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4060" yWindow="0" windowWidth="25600" windowHeight="17460" tabRatio="500"/>
  </bookViews>
  <sheets>
    <sheet name="Look up" sheetId="2" r:id="rId1"/>
    <sheet name="Company Data" sheetId="1" r:id="rId2"/>
    <sheet name="SE Asian Industry Average" sheetId="3" r:id="rId3"/>
  </sheets>
  <calcPr calcId="140000" iterate="1" iterateDelta="9.9999999999994494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" i="2" l="1"/>
  <c r="F19" i="2"/>
  <c r="F18" i="2"/>
  <c r="F17" i="2"/>
  <c r="F16" i="2"/>
  <c r="F13" i="2"/>
  <c r="F12" i="2"/>
  <c r="F11" i="2"/>
  <c r="F8" i="2"/>
  <c r="F7" i="2"/>
  <c r="F6" i="2"/>
  <c r="F5" i="2"/>
  <c r="C22" i="2"/>
  <c r="C21" i="2"/>
  <c r="C20" i="2"/>
  <c r="C17" i="2"/>
  <c r="C16" i="2"/>
  <c r="C15" i="2"/>
  <c r="C14" i="2"/>
  <c r="C11" i="2"/>
  <c r="C10" i="2"/>
  <c r="C9" i="2"/>
  <c r="C8" i="2"/>
  <c r="C7" i="2"/>
  <c r="B22" i="2"/>
  <c r="B21" i="2"/>
  <c r="B20" i="2"/>
  <c r="B17" i="2"/>
  <c r="CL454" i="1"/>
  <c r="CL453" i="1"/>
  <c r="CL452" i="1"/>
  <c r="CL451" i="1"/>
  <c r="CL450" i="1"/>
  <c r="CL449" i="1"/>
  <c r="CL448" i="1"/>
  <c r="CL447" i="1"/>
  <c r="CL446" i="1"/>
  <c r="CL445" i="1"/>
  <c r="CL444" i="1"/>
  <c r="CL443" i="1"/>
  <c r="CL442" i="1"/>
  <c r="CL441" i="1"/>
  <c r="CL440" i="1"/>
  <c r="CL439" i="1"/>
  <c r="CL438" i="1"/>
  <c r="CL437" i="1"/>
  <c r="CL436" i="1"/>
  <c r="CL435" i="1"/>
  <c r="CL434" i="1"/>
  <c r="CL433" i="1"/>
  <c r="CL432" i="1"/>
  <c r="CL431" i="1"/>
  <c r="CL430" i="1"/>
  <c r="CL429" i="1"/>
  <c r="CL428" i="1"/>
  <c r="CL427" i="1"/>
  <c r="CL426" i="1"/>
  <c r="CL425" i="1"/>
  <c r="CL424" i="1"/>
  <c r="CL423" i="1"/>
  <c r="CL422" i="1"/>
  <c r="CL421" i="1"/>
  <c r="CL420" i="1"/>
  <c r="CL419" i="1"/>
  <c r="CL418" i="1"/>
  <c r="CL417" i="1"/>
  <c r="CL416" i="1"/>
  <c r="CL415" i="1"/>
  <c r="CL414" i="1"/>
  <c r="CL413" i="1"/>
  <c r="CL412" i="1"/>
  <c r="CL411" i="1"/>
  <c r="CL410" i="1"/>
  <c r="CL409" i="1"/>
  <c r="CL408" i="1"/>
  <c r="CL407" i="1"/>
  <c r="CL406" i="1"/>
  <c r="CL405" i="1"/>
  <c r="CL404" i="1"/>
  <c r="CL403" i="1"/>
  <c r="CL402" i="1"/>
  <c r="CL401" i="1"/>
  <c r="CL400" i="1"/>
  <c r="CL399" i="1"/>
  <c r="CL398" i="1"/>
  <c r="CL397" i="1"/>
  <c r="CL396" i="1"/>
  <c r="CL395" i="1"/>
  <c r="CL394" i="1"/>
  <c r="CL393" i="1"/>
  <c r="CL392" i="1"/>
  <c r="CL391" i="1"/>
  <c r="CL390" i="1"/>
  <c r="CL389" i="1"/>
  <c r="CL388" i="1"/>
  <c r="CL387" i="1"/>
  <c r="CL386" i="1"/>
  <c r="CL385" i="1"/>
  <c r="CL384" i="1"/>
  <c r="CL383" i="1"/>
  <c r="CL382" i="1"/>
  <c r="CL381" i="1"/>
  <c r="CL380" i="1"/>
  <c r="CL379" i="1"/>
  <c r="CL378" i="1"/>
  <c r="CL377" i="1"/>
  <c r="CL376" i="1"/>
  <c r="CL375" i="1"/>
  <c r="CL374" i="1"/>
  <c r="CL373" i="1"/>
  <c r="CL372" i="1"/>
  <c r="CL371" i="1"/>
  <c r="CL370" i="1"/>
  <c r="CL369" i="1"/>
  <c r="CL368" i="1"/>
  <c r="CL367" i="1"/>
  <c r="CL366" i="1"/>
  <c r="CL365" i="1"/>
  <c r="CL364" i="1"/>
  <c r="CL363" i="1"/>
  <c r="CL362" i="1"/>
  <c r="CL361" i="1"/>
  <c r="CL360" i="1"/>
  <c r="CL359" i="1"/>
  <c r="CL358" i="1"/>
  <c r="CL357" i="1"/>
  <c r="CL356" i="1"/>
  <c r="CL355" i="1"/>
  <c r="CL354" i="1"/>
  <c r="CL353" i="1"/>
  <c r="CL352" i="1"/>
  <c r="CL351" i="1"/>
  <c r="CL350" i="1"/>
  <c r="CL349" i="1"/>
  <c r="CL348" i="1"/>
  <c r="CL347" i="1"/>
  <c r="CL346" i="1"/>
  <c r="CL345" i="1"/>
  <c r="CL344" i="1"/>
  <c r="CL343" i="1"/>
  <c r="CL342" i="1"/>
  <c r="CL341" i="1"/>
  <c r="CL340" i="1"/>
  <c r="CL339" i="1"/>
  <c r="CL338" i="1"/>
  <c r="CL337" i="1"/>
  <c r="CL336" i="1"/>
  <c r="CL335" i="1"/>
  <c r="CL334" i="1"/>
  <c r="CL333" i="1"/>
  <c r="CL332" i="1"/>
  <c r="CL331" i="1"/>
  <c r="CL330" i="1"/>
  <c r="CL329" i="1"/>
  <c r="CL328" i="1"/>
  <c r="CL327" i="1"/>
  <c r="CL326" i="1"/>
  <c r="CL325" i="1"/>
  <c r="CL324" i="1"/>
  <c r="CL323" i="1"/>
  <c r="CL322" i="1"/>
  <c r="CL321" i="1"/>
  <c r="CL320" i="1"/>
  <c r="CL319" i="1"/>
  <c r="CL318" i="1"/>
  <c r="CL317" i="1"/>
  <c r="CL316" i="1"/>
  <c r="CL315" i="1"/>
  <c r="CL314" i="1"/>
  <c r="CL313" i="1"/>
  <c r="CL312" i="1"/>
  <c r="CL311" i="1"/>
  <c r="CL310" i="1"/>
  <c r="CL309" i="1"/>
  <c r="CL308" i="1"/>
  <c r="CL307" i="1"/>
  <c r="CL306" i="1"/>
  <c r="CL305" i="1"/>
  <c r="CL304" i="1"/>
  <c r="CL303" i="1"/>
  <c r="CL302" i="1"/>
  <c r="CL301" i="1"/>
  <c r="CL300" i="1"/>
  <c r="CL299" i="1"/>
  <c r="CL298" i="1"/>
  <c r="CL297" i="1"/>
  <c r="CL296" i="1"/>
  <c r="CL295" i="1"/>
  <c r="CL294" i="1"/>
  <c r="CL293" i="1"/>
  <c r="CL292" i="1"/>
  <c r="CL291" i="1"/>
  <c r="CL290" i="1"/>
  <c r="CL289" i="1"/>
  <c r="CL288" i="1"/>
  <c r="CL287" i="1"/>
  <c r="CL286" i="1"/>
  <c r="CL285" i="1"/>
  <c r="CL284" i="1"/>
  <c r="CL283" i="1"/>
  <c r="CL282" i="1"/>
  <c r="CL281" i="1"/>
  <c r="CL280" i="1"/>
  <c r="CL279" i="1"/>
  <c r="CL278" i="1"/>
  <c r="CL277" i="1"/>
  <c r="CL276" i="1"/>
  <c r="CL275" i="1"/>
  <c r="CL274" i="1"/>
  <c r="CL273" i="1"/>
  <c r="CL272" i="1"/>
  <c r="CL271" i="1"/>
  <c r="CL270" i="1"/>
  <c r="CL269" i="1"/>
  <c r="CL268" i="1"/>
  <c r="CL267" i="1"/>
  <c r="CL266" i="1"/>
  <c r="CL265" i="1"/>
  <c r="CL264" i="1"/>
  <c r="CL263" i="1"/>
  <c r="CL262" i="1"/>
  <c r="CL261" i="1"/>
  <c r="CL260" i="1"/>
  <c r="CL259" i="1"/>
  <c r="CL258" i="1"/>
  <c r="CL257" i="1"/>
  <c r="CL256" i="1"/>
  <c r="CL255" i="1"/>
  <c r="CL254" i="1"/>
  <c r="CL253" i="1"/>
  <c r="CL252" i="1"/>
  <c r="CL251" i="1"/>
  <c r="CL250" i="1"/>
  <c r="CL249" i="1"/>
  <c r="CL248" i="1"/>
  <c r="CL247" i="1"/>
  <c r="CL246" i="1"/>
  <c r="CL245" i="1"/>
  <c r="CL244" i="1"/>
  <c r="CL243" i="1"/>
  <c r="CL242" i="1"/>
  <c r="CL241" i="1"/>
  <c r="CL240" i="1"/>
  <c r="CL239" i="1"/>
  <c r="CL238" i="1"/>
  <c r="CL237" i="1"/>
  <c r="CL236" i="1"/>
  <c r="CL235" i="1"/>
  <c r="CL234" i="1"/>
  <c r="CL233" i="1"/>
  <c r="CL232" i="1"/>
  <c r="CL231" i="1"/>
  <c r="CL230" i="1"/>
  <c r="CL229" i="1"/>
  <c r="CL228" i="1"/>
  <c r="CL227" i="1"/>
  <c r="CL226" i="1"/>
  <c r="CL225" i="1"/>
  <c r="CL224" i="1"/>
  <c r="CL223" i="1"/>
  <c r="CL222" i="1"/>
  <c r="CL221" i="1"/>
  <c r="CL220" i="1"/>
  <c r="CL219" i="1"/>
  <c r="CL218" i="1"/>
  <c r="CL217" i="1"/>
  <c r="CL216" i="1"/>
  <c r="CL215" i="1"/>
  <c r="CL214" i="1"/>
  <c r="CL213" i="1"/>
  <c r="CL212" i="1"/>
  <c r="CL211" i="1"/>
  <c r="CL210" i="1"/>
  <c r="CL209" i="1"/>
  <c r="CL208" i="1"/>
  <c r="CL207" i="1"/>
  <c r="CL206" i="1"/>
  <c r="CL205" i="1"/>
  <c r="CL204" i="1"/>
  <c r="CL203" i="1"/>
  <c r="CL202" i="1"/>
  <c r="CL201" i="1"/>
  <c r="CL200" i="1"/>
  <c r="CL199" i="1"/>
  <c r="CL198" i="1"/>
  <c r="CL197" i="1"/>
  <c r="CL196" i="1"/>
  <c r="CL195" i="1"/>
  <c r="CL194" i="1"/>
  <c r="CL193" i="1"/>
  <c r="CL192" i="1"/>
  <c r="CL191" i="1"/>
  <c r="CL190" i="1"/>
  <c r="CL189" i="1"/>
  <c r="CL188" i="1"/>
  <c r="CL187" i="1"/>
  <c r="CL186" i="1"/>
  <c r="CL185" i="1"/>
  <c r="CL184" i="1"/>
  <c r="CL183" i="1"/>
  <c r="CL182" i="1"/>
  <c r="CL181" i="1"/>
  <c r="CL180" i="1"/>
  <c r="CL179" i="1"/>
  <c r="CL178" i="1"/>
  <c r="CL177" i="1"/>
  <c r="CL176" i="1"/>
  <c r="CL175" i="1"/>
  <c r="CL174" i="1"/>
  <c r="CL173" i="1"/>
  <c r="CL172" i="1"/>
  <c r="CL171" i="1"/>
  <c r="CL170" i="1"/>
  <c r="CL169" i="1"/>
  <c r="CL168" i="1"/>
  <c r="CL167" i="1"/>
  <c r="CL166" i="1"/>
  <c r="CL165" i="1"/>
  <c r="CL164" i="1"/>
  <c r="CL163" i="1"/>
  <c r="CL162" i="1"/>
  <c r="CL161" i="1"/>
  <c r="CL160" i="1"/>
  <c r="CL159" i="1"/>
  <c r="CL158" i="1"/>
  <c r="CL157" i="1"/>
  <c r="CL156" i="1"/>
  <c r="CL155" i="1"/>
  <c r="CL154" i="1"/>
  <c r="CL153" i="1"/>
  <c r="CL152" i="1"/>
  <c r="CL151" i="1"/>
  <c r="CL150" i="1"/>
  <c r="CL149" i="1"/>
  <c r="CL148" i="1"/>
  <c r="CL147" i="1"/>
  <c r="CL146" i="1"/>
  <c r="CL145" i="1"/>
  <c r="CL144" i="1"/>
  <c r="CL143" i="1"/>
  <c r="CL142" i="1"/>
  <c r="CL141" i="1"/>
  <c r="CL140" i="1"/>
  <c r="CL139" i="1"/>
  <c r="CL138" i="1"/>
  <c r="CL137" i="1"/>
  <c r="CL136" i="1"/>
  <c r="CL135" i="1"/>
  <c r="CL134" i="1"/>
  <c r="CL133" i="1"/>
  <c r="CL132" i="1"/>
  <c r="CL131" i="1"/>
  <c r="CL130" i="1"/>
  <c r="CL129" i="1"/>
  <c r="CL128" i="1"/>
  <c r="CL127" i="1"/>
  <c r="CL126" i="1"/>
  <c r="CL125" i="1"/>
  <c r="CL124" i="1"/>
  <c r="CL123" i="1"/>
  <c r="CL122" i="1"/>
  <c r="CL121" i="1"/>
  <c r="CL120" i="1"/>
  <c r="CL119" i="1"/>
  <c r="CL118" i="1"/>
  <c r="CL117" i="1"/>
  <c r="CL116" i="1"/>
  <c r="CL115" i="1"/>
  <c r="CL114" i="1"/>
  <c r="CL113" i="1"/>
  <c r="CL112" i="1"/>
  <c r="CL111" i="1"/>
  <c r="CL110" i="1"/>
  <c r="CL109" i="1"/>
  <c r="CL108" i="1"/>
  <c r="CL107" i="1"/>
  <c r="CL106" i="1"/>
  <c r="CL105" i="1"/>
  <c r="CL104" i="1"/>
  <c r="CL103" i="1"/>
  <c r="CL102" i="1"/>
  <c r="CL101" i="1"/>
  <c r="CL100" i="1"/>
  <c r="CL99" i="1"/>
  <c r="CL98" i="1"/>
  <c r="CL97" i="1"/>
  <c r="CL96" i="1"/>
  <c r="CL95" i="1"/>
  <c r="CL94" i="1"/>
  <c r="CL93" i="1"/>
  <c r="CL92" i="1"/>
  <c r="CL91" i="1"/>
  <c r="CL90" i="1"/>
  <c r="CL89" i="1"/>
  <c r="CL88" i="1"/>
  <c r="CL87" i="1"/>
  <c r="CL86" i="1"/>
  <c r="CL85" i="1"/>
  <c r="CL84" i="1"/>
  <c r="CL83" i="1"/>
  <c r="CL82" i="1"/>
  <c r="CL81" i="1"/>
  <c r="CL80" i="1"/>
  <c r="CL79" i="1"/>
  <c r="CL78" i="1"/>
  <c r="CL77" i="1"/>
  <c r="CL76" i="1"/>
  <c r="CL75" i="1"/>
  <c r="CL74" i="1"/>
  <c r="CL73" i="1"/>
  <c r="CL72" i="1"/>
  <c r="CL71" i="1"/>
  <c r="CL70" i="1"/>
  <c r="CL69" i="1"/>
  <c r="CL68" i="1"/>
  <c r="CL67" i="1"/>
  <c r="CL66" i="1"/>
  <c r="CL65" i="1"/>
  <c r="CL64" i="1"/>
  <c r="CL63" i="1"/>
  <c r="CL62" i="1"/>
  <c r="CL61" i="1"/>
  <c r="CL60" i="1"/>
  <c r="CL59" i="1"/>
  <c r="CL58" i="1"/>
  <c r="CL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1" i="1"/>
  <c r="CL30" i="1"/>
  <c r="CL29" i="1"/>
  <c r="CL28" i="1"/>
  <c r="CL27" i="1"/>
  <c r="CL26" i="1"/>
  <c r="CL25" i="1"/>
  <c r="CL24" i="1"/>
  <c r="CL23" i="1"/>
  <c r="CL22" i="1"/>
  <c r="CL21" i="1"/>
  <c r="CL20" i="1"/>
  <c r="CL19" i="1"/>
  <c r="CL18" i="1"/>
  <c r="CL17" i="1"/>
  <c r="CL16" i="1"/>
  <c r="CL15" i="1"/>
  <c r="CL14" i="1"/>
  <c r="CL13" i="1"/>
  <c r="CL12" i="1"/>
  <c r="CL11" i="1"/>
  <c r="CL10" i="1"/>
  <c r="CL9" i="1"/>
  <c r="CL8" i="1"/>
  <c r="CL7" i="1"/>
  <c r="CL6" i="1"/>
  <c r="CL5" i="1"/>
  <c r="CL4" i="1"/>
  <c r="CL3" i="1"/>
  <c r="CL2" i="1"/>
  <c r="CK19" i="1"/>
  <c r="CK14" i="1"/>
  <c r="CK9" i="1"/>
  <c r="CK449" i="1"/>
  <c r="CK243" i="1"/>
  <c r="CK364" i="1"/>
  <c r="CK421" i="1"/>
  <c r="CK271" i="1"/>
  <c r="CK454" i="1"/>
  <c r="CK117" i="1"/>
  <c r="CK391" i="1"/>
  <c r="CK354" i="1"/>
  <c r="CK415" i="1"/>
  <c r="CK97" i="1"/>
  <c r="CK340" i="1"/>
  <c r="CK265" i="1"/>
  <c r="CK357" i="1"/>
  <c r="CK74" i="1"/>
  <c r="CK360" i="1"/>
  <c r="CK266" i="1"/>
  <c r="CK126" i="1"/>
  <c r="CK319" i="1"/>
  <c r="CK398" i="1"/>
  <c r="CK351" i="1"/>
  <c r="CK376" i="1"/>
  <c r="CK119" i="1"/>
  <c r="CK187" i="1"/>
  <c r="CK217" i="1"/>
  <c r="CK296" i="1"/>
  <c r="CK335" i="1"/>
  <c r="CK401" i="1"/>
  <c r="CK422" i="1"/>
  <c r="CK55" i="1"/>
  <c r="CK246" i="1"/>
  <c r="CK190" i="1"/>
  <c r="CK438" i="1"/>
  <c r="CK385" i="1"/>
  <c r="CK423" i="1"/>
  <c r="CK436" i="1"/>
  <c r="CK338" i="1"/>
  <c r="CK248" i="1"/>
  <c r="CK57" i="1"/>
  <c r="CK352" i="1"/>
  <c r="CK144" i="1"/>
  <c r="CK301" i="1"/>
  <c r="CK167" i="1"/>
  <c r="CK249" i="1"/>
  <c r="CK105" i="1"/>
  <c r="CK314" i="1"/>
  <c r="CK324" i="1"/>
  <c r="CK410" i="1"/>
  <c r="CK206" i="1"/>
  <c r="CK154" i="1"/>
  <c r="CK293" i="1"/>
  <c r="CK299" i="1"/>
  <c r="CK182" i="1"/>
  <c r="CK86" i="1"/>
  <c r="CK442" i="1"/>
  <c r="CK329" i="1"/>
  <c r="CK383" i="1"/>
  <c r="CK85" i="1"/>
  <c r="CK431" i="1"/>
  <c r="CK298" i="1"/>
  <c r="CK237" i="1"/>
  <c r="CK447" i="1"/>
  <c r="CK175" i="1"/>
  <c r="CK176" i="1"/>
  <c r="CK269" i="1"/>
  <c r="CK214" i="1"/>
  <c r="CK251" i="1"/>
  <c r="CK389" i="1"/>
  <c r="CK445" i="1"/>
  <c r="CK304" i="1"/>
  <c r="CK220" i="1"/>
  <c r="CK448" i="1"/>
  <c r="CK313" i="1"/>
  <c r="CK199" i="1"/>
  <c r="CK192" i="1"/>
  <c r="CK72" i="1"/>
  <c r="CK173" i="1"/>
  <c r="CK181" i="1"/>
  <c r="CK125" i="1"/>
  <c r="CK104" i="1"/>
  <c r="CK77" i="1"/>
  <c r="CK326" i="1"/>
  <c r="CK196" i="1"/>
  <c r="CK253" i="1"/>
  <c r="CK308" i="1"/>
  <c r="CK286" i="1"/>
  <c r="CK287" i="1"/>
  <c r="CK321" i="1"/>
  <c r="CK73" i="1"/>
  <c r="CK435" i="1"/>
  <c r="CK22" i="1"/>
  <c r="CK49" i="1"/>
  <c r="CK131" i="1"/>
  <c r="CK358" i="1"/>
  <c r="CK109" i="1"/>
  <c r="CK65" i="1"/>
  <c r="CK235" i="1"/>
  <c r="CK111" i="1"/>
  <c r="CK283" i="1"/>
  <c r="CK17" i="1"/>
  <c r="CK295" i="1"/>
  <c r="CK218" i="1"/>
  <c r="CK174" i="1"/>
  <c r="CK347" i="1"/>
  <c r="CK166" i="1"/>
  <c r="CK180" i="1"/>
  <c r="CK153" i="1"/>
  <c r="CK64" i="1"/>
  <c r="CK345" i="1"/>
  <c r="CK98" i="1"/>
  <c r="CK272" i="1"/>
  <c r="CK158" i="1"/>
  <c r="CK413" i="1"/>
  <c r="CK262" i="1"/>
  <c r="CK397" i="1"/>
  <c r="CK127" i="1"/>
  <c r="CK245" i="1"/>
  <c r="CK197" i="1"/>
  <c r="CK79" i="1"/>
  <c r="CK76" i="1"/>
  <c r="CK372" i="1"/>
  <c r="CK122" i="1"/>
  <c r="CK322" i="1"/>
  <c r="CK223" i="1"/>
  <c r="CK138" i="1"/>
  <c r="CK121" i="1"/>
  <c r="CK56" i="1"/>
  <c r="CK320" i="1"/>
  <c r="CK300" i="1"/>
  <c r="CK101" i="1"/>
  <c r="CK242" i="1"/>
  <c r="CK359" i="1"/>
  <c r="CK82" i="1"/>
  <c r="CK408" i="1"/>
  <c r="CK317" i="1"/>
  <c r="CK221" i="1"/>
  <c r="CK419" i="1"/>
  <c r="CK25" i="1"/>
  <c r="CK84" i="1"/>
  <c r="CK120" i="1"/>
  <c r="CK6" i="1"/>
  <c r="CK32" i="1"/>
  <c r="CK374" i="1"/>
  <c r="CK91" i="1"/>
  <c r="CK211" i="1"/>
  <c r="CK68" i="1"/>
  <c r="CK380" i="1"/>
  <c r="CK135" i="1"/>
  <c r="CK186" i="1"/>
  <c r="CK3" i="1"/>
  <c r="CK387" i="1"/>
  <c r="CK78" i="1"/>
  <c r="CK183" i="1"/>
  <c r="CK263" i="1"/>
  <c r="CK148" i="1"/>
  <c r="CK96" i="1"/>
  <c r="CK185" i="1"/>
  <c r="CK204" i="1"/>
  <c r="CK172" i="1"/>
  <c r="CK139" i="1"/>
  <c r="CK433" i="1"/>
  <c r="CK290" i="1"/>
  <c r="CK332" i="1"/>
  <c r="CK292" i="1"/>
  <c r="CK371" i="1"/>
  <c r="CK58" i="1"/>
  <c r="CK184" i="1"/>
  <c r="CK203" i="1"/>
  <c r="CK95" i="1"/>
  <c r="CK418" i="1"/>
  <c r="CK149" i="1"/>
  <c r="CK31" i="1"/>
  <c r="CK451" i="1"/>
  <c r="CK43" i="1"/>
  <c r="CK368" i="1"/>
  <c r="CK403" i="1"/>
  <c r="CK212" i="1"/>
  <c r="CK159" i="1"/>
  <c r="CK285" i="1"/>
  <c r="CK294" i="1"/>
  <c r="CK115" i="1"/>
  <c r="CK390" i="1"/>
  <c r="CK325" i="1"/>
  <c r="CK307" i="1"/>
  <c r="CK24" i="1"/>
  <c r="CK432" i="1"/>
  <c r="CK41" i="1"/>
  <c r="CK89" i="1"/>
  <c r="CK88" i="1"/>
  <c r="CK178" i="1"/>
  <c r="CK229" i="1"/>
  <c r="CK59" i="1"/>
  <c r="CK339" i="1"/>
  <c r="CK384" i="1"/>
  <c r="CK165" i="1"/>
  <c r="CK424" i="1"/>
  <c r="CK400" i="1"/>
  <c r="CK256" i="1"/>
  <c r="CK342" i="1"/>
  <c r="CK132" i="1"/>
  <c r="CK11" i="1"/>
  <c r="CK388" i="1"/>
  <c r="CK143" i="1"/>
  <c r="CK440" i="1"/>
  <c r="CK236" i="1"/>
  <c r="CK198" i="1"/>
  <c r="CK156" i="1"/>
  <c r="CK228" i="1"/>
  <c r="CK233" i="1"/>
  <c r="CK315" i="1"/>
  <c r="CK252" i="1"/>
  <c r="CK441" i="1"/>
  <c r="CK239" i="1"/>
  <c r="CK63" i="1"/>
  <c r="CK142" i="1"/>
  <c r="CK264" i="1"/>
  <c r="CK155" i="1"/>
  <c r="CK168" i="1"/>
  <c r="CK66" i="1"/>
  <c r="CK112" i="1"/>
  <c r="CK343" i="1"/>
  <c r="CK177" i="1"/>
  <c r="CK201" i="1"/>
  <c r="CK23" i="1"/>
  <c r="CK316" i="1"/>
  <c r="CK189" i="1"/>
  <c r="CK305" i="1"/>
  <c r="CK2" i="1"/>
  <c r="CK426" i="1"/>
  <c r="CK278" i="1"/>
  <c r="CK113" i="1"/>
  <c r="CK279" i="1"/>
  <c r="CK267" i="1"/>
  <c r="CK255" i="1"/>
  <c r="CK38" i="1"/>
  <c r="CK439" i="1"/>
  <c r="CK146" i="1"/>
  <c r="CK108" i="1"/>
  <c r="CK334" i="1"/>
  <c r="CK240" i="1"/>
  <c r="CK356" i="1"/>
  <c r="CK409" i="1"/>
  <c r="CK163" i="1"/>
  <c r="CK336" i="1"/>
  <c r="CK152" i="1"/>
  <c r="CK92" i="1"/>
  <c r="CK225" i="1"/>
  <c r="CK416" i="1"/>
  <c r="CK140" i="1"/>
  <c r="CK35" i="1"/>
  <c r="CK437" i="1"/>
  <c r="CK280" i="1"/>
  <c r="CK232" i="1"/>
  <c r="CK219" i="1"/>
  <c r="CK427" i="1"/>
  <c r="CK312" i="1"/>
  <c r="CK50" i="1"/>
  <c r="CK128" i="1"/>
  <c r="CK222" i="1"/>
  <c r="CK452" i="1"/>
  <c r="CK275" i="1"/>
  <c r="CK318" i="1"/>
  <c r="CK323" i="1"/>
  <c r="CK20" i="1"/>
  <c r="CK103" i="1"/>
  <c r="CK110" i="1"/>
  <c r="CK171" i="1"/>
  <c r="CK303" i="1"/>
  <c r="CK365" i="1"/>
  <c r="CK444" i="1"/>
  <c r="CK136" i="1"/>
  <c r="CK355" i="1"/>
  <c r="CK446" i="1"/>
  <c r="CK137" i="1"/>
  <c r="CK276" i="1"/>
  <c r="CK417" i="1"/>
  <c r="CK21" i="1"/>
  <c r="CK209" i="1"/>
  <c r="CK48" i="1"/>
  <c r="CK291" i="1"/>
  <c r="CK27" i="1"/>
  <c r="CK302" i="1"/>
  <c r="CK273" i="1"/>
  <c r="CK231" i="1"/>
  <c r="CK443" i="1"/>
  <c r="CK60" i="1"/>
  <c r="CK382" i="1"/>
  <c r="CK370" i="1"/>
  <c r="CK116" i="1"/>
  <c r="CK289" i="1"/>
  <c r="CK216" i="1"/>
  <c r="CK247" i="1"/>
  <c r="CK412" i="1"/>
  <c r="CK337" i="1"/>
  <c r="CK344" i="1"/>
  <c r="CK46" i="1"/>
  <c r="CK54" i="1"/>
  <c r="CK346" i="1"/>
  <c r="CK399" i="1"/>
  <c r="CK157" i="1"/>
  <c r="CK62" i="1"/>
  <c r="CK386" i="1"/>
  <c r="CK238" i="1"/>
  <c r="CK141" i="1"/>
  <c r="CK362" i="1"/>
  <c r="CK45" i="1"/>
  <c r="CK26" i="1"/>
  <c r="CK234" i="1"/>
  <c r="CK327" i="1"/>
  <c r="CK284" i="1"/>
  <c r="CK213" i="1"/>
  <c r="CK39" i="1"/>
  <c r="CK281" i="1"/>
  <c r="CK353" i="1"/>
  <c r="CK99" i="1"/>
  <c r="CK145" i="1"/>
  <c r="CK330" i="1"/>
  <c r="CK361" i="1"/>
  <c r="CK47" i="1"/>
  <c r="CK428" i="1"/>
  <c r="CK44" i="1"/>
  <c r="CK106" i="1"/>
  <c r="CK430" i="1"/>
  <c r="CK405" i="1"/>
  <c r="CK348" i="1"/>
  <c r="CK366" i="1"/>
  <c r="CK411" i="1"/>
  <c r="CK429" i="1"/>
  <c r="CK179" i="1"/>
  <c r="CK51" i="1"/>
  <c r="CK42" i="1"/>
  <c r="CK224" i="1"/>
  <c r="CK367" i="1"/>
  <c r="CK392" i="1"/>
  <c r="CK29" i="1"/>
  <c r="CK297" i="1"/>
  <c r="CK161" i="1"/>
  <c r="CK170" i="1"/>
  <c r="CK333" i="1"/>
  <c r="CK311" i="1"/>
  <c r="CK310" i="1"/>
  <c r="CK81" i="1"/>
  <c r="CK254" i="1"/>
  <c r="CK12" i="1"/>
  <c r="CK150" i="1"/>
  <c r="CK34" i="1"/>
  <c r="CK230" i="1"/>
  <c r="CK393" i="1"/>
  <c r="CK369" i="1"/>
  <c r="CK114" i="1"/>
  <c r="CK40" i="1"/>
  <c r="CK194" i="1"/>
  <c r="CK169" i="1"/>
  <c r="CK434" i="1"/>
  <c r="CK450" i="1"/>
  <c r="CK61" i="1"/>
  <c r="CK191" i="1"/>
  <c r="CK377" i="1"/>
  <c r="CK282" i="1"/>
  <c r="CK7" i="1"/>
  <c r="CK124" i="1"/>
  <c r="CK52" i="1"/>
  <c r="CK93" i="1"/>
  <c r="CK244" i="1"/>
  <c r="CK268" i="1"/>
  <c r="CK381" i="1"/>
  <c r="CK160" i="1"/>
  <c r="CK331" i="1"/>
  <c r="CK8" i="1"/>
  <c r="CK87" i="1"/>
  <c r="CK261" i="1"/>
  <c r="CK129" i="1"/>
  <c r="CK94" i="1"/>
  <c r="CK151" i="1"/>
  <c r="CK67" i="1"/>
  <c r="CK378" i="1"/>
  <c r="CK147" i="1"/>
  <c r="CK375" i="1"/>
  <c r="CK257" i="1"/>
  <c r="CK37" i="1"/>
  <c r="CK260" i="1"/>
  <c r="CK70" i="1"/>
  <c r="CK425" i="1"/>
  <c r="CK102" i="1"/>
  <c r="CK33" i="1"/>
  <c r="CK15" i="1"/>
  <c r="CK130" i="1"/>
  <c r="CK30" i="1"/>
  <c r="CK162" i="1"/>
  <c r="CK195" i="1"/>
  <c r="CK402" i="1"/>
  <c r="CK453" i="1"/>
  <c r="CK414" i="1"/>
  <c r="CK227" i="1"/>
  <c r="CK404" i="1"/>
  <c r="CK5" i="1"/>
  <c r="CK250" i="1"/>
  <c r="CK270" i="1"/>
  <c r="CK306" i="1"/>
  <c r="CK277" i="1"/>
  <c r="CK118" i="1"/>
  <c r="CK71" i="1"/>
  <c r="CK396" i="1"/>
  <c r="CK258" i="1"/>
  <c r="CK193" i="1"/>
  <c r="CK259" i="1"/>
  <c r="CK107" i="1"/>
  <c r="CK328" i="1"/>
  <c r="CK350" i="1"/>
  <c r="CK28" i="1"/>
  <c r="CK164" i="1"/>
  <c r="CK202" i="1"/>
  <c r="CK379" i="1"/>
  <c r="CK53" i="1"/>
  <c r="CK274" i="1"/>
  <c r="CK10" i="1"/>
  <c r="CK420" i="1"/>
  <c r="CK288" i="1"/>
  <c r="CK83" i="1"/>
  <c r="CK16" i="1"/>
  <c r="CK210" i="1"/>
  <c r="CK407" i="1"/>
  <c r="CK241" i="1"/>
  <c r="CK406" i="1"/>
  <c r="CK226" i="1"/>
  <c r="CK215" i="1"/>
  <c r="CK205" i="1"/>
  <c r="CK341" i="1"/>
  <c r="CK133" i="1"/>
  <c r="CK100" i="1"/>
  <c r="CK134" i="1"/>
  <c r="CK207" i="1"/>
  <c r="CK349" i="1"/>
  <c r="CK80" i="1"/>
  <c r="CK394" i="1"/>
  <c r="CK200" i="1"/>
  <c r="CK123" i="1"/>
  <c r="CK18" i="1"/>
  <c r="CK36" i="1"/>
  <c r="CK363" i="1"/>
  <c r="CK309" i="1"/>
  <c r="CK13" i="1"/>
  <c r="CK395" i="1"/>
  <c r="CK75" i="1"/>
  <c r="CK69" i="1"/>
  <c r="CK90" i="1"/>
  <c r="CK208" i="1"/>
  <c r="CK188" i="1"/>
  <c r="CK373" i="1"/>
  <c r="E13" i="2"/>
  <c r="CK4" i="1"/>
  <c r="B5" i="2"/>
  <c r="E12" i="2"/>
  <c r="E8" i="2"/>
  <c r="B15" i="2"/>
  <c r="B14" i="2"/>
  <c r="E20" i="2"/>
  <c r="E19" i="2"/>
  <c r="E18" i="2"/>
  <c r="E17" i="2"/>
  <c r="E16" i="2"/>
  <c r="E11" i="2"/>
  <c r="E6" i="2"/>
  <c r="E5" i="2"/>
  <c r="E7" i="2"/>
  <c r="B16" i="2"/>
  <c r="B8" i="2"/>
  <c r="B11" i="2"/>
  <c r="B9" i="2"/>
  <c r="B10" i="2"/>
  <c r="B7" i="2"/>
</calcChain>
</file>

<file path=xl/sharedStrings.xml><?xml version="1.0" encoding="utf-8"?>
<sst xmlns="http://schemas.openxmlformats.org/spreadsheetml/2006/main" count="8809" uniqueCount="1157">
  <si>
    <t>Company Name</t>
  </si>
  <si>
    <t>Exchange:Ticker</t>
  </si>
  <si>
    <t>Broad Group</t>
  </si>
  <si>
    <t>Bottom up Beta for sector</t>
  </si>
  <si>
    <t>Bottom up levered beta</t>
  </si>
  <si>
    <t>ERP for Country</t>
  </si>
  <si>
    <t>Total Default Spread for cost of debt (Company + Country)</t>
  </si>
  <si>
    <t>ROE - Cost of Equity</t>
  </si>
  <si>
    <t>ROIC - Cost of Capital</t>
  </si>
  <si>
    <t>Market Cap (in US $)</t>
  </si>
  <si>
    <t>PV of lease debt</t>
  </si>
  <si>
    <t>Total Debt</t>
  </si>
  <si>
    <t>Total Debt incl leases (in US $)</t>
  </si>
  <si>
    <t>Liquidity Ratio (Annual trading volume/Shrs outs)</t>
  </si>
  <si>
    <t>Stock price (End of most recent year)in US$</t>
  </si>
  <si>
    <t>Operating Income</t>
  </si>
  <si>
    <t>Trailing Operating Income (adj for leases)</t>
  </si>
  <si>
    <t>Trailing EBITDA (adj for leases)</t>
  </si>
  <si>
    <t>Trailing After-tax Operating Income</t>
  </si>
  <si>
    <t>Net Debt issued (Debt issued - repaid)</t>
  </si>
  <si>
    <t>FCFE without debt</t>
  </si>
  <si>
    <t>Modified 2-year beta</t>
  </si>
  <si>
    <t>Modified 5-year beta</t>
  </si>
  <si>
    <t>Beta adjustment factor</t>
  </si>
  <si>
    <t>Coeff of variation - Op Income</t>
  </si>
  <si>
    <t>Coeff of variation - Net Income</t>
  </si>
  <si>
    <t>Average 10-year EBIT</t>
  </si>
  <si>
    <t>Average 10-yr Net Income</t>
  </si>
  <si>
    <t>Dividends + Buybacks</t>
  </si>
  <si>
    <t>Only +ve Taxable Income</t>
  </si>
  <si>
    <t>Only +ve Taxes</t>
  </si>
  <si>
    <t>Only +'ve Net Income</t>
  </si>
  <si>
    <t>Onlt +'ve Net Income Mkt cap</t>
  </si>
  <si>
    <t>Only +"ve EBITDA</t>
  </si>
  <si>
    <t>Only +ve EBITDA EV</t>
  </si>
  <si>
    <t>Only +ve div FCFE</t>
  </si>
  <si>
    <t>Capitalized R&amp;D</t>
  </si>
  <si>
    <t>Operating Income adjusted for leases &amp; R&amp;D</t>
  </si>
  <si>
    <t>Invested Capital Adjusted for R&amp;D</t>
  </si>
  <si>
    <t>EBITDAR&amp;D</t>
  </si>
  <si>
    <t>ROE (adj for R&amp;D)</t>
  </si>
  <si>
    <t>ROIC (adj for R&amp;D)</t>
  </si>
  <si>
    <t>EV/EBITDAR&amp;D</t>
  </si>
  <si>
    <t>Industry Group</t>
  </si>
  <si>
    <t>Country</t>
  </si>
  <si>
    <t>Sub Group</t>
  </si>
  <si>
    <t>Firm Value (in US $)</t>
  </si>
  <si>
    <t>Cash</t>
  </si>
  <si>
    <t>Enterprise Value (in US $)</t>
  </si>
  <si>
    <t>Cash/ Firm Value</t>
  </si>
  <si>
    <t>Book Debt to capital ratio</t>
  </si>
  <si>
    <t>Market Debt to capital ratio</t>
  </si>
  <si>
    <t>Book Debt to Equity Ratio</t>
  </si>
  <si>
    <t>Market Debt to Equity ratio</t>
  </si>
  <si>
    <t>Beta</t>
  </si>
  <si>
    <t>Correlation with market</t>
  </si>
  <si>
    <t>Standard deviation in stock price</t>
  </si>
  <si>
    <t>HiL0 Risk Measure (Hi- lo)/ (Hi+Lo)</t>
  </si>
  <si>
    <t>Interest coverage ratio</t>
  </si>
  <si>
    <t>Current PE</t>
  </si>
  <si>
    <t>Trailing PE</t>
  </si>
  <si>
    <t>Forward PE</t>
  </si>
  <si>
    <t>PEG</t>
  </si>
  <si>
    <t>PBV</t>
  </si>
  <si>
    <t>PS</t>
  </si>
  <si>
    <t>EV/EBIT</t>
  </si>
  <si>
    <t>EV/EBITDA</t>
  </si>
  <si>
    <t>EV/Invested Capital</t>
  </si>
  <si>
    <t>EV/Sales</t>
  </si>
  <si>
    <t>Payout ratio</t>
  </si>
  <si>
    <t>Dividend Yield</t>
  </si>
  <si>
    <t>Historical growth in Net Income - Last 3 years</t>
  </si>
  <si>
    <t>Historical growth in Net Income - Last 5 years</t>
  </si>
  <si>
    <t>Historical growth in Revenues - Last 3 years</t>
  </si>
  <si>
    <t>Historical growth in Revenues - Last 5 years</t>
  </si>
  <si>
    <t>Expected growth rate in EPS- Next 5 years</t>
  </si>
  <si>
    <t>Expected growth in revenues - Next 2 years</t>
  </si>
  <si>
    <t>Return on Equity</t>
  </si>
  <si>
    <t>Return on Capital (ROC or ROIC)</t>
  </si>
  <si>
    <t>Net Profit Margin</t>
  </si>
  <si>
    <t>Pre-tax Operating Margin</t>
  </si>
  <si>
    <t>Effective Tax Rate</t>
  </si>
  <si>
    <t>% held by institutions</t>
  </si>
  <si>
    <t>Net Income</t>
  </si>
  <si>
    <t>Trailing Net Income</t>
  </si>
  <si>
    <t>Revenues</t>
  </si>
  <si>
    <t>Trailing Revenues</t>
  </si>
  <si>
    <t>EBITDA</t>
  </si>
  <si>
    <t>Change in non-cash Working capital</t>
  </si>
  <si>
    <t>Net Cap Ex</t>
  </si>
  <si>
    <t>Reinvestment Rate</t>
  </si>
  <si>
    <t>FCFF</t>
  </si>
  <si>
    <t>FCFE</t>
  </si>
  <si>
    <t>Book Value of Equity - 4 qtrs ago</t>
  </si>
  <si>
    <t>Invested Capital - 4 qtre ago</t>
  </si>
  <si>
    <t>Current Book Value of Equity</t>
  </si>
  <si>
    <t>Current Invested Capital</t>
  </si>
  <si>
    <t>Dividends</t>
  </si>
  <si>
    <t>Oilfield Svcs/Equip.</t>
  </si>
  <si>
    <t>Emerging Markets</t>
  </si>
  <si>
    <t>NA</t>
  </si>
  <si>
    <t>Auto &amp; Truck</t>
  </si>
  <si>
    <t>Oil/Gas (Production and Exploration)</t>
  </si>
  <si>
    <t>Steel</t>
  </si>
  <si>
    <t>Metals &amp; Mining</t>
  </si>
  <si>
    <t>Computer Services</t>
  </si>
  <si>
    <t>Engineering/Construction</t>
  </si>
  <si>
    <t>Telecom (Wireless)</t>
  </si>
  <si>
    <t>Bank (Money Center)</t>
  </si>
  <si>
    <t>Power</t>
  </si>
  <si>
    <t>Coal &amp; Related Energy</t>
  </si>
  <si>
    <t>Retail (Distributors)</t>
  </si>
  <si>
    <t>Tobacco</t>
  </si>
  <si>
    <t>Apparel</t>
  </si>
  <si>
    <t>Financial Svcs. (Non-bank &amp; Insurance)</t>
  </si>
  <si>
    <t>Oil/Gas Distribution</t>
  </si>
  <si>
    <t>Auto Parts</t>
  </si>
  <si>
    <t>Construction Supplies</t>
  </si>
  <si>
    <t>Household Products</t>
  </si>
  <si>
    <t>Electrical Equipment</t>
  </si>
  <si>
    <t>Food Processing</t>
  </si>
  <si>
    <t>Drugs (Pharmaceutical)</t>
  </si>
  <si>
    <t>Diversified</t>
  </si>
  <si>
    <t>Air Transport</t>
  </si>
  <si>
    <t>Telecom. Services</t>
  </si>
  <si>
    <t>Chemical (Diversified)</t>
  </si>
  <si>
    <t>Insurance (Life)</t>
  </si>
  <si>
    <t>Chemical (Specialty)</t>
  </si>
  <si>
    <t>Electronics (Consumer &amp; Office)</t>
  </si>
  <si>
    <t>Rubber&amp; Tires</t>
  </si>
  <si>
    <t>Retail (General)</t>
  </si>
  <si>
    <t>Beverage (Alcoholic)</t>
  </si>
  <si>
    <t>Real Estate (General/Diversified)</t>
  </si>
  <si>
    <t>Chemical (Basic)</t>
  </si>
  <si>
    <t>Building Materials</t>
  </si>
  <si>
    <t>Aerospace/Defense</t>
  </si>
  <si>
    <t>Transportation</t>
  </si>
  <si>
    <t>Retail (Special Lines)</t>
  </si>
  <si>
    <t>Farming/Agriculture</t>
  </si>
  <si>
    <t>Shipbuilding &amp; Marine</t>
  </si>
  <si>
    <t>Transportation (Railroads)</t>
  </si>
  <si>
    <t>Packaging &amp; Container</t>
  </si>
  <si>
    <t>Machinery</t>
  </si>
  <si>
    <t>Hospitals/Healthcare Facilities</t>
  </si>
  <si>
    <t>Broadcasting</t>
  </si>
  <si>
    <t>Paper/Forest Products</t>
  </si>
  <si>
    <t>Brokerage &amp; Investment Banking</t>
  </si>
  <si>
    <t>Hotel/Gaming</t>
  </si>
  <si>
    <t>Furn/Home Furnishings</t>
  </si>
  <si>
    <t>Green &amp; Renewable Energy</t>
  </si>
  <si>
    <t>Software (System &amp; Application)</t>
  </si>
  <si>
    <t>Real Estate (Development)</t>
  </si>
  <si>
    <t>Precious Metals</t>
  </si>
  <si>
    <t>Entertainment</t>
  </si>
  <si>
    <t>Heathcare Information and Technology</t>
  </si>
  <si>
    <t>Information Services</t>
  </si>
  <si>
    <t>Utility (Water)</t>
  </si>
  <si>
    <t>Cable TV</t>
  </si>
  <si>
    <t>Publshing &amp; Newspapers</t>
  </si>
  <si>
    <t>Shoe</t>
  </si>
  <si>
    <t>Computers/Peripherals</t>
  </si>
  <si>
    <t>Restaurant/Dining</t>
  </si>
  <si>
    <t>Electronics (General)</t>
  </si>
  <si>
    <t>Food Wholesalers</t>
  </si>
  <si>
    <t>Office Equipment &amp; Services</t>
  </si>
  <si>
    <t>Trucking</t>
  </si>
  <si>
    <t>Banks (Regional)</t>
  </si>
  <si>
    <t>Investments &amp; Asset Management</t>
  </si>
  <si>
    <t>Healthcare Products</t>
  </si>
  <si>
    <t>Retail (Automotive)</t>
  </si>
  <si>
    <t>Environmental &amp; Waste Services</t>
  </si>
  <si>
    <t>Software (Internet)</t>
  </si>
  <si>
    <t>Telecom. Equipment</t>
  </si>
  <si>
    <t>Education</t>
  </si>
  <si>
    <t>Recreation</t>
  </si>
  <si>
    <t>Retail (Grocery and Food)</t>
  </si>
  <si>
    <t>Semiconductor</t>
  </si>
  <si>
    <t>Real Estate (Operations &amp; Services)</t>
  </si>
  <si>
    <t>Healthcare Support Services</t>
  </si>
  <si>
    <t>Business &amp; Consumer Services</t>
  </si>
  <si>
    <t>Advertising</t>
  </si>
  <si>
    <t>Beverage (Soft)</t>
  </si>
  <si>
    <t>Software (Entertainment)</t>
  </si>
  <si>
    <t>Insurance (General)</t>
  </si>
  <si>
    <t>NR</t>
  </si>
  <si>
    <t>BBB-</t>
  </si>
  <si>
    <t>B</t>
  </si>
  <si>
    <t>S&amp;P Local Currency Rating (if available)</t>
  </si>
  <si>
    <t>S&amp;P Foreign Currency Rating (if available)</t>
  </si>
  <si>
    <t>Inputs</t>
  </si>
  <si>
    <t>Number of firms</t>
  </si>
  <si>
    <t>Company to look up</t>
  </si>
  <si>
    <t>Risk &amp; Hurdle Rate</t>
  </si>
  <si>
    <t>Cost of Equity</t>
  </si>
  <si>
    <t>Industry categorization</t>
  </si>
  <si>
    <t>Indusry grouping</t>
  </si>
  <si>
    <t>Investment Analysis</t>
  </si>
  <si>
    <t>Return on Capital</t>
  </si>
  <si>
    <t xml:space="preserve">ROE - Cost of Equity </t>
  </si>
  <si>
    <t>Capital Structure</t>
  </si>
  <si>
    <t>Market Debt to Capital Ratio</t>
  </si>
  <si>
    <t>Book Debt to Capital Ratio</t>
  </si>
  <si>
    <t>Interest Coverage Ratio</t>
  </si>
  <si>
    <t>Debt/EBITDA</t>
  </si>
  <si>
    <t>Dividend Policy</t>
  </si>
  <si>
    <t>Dividend Payout Ratio</t>
  </si>
  <si>
    <t>Pricing Multiples</t>
  </si>
  <si>
    <t>Price to Book Value =</t>
  </si>
  <si>
    <t>EV/EBITDA =</t>
  </si>
  <si>
    <t>EV/ Invested Capital =</t>
  </si>
  <si>
    <t>EV/ Sales</t>
  </si>
  <si>
    <t>Trailing PE =</t>
  </si>
  <si>
    <t>Industry</t>
  </si>
  <si>
    <t>Unlevered Beta</t>
  </si>
  <si>
    <t>D/E Ratio</t>
  </si>
  <si>
    <t>Levered Beta</t>
  </si>
  <si>
    <t>Pre-tax Cost of Debt</t>
  </si>
  <si>
    <t>After-tax Cost of Debt</t>
  </si>
  <si>
    <t>Cost of Capital</t>
  </si>
  <si>
    <t>ROE</t>
  </si>
  <si>
    <t>Market Debt to Capital</t>
  </si>
  <si>
    <t>Book Debt to Capital</t>
  </si>
  <si>
    <t>Dividend Payout</t>
  </si>
  <si>
    <t>Dividends/FCFE</t>
  </si>
  <si>
    <t>Price to Book</t>
  </si>
  <si>
    <t>Your company</t>
  </si>
  <si>
    <t>Beta (Levered)</t>
  </si>
  <si>
    <t>Cash Return/ FCFE</t>
  </si>
  <si>
    <t>Cost of equity in Rupiah</t>
  </si>
  <si>
    <t>Pre-tax cost of debt in Rupiah</t>
  </si>
  <si>
    <t>After-tax cost of debt in Rupiah</t>
  </si>
  <si>
    <t>Cost of capital in Rupiah</t>
  </si>
  <si>
    <t>Astra International tbk PT (JKSE:ASII)</t>
  </si>
  <si>
    <t>JKSE:ASII</t>
  </si>
  <si>
    <t>PT Telekomunikasi Indonesia Tbk (JKSE:TLKM)</t>
  </si>
  <si>
    <t>JKSE:TLKM</t>
  </si>
  <si>
    <t>PT Gudang Garam Tbk (JKSE:GGRM)</t>
  </si>
  <si>
    <t>JKSE:GGRM</t>
  </si>
  <si>
    <t>PT Indofood Sukses Makmur Tbk (JKSE:INDF)</t>
  </si>
  <si>
    <t>JKSE:INDF</t>
  </si>
  <si>
    <t>PT Bank Rakyat Indonesia (Persero) Tbk (JKSE:BBRI)</t>
  </si>
  <si>
    <t>JKSE:BBRI</t>
  </si>
  <si>
    <t>PT Bank Central Asia Tbk (JKSE:BBCA)</t>
  </si>
  <si>
    <t>JKSE:BBCA</t>
  </si>
  <si>
    <t>PT Bank Mandiri (Persero) Tbk (JKSE:BMRI)</t>
  </si>
  <si>
    <t>JKSE:BMRI</t>
  </si>
  <si>
    <t>PT United Tractors Tbk (JKSE:UNTR)</t>
  </si>
  <si>
    <t>JKSE:UNTR</t>
  </si>
  <si>
    <t>Hanjaya Mandala Sampoerna tbk PT (JKSE:HMSP)</t>
  </si>
  <si>
    <t>JKSE:HMSP</t>
  </si>
  <si>
    <t>PT Perusahaan Gas Negara (Persero) TBK (JKSE:PGAS)</t>
  </si>
  <si>
    <t>JKSE:PGAS</t>
  </si>
  <si>
    <t>PT Sumber Alfaria Trijaya Tbk (JKSE:AMRT)</t>
  </si>
  <si>
    <t>JKSE:AMRT</t>
  </si>
  <si>
    <t>PT Adaro Energy Tbk (JKSE:ADRO)</t>
  </si>
  <si>
    <t>JKSE:ADRO</t>
  </si>
  <si>
    <t>Japfa Ltd. (SGX:UD2)</t>
  </si>
  <si>
    <t>SGX:UD2</t>
  </si>
  <si>
    <t>PT Bumi Resources Tbk (JKSE:BUMI)</t>
  </si>
  <si>
    <t>JKSE:BUMI</t>
  </si>
  <si>
    <t>PT Indah Kiat Pulp &amp; Paper Tbk (JKSE:INKP)</t>
  </si>
  <si>
    <t>JKSE:INKP</t>
  </si>
  <si>
    <t>PT Unilever Indonesia Tbk (JKSE:UNVR)</t>
  </si>
  <si>
    <t>JKSE:UNVR</t>
  </si>
  <si>
    <t>PT Bank Negara Indonesia (Persero) Tbk. (JKSE:BBNI)</t>
  </si>
  <si>
    <t>JKSE:BBNI</t>
  </si>
  <si>
    <t>PT Sinar Mas Agro Resources &amp; Technology Tbk (JKSE:SMAR)</t>
  </si>
  <si>
    <t>JKSE:SMAR</t>
  </si>
  <si>
    <t>PT Indofood CBP Sukses Makmur Tbk (JKSE:ICBP)</t>
  </si>
  <si>
    <t>JKSE:ICBP</t>
  </si>
  <si>
    <t>PT Charoen Pokphand Indonesia Tbk (JKSE:CPIN)</t>
  </si>
  <si>
    <t>JKSE:CPIN</t>
  </si>
  <si>
    <t>PT Barito Pacific Tbk (JKSE:BRPT)</t>
  </si>
  <si>
    <t>JKSE:BRPT</t>
  </si>
  <si>
    <t>PT Chandra Asri Petrochemical Tbk (JKSE:TPIA)</t>
  </si>
  <si>
    <t>JKSE:TPIA</t>
  </si>
  <si>
    <t>PT Semen Indonesia (Persero) Tbk (JKSE:SMGR)</t>
  </si>
  <si>
    <t>JKSE:SMGR</t>
  </si>
  <si>
    <t>PT Indo Tambangraya Megah Tbk (JKSE:ITMG)</t>
  </si>
  <si>
    <t>JKSE:ITMG</t>
  </si>
  <si>
    <t>PT Indosat Tbk (JKSE:ISAT)</t>
  </si>
  <si>
    <t>JKSE:ISAT</t>
  </si>
  <si>
    <t>PT Japfa Comfeed Indonesia tbk (JKSE:JPFA)</t>
  </si>
  <si>
    <t>JKSE:JPFA</t>
  </si>
  <si>
    <t>PT XL Axiata Tbk (JKSE:EXCL)</t>
  </si>
  <si>
    <t>JKSE:EXCL</t>
  </si>
  <si>
    <t>PT Krakatau Steel (Persero) Tbk (JKSE:KRAS)</t>
  </si>
  <si>
    <t>JKSE:KRAS</t>
  </si>
  <si>
    <t>PT. AKR Corporindo Tbk (JKSE:AKRA)</t>
  </si>
  <si>
    <t>JKSE:AKRA</t>
  </si>
  <si>
    <t>PT Indomobil Sukses Internasional Tbk (JKSE:IMAS)</t>
  </si>
  <si>
    <t>JKSE:IMAS</t>
  </si>
  <si>
    <t>Indocement Tunggal Prakarsa tbk PT (JKSE:INTP)</t>
  </si>
  <si>
    <t>JKSE:INTP</t>
  </si>
  <si>
    <t>PT Bank Pan Indonesia Tbk (JKSE:PNBN)</t>
  </si>
  <si>
    <t>JKSE:PNBN</t>
  </si>
  <si>
    <t>PT Multipolar Tbk (JKSE:MLPL)</t>
  </si>
  <si>
    <t>JKSE:MLPL</t>
  </si>
  <si>
    <t>PT. Kalbe Farma Tbk. (JKSE:KLBF)</t>
  </si>
  <si>
    <t>JKSE:KLBF</t>
  </si>
  <si>
    <t>Enseval Putera Megatrading tbk PT (JKSE:EPMT)</t>
  </si>
  <si>
    <t>JKSE:EPMT</t>
  </si>
  <si>
    <t>PT Mitra Pinasthika Mustika Tbk (JKSE:MPMX)</t>
  </si>
  <si>
    <t>JKSE:MPMX</t>
  </si>
  <si>
    <t>PT Astra Agro Lestari Tbk (JKSE:AALI)</t>
  </si>
  <si>
    <t>JKSE:AALI</t>
  </si>
  <si>
    <t>PT Tiphone Mobile Indonesia Tbk (JKSE:TELE)</t>
  </si>
  <si>
    <t>JKSE:TELE</t>
  </si>
  <si>
    <t>PT Indika Energy Tbk (JKSE:INDY)</t>
  </si>
  <si>
    <t>JKSE:INDY</t>
  </si>
  <si>
    <t>PT Erajaya Swasembada Tbk (JKSE:ERAA)</t>
  </si>
  <si>
    <t>JKSE:ERAA</t>
  </si>
  <si>
    <t>Pabrik Kertas Tjiwi Kimia tbk PT (JKSE:TKIM)</t>
  </si>
  <si>
    <t>JKSE:TKIM</t>
  </si>
  <si>
    <t>PT Sinar Mas Multiartha Tbk (JKSE:SMMA)</t>
  </si>
  <si>
    <t>JKSE:SMMA</t>
  </si>
  <si>
    <t>PT Salim Ivomas Pratama (JKSE:SIMP)</t>
  </si>
  <si>
    <t>JKSE:SIMP</t>
  </si>
  <si>
    <t>PT Bentoel International Investama Tbk (JKSE:RMBA)</t>
  </si>
  <si>
    <t>JKSE:RMBA</t>
  </si>
  <si>
    <t>PT Mayora Indah Tbk (JKSE:MYOR)</t>
  </si>
  <si>
    <t>JKSE:MYOR</t>
  </si>
  <si>
    <t>PT Hero Supermarket Tbk (JKSE:HERO)</t>
  </si>
  <si>
    <t>JKSE:HERO</t>
  </si>
  <si>
    <t>PT Matahari Putra Prima Tbk (JKSE:MPPA)</t>
  </si>
  <si>
    <t>JKSE:MPPA</t>
  </si>
  <si>
    <t>PT Vale Indonesia Tbk (JKSE:INCO)</t>
  </si>
  <si>
    <t>JKSE:INCO</t>
  </si>
  <si>
    <t>PT Bank Danamon Indonesia, Tbk. (JKSE:BDMN)</t>
  </si>
  <si>
    <t>JKSE:BDMN</t>
  </si>
  <si>
    <t>PT Bukit Asam (Persero) Tbk (JKSE:PTBA)</t>
  </si>
  <si>
    <t>JKSE:PTBA</t>
  </si>
  <si>
    <t>PT MNC Investama Tbk (JKSE:BHIT)</t>
  </si>
  <si>
    <t>JKSE:BHIT</t>
  </si>
  <si>
    <t>PT Pembangunan Perumahan (Persero) Tbk (JKSE:PTPP)</t>
  </si>
  <si>
    <t>JKSE:PTPP</t>
  </si>
  <si>
    <t>PT Mitra Adiperkasa Tbk (JKSE:MAPI)</t>
  </si>
  <si>
    <t>JKSE:MAPI</t>
  </si>
  <si>
    <t>PT Lippo Karawaci Tbk (JKSE:LPKR)</t>
  </si>
  <si>
    <t>JKSE:LPKR</t>
  </si>
  <si>
    <t>Astra Otoparts tbk PT (JKSE:AUTO)</t>
  </si>
  <si>
    <t>JKSE:AUTO</t>
  </si>
  <si>
    <t>PT Wijaya Karya (Persero) Tbk (JKSE:WIKA)</t>
  </si>
  <si>
    <t>JKSE:WIKA</t>
  </si>
  <si>
    <t>Pt Jasa Marga (Persero) Tbk (JKSE:JSMR)</t>
  </si>
  <si>
    <t>JKSE:JSMR</t>
  </si>
  <si>
    <t>PT. Global Mediacom Tbk. (JKSE:BMTR)</t>
  </si>
  <si>
    <t>JKSE:BMTR</t>
  </si>
  <si>
    <t>Tunas Ridean PT (JKSE:TURI)</t>
  </si>
  <si>
    <t>JKSE:TURI</t>
  </si>
  <si>
    <t>PT Waskita Karya (Persero) (JKSE:WSKT)</t>
  </si>
  <si>
    <t>JKSE:WSKT</t>
  </si>
  <si>
    <t>PT Holcim Indonesia Tbk (JKSE:SMCB)</t>
  </si>
  <si>
    <t>JKSE:SMCB</t>
  </si>
  <si>
    <t>PT Energi Mega Persada Tbk (JKSE:ENRG)</t>
  </si>
  <si>
    <t>JKSE:ENRG</t>
  </si>
  <si>
    <t>Perusahaan Perseroan (Persero) PT Aneka Tambang Tbk. (JKSE:ANTM)</t>
  </si>
  <si>
    <t>JKSE:ANTM</t>
  </si>
  <si>
    <t>PT Central Proteina Prima Tbk (JKSE:CPRO)</t>
  </si>
  <si>
    <t>JKSE:CPRO</t>
  </si>
  <si>
    <t>Indo-Rama Synthetics tbk PT (JKSE:INDR)</t>
  </si>
  <si>
    <t>JKSE:INDR</t>
  </si>
  <si>
    <t>PT ABM Investama Tbk (JKSE:ABMM)</t>
  </si>
  <si>
    <t>JKSE:ABMM</t>
  </si>
  <si>
    <t>PT Bayan Resources Tbk (JKSE:BYAN)</t>
  </si>
  <si>
    <t>JKSE:BYAN</t>
  </si>
  <si>
    <t>PT. Metrodata Electronics, Tbk. (JKSE:MTDL)</t>
  </si>
  <si>
    <t>JKSE:MTDL</t>
  </si>
  <si>
    <t>PT Bank CIMB Niaga Tbk (JKSE:BNGA)</t>
  </si>
  <si>
    <t>JKSE:BNGA</t>
  </si>
  <si>
    <t>PT Medco Energi Internasional Tbk. (JKSE:MEDC)</t>
  </si>
  <si>
    <t>JKSE:MEDC</t>
  </si>
  <si>
    <t>PT Adhi Karya (Persero) Tbk (JKSE:ADHI)</t>
  </si>
  <si>
    <t>JKSE:ADHI</t>
  </si>
  <si>
    <t>PT Matahari Department Store Tbk (JKSE:LPPF)</t>
  </si>
  <si>
    <t>JKSE:LPPF</t>
  </si>
  <si>
    <t>PT Tempo Scan Pacific Tbk (JKSE:TSPC)</t>
  </si>
  <si>
    <t>JKSE:TSPC</t>
  </si>
  <si>
    <t>PT Delta Dunia Makmur Tbk (JKSE:DOID)</t>
  </si>
  <si>
    <t>JKSE:DOID</t>
  </si>
  <si>
    <t>PT Timah (Persero) Tbk (JKSE:TINS)</t>
  </si>
  <si>
    <t>JKSE:TINS</t>
  </si>
  <si>
    <t>PT Bank Bukopin Tbk (JKSE:BBKP)</t>
  </si>
  <si>
    <t>JKSE:BBKP</t>
  </si>
  <si>
    <t>PT Dian Swastatika Sentosa Tbk (JKSE:DSSA)</t>
  </si>
  <si>
    <t>JKSE:DSSA</t>
  </si>
  <si>
    <t>PT Bank Tabungan Pensiunan Nasional Tbk (JKSE:BTPN)</t>
  </si>
  <si>
    <t>JKSE:BTPN</t>
  </si>
  <si>
    <t>PT Catur Sentosa Adiprana Tbk (JKSE:CSAP)</t>
  </si>
  <si>
    <t>JKSE:CSAP</t>
  </si>
  <si>
    <t>PT Media Nusantara Citra Tbk (JKSE:MNCN)</t>
  </si>
  <si>
    <t>JKSE:MNCN</t>
  </si>
  <si>
    <t>PT Bank Permata Tbk (JKSE:BNLI)</t>
  </si>
  <si>
    <t>JKSE:BNLI</t>
  </si>
  <si>
    <t>Ciputra Development tbk PT (JKSE:CTRA)</t>
  </si>
  <si>
    <t>JKSE:CTRA</t>
  </si>
  <si>
    <t>PT Samudera Indonesia Tbk (JKSE:SMDR)</t>
  </si>
  <si>
    <t>JKSE:SMDR</t>
  </si>
  <si>
    <t>PT Elang Mahkota Teknologi Tbk (JKSE:EMTK)</t>
  </si>
  <si>
    <t>JKSE:EMTK</t>
  </si>
  <si>
    <t>PT Toba Bara Sejahtra Tbk (JKSE:TOBA)</t>
  </si>
  <si>
    <t>JKSE:TOBA</t>
  </si>
  <si>
    <t>PT Midi Utama Indonesia Tbk (JKSE:MIDI)</t>
  </si>
  <si>
    <t>JKSE:MIDI</t>
  </si>
  <si>
    <t>PT Lautan Luas Tbk (JKSE:LTLS)</t>
  </si>
  <si>
    <t>JKSE:LTLS</t>
  </si>
  <si>
    <t>PT Bank Tabungan Negara (Persero) Tbk (JKSE:BBTN)</t>
  </si>
  <si>
    <t>JKSE:BBTN</t>
  </si>
  <si>
    <t>PT Asia Pacific Fibers Tbk (JKSE:POLY)</t>
  </si>
  <si>
    <t>JKSE:POLY</t>
  </si>
  <si>
    <t>PT Bumi Serpong Damai Tbk (JKSE:BSDE)</t>
  </si>
  <si>
    <t>JKSE:BSDE</t>
  </si>
  <si>
    <t>Bumitama Agri Ltd. (SGX:P8Z)</t>
  </si>
  <si>
    <t>SGX:P8Z</t>
  </si>
  <si>
    <t>PT Mulia Industrindo Tbk (JKSE:MLIA)</t>
  </si>
  <si>
    <t>JKSE:MLIA</t>
  </si>
  <si>
    <t>PT Tiga Pilar Sejahtera Food Tbk (JKSE:AISA)</t>
  </si>
  <si>
    <t>JKSE:AISA</t>
  </si>
  <si>
    <t>PT Harum Energy Tbk (JKSE:HRUM)</t>
  </si>
  <si>
    <t>JKSE:HRUM</t>
  </si>
  <si>
    <t>PT Bakrie &amp; Brothers Tbk (JKSE:BNBR)</t>
  </si>
  <si>
    <t>JKSE:BNBR</t>
  </si>
  <si>
    <t>Summarecon Agung tbk PT (JKSE:SMRA)</t>
  </si>
  <si>
    <t>JKSE:SMRA</t>
  </si>
  <si>
    <t>PT. Polychem Indonesia Tbk (JKSE:ADMG)</t>
  </si>
  <si>
    <t>JKSE:ADMG</t>
  </si>
  <si>
    <t>PT Fajar Surya Wisesa Tbk (JKSE:FASW)</t>
  </si>
  <si>
    <t>JKSE:FASW</t>
  </si>
  <si>
    <t>PT Hexindo Adiperkasa Tbk (JKSE:HEXA)</t>
  </si>
  <si>
    <t>JKSE:HEXA</t>
  </si>
  <si>
    <t>PT Agung Podomoro Land Tbk (JKSE:APLN)</t>
  </si>
  <si>
    <t>JKSE:APLN</t>
  </si>
  <si>
    <t>PT Blue Bird Tbk (JKSE:BIRD)</t>
  </si>
  <si>
    <t>JKSE:BIRD</t>
  </si>
  <si>
    <t>PT Surya Semesta Internusa Tbk (JKSE:SSIA)</t>
  </si>
  <si>
    <t>JKSE:SSIA</t>
  </si>
  <si>
    <t>PT Unggul Indah Cahaya Tbk (JKSE:UNIC)</t>
  </si>
  <si>
    <t>JKSE:UNIC</t>
  </si>
  <si>
    <t>PT Jaya Konstruksi Manggala Pratama Tbk (JKSE:JKON)</t>
  </si>
  <si>
    <t>JKSE:JKON</t>
  </si>
  <si>
    <t>PT Ace Hardware Indonesia Tbk (JKSE:ACES)</t>
  </si>
  <si>
    <t>JKSE:ACES</t>
  </si>
  <si>
    <t>PT Dharma Satya Nusantara Tbk (JKSE:DSNG)</t>
  </si>
  <si>
    <t>JKSE:DSNG</t>
  </si>
  <si>
    <t>Golden Energy and Resources Limited (JKSE:GEMS)</t>
  </si>
  <si>
    <t>JKSE:GEMS</t>
  </si>
  <si>
    <t>PT Malindo Feedmill Tbk (JKSE:MAIN)</t>
  </si>
  <si>
    <t>JKSE:MAIN</t>
  </si>
  <si>
    <t>PT Bank OCBC NISP Tbk (JKSE:NISP)</t>
  </si>
  <si>
    <t>JKSE:NISP</t>
  </si>
  <si>
    <t>PT Perusahaan Perkebunan London Sumatra Indonesia Tbk (JKSE:LSIP)</t>
  </si>
  <si>
    <t>JKSE:LSIP</t>
  </si>
  <si>
    <t>PT Petrosea Tbk (JKSE:PTRO)</t>
  </si>
  <si>
    <t>JKSE:PTRO</t>
  </si>
  <si>
    <t>PT Sarana Menara Nusantara Tbk (JKSE:TOWR)</t>
  </si>
  <si>
    <t>JKSE:TOWR</t>
  </si>
  <si>
    <t>PT Fast Food Indonesia Tbk (JKSE:FAST)</t>
  </si>
  <si>
    <t>JKSE:FAST</t>
  </si>
  <si>
    <t>PT Elnusa Tbk (JKSE:ELSA)</t>
  </si>
  <si>
    <t>JKSE:ELSA</t>
  </si>
  <si>
    <t>PT Panin Financial Tbk (JKSE:PNLF)</t>
  </si>
  <si>
    <t>JKSE:PNLF</t>
  </si>
  <si>
    <t>Pakuwon Jati tbk PT (JKSE:PWON)</t>
  </si>
  <si>
    <t>JKSE:PWON</t>
  </si>
  <si>
    <t>PT Ultrajaya Milk Industry &amp; Trading Company Tbk. (JKSE:ULTJ)</t>
  </si>
  <si>
    <t>JKSE:ULTJ</t>
  </si>
  <si>
    <t>PT Surya Citra Media Tbk (JKSE:SCMA)</t>
  </si>
  <si>
    <t>JKSE:SCMA</t>
  </si>
  <si>
    <t>PT J Resources Asia Pasifik Tbk (JKSE:PSAB)</t>
  </si>
  <si>
    <t>JKSE:PSAB</t>
  </si>
  <si>
    <t>PT Alam Sutera Realty Tbk (JKSE:ASRI)</t>
  </si>
  <si>
    <t>JKSE:ASRI</t>
  </si>
  <si>
    <t>PT Asahimas Flat Glass Tbk (JKSE:AMFG)</t>
  </si>
  <si>
    <t>JKSE:AMFG</t>
  </si>
  <si>
    <t>PT Global Teleshop Tbk (JKSE:GLOB)</t>
  </si>
  <si>
    <t>JKSE:GLOB</t>
  </si>
  <si>
    <t>PT. Multistrada Arah Sarana Tbk. (JKSE:MASA)</t>
  </si>
  <si>
    <t>JKSE:MASA</t>
  </si>
  <si>
    <t>PT. Bank Mega Tbk (JKSE:MEGA)</t>
  </si>
  <si>
    <t>JKSE:MEGA</t>
  </si>
  <si>
    <t>PT Supreme Cable Manufacturing &amp; Commerce Tbk (JKSE:SCCO)</t>
  </si>
  <si>
    <t>JKSE:SCCO</t>
  </si>
  <si>
    <t>PT Siloam International Hospitals Tbk (JKSE:SILO)</t>
  </si>
  <si>
    <t>JKSE:SILO</t>
  </si>
  <si>
    <t>PT Wilmar Cahaya Indonesia Tbk</t>
  </si>
  <si>
    <t>PT. Nusa Raya CIpta Tbk (JKSE:NRCA)</t>
  </si>
  <si>
    <t>JKSE:NRCA</t>
  </si>
  <si>
    <t>PT Benakat Integra Tbk (JKSE:BIPI)</t>
  </si>
  <si>
    <t>JKSE:BIPI</t>
  </si>
  <si>
    <t>PT Alumindo Light Metal Industry Tbk (JKSE:ALMI)</t>
  </si>
  <si>
    <t>JKSE:ALMI</t>
  </si>
  <si>
    <t>PT. MNC Sky Vision, Tbk. (JKSE:MSKY)</t>
  </si>
  <si>
    <t>JKSE:MSKY</t>
  </si>
  <si>
    <t>PT Apexindo Pratama Duta Tbk (JKSE:APEX)</t>
  </si>
  <si>
    <t>JKSE:APEX</t>
  </si>
  <si>
    <t>PT Steel Pipe Industry of Indonesia Tbk (JKSE:ISSP)</t>
  </si>
  <si>
    <t>JKSE:ISSP</t>
  </si>
  <si>
    <t>PT Sampoerna Agro Tbk (JKSE:SGRO)</t>
  </si>
  <si>
    <t>JKSE:SGRO</t>
  </si>
  <si>
    <t>PT Darma Henwa Tbk (JKSE:DEWA)</t>
  </si>
  <si>
    <t>JKSE:DEWA</t>
  </si>
  <si>
    <t>PT Baramulti Susksessarana Tbk (JKSE:BSSR)</t>
  </si>
  <si>
    <t>JKSE:BSSR</t>
  </si>
  <si>
    <t>PT Smartfren Telecom Tbk (JKSE:FREN)</t>
  </si>
  <si>
    <t>JKSE:FREN</t>
  </si>
  <si>
    <t>PT Modernland Realty Tbk (JKSE:MDLN)</t>
  </si>
  <si>
    <t>JKSE:MDLN</t>
  </si>
  <si>
    <t>PT Adira Dinamika Multi Finance Tbk (JKSE:ADMF)</t>
  </si>
  <si>
    <t>JKSE:ADMF</t>
  </si>
  <si>
    <t>PT Indopoly Swakarsa Industry Tbk (JKSE:IPOL)</t>
  </si>
  <si>
    <t>JKSE:IPOL</t>
  </si>
  <si>
    <t>PT Multi Bintang Indonesia Tbk (JKSE:MLBI)</t>
  </si>
  <si>
    <t>JKSE:MLBI</t>
  </si>
  <si>
    <t>PT Rukun Raharja Tbk (JKSE:RAJA)</t>
  </si>
  <si>
    <t>JKSE:RAJA</t>
  </si>
  <si>
    <t>PT Kawasan Industri Jababeka Tbk (JKSE:KIJA)</t>
  </si>
  <si>
    <t>JKSE:KIJA</t>
  </si>
  <si>
    <t>P.T. Indo Kordsa Tbk (JKSE:BRAM)</t>
  </si>
  <si>
    <t>JKSE:BRAM</t>
  </si>
  <si>
    <t>PT Anabatic Technologies Tbk (JKSE:ATIC)</t>
  </si>
  <si>
    <t>JKSE:ATIC</t>
  </si>
  <si>
    <t>PT Sugih Energy Tbk (JKSE:SUGI)</t>
  </si>
  <si>
    <t>JKSE:SUGI</t>
  </si>
  <si>
    <t>PT Citra Tubindo Tbk (JKSE:CTBN)</t>
  </si>
  <si>
    <t>JKSE:CTBN</t>
  </si>
  <si>
    <t>PT KMI Wire and Cable Tbk (JKSE:KBLI)</t>
  </si>
  <si>
    <t>JKSE:KBLI</t>
  </si>
  <si>
    <t>PT Trias Sentosa Tbk (JKSE:TRST)</t>
  </si>
  <si>
    <t>JKSE:TRST</t>
  </si>
  <si>
    <t>PT Bakrie Sumatera Plantations Tbk (JKSE:UNSP)</t>
  </si>
  <si>
    <t>JKSE:UNSP</t>
  </si>
  <si>
    <t>PT Eagle High Plantations Tbk (JKSE:BWPT)</t>
  </si>
  <si>
    <t>JKSE:BWPT</t>
  </si>
  <si>
    <t>PT Visi Media Asia Tbk (JKSE:VIVA)</t>
  </si>
  <si>
    <t>JKSE:VIVA</t>
  </si>
  <si>
    <t>PT Sierad Produce Tbk (JKSE:SIPD)</t>
  </si>
  <si>
    <t>JKSE:SIPD</t>
  </si>
  <si>
    <t>PT Astra Graphia Tbk (JKSE:ASGR)</t>
  </si>
  <si>
    <t>JKSE:ASGR</t>
  </si>
  <si>
    <t>PT Ancora Indonesia Resources Tbk (JKSE:OKAS)</t>
  </si>
  <si>
    <t>JKSE:OKAS</t>
  </si>
  <si>
    <t>PT Siantar Top Tbk (JKSE:STTP)</t>
  </si>
  <si>
    <t>JKSE:STTP</t>
  </si>
  <si>
    <t>PT Sawit Sumbermas Sarana Tbk (JKSE:SSMS)</t>
  </si>
  <si>
    <t>JKSE:SSMS</t>
  </si>
  <si>
    <t>PT. Electronic City Indonesia Tbk (JKSE:ECII)</t>
  </si>
  <si>
    <t>JKSE:ECII</t>
  </si>
  <si>
    <t>PT Link Net Tbk (JKSE:LINK)</t>
  </si>
  <si>
    <t>JKSE:LINK</t>
  </si>
  <si>
    <t>PT Industri Jamu dan Farmasi Sido Muncul Tbk (JKSE:SIDO)</t>
  </si>
  <si>
    <t>JKSE:SIDO</t>
  </si>
  <si>
    <t>PT Multipolar Technology Tbk (JKSE:MLPT)</t>
  </si>
  <si>
    <t>JKSE:MLPT</t>
  </si>
  <si>
    <t>PT Budi Starch &amp; Sweetener Tbk (JKSE:BUDI)</t>
  </si>
  <si>
    <t>JKSE:BUDI</t>
  </si>
  <si>
    <t>PT Surya Toto Indonesia Tbk (JKSE:TOTO)</t>
  </si>
  <si>
    <t>JKSE:TOTO</t>
  </si>
  <si>
    <t>PT Total Bangun Persada Tbk (JKSE:TOTL)</t>
  </si>
  <si>
    <t>JKSE:TOTL</t>
  </si>
  <si>
    <t>PT Austindo Nusantara Jaya Tbk. (JKSE:ANJT)</t>
  </si>
  <si>
    <t>JKSE:ANJT</t>
  </si>
  <si>
    <t>PT. Wintermar Offshore Marine, Tbk. (JKSE:WINS)</t>
  </si>
  <si>
    <t>JKSE:WINS</t>
  </si>
  <si>
    <t>PT Jaya Real Property,Tbk. (JKSE:JRPT)</t>
  </si>
  <si>
    <t>JKSE:JRPT</t>
  </si>
  <si>
    <t>PT Mitra Keluarga Karyasehat TBK (JKSE:MIKA)</t>
  </si>
  <si>
    <t>JKSE:MIKA</t>
  </si>
  <si>
    <t>PT Pelat Timah Nusantara Tbk (JKSE:NIKL)</t>
  </si>
  <si>
    <t>JKSE:NIKL</t>
  </si>
  <si>
    <t>P.T. Intiland Development Terbuka (JKSE:DILD)</t>
  </si>
  <si>
    <t>JKSE:DILD</t>
  </si>
  <si>
    <t>PT Nippon Indosari Corpindo Tbk (JKSE:ROTI)</t>
  </si>
  <si>
    <t>JKSE:ROTI</t>
  </si>
  <si>
    <t>PT Argha Karya Prima Industry Tbk (JKSE:AKPI)</t>
  </si>
  <si>
    <t>JKSE:AKPI</t>
  </si>
  <si>
    <t>PT Indomobil Multi Jasa Tbk (JKSE:IMJS)</t>
  </si>
  <si>
    <t>JKSE:IMJS</t>
  </si>
  <si>
    <t>Lippo Cikarang tbk PT (JKSE:LPCK)</t>
  </si>
  <si>
    <t>JKSE:LPCK</t>
  </si>
  <si>
    <t>PT. Indospring Tbk (JKSE:INDS)</t>
  </si>
  <si>
    <t>JKSE:INDS</t>
  </si>
  <si>
    <t>PT Mitrabara Adiperdana, Tbk (JKSE:MBAP)</t>
  </si>
  <si>
    <t>JKSE:MBAP</t>
  </si>
  <si>
    <t>PT Ciputra Surya Tbk (JKSE:CTRS)</t>
  </si>
  <si>
    <t>JKSE:CTRS</t>
  </si>
  <si>
    <t>Radiant Utama Interinsco Tbk. (JKSE:RUIS)</t>
  </si>
  <si>
    <t>JKSE:RUIS</t>
  </si>
  <si>
    <t>PT Soechi Lines Tbk (JKSE:SOCI)</t>
  </si>
  <si>
    <t>JKSE:SOCI</t>
  </si>
  <si>
    <t>PT Ciputra Property Tbk (JKSE:CTRP)</t>
  </si>
  <si>
    <t>JKSE:CTRP</t>
  </si>
  <si>
    <t>PT. Wismilak Inti Makmur (JKSE:WIIM)</t>
  </si>
  <si>
    <t>JKSE:WIIM</t>
  </si>
  <si>
    <t>PT Supra Boga Lestari Tbk (JKSE:RANC)</t>
  </si>
  <si>
    <t>JKSE:RANC</t>
  </si>
  <si>
    <t>PT Pelayaran Tempuran Emas Tbk (JKSE:TMAS)</t>
  </si>
  <si>
    <t>JKSE:TMAS</t>
  </si>
  <si>
    <t>PT First Media Tbk (JKSE:KBLV)</t>
  </si>
  <si>
    <t>JKSE:KBLV</t>
  </si>
  <si>
    <t>PT BFI Finance Indonesia Tbk (JKSE:BFIN)</t>
  </si>
  <si>
    <t>JKSE:BFIN</t>
  </si>
  <si>
    <t>PT Bayu Buana Tbk (JKSE:BAYU)</t>
  </si>
  <si>
    <t>JKSE:BAYU</t>
  </si>
  <si>
    <t>Kedawung Setia Industrial (JKSE:KDSI)</t>
  </si>
  <si>
    <t>JKSE:KDSI</t>
  </si>
  <si>
    <t>PT Resource Alam Indonesia Tbk (JKSE:KKGI)</t>
  </si>
  <si>
    <t>JKSE:KKGI</t>
  </si>
  <si>
    <t>PT Puradelta Lestari Tbk (JKSE:DMAS)</t>
  </si>
  <si>
    <t>JKSE:DMAS</t>
  </si>
  <si>
    <t>PT Mitrabahtera Segara Sejati, Tbk (JKSE:MBSS)</t>
  </si>
  <si>
    <t>JKSE:MBSS</t>
  </si>
  <si>
    <t>Suparma PT (JKSE:SPMA)</t>
  </si>
  <si>
    <t>JKSE:SPMA</t>
  </si>
  <si>
    <t>PT Intraco Penta Tbk (JKSE:INTA)</t>
  </si>
  <si>
    <t>JKSE:INTA</t>
  </si>
  <si>
    <t>PT Cardig Aero Services Tbk (JKSE:CASS)</t>
  </si>
  <si>
    <t>JKSE:CASS</t>
  </si>
  <si>
    <t>PT Arwana Citramulia Tbk (JKSE:ARNA)</t>
  </si>
  <si>
    <t>JKSE:ARNA</t>
  </si>
  <si>
    <t>PT Plaza Indonesia Realty Tbk (JKSE:PLIN)</t>
  </si>
  <si>
    <t>JKSE:PLIN</t>
  </si>
  <si>
    <t>PT. Millennium Pharmacon International Tbk. (JKSE:SDPC)</t>
  </si>
  <si>
    <t>JKSE:SDPC</t>
  </si>
  <si>
    <t>PT Intermedia Capital Tbk (JKSE:MDIA)</t>
  </si>
  <si>
    <t>JKSE:MDIA</t>
  </si>
  <si>
    <t>PT Jembo Cable Company Tbk (JKSE:JECC)</t>
  </si>
  <si>
    <t>JKSE:JECC</t>
  </si>
  <si>
    <t>PT Modern Internasional Tbk. (JKSE:MDRN)</t>
  </si>
  <si>
    <t>JKSE:MDRN</t>
  </si>
  <si>
    <t>PT. Sekar Bumi, Tbk. (JKSE:SKBM)</t>
  </si>
  <si>
    <t>JKSE:SKBM</t>
  </si>
  <si>
    <t>PT Acset Indonusa, Tbk (JKSE:ACST)</t>
  </si>
  <si>
    <t>JKSE:ACST</t>
  </si>
  <si>
    <t>PT Citra Marga Nusaphala Persada Tbk (JKSE:CMNP)</t>
  </si>
  <si>
    <t>JKSE:CMNP</t>
  </si>
  <si>
    <t>PT. Impack Pratama Industri Tbk (JKSE:IMPC)</t>
  </si>
  <si>
    <t>JKSE:IMPC</t>
  </si>
  <si>
    <t>PT Jakarta International Hotels &amp; Development Tbk (JKSE:JIHD)</t>
  </si>
  <si>
    <t>JKSE:JIHD</t>
  </si>
  <si>
    <t>PT Bank Sinarmas Tbk (JKSE:BSIM)</t>
  </si>
  <si>
    <t>JKSE:BSIM</t>
  </si>
  <si>
    <t>PT Duta Anggada Realty Tbk (JKSE:DART)</t>
  </si>
  <si>
    <t>JKSE:DART</t>
  </si>
  <si>
    <t>PT Sat Nusapersada Tbk (JKSE:PTSN)</t>
  </si>
  <si>
    <t>JKSE:PTSN</t>
  </si>
  <si>
    <t>PT Equity Development Investment Tbk (JKSE:GSMF)</t>
  </si>
  <si>
    <t>JKSE:GSMF</t>
  </si>
  <si>
    <t>PT. Bakrieland Development Tbk (JKSE:ELTY)</t>
  </si>
  <si>
    <t>JKSE:ELTY</t>
  </si>
  <si>
    <t>PT Solusi Tunas Pratama Tbk (JKSE:SUPR)</t>
  </si>
  <si>
    <t>JKSE:SUPR</t>
  </si>
  <si>
    <t>PT Kokoh Inti Arebama Tbk (JKSE:KOIN)</t>
  </si>
  <si>
    <t>JKSE:KOIN</t>
  </si>
  <si>
    <t>PT Saranacentral Bajatama Tbk. (JKSE:BAJA)</t>
  </si>
  <si>
    <t>JKSE:BAJA</t>
  </si>
  <si>
    <t>PT Berlina Tbk. (JKSE:BRNA)</t>
  </si>
  <si>
    <t>JKSE:BRNA</t>
  </si>
  <si>
    <t>PT Darya-Varia Laboratoria Tbk (JKSE:DVLA)</t>
  </si>
  <si>
    <t>JKSE:DVLA</t>
  </si>
  <si>
    <t>PT. Semen Baturaja (Persero) Tbk (JKSE:SMBR)</t>
  </si>
  <si>
    <t>JKSE:SMBR</t>
  </si>
  <si>
    <t>PT Adi Sarana Armada Tbk (JKSE:ASSA)</t>
  </si>
  <si>
    <t>JKSE:ASSA</t>
  </si>
  <si>
    <t>Pt Mandala Multifinance Tbk (JKSE:MFIN)</t>
  </si>
  <si>
    <t>JKSE:MFIN</t>
  </si>
  <si>
    <t>PT Metropolitan Kentjana Tbk (JKSE:MKPI)</t>
  </si>
  <si>
    <t>JKSE:MKPI</t>
  </si>
  <si>
    <t>PT MNC Land Tbk (JKSE:KPIG)</t>
  </si>
  <si>
    <t>JKSE:KPIG</t>
  </si>
  <si>
    <t>PT Bisi International Tbk (JKSE:BISI)</t>
  </si>
  <si>
    <t>JKSE:BISI</t>
  </si>
  <si>
    <t>PT MNC Kapital Indonesia Tbk (JKSE:BCAP)</t>
  </si>
  <si>
    <t>JKSE:BCAP</t>
  </si>
  <si>
    <t>PT. Metropolitan Land Tbk (JKSE:MTLA)</t>
  </si>
  <si>
    <t>JKSE:MTLA</t>
  </si>
  <si>
    <t>Alakasa Industrindo Tbk (JKSE:ALKA)</t>
  </si>
  <si>
    <t>JKSE:ALKA</t>
  </si>
  <si>
    <t>PT Pembangunan Jaya Ancol, Tbk (JKSE:PJAA)</t>
  </si>
  <si>
    <t>JKSE:PJAA</t>
  </si>
  <si>
    <t>PT Gunawan Dianjaya Steel Tbk. (JKSE:GDST)</t>
  </si>
  <si>
    <t>JKSE:GDST</t>
  </si>
  <si>
    <t>PT Provident Agro Tbk (JKSE:PALM)</t>
  </si>
  <si>
    <t>JKSE:PALM</t>
  </si>
  <si>
    <t>Nipress PT (JKSE:NIPS)</t>
  </si>
  <si>
    <t>JKSE:NIPS</t>
  </si>
  <si>
    <t>PT Indal Aluminium Industry Tbk (JKSE:INAI)</t>
  </si>
  <si>
    <t>JKSE:INAI</t>
  </si>
  <si>
    <t>PT Garuda Metalindo Tbk (JKSE:BOLT)</t>
  </si>
  <si>
    <t>JKSE:BOLT</t>
  </si>
  <si>
    <t>PT Sepatu Bata tbk (JKSE:BATA)</t>
  </si>
  <si>
    <t>JKSE:BATA</t>
  </si>
  <si>
    <t>PT Binakarya Jaya Abadi Tbk (JKSE:BIKA)</t>
  </si>
  <si>
    <t>JKSE:BIKA</t>
  </si>
  <si>
    <t>PT Bank Artha Graha Internasional Tbk (JKSE:INPC)</t>
  </si>
  <si>
    <t>JKSE:INPC</t>
  </si>
  <si>
    <t>PT Express Transindo Utama Tbk (JKSE:TAXI)</t>
  </si>
  <si>
    <t>JKSE:TAXI</t>
  </si>
  <si>
    <t>PT Dwi Aneka Jaya Kemasindo Tbk (JKSE:DAJK)</t>
  </si>
  <si>
    <t>JKSE:DAJK</t>
  </si>
  <si>
    <t>PT Merck Tbk (JKSE:MERK)</t>
  </si>
  <si>
    <t>JKSE:MERK</t>
  </si>
  <si>
    <t>Pt Clipan Finance Indonesia Tbk (JKSE:CFIN)</t>
  </si>
  <si>
    <t>JKSE:CFIN</t>
  </si>
  <si>
    <t>PT Bakrie Telecom Tbk (JKSE:BTEL)</t>
  </si>
  <si>
    <t>JKSE:BTEL</t>
  </si>
  <si>
    <t>PT Kobexindo Tractors Tbk (JKSE:KOBX)</t>
  </si>
  <si>
    <t>JKSE:KOBX</t>
  </si>
  <si>
    <t>PT. Trans Power Marine (JKSE:TPMA)</t>
  </si>
  <si>
    <t>JKSE:TPMA</t>
  </si>
  <si>
    <t>PT Logindo Samudramakmur Tbk (JKSE:LEAD)</t>
  </si>
  <si>
    <t>JKSE:LEAD</t>
  </si>
  <si>
    <t>PT Prasidha Aneka Niaga Tbk (JKSE:PSDN)</t>
  </si>
  <si>
    <t>JKSE:PSDN</t>
  </si>
  <si>
    <t>PT Kabelindo Murni Tbk (JKSE:KBLM)</t>
  </si>
  <si>
    <t>JKSE:KBLM</t>
  </si>
  <si>
    <t>PT Jasuindo Tiga Perkasa Tbk (JKSE:JTPE)</t>
  </si>
  <si>
    <t>JKSE:JTPE</t>
  </si>
  <si>
    <t>PT Dyandra Media International Tbk (JKSE:DYAN)</t>
  </si>
  <si>
    <t>JKSE:DYAN</t>
  </si>
  <si>
    <t>PT Humpuss Intermoda Transportasi Tbk (JKSE:HITS)</t>
  </si>
  <si>
    <t>JKSE:HITS</t>
  </si>
  <si>
    <t>PT Keramika Indonesia Assosiasi Tbk. (JKSE:KIAS)</t>
  </si>
  <si>
    <t>JKSE:KIAS</t>
  </si>
  <si>
    <t>PT. Tirta Mahakam Resources Tbk (JKSE:TIRT)</t>
  </si>
  <si>
    <t>JKSE:TIRT</t>
  </si>
  <si>
    <t>PT Colorpak Indonesia Tbk (JKSE:CLPI)</t>
  </si>
  <si>
    <t>JKSE:CLPI</t>
  </si>
  <si>
    <t>PT Trisula International Tbk (JKSE:TRIS)</t>
  </si>
  <si>
    <t>JKSE:TRIS</t>
  </si>
  <si>
    <t>Eterindo Wahanatama tbk PT (JKSE:ETWA)</t>
  </si>
  <si>
    <t>JKSE:ETWA</t>
  </si>
  <si>
    <t>PT Champion Pacific Indonesia Tbk (JKSE:IGAR)</t>
  </si>
  <si>
    <t>JKSE:IGAR</t>
  </si>
  <si>
    <t>PT Sentul City Tbk (JKSE:BKSL)</t>
  </si>
  <si>
    <t>JKSE:BKSL</t>
  </si>
  <si>
    <t>PT Maskapai Reasuransi Indonesia Tbk (JKSE:MREI)</t>
  </si>
  <si>
    <t>JKSE:MREI</t>
  </si>
  <si>
    <t>PT Wahana Ottomitra Multiartha, Tbk. (JKSE:WOMF)</t>
  </si>
  <si>
    <t>JKSE:WOMF</t>
  </si>
  <si>
    <t>PT. Martina Berto Tbk (JKSE:MBTO)</t>
  </si>
  <si>
    <t>JKSE:MBTO</t>
  </si>
  <si>
    <t>PT Eratex Djaja Tbk (JKSE:ERTX)</t>
  </si>
  <si>
    <t>JKSE:ERTX</t>
  </si>
  <si>
    <t>PT Trada Maritime Tbk (JKSE:TRAM)</t>
  </si>
  <si>
    <t>JKSE:TRAM</t>
  </si>
  <si>
    <t>PT Sekar Laut Tbk (JKSE:SKLT)</t>
  </si>
  <si>
    <t>JKSE:SKLT</t>
  </si>
  <si>
    <t>PT ATPK Resources Tbk (JKSE:ATPK)</t>
  </si>
  <si>
    <t>JKSE:ATPK</t>
  </si>
  <si>
    <t>PT Jaya Agra Wattie Tbk (JKSE:JAWA)</t>
  </si>
  <si>
    <t>JKSE:JAWA</t>
  </si>
  <si>
    <t>PT Gema Grahasarana Tbk (JKSE:GEMA)</t>
  </si>
  <si>
    <t>JKSE:GEMA</t>
  </si>
  <si>
    <t>PT Bank Pundi Indonesia Tbk (JKSE:BEKS)</t>
  </si>
  <si>
    <t>JKSE:BEKS</t>
  </si>
  <si>
    <t>PT Bank QNB Indonesia Tbk (JKSE:BKSW)</t>
  </si>
  <si>
    <t>JKSE:BKSW</t>
  </si>
  <si>
    <t>PT Akasha Wira International Tbk (JKSE:ADES)</t>
  </si>
  <si>
    <t>JKSE:ADES</t>
  </si>
  <si>
    <t>PT. Panin Sekuritas Tbk. (JKSE:PANS)</t>
  </si>
  <si>
    <t>JKSE:PANS</t>
  </si>
  <si>
    <t>P.T. Asuransi Multi Artha Guna Tbk (JKSE:AMAG)</t>
  </si>
  <si>
    <t>JKSE:AMAG</t>
  </si>
  <si>
    <t>PT Perdana Gapuraprima Tbk (JKSE:GPRA)</t>
  </si>
  <si>
    <t>JKSE:GPRA</t>
  </si>
  <si>
    <t>PT Rig Tenders Indonesia Tbk (JKSE:RIGS)</t>
  </si>
  <si>
    <t>JKSE:RIGS</t>
  </si>
  <si>
    <t>PT Tunas Alfin Tbk (JKSE:TALF)</t>
  </si>
  <si>
    <t>JKSE:TALF</t>
  </si>
  <si>
    <t>PT Buana Listya Tama Tbk (JKSE:BULL)</t>
  </si>
  <si>
    <t>JKSE:BULL</t>
  </si>
  <si>
    <t>PT Nusantara Infrastructure (JKSE:META)</t>
  </si>
  <si>
    <t>JKSE:META</t>
  </si>
  <si>
    <t>PT Multi Indocitra Tbk (JKSE:MICE)</t>
  </si>
  <si>
    <t>JKSE:MICE</t>
  </si>
  <si>
    <t>PT Ekadharma International Tbk (JKSE:EKAD)</t>
  </si>
  <si>
    <t>JKSE:EKAD</t>
  </si>
  <si>
    <t>PT Indonesian Paradise Property Tbk (JKSE:INPP)</t>
  </si>
  <si>
    <t>JKSE:INPP</t>
  </si>
  <si>
    <t>Pt Wicaksana Overseas International Tbk (JKSE:WICO)</t>
  </si>
  <si>
    <t>JKSE:WICO</t>
  </si>
  <si>
    <t>PT Surya Esa Perkasa TBK (JKSE:ESSA)</t>
  </si>
  <si>
    <t>JKSE:ESSA</t>
  </si>
  <si>
    <t>PT Alkindo Naratama Tbk (JKSE:ALDO)</t>
  </si>
  <si>
    <t>JKSE:ALDO</t>
  </si>
  <si>
    <t>Sunson Textile Manufacturer tbk PT (JKSE:SSTM)</t>
  </si>
  <si>
    <t>JKSE:SSTM</t>
  </si>
  <si>
    <t>Prima Alloy Steel Universal PT (JKSE:PRAS)</t>
  </si>
  <si>
    <t>JKSE:PRAS</t>
  </si>
  <si>
    <t>PT Dharma Samudera Fishing Industries Tbk (JKSE:DSFI)</t>
  </si>
  <si>
    <t>JKSE:DSFI</t>
  </si>
  <si>
    <t>PT. Inti Bangun Sejahtera, Tbk (JKSE:IBST)</t>
  </si>
  <si>
    <t>JKSE:IBST</t>
  </si>
  <si>
    <t>PT Bank Victoria Internasional Tbk (JKSE:BVIC)</t>
  </si>
  <si>
    <t>JKSE:BVIC</t>
  </si>
  <si>
    <t>PT Indo Acidatama Tbk (JKSE:SRSN)</t>
  </si>
  <si>
    <t>JKSE:SRSN</t>
  </si>
  <si>
    <t>PT Gozco Plantations Tbk (JKSE:GZCO)</t>
  </si>
  <si>
    <t>JKSE:GZCO</t>
  </si>
  <si>
    <t>PT Atlas Resources Tbk (JKSE:ARII)</t>
  </si>
  <si>
    <t>JKSE:ARII</t>
  </si>
  <si>
    <t>PT Suryamas Dutamakmur Tbk (JKSE:SMDM)</t>
  </si>
  <si>
    <t>JKSE:SMDM</t>
  </si>
  <si>
    <t>PT Nirvana Development Tbk (JKSE:NIRO)</t>
  </si>
  <si>
    <t>JKSE:NIRO</t>
  </si>
  <si>
    <t>PT Sarana Meditama Metropolitan Tbk (JKSE:SAME)</t>
  </si>
  <si>
    <t>JKSE:SAME</t>
  </si>
  <si>
    <t>PT Mustika Ratu Tbk (JKSE:MRAT)</t>
  </si>
  <si>
    <t>JKSE:MRAT</t>
  </si>
  <si>
    <t>PT. Pelayaran Nasional Bina Buana Raya Tbk (JKSE:BBRM)</t>
  </si>
  <si>
    <t>JKSE:BBRM</t>
  </si>
  <si>
    <t>PT Citra Maharlika Nusantara Corpora Tbk (JKSE:CPGT)</t>
  </si>
  <si>
    <t>JKSE:CPGT</t>
  </si>
  <si>
    <t>PT Fortune Indonesia, Tbk (JKSE:FORU)</t>
  </si>
  <si>
    <t>JKSE:FORU</t>
  </si>
  <si>
    <t>PT Indo Straits Tbk (JKSE:PTIS)</t>
  </si>
  <si>
    <t>JKSE:PTIS</t>
  </si>
  <si>
    <t>PT Graha Layar Prima Tbk (JKSE:BLTZ)</t>
  </si>
  <si>
    <t>JKSE:BLTZ</t>
  </si>
  <si>
    <t>PT Bank Windu Kentjana International Tbk (JKSE:MCOR)</t>
  </si>
  <si>
    <t>JKSE:MCOR</t>
  </si>
  <si>
    <t>PT Destinasi Tirta Nusantara Tbk (JKSE:PDES)</t>
  </si>
  <si>
    <t>JKSE:PDES</t>
  </si>
  <si>
    <t>PT Megapolitan Developments Tbk (JKSE:EMDE)</t>
  </si>
  <si>
    <t>JKSE:EMDE</t>
  </si>
  <si>
    <t>PT Gowa Makassar Tourism Development Tbk (JKSE:GMTD)</t>
  </si>
  <si>
    <t>JKSE:GMTD</t>
  </si>
  <si>
    <t>PT Bank MNC Internasional Tbk (JKSE:BABP)</t>
  </si>
  <si>
    <t>JKSE:BABP</t>
  </si>
  <si>
    <t>PT Trimegah Securities Tbk. (JKSE:TRIM)</t>
  </si>
  <si>
    <t>JKSE:TRIM</t>
  </si>
  <si>
    <t>Asiaplast Industries tbk PT (JKSE:APLI)</t>
  </si>
  <si>
    <t>JKSE:APLI</t>
  </si>
  <si>
    <t>PT Grand Kartech (JKSE:KRAH)</t>
  </si>
  <si>
    <t>JKSE:KRAH</t>
  </si>
  <si>
    <t>PT Chitose Internasional Tbk (JKSE:CINT)</t>
  </si>
  <si>
    <t>JKSE:CINT</t>
  </si>
  <si>
    <t>PT Tira Austenite Tbk (JKSE:TIRA)</t>
  </si>
  <si>
    <t>JKSE:TIRA</t>
  </si>
  <si>
    <t>PT Bank Capital Indonesia Tbk (JKSE:BACA)</t>
  </si>
  <si>
    <t>JKSE:BACA</t>
  </si>
  <si>
    <t>PT Indonesia Transport &amp; Infrastructure Tbk (JKSE:IATA)</t>
  </si>
  <si>
    <t>JKSE:IATA</t>
  </si>
  <si>
    <t>PT Bank Rakyat Indonesia Agroniaga Tbk (JKSE:AGRO)</t>
  </si>
  <si>
    <t>JKSE:AGRO</t>
  </si>
  <si>
    <t>PT Tempo Inti Media Tbk (JKSE:TMPO)</t>
  </si>
  <si>
    <t>JKSE:TMPO</t>
  </si>
  <si>
    <t>Primarindo Asia Infrastructure Tbk (JKSE:BIMA)</t>
  </si>
  <si>
    <t>JKSE:BIMA</t>
  </si>
  <si>
    <t>Asuransi Harta Aman Pratama Tbk, PT (JKSE:AHAP)</t>
  </si>
  <si>
    <t>JKSE:AHAP</t>
  </si>
  <si>
    <t>PT Bukit Uluwatu Villa Tbk (JKSE:BUVA)</t>
  </si>
  <si>
    <t>JKSE:BUVA</t>
  </si>
  <si>
    <t>PT Bank Panin Syariah Tbk (JKSE:PNBS)</t>
  </si>
  <si>
    <t>JKSE:PNBS</t>
  </si>
  <si>
    <t>P.T. Bank Bumi Arta Tbk (JKSE:BNBA)</t>
  </si>
  <si>
    <t>JKSE:BNBA</t>
  </si>
  <si>
    <t>PT. Jaya Pari Steel Tbk (JKSE:JPRS)</t>
  </si>
  <si>
    <t>JKSE:JPRS</t>
  </si>
  <si>
    <t>PT Intikeramik Alamasri Industri Tbk (JKSE:IKAI)</t>
  </si>
  <si>
    <t>JKSE:IKAI</t>
  </si>
  <si>
    <t>PT Pudjiadi &amp; Sons Tbk (JKSE:PNSE)</t>
  </si>
  <si>
    <t>JKSE:PNSE</t>
  </si>
  <si>
    <t>PT. Asuransi Mitra Maparya, Tbk (JKSE:ASMI)</t>
  </si>
  <si>
    <t>JKSE:ASMI</t>
  </si>
  <si>
    <t>PT Bank of India Indonesia Tbk (JKSE:BSWD)</t>
  </si>
  <si>
    <t>JKSE:BSWD</t>
  </si>
  <si>
    <t>PT Star Petrochem Tbk (JKSE:STAR)</t>
  </si>
  <si>
    <t>JKSE:STAR</t>
  </si>
  <si>
    <t>PT Kresna Graha Sekurindo Tbk (JKSE:KREN)</t>
  </si>
  <si>
    <t>JKSE:KREN</t>
  </si>
  <si>
    <t>PT Batavia Prosperindo Finance Tbk (JKSE:BPFI)</t>
  </si>
  <si>
    <t>JKSE:BPFI</t>
  </si>
  <si>
    <t>PT Panorama Transportasi Tbk (JKSE:WEHA)</t>
  </si>
  <si>
    <t>JKSE:WEHA</t>
  </si>
  <si>
    <t>PT Pyridam Farma Tbk (JKSE:PYFA)</t>
  </si>
  <si>
    <t>JKSE:PYFA</t>
  </si>
  <si>
    <t>PT Asuransi Jasa Tania Tbk (JKSE:ASJT)</t>
  </si>
  <si>
    <t>JKSE:ASJT</t>
  </si>
  <si>
    <t>PT Bumi Citra Permai Tbk (JKSE:BCIP)</t>
  </si>
  <si>
    <t>JKSE:BCIP</t>
  </si>
  <si>
    <t>PT Citatah Tbk (JKSE:CTTH)</t>
  </si>
  <si>
    <t>JKSE:CTTH</t>
  </si>
  <si>
    <t>PT Island Concepts Indonesia Tbk (JKSE:ICON)</t>
  </si>
  <si>
    <t>JKSE:ICON</t>
  </si>
  <si>
    <t>PT Renuka Coalindo Tbk (JKSE:SQMI)</t>
  </si>
  <si>
    <t>JKSE:SQMI</t>
  </si>
  <si>
    <t>PT Bumi Resources Minerals Tbk (JKSE:BRMS)</t>
  </si>
  <si>
    <t>JKSE:BRMS</t>
  </si>
  <si>
    <t>PT Tanah Laut Tbk (JKSE:INDX)</t>
  </si>
  <si>
    <t>JKSE:INDX</t>
  </si>
  <si>
    <t>PT Bank Maspion Indonesia Tbk (JKSE:BMAS)</t>
  </si>
  <si>
    <t>JKSE:BMAS</t>
  </si>
  <si>
    <t>PT Bank Nationalnobu (JKSE:NOBU)</t>
  </si>
  <si>
    <t>JKSE:NOBU</t>
  </si>
  <si>
    <t>PT Hotel Sahid Jaya International TBK (JKSE:SHID)</t>
  </si>
  <si>
    <t>JKSE:SHID</t>
  </si>
  <si>
    <t>PT Leyand International Tbk (JKSE:LAPD)</t>
  </si>
  <si>
    <t>JKSE:LAPD</t>
  </si>
  <si>
    <t>PT Capitalinc Investment Tbk (JKSE:MTFN)</t>
  </si>
  <si>
    <t>JKSE:MTFN</t>
  </si>
  <si>
    <t>PT Verena Multi Finance Tbk (JKSE:VRNA)</t>
  </si>
  <si>
    <t>JKSE:VRNA</t>
  </si>
  <si>
    <t>PT Mega Manunggal Property Tbk (JKSE:MMLP)</t>
  </si>
  <si>
    <t>JKSE:MMLP</t>
  </si>
  <si>
    <t>PT. Eureka Prima Jakarta Tbk (JKSE:LCGP)</t>
  </si>
  <si>
    <t>JKSE:LCGP</t>
  </si>
  <si>
    <t>PT Eka Sari Lorena Transport, Tbk (JKSE:LRNA)</t>
  </si>
  <si>
    <t>JKSE:LRNA</t>
  </si>
  <si>
    <t>PT Mitra International Resources Tbk (JKSE:MIRA)</t>
  </si>
  <si>
    <t>JKSE:MIRA</t>
  </si>
  <si>
    <t>PT Bank Yudha Bhakti (JKSE:BBYB)</t>
  </si>
  <si>
    <t>JKSE:BBYB</t>
  </si>
  <si>
    <t>PT Sidomulyo Selaras Tbk (JKSE:SDMU)</t>
  </si>
  <si>
    <t>JKSE:SDMU</t>
  </si>
  <si>
    <t>PT Bali Towerindo Sentra Tbk (JKSE:BALI)</t>
  </si>
  <si>
    <t>JKSE:BALI</t>
  </si>
  <si>
    <t>PT Duta Pertiwi Nusantara Tbk (JKSE:DPNS)</t>
  </si>
  <si>
    <t>JKSE:DPNS</t>
  </si>
  <si>
    <t>PT Golden Plantation Tbk (JKSE:GOLL)</t>
  </si>
  <si>
    <t>JKSE:GOLL</t>
  </si>
  <si>
    <t>PT Evergreen Invesco Tbk (JKSE:GREN)</t>
  </si>
  <si>
    <t>JKSE:GREN</t>
  </si>
  <si>
    <t>PT Sigmagold Inti Perkasa Tbk (JKSE:TMPI)</t>
  </si>
  <si>
    <t>JKSE:TMPI</t>
  </si>
  <si>
    <t>PT Gading Development Tbk (JKSE:GAMA)</t>
  </si>
  <si>
    <t>JKSE:GAMA</t>
  </si>
  <si>
    <t>PT Intanwijaya Internasional Tbk (JKSE:INCI)</t>
  </si>
  <si>
    <t>JKSE:INCI</t>
  </si>
  <si>
    <t>PT Nusantara Inti Corpora Tbk (JKSE:UNIT)</t>
  </si>
  <si>
    <t>JKSE:UNIT</t>
  </si>
  <si>
    <t>Jakarta Kyoei Steel Works (JKSE:JKSW)</t>
  </si>
  <si>
    <t>JKSE:JKSW</t>
  </si>
  <si>
    <t>PT MULTI AGRO GEMILANG PLANTATION, Tbk. (JKSE:MAGP)</t>
  </si>
  <si>
    <t>JKSE:MAGP</t>
  </si>
  <si>
    <t>PT Bhuwanatala Indah Permai Tbk (JKSE:BIPP)</t>
  </si>
  <si>
    <t>JKSE:BIPP</t>
  </si>
  <si>
    <t>PT Kedaung Indah Can Tbk (JKSE:KICI)</t>
  </si>
  <si>
    <t>JKSE:KICI</t>
  </si>
  <si>
    <t>PT Bank Agris Tbk (JKSE:AGRS)</t>
  </si>
  <si>
    <t>JKSE:AGRS</t>
  </si>
  <si>
    <t>PT Betonjaya Manunggal Tbk (JKSE:BTON)</t>
  </si>
  <si>
    <t>JKSE:BTON</t>
  </si>
  <si>
    <t>PT Star Pacific Tbk (JKSE:LPLI)</t>
  </si>
  <si>
    <t>JKSE:LPLI</t>
  </si>
  <si>
    <t>PT Centratama Telekomunikasi Indonesia Tbk (JKSE:CENT)</t>
  </si>
  <si>
    <t>JKSE:CENT</t>
  </si>
  <si>
    <t>PT Arthavest Tbk (JKSE:ARTA)</t>
  </si>
  <si>
    <t>JKSE:ARTA</t>
  </si>
  <si>
    <t>Mas Murni Indonesia PT (JKSE:MAMI)</t>
  </si>
  <si>
    <t>JKSE:MAMI</t>
  </si>
  <si>
    <t>PT. Pudjiadi Prestige Tbk. (JKSE:PUDP)</t>
  </si>
  <si>
    <t>JKSE:PUDP</t>
  </si>
  <si>
    <t>PT Bank Ina Perdana Tbk (JKSE:BINA)</t>
  </si>
  <si>
    <t>JKSE:BINA</t>
  </si>
  <si>
    <t>PT Radana Bhaskara Finance Tbk (JKSE:HDFA)</t>
  </si>
  <si>
    <t>JKSE:HDFA</t>
  </si>
  <si>
    <t>PT Multifiling Mitra Indonesia Tbk (JKSE:MFMI)</t>
  </si>
  <si>
    <t>JKSE:MFMI</t>
  </si>
  <si>
    <t>PT Multi Prima Sejahtera Tbk (JKSE:LPIN)</t>
  </si>
  <si>
    <t>JKSE:LPIN</t>
  </si>
  <si>
    <t>PT Perdana Karya Perkasa Tbk (JKSE:PKPK)</t>
  </si>
  <si>
    <t>JKSE:PKPK</t>
  </si>
  <si>
    <t>PT Magna Finance Tbk (JKSE:MGNA)</t>
  </si>
  <si>
    <t>JKSE:MGNA</t>
  </si>
  <si>
    <t>PT Hotel Mandarine Regency Tbk (JKSE:HOME)</t>
  </si>
  <si>
    <t>JKSE:HOME</t>
  </si>
  <si>
    <t>PT Ristia Bintang Mahkotasejati Tbk (JKSE:RBMS)</t>
  </si>
  <si>
    <t>JKSE:RBMS</t>
  </si>
  <si>
    <t>PT Bank Mitraniaga Tbk. (JKSE:NAGA)</t>
  </si>
  <si>
    <t>JKSE:NAGA</t>
  </si>
  <si>
    <t>PT Bekasi Asri Pemula Tbk (JKSE:BAPA)</t>
  </si>
  <si>
    <t>JKSE:BAPA</t>
  </si>
  <si>
    <t>PT Bumi Teknokultura Unggul Tbk (JKSE:BTEK)</t>
  </si>
  <si>
    <t>JKSE:BTEK</t>
  </si>
  <si>
    <t>PT Golden Retailindo Tbk (JKSE:GOLD)</t>
  </si>
  <si>
    <t>JKSE:GOLD</t>
  </si>
  <si>
    <t>PT Fortune Mate Indonesia Tbk (JKSE:FMII)</t>
  </si>
  <si>
    <t>JKSE:FMII</t>
  </si>
  <si>
    <t>PT Bank Dinar Indonesia Tbk (JKSE:DNAR)</t>
  </si>
  <si>
    <t>JKSE:DNAR</t>
  </si>
  <si>
    <t>PT HD Capital Tbk (JKSE:HADE)</t>
  </si>
  <si>
    <t>JKSE:HADE</t>
  </si>
  <si>
    <t>PT ICTSI Jasa Prima Tbk (JKSE:KARW)</t>
  </si>
  <si>
    <t>JKSE:KARW</t>
  </si>
  <si>
    <t>PT Polaris Investama Tbk (JKSE:PLAS)</t>
  </si>
  <si>
    <t>JKSE:PLAS</t>
  </si>
  <si>
    <t>Siwani Makmur tbk (JKSE:SIMA)</t>
  </si>
  <si>
    <t>JKSE:SIMA</t>
  </si>
  <si>
    <t>PT Inti Agri Resources Tbk (JKSE:IIKP)</t>
  </si>
  <si>
    <t>JKSE:IIKP</t>
  </si>
  <si>
    <t>PT Pembangunan Graha Lestari Indah Tbk (JKSE:PGLI)</t>
  </si>
  <si>
    <t>JKSE:PGLI</t>
  </si>
  <si>
    <t>PT. Zebra Nusantara Tbk (JKSE:ZBRA)</t>
  </si>
  <si>
    <t>JKSE:ZBRA</t>
  </si>
  <si>
    <t>PT Triwira Insanlestari Tbk (JKSE:TRIL)</t>
  </si>
  <si>
    <t>JKSE:TRIL</t>
  </si>
  <si>
    <t>PT Lippo Securities Tbk (JKSE:LPPS)</t>
  </si>
  <si>
    <t>JKSE:LPPS</t>
  </si>
  <si>
    <t>PT Indoritel Makmur Internasional Tbk (JKSE:DNET)</t>
  </si>
  <si>
    <t>JKSE:DNET</t>
  </si>
  <si>
    <t>PT Minna Padi Investama, Tbk (JKSE:PADI)</t>
  </si>
  <si>
    <t>JKSE:PADI</t>
  </si>
  <si>
    <t>PT Garuda Indonesia (Persero) Tbk (JKSE:GIAA)</t>
  </si>
  <si>
    <t>JKSE:GIAA</t>
  </si>
  <si>
    <t>PT Gajah Tunggal Tbk (JKSE:GJTL)</t>
  </si>
  <si>
    <t>JKSE:GJTL</t>
  </si>
  <si>
    <t>Ramayana Lestari Sentosa tbk PT (JKSE:RALS)</t>
  </si>
  <si>
    <t>JKSE:RALS</t>
  </si>
  <si>
    <t>PT Kimia Farma (Persero) Tbk (JKSE:KAEF)</t>
  </si>
  <si>
    <t>JKSE:KAEF</t>
  </si>
  <si>
    <t>PT Paninvest Tbk (JKSE:PNIN)</t>
  </si>
  <si>
    <t>JKSE:PNIN</t>
  </si>
  <si>
    <t>PT. Pan Brothers Tbk. (JKSE:PBRX)</t>
  </si>
  <si>
    <t>JKSE:PBRX</t>
  </si>
  <si>
    <t>PT Bank Pembangunan Daerah Jawa Barat dan Banten Tbk (JKSE:BJBR)</t>
  </si>
  <si>
    <t>JKSE:BJBR</t>
  </si>
  <si>
    <t>PT Tower Bersama Infrastructure Tbk (JKSE:TBIG)</t>
  </si>
  <si>
    <t>JKSE:TBIG</t>
  </si>
  <si>
    <t>PT Samindo Resources Tbk (JKSE:MYOH)</t>
  </si>
  <si>
    <t>JKSE:MYOH</t>
  </si>
  <si>
    <t>PT. Wijaya Karya Beton, Tbk (JKSE:WTON)</t>
  </si>
  <si>
    <t>JKSE:WTON</t>
  </si>
  <si>
    <t>PT Bank Pembangunan Daerah Jawa Timur Tbk. (JKSE:BJTM)</t>
  </si>
  <si>
    <t>JKSE:BJTM</t>
  </si>
  <si>
    <t>Pt Goodyear Indonesia Tbk (JKSE:GDYR)</t>
  </si>
  <si>
    <t>JKSE:GDYR</t>
  </si>
  <si>
    <t>PT Panorama Sentrawisata Tbk (JKSE:PANR)</t>
  </si>
  <si>
    <t>JKSE:PANR</t>
  </si>
  <si>
    <t>PT Nusa Konstruksi Enjiniring Tbk (JKSE:DGIK)</t>
  </si>
  <si>
    <t>JKSE:DGIK</t>
  </si>
  <si>
    <t>PT Duta Pertiwi Tbk (JKSE:DUTI)</t>
  </si>
  <si>
    <t>JKSE:DUTI</t>
  </si>
  <si>
    <t>PT Indofarma (Persero), Tbk (JKSE:INAF)</t>
  </si>
  <si>
    <t>JKSE:INAF</t>
  </si>
  <si>
    <t>PT. Bank Mayapada Internasional, Tbk (JKSE:MAYA)</t>
  </si>
  <si>
    <t>JKSE:MAYA</t>
  </si>
  <si>
    <t>PT Ricky Putra Globalindo Tbk (JKSE:RICY)</t>
  </si>
  <si>
    <t>JKSE:RICY</t>
  </si>
  <si>
    <t>PT PP Properti Tbk (JKSE:PPRO)</t>
  </si>
  <si>
    <t>JKSE:PPRO</t>
  </si>
  <si>
    <t>PT Bekasi Fajar Industrial Estate Tbk (JKSE:BEST)</t>
  </si>
  <si>
    <t>JKSE:BEST</t>
  </si>
  <si>
    <t>PT Lippo General Insurance Tbk (JKSE:LPGI)</t>
  </si>
  <si>
    <t>JKSE:LPGI</t>
  </si>
  <si>
    <t>PT Exploitasi Energi Indonesia Tbk (JKSE:CNKO)</t>
  </si>
  <si>
    <t>JKSE:CNKO</t>
  </si>
  <si>
    <t>PT Pelangi Indah Canindo Tbk (JKSE:PICO)</t>
  </si>
  <si>
    <t>JKSE:PICO</t>
  </si>
  <si>
    <t>PT Cowell Development Tbk (JKSE:COWL)</t>
  </si>
  <si>
    <t>JKSE:COWL</t>
  </si>
  <si>
    <t>PT SLJ Global Tbk (JKSE:SULI)</t>
  </si>
  <si>
    <t>JKSE:SULI</t>
  </si>
  <si>
    <t>PT Asuransi Ramayana Tbk. (JKSE:ASRM)</t>
  </si>
  <si>
    <t>JKSE:ASRM</t>
  </si>
  <si>
    <t>PT Lion Metal Works Tbk (JKSE:LION)</t>
  </si>
  <si>
    <t>JKSE:LION</t>
  </si>
  <si>
    <t>PT Sejahteraraya Anugrahjaya Tbk (JKSE:SRAJ)</t>
  </si>
  <si>
    <t>JKSE:SRAJ</t>
  </si>
  <si>
    <t>PT. Ratu Prabu Energi, Tbk (JKSE:ARTI)</t>
  </si>
  <si>
    <t>JKSE:ARTI</t>
  </si>
  <si>
    <t>PT. Mahaka Media Tbk (JKSE:ABBA)</t>
  </si>
  <si>
    <t>JKSE:ABBA</t>
  </si>
  <si>
    <t>PT Tri Banyan Tirta Tbk (JKSE:ALTO)</t>
  </si>
  <si>
    <t>JKSE:ALTO</t>
  </si>
  <si>
    <t>PT. Sekawan Intipratama Tbk. (JKSE:SIAP)</t>
  </si>
  <si>
    <t>JKSE:SIAP</t>
  </si>
  <si>
    <t>PT Hanson International Tbk (JKSE:MYRX)</t>
  </si>
  <si>
    <t>JKSE:MYRX</t>
  </si>
  <si>
    <t>PT Limas Indonesia Makmur Tbk (JKSE:LMAS)</t>
  </si>
  <si>
    <t>JKSE:LMAS</t>
  </si>
  <si>
    <t>PT Asuransi Dayin Mitra Tbk (JKSE:ASDM)</t>
  </si>
  <si>
    <t>JKSE:ASDM</t>
  </si>
  <si>
    <t>PT. Lamicitra Nusantara, Tbk. (JKSE:LAMI)</t>
  </si>
  <si>
    <t>JKSE:LAMI</t>
  </si>
  <si>
    <t>PT Wahana Pronatural Tbk (JKSE:WAPO)</t>
  </si>
  <si>
    <t>JKSE:WAPO</t>
  </si>
  <si>
    <t>PT Saraswati Griya Lestari Tbk (JKSE:HOTL)</t>
  </si>
  <si>
    <t>JKSE:HOTL</t>
  </si>
  <si>
    <t>PT Pacific Strategic Financial Tbk (JKSE:APIC)</t>
  </si>
  <si>
    <t>JKSE:APIC</t>
  </si>
  <si>
    <t>PT Intan Baruprana Finance Tbk (JKSE:IBFN)</t>
  </si>
  <si>
    <t>JKSE:IBFN</t>
  </si>
  <si>
    <t>PT Greenwood Sejahtera Tbk (JKSE:GWSA)</t>
  </si>
  <si>
    <t>JKSE:GWSA</t>
  </si>
  <si>
    <t>PT Bukit Darmo Property Tbk (JKSE:BKDP)</t>
  </si>
  <si>
    <t>JKSE:BKDP</t>
  </si>
  <si>
    <t>PT Tifa Finance Tbk (JKSE:TIFA)</t>
  </si>
  <si>
    <t>JKSE:TIFA</t>
  </si>
  <si>
    <t>PT Sitara Propertindo Tbk (JKSE:TARA)</t>
  </si>
  <si>
    <t>JKSE:TARA</t>
  </si>
  <si>
    <t>PT Victoria Investama Tbk (JKSE:VICO)</t>
  </si>
  <si>
    <t>JKSE:VICO</t>
  </si>
  <si>
    <t>PT Pusako Tarinka Tbk (JKSE:PSKT)</t>
  </si>
  <si>
    <t>JKSE:PSKT</t>
  </si>
  <si>
    <t>PT Cakra Mineral Tbk (JKSE:CKRA)</t>
  </si>
  <si>
    <t>JKSE:CKRA</t>
  </si>
  <si>
    <t>PT Metro Realty Tbk (JKSE:MTSM)</t>
  </si>
  <si>
    <t>JKSE:MTSM</t>
  </si>
  <si>
    <t>PT Steady Safe Tbk (JKSE:SAFE)</t>
  </si>
  <si>
    <t>JKSE:SAFE</t>
  </si>
  <si>
    <t>PT Bank Internasional Indonesia Tbk (JKSE:BNII)</t>
  </si>
  <si>
    <t>JKSE:BNII</t>
  </si>
  <si>
    <t>PT Sri Rejeki Isman Tbk (JKSE:SRIL)</t>
  </si>
  <si>
    <t>JKSE:SRIL</t>
  </si>
  <si>
    <t>PT Merdeka Copper Gold Tbk (JKSE:MDKA)</t>
  </si>
  <si>
    <t>JKSE:MDKA</t>
  </si>
  <si>
    <t>PT Selamat Sempurna Tbk. (JKSE:SMSM)</t>
  </si>
  <si>
    <t>JKSE:SMSM</t>
  </si>
  <si>
    <t>PT Bank Woori Saudara Indonesia 1906 Tbk (JKSE:SDRA)</t>
  </si>
  <si>
    <t>JKSE:SDRA</t>
  </si>
  <si>
    <t>PT. Golden Eagle Energy Tbk (JKSE:SMMT)</t>
  </si>
  <si>
    <t>JKSE:SMMT</t>
  </si>
  <si>
    <t>PT SMR Utama Tbk (JKSE:SMRU)</t>
  </si>
  <si>
    <t>JKSE:SMRU</t>
  </si>
  <si>
    <t>PT Tunas Baru Lampung Tbk (JKSE:TBLA)</t>
  </si>
  <si>
    <t>JKSE:TBLA</t>
  </si>
  <si>
    <t>PT Bukaka Teknik Utama (JKSE:BUKK)</t>
  </si>
  <si>
    <t>JKSE:BUKK</t>
  </si>
  <si>
    <t>Voksel Electric PT (JKSE:VOKS)</t>
  </si>
  <si>
    <t>JKSE:VOKS</t>
  </si>
  <si>
    <t>PT Mitra Energi Persada, Tbk (JKSE:KOPI)</t>
  </si>
  <si>
    <t>JKSE:KOPI</t>
  </si>
  <si>
    <t>PT. Kertas Basuki Rachmat Indonesia Tbk (JKSE:KBRI)</t>
  </si>
  <si>
    <t>JKSE:KBRI</t>
  </si>
  <si>
    <t>PT Sumi Indo Kabel Tbk (JKSE:IKBI)</t>
  </si>
  <si>
    <t>JKSE:IKBI</t>
  </si>
  <si>
    <t>PT Langgeng Makmur Industri Tbk (JKSE:LMPI)</t>
  </si>
  <si>
    <t>JKSE:LMPI</t>
  </si>
  <si>
    <t>Story-I Limited (ASX:SRY)</t>
  </si>
  <si>
    <t>ASX:SRY</t>
  </si>
  <si>
    <t>Continental Energy Corporation (OTCPK:CPPX.F)</t>
  </si>
  <si>
    <t>OTCPK:CPPX.F</t>
  </si>
  <si>
    <t>Indo Global Exchange(s) Pte., Ltd (OTCPK:IGEX)</t>
  </si>
  <si>
    <t>OTCPK:IGEX</t>
  </si>
  <si>
    <t>KAL Energy, Inc. (OTCPK:KALG)</t>
  </si>
  <si>
    <t>OTCPK:KALG</t>
  </si>
  <si>
    <t>Indonesia</t>
  </si>
  <si>
    <t>Small Asia</t>
  </si>
  <si>
    <t>Retail (Building Supply)</t>
  </si>
  <si>
    <t>Oil/Gas (Integrated)</t>
  </si>
  <si>
    <t>Reinsurance</t>
  </si>
  <si>
    <t>Insurance (Prop/Cas.)</t>
  </si>
  <si>
    <t>Cash Return/FCFE</t>
  </si>
  <si>
    <t>Sales/Invested Capital</t>
  </si>
  <si>
    <t>Profit Margins and Turnover Ratio</t>
  </si>
  <si>
    <t>Industry Average (SE Asia)</t>
  </si>
  <si>
    <t>Operating Profit Margin</t>
  </si>
  <si>
    <t>Sales/Capital Ratio</t>
  </si>
  <si>
    <t>Homebuilding</t>
  </si>
  <si>
    <t>R.E.I.T.</t>
  </si>
  <si>
    <t>Semiconductor Equip</t>
  </si>
  <si>
    <t>Utility (General)</t>
  </si>
  <si>
    <t>Cost of Equity in Rupiah (US $ for industry) =</t>
  </si>
  <si>
    <t>Pre-tax Cost of Debt in Rupiah (US $ for industry) =</t>
  </si>
  <si>
    <t>After-tax Cost of Debt in Rupiah (US $ for industry) =</t>
  </si>
  <si>
    <t>Cost of Capital in Rupiah (US $ for industry)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</si>
</sst>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$&quot;#,##0.00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singleAccounting"/>
      <sz val="8"/>
      <color indexed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u val="singleAccounting"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u val="singleAccounting"/>
      <sz val="10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name val="Calibri"/>
      <scheme val="minor"/>
    </font>
    <font>
      <b/>
      <i/>
      <sz val="12"/>
      <color theme="1"/>
      <name val="Calibri"/>
      <scheme val="minor"/>
    </font>
    <font>
      <b/>
      <sz val="8"/>
      <name val="Arial"/>
    </font>
    <font>
      <sz val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3" fillId="2" borderId="0" applyAlignment="0"/>
    <xf numFmtId="0" fontId="5" fillId="0" borderId="0" applyAlignment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7" fillId="0" borderId="0" xfId="0" applyFont="1"/>
    <xf numFmtId="0" fontId="4" fillId="0" borderId="0" xfId="0" applyFont="1"/>
    <xf numFmtId="2" fontId="6" fillId="3" borderId="1" xfId="2" applyNumberFormat="1" applyFont="1" applyFill="1" applyBorder="1" applyAlignment="1">
      <alignment horizontal="left" wrapText="1"/>
    </xf>
    <xf numFmtId="2" fontId="4" fillId="3" borderId="1" xfId="0" applyNumberFormat="1" applyFont="1" applyFill="1" applyBorder="1" applyAlignment="1">
      <alignment vertical="top" wrapText="1"/>
    </xf>
    <xf numFmtId="0" fontId="2" fillId="0" borderId="0" xfId="0" applyFont="1"/>
    <xf numFmtId="0" fontId="0" fillId="4" borderId="1" xfId="0" applyFill="1" applyBorder="1"/>
    <xf numFmtId="0" fontId="8" fillId="3" borderId="1" xfId="2" applyFont="1" applyFill="1" applyBorder="1" applyAlignment="1">
      <alignment horizontal="center" wrapText="1"/>
    </xf>
    <xf numFmtId="49" fontId="4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5" borderId="1" xfId="0" applyNumberFormat="1" applyFill="1" applyBorder="1" applyAlignment="1">
      <alignment horizontal="center"/>
    </xf>
    <xf numFmtId="10" fontId="0" fillId="5" borderId="1" xfId="1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0" fontId="0" fillId="0" borderId="0" xfId="0" applyNumberFormat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64" fontId="0" fillId="0" borderId="0" xfId="0" applyNumberFormat="1"/>
    <xf numFmtId="10" fontId="0" fillId="5" borderId="2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3" fillId="0" borderId="0" xfId="2" applyFont="1" applyFill="1" applyAlignment="1">
      <alignment horizontal="left" wrapText="1"/>
    </xf>
    <xf numFmtId="10" fontId="3" fillId="0" borderId="0" xfId="1" applyNumberFormat="1" applyFont="1" applyFill="1" applyAlignment="1">
      <alignment horizontal="left" wrapText="1"/>
    </xf>
    <xf numFmtId="2" fontId="3" fillId="0" borderId="0" xfId="2" applyNumberFormat="1" applyFont="1" applyFill="1" applyAlignment="1">
      <alignment horizontal="left" wrapText="1"/>
    </xf>
    <xf numFmtId="0" fontId="5" fillId="0" borderId="0" xfId="3" applyAlignment="1">
      <alignment horizontal="left" vertical="top" wrapText="1"/>
    </xf>
    <xf numFmtId="49" fontId="13" fillId="0" borderId="0" xfId="0" applyNumberFormat="1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10" fontId="13" fillId="0" borderId="0" xfId="1" applyNumberFormat="1" applyFont="1" applyAlignment="1">
      <alignment vertical="top" wrapText="1"/>
    </xf>
    <xf numFmtId="165" fontId="13" fillId="0" borderId="0" xfId="0" applyNumberFormat="1" applyFont="1" applyAlignment="1">
      <alignment vertical="top" wrapText="1"/>
    </xf>
    <xf numFmtId="10" fontId="13" fillId="0" borderId="0" xfId="0" applyNumberFormat="1" applyFont="1" applyAlignment="1">
      <alignment vertical="top" wrapText="1"/>
    </xf>
    <xf numFmtId="2" fontId="13" fillId="0" borderId="0" xfId="0" applyNumberFormat="1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3" borderId="0" xfId="2" applyFont="1" applyFill="1" applyAlignment="1">
      <alignment horizontal="left" wrapText="1"/>
    </xf>
    <xf numFmtId="2" fontId="13" fillId="0" borderId="0" xfId="1" applyNumberFormat="1" applyFont="1" applyAlignment="1">
      <alignment vertical="top" wrapText="1"/>
    </xf>
    <xf numFmtId="2" fontId="14" fillId="0" borderId="1" xfId="0" applyNumberFormat="1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</cellXfs>
  <cellStyles count="28">
    <cellStyle name="ColumnHeaderNormal" xfId="2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Percent" xfId="1" builtinId="5"/>
    <cellStyle name="TextNormal" xfId="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25" sqref="D25"/>
    </sheetView>
  </sheetViews>
  <sheetFormatPr baseColWidth="10" defaultRowHeight="15" x14ac:dyDescent="0"/>
  <cols>
    <col min="1" max="1" width="40.5" customWidth="1"/>
    <col min="2" max="2" width="51" customWidth="1"/>
    <col min="3" max="3" width="25.83203125" customWidth="1"/>
    <col min="4" max="4" width="29.5" customWidth="1"/>
    <col min="5" max="5" width="23" style="10" customWidth="1"/>
    <col min="6" max="6" width="22.83203125" style="10" customWidth="1"/>
  </cols>
  <sheetData>
    <row r="1" spans="1:8">
      <c r="A1" s="6" t="s">
        <v>189</v>
      </c>
    </row>
    <row r="2" spans="1:8">
      <c r="A2" t="s">
        <v>191</v>
      </c>
      <c r="B2" s="7" t="s">
        <v>288</v>
      </c>
    </row>
    <row r="4" spans="1:8">
      <c r="A4" s="6" t="s">
        <v>194</v>
      </c>
      <c r="B4" s="15"/>
      <c r="C4" s="16"/>
      <c r="D4" s="6" t="s">
        <v>199</v>
      </c>
      <c r="E4" s="15" t="s">
        <v>225</v>
      </c>
      <c r="F4" s="16" t="s">
        <v>1146</v>
      </c>
    </row>
    <row r="5" spans="1:8">
      <c r="A5" t="s">
        <v>195</v>
      </c>
      <c r="B5" s="13" t="str">
        <f>VLOOKUP(B2,'Company Data'!$A$2:$DC$454,3)</f>
        <v>Retail (Distributors)</v>
      </c>
      <c r="C5" s="21"/>
      <c r="D5" t="s">
        <v>200</v>
      </c>
      <c r="E5" s="12">
        <f>VLOOKUP(B2,'Company Data'!$A$2:$DC$454,27)</f>
        <v>0.14552961565908859</v>
      </c>
      <c r="F5" s="12">
        <f>VLOOKUP(B5,'SE Asian Industry Average'!$A$2:$Y$93,17)</f>
        <v>0.23781207898426332</v>
      </c>
    </row>
    <row r="6" spans="1:8">
      <c r="A6" s="6" t="s">
        <v>192</v>
      </c>
      <c r="B6" s="15" t="s">
        <v>225</v>
      </c>
      <c r="C6" s="16" t="s">
        <v>1146</v>
      </c>
      <c r="D6" t="s">
        <v>201</v>
      </c>
      <c r="E6" s="12">
        <f>VLOOKUP(B2,'Company Data'!$A$2:$DC$454,26)</f>
        <v>0.35017784864467072</v>
      </c>
      <c r="F6" s="12">
        <f>VLOOKUP(B5,'SE Asian Industry Average'!$A$2:$Y$93,18)</f>
        <v>0.11172893068089547</v>
      </c>
    </row>
    <row r="7" spans="1:8">
      <c r="A7" t="s">
        <v>226</v>
      </c>
      <c r="B7" s="11">
        <f>VLOOKUP(B2,'Company Data'!$A$2:$DC$454,8)</f>
        <v>0.67098124850558882</v>
      </c>
      <c r="C7" s="11">
        <f>VLOOKUP(B5,'SE Asian Industry Average'!$A$2:$Y$93,5)</f>
        <v>0.85621909722222234</v>
      </c>
      <c r="D7" t="s">
        <v>202</v>
      </c>
      <c r="E7" s="11">
        <f>VLOOKUP(B2,'Company Data'!$A$2:$DC$454,35)</f>
        <v>10.138613861386139</v>
      </c>
      <c r="F7" s="11" t="str">
        <f>VLOOKUP(B5,'SE Asian Industry Average'!$A$2:$Y$93,19)</f>
        <v>NA</v>
      </c>
      <c r="H7" s="1"/>
    </row>
    <row r="8" spans="1:8">
      <c r="A8" t="s">
        <v>1153</v>
      </c>
      <c r="B8" s="12">
        <f>VLOOKUP(B2,'Company Data'!$A$2:$DC$454,10)</f>
        <v>0.12182380298975579</v>
      </c>
      <c r="C8" s="12">
        <f>VLOOKUP(B5,'SE Asian Industry Average'!$A$2:$Y$93,6)</f>
        <v>0.12369312053308479</v>
      </c>
      <c r="D8" t="s">
        <v>203</v>
      </c>
      <c r="E8" s="17">
        <f>VLOOKUP(B2,'Company Data'!$A$2:$DC$454,20)/VLOOKUP(B2,'Company Data'!$A$2:$DC$454,66)</f>
        <v>2.5287865367581928</v>
      </c>
      <c r="F8" s="17">
        <f>VLOOKUP(B5,'SE Asian Industry Average'!$A$2:$Y$93,20)</f>
        <v>2.6236778337502962</v>
      </c>
    </row>
    <row r="9" spans="1:8">
      <c r="A9" t="s">
        <v>1154</v>
      </c>
      <c r="B9" s="12">
        <f>VLOOKUP(B2,'Company Data'!$A$2:$DC$454,12)</f>
        <v>9.3100000000000002E-2</v>
      </c>
      <c r="C9" s="12">
        <f>VLOOKUP(B5,'SE Asian Industry Average'!$A$2:$Y$93,7)</f>
        <v>8.8499999999999995E-2</v>
      </c>
    </row>
    <row r="10" spans="1:8">
      <c r="A10" t="s">
        <v>1155</v>
      </c>
      <c r="B10" s="12">
        <f>VLOOKUP(B2,'Company Data'!$A$2:$DC$454,13)</f>
        <v>7.7272999999999994E-2</v>
      </c>
      <c r="C10" s="12">
        <f>VLOOKUP(B5,'SE Asian Industry Average'!$A$2:$Y$93,8)</f>
        <v>6.637499999999999E-2</v>
      </c>
      <c r="D10" s="6" t="s">
        <v>204</v>
      </c>
    </row>
    <row r="11" spans="1:8">
      <c r="A11" t="s">
        <v>1156</v>
      </c>
      <c r="B11" s="12">
        <f>VLOOKUP(B2,'Company Data'!$A$2:$DC$454,14)</f>
        <v>0.11534034175335285</v>
      </c>
      <c r="C11" s="12">
        <f>VLOOKUP(B5,'SE Asian Industry Average'!$A$2:$Y$93,9)</f>
        <v>0.12820085093306988</v>
      </c>
      <c r="D11" t="s">
        <v>70</v>
      </c>
      <c r="E11" s="20">
        <f>VLOOKUP(B2,'Company Data'!$A$2:$DC$454,47)</f>
        <v>1.4078625544353638E-2</v>
      </c>
      <c r="F11" s="12">
        <f>VLOOKUP(B5,'SE Asian Industry Average'!$A$2:$Y$93,21)</f>
        <v>1.9962919760117482E-2</v>
      </c>
    </row>
    <row r="12" spans="1:8">
      <c r="D12" t="s">
        <v>205</v>
      </c>
      <c r="E12" s="20">
        <f>VLOOKUP(B2,'Company Data'!$A$2:$DC$454,46)</f>
        <v>0.30295250320924261</v>
      </c>
      <c r="F12" s="12">
        <f>VLOOKUP(B5,'SE Asian Industry Average'!$A$2:$Y$93,22)</f>
        <v>0.27095131482385204</v>
      </c>
    </row>
    <row r="13" spans="1:8">
      <c r="A13" s="6" t="s">
        <v>196</v>
      </c>
      <c r="D13" t="s">
        <v>227</v>
      </c>
      <c r="E13" s="12" t="str">
        <f>VLOOKUP(B2,'Company Data'!$A$2:$DC$454,89)</f>
        <v>NA</v>
      </c>
      <c r="F13" s="12" t="str">
        <f>IF(VLOOKUP(B5,'SE Asian Industry Average'!$A$2:$Y$93,23)&lt;0,"NA",VLOOKUP(B5,'SE Asian Industry Average'!$A$2:$Y$93,23))</f>
        <v>NA</v>
      </c>
    </row>
    <row r="14" spans="1:8">
      <c r="A14" t="s">
        <v>197</v>
      </c>
      <c r="B14" s="12">
        <f>VLOOKUP(B2,'Company Data'!$A$2:$DC$454,55)</f>
        <v>0.11544665403286472</v>
      </c>
      <c r="C14" s="12">
        <f>VLOOKUP(B5,'SE Asian Industry Average'!$A$2:$Y$93,10)</f>
        <v>0.10353850918017794</v>
      </c>
      <c r="F14" s="18"/>
    </row>
    <row r="15" spans="1:8">
      <c r="A15" t="s">
        <v>8</v>
      </c>
      <c r="B15" s="12">
        <f>VLOOKUP(B2,'Company Data'!$A$2:$DC$454,16)</f>
        <v>1.0631227951186928E-4</v>
      </c>
      <c r="C15" s="12">
        <f>VLOOKUP(B5,'SE Asian Industry Average'!$A$2:$Y$93,11)</f>
        <v>1.2257653696753412E-2</v>
      </c>
      <c r="D15" s="6" t="s">
        <v>206</v>
      </c>
      <c r="E15" s="21"/>
    </row>
    <row r="16" spans="1:8">
      <c r="A16" t="s">
        <v>77</v>
      </c>
      <c r="B16" s="12">
        <f>VLOOKUP(B2,'Company Data'!$A$2:$DC$454,54)</f>
        <v>0.18188185851038993</v>
      </c>
      <c r="C16" s="12">
        <f>VLOOKUP(B5,'SE Asian Industry Average'!$A$2:$Y$93,12)</f>
        <v>0.1114566984712223</v>
      </c>
      <c r="D16" t="s">
        <v>211</v>
      </c>
      <c r="E16" s="11">
        <f>VLOOKUP(B2,'Company Data'!$A$2:$DC$454,37)</f>
        <v>21.518613607188701</v>
      </c>
      <c r="F16" s="11">
        <f>VLOOKUP(B5,'SE Asian Industry Average'!$A$2:$Y$93,24)</f>
        <v>10.06</v>
      </c>
    </row>
    <row r="17" spans="1:6">
      <c r="A17" t="s">
        <v>198</v>
      </c>
      <c r="B17" s="12">
        <f>VLOOKUP(B2,'Company Data'!$A$2:$DC$454,15)</f>
        <v>6.0058055520634146E-2</v>
      </c>
      <c r="C17" s="12">
        <f>VLOOKUP(B5,'SE Asian Industry Average'!$A$2:$Y$93,13)</f>
        <v>1.1468870172611195E-2</v>
      </c>
      <c r="D17" t="s">
        <v>207</v>
      </c>
      <c r="E17" s="11">
        <f>VLOOKUP(B2,'Company Data'!$A$2:$DC$454,40)</f>
        <v>3.1640241600604004</v>
      </c>
      <c r="F17" s="11">
        <f>VLOOKUP(B5,'SE Asian Industry Average'!$A$2:$Y$93,25)</f>
        <v>1.3438117789383612</v>
      </c>
    </row>
    <row r="18" spans="1:6">
      <c r="D18" t="s">
        <v>208</v>
      </c>
      <c r="E18" s="11">
        <f>VLOOKUP(B2,'Company Data'!$A$2:$DC$454,43)</f>
        <v>14.736800630417651</v>
      </c>
      <c r="F18" s="11">
        <f>VLOOKUP(B5,'SE Asian Industry Average'!$A$2:$AB$93,26)</f>
        <v>11.748819281138536</v>
      </c>
    </row>
    <row r="19" spans="1:6">
      <c r="A19" s="6" t="s">
        <v>1145</v>
      </c>
      <c r="D19" t="s">
        <v>209</v>
      </c>
      <c r="E19" s="11">
        <f>VLOOKUP(B2,'Company Data'!$A$2:$DC$454,44)</f>
        <v>2.5908480070932796</v>
      </c>
      <c r="F19" s="11">
        <f>VLOOKUP(B5,'SE Asian Industry Average'!$A$2:$AB$93,27)</f>
        <v>1.1651166308098495</v>
      </c>
    </row>
    <row r="20" spans="1:6">
      <c r="A20" t="s">
        <v>79</v>
      </c>
      <c r="B20" s="12">
        <f>VLOOKUP(B2,'Company Data'!$A$2:$DC$454,56)</f>
        <v>4.8355058969584114E-2</v>
      </c>
      <c r="C20" s="12">
        <f>VLOOKUP(B5,'SE Asian Industry Average'!A2:AB93,14)</f>
        <v>4.26702955521885E-2</v>
      </c>
      <c r="D20" t="s">
        <v>210</v>
      </c>
      <c r="E20" s="11">
        <f>VLOOKUP(B2,'Company Data'!$A$2:$DC$454,45)</f>
        <v>1.030812479329732</v>
      </c>
      <c r="F20" s="11">
        <f>VLOOKUP(B5,'SE Asian Industry Average'!$A$2:$AB$93,28)</f>
        <v>0.69577543775769568</v>
      </c>
    </row>
    <row r="21" spans="1:6">
      <c r="A21" t="s">
        <v>80</v>
      </c>
      <c r="B21" s="12">
        <f>VLOOKUP(B2,'Company Data'!$A$2:$DC$454,57)</f>
        <v>6.3563004345127253E-2</v>
      </c>
      <c r="C21" s="12">
        <f>VLOOKUP(B5,'SE Asian Industry Average'!$A$2:$AB$93,15)</f>
        <v>6.8874141551968471E-2</v>
      </c>
    </row>
    <row r="22" spans="1:6">
      <c r="A22" t="s">
        <v>1144</v>
      </c>
      <c r="B22" s="11">
        <f>VLOOKUP(B2,'Company Data'!$A$2:$DC$454,90)</f>
        <v>2.5134038043252382</v>
      </c>
      <c r="C22" s="11">
        <f>VLOOKUP(B5,'SE Asian Industry Average'!A2:AB93,16)</f>
        <v>1.7369262939055405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'Company Data'!$A$2:$A$454</xm:f>
          </x14:formula1>
          <xm:sqref>B2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454"/>
  <sheetViews>
    <sheetView topLeftCell="BT1" workbookViewId="0">
      <selection activeCell="CL3" sqref="CL3:CL454"/>
    </sheetView>
  </sheetViews>
  <sheetFormatPr baseColWidth="10" defaultRowHeight="15" x14ac:dyDescent="0"/>
  <cols>
    <col min="1" max="1" width="35.5" style="2" customWidth="1"/>
    <col min="2" max="2" width="17.5" style="2" customWidth="1"/>
    <col min="3" max="3" width="23.6640625" style="2" bestFit="1" customWidth="1"/>
    <col min="4" max="4" width="7.1640625" style="2" bestFit="1" customWidth="1"/>
    <col min="5" max="5" width="14.83203125" style="2" bestFit="1" customWidth="1"/>
    <col min="6" max="6" width="9.33203125" style="2" bestFit="1" customWidth="1"/>
    <col min="7" max="7" width="8.83203125" style="2" bestFit="1" customWidth="1"/>
    <col min="8" max="8" width="11.1640625" style="2" bestFit="1" customWidth="1"/>
    <col min="9" max="9" width="7.6640625" style="2" bestFit="1" customWidth="1"/>
    <col min="10" max="10" width="11.6640625" style="2" bestFit="1" customWidth="1"/>
    <col min="11" max="11" width="10.5" style="2" bestFit="1" customWidth="1"/>
    <col min="12" max="12" width="11" style="2" bestFit="1" customWidth="1"/>
    <col min="13" max="13" width="9.83203125" style="2" bestFit="1" customWidth="1"/>
    <col min="14" max="14" width="9" style="2" bestFit="1" customWidth="1"/>
    <col min="15" max="15" width="13.6640625" style="2" bestFit="1" customWidth="1"/>
    <col min="16" max="16" width="32.33203125" style="2" bestFit="1" customWidth="1"/>
    <col min="17" max="17" width="13.1640625" style="2" bestFit="1" customWidth="1"/>
    <col min="18" max="18" width="11.83203125" style="2" bestFit="1" customWidth="1"/>
    <col min="19" max="23" width="13.1640625" style="2" bestFit="1" customWidth="1"/>
    <col min="24" max="24" width="11.6640625" style="2" bestFit="1" customWidth="1"/>
    <col min="25" max="25" width="10.5" style="2" bestFit="1" customWidth="1"/>
    <col min="26" max="26" width="11" style="2" bestFit="1" customWidth="1"/>
    <col min="27" max="27" width="10.33203125" style="2" bestFit="1" customWidth="1"/>
    <col min="28" max="29" width="13" style="2" bestFit="1" customWidth="1"/>
    <col min="30" max="30" width="10.83203125" style="2" bestFit="1" customWidth="1"/>
    <col min="31" max="31" width="7.1640625" style="2" bestFit="1" customWidth="1"/>
    <col min="32" max="32" width="9.83203125" style="2" bestFit="1" customWidth="1"/>
    <col min="33" max="33" width="10.33203125" style="2" bestFit="1" customWidth="1"/>
    <col min="34" max="34" width="11" style="2" bestFit="1" customWidth="1"/>
    <col min="35" max="35" width="16.83203125" style="2" bestFit="1" customWidth="1"/>
    <col min="36" max="37" width="9.83203125" style="2" bestFit="1" customWidth="1"/>
    <col min="38" max="38" width="10.1640625" style="2" bestFit="1" customWidth="1"/>
    <col min="39" max="39" width="8.5" style="2" bestFit="1" customWidth="1"/>
    <col min="40" max="40" width="9.83203125" style="2" bestFit="1" customWidth="1"/>
    <col min="41" max="43" width="11.1640625" style="2" bestFit="1" customWidth="1"/>
    <col min="44" max="44" width="12.5" style="2" bestFit="1" customWidth="1"/>
    <col min="45" max="45" width="11.1640625" style="2" bestFit="1" customWidth="1"/>
    <col min="46" max="46" width="11.6640625" style="2" bestFit="1" customWidth="1"/>
    <col min="47" max="47" width="9" style="2" bestFit="1" customWidth="1"/>
    <col min="48" max="48" width="11.6640625" style="2" bestFit="1" customWidth="1"/>
    <col min="49" max="49" width="10.83203125" style="2" bestFit="1" customWidth="1"/>
    <col min="50" max="51" width="11.6640625" style="2" bestFit="1" customWidth="1"/>
    <col min="52" max="52" width="11.1640625" style="2" bestFit="1" customWidth="1"/>
    <col min="53" max="53" width="10.6640625" style="2" bestFit="1" customWidth="1"/>
    <col min="54" max="54" width="13.6640625" style="2" bestFit="1" customWidth="1"/>
    <col min="55" max="55" width="32.33203125" style="2" bestFit="1" customWidth="1"/>
    <col min="56" max="57" width="13.6640625" style="2" bestFit="1" customWidth="1"/>
    <col min="58" max="58" width="10.83203125" style="2" bestFit="1" customWidth="1"/>
    <col min="59" max="59" width="9.1640625" style="2" bestFit="1" customWidth="1"/>
    <col min="60" max="61" width="12.5" style="2" bestFit="1" customWidth="1"/>
    <col min="62" max="63" width="11.83203125" style="2" bestFit="1" customWidth="1"/>
    <col min="64" max="65" width="13.1640625" style="2" bestFit="1" customWidth="1"/>
    <col min="66" max="68" width="11.83203125" style="2" bestFit="1" customWidth="1"/>
    <col min="69" max="69" width="12.5" style="2" bestFit="1" customWidth="1"/>
    <col min="70" max="70" width="10.6640625" style="2" bestFit="1" customWidth="1"/>
    <col min="71" max="71" width="12.5" style="2" bestFit="1" customWidth="1"/>
    <col min="72" max="72" width="14.33203125" style="2" bestFit="1" customWidth="1"/>
    <col min="73" max="73" width="11.83203125" style="2" bestFit="1" customWidth="1"/>
    <col min="74" max="75" width="12.5" style="2" bestFit="1" customWidth="1"/>
    <col min="76" max="79" width="13.1640625" style="2" bestFit="1" customWidth="1"/>
    <col min="80" max="80" width="12.5" style="2" bestFit="1" customWidth="1"/>
    <col min="81" max="82" width="9.33203125" style="2" bestFit="1" customWidth="1"/>
    <col min="83" max="84" width="9.5" style="2" bestFit="1" customWidth="1"/>
    <col min="85" max="85" width="9.83203125" style="2" bestFit="1" customWidth="1"/>
    <col min="86" max="87" width="11.83203125" style="2" bestFit="1" customWidth="1"/>
    <col min="88" max="88" width="12.5" style="2" bestFit="1" customWidth="1"/>
    <col min="89" max="91" width="12.5" style="2" customWidth="1"/>
    <col min="92" max="94" width="11.83203125" style="2" bestFit="1" customWidth="1"/>
    <col min="95" max="95" width="13.1640625" style="2" bestFit="1" customWidth="1"/>
    <col min="96" max="96" width="11.83203125" style="2" bestFit="1" customWidth="1"/>
    <col min="97" max="97" width="13.1640625" style="2" bestFit="1" customWidth="1"/>
    <col min="98" max="98" width="12.5" style="2" bestFit="1" customWidth="1"/>
    <col min="99" max="100" width="11.83203125" style="2" bestFit="1" customWidth="1"/>
    <col min="101" max="101" width="13.1640625" style="2" bestFit="1" customWidth="1"/>
    <col min="102" max="102" width="11.83203125" style="2" bestFit="1" customWidth="1"/>
    <col min="103" max="103" width="12.33203125" style="2" bestFit="1" customWidth="1"/>
    <col min="104" max="104" width="32.33203125" style="2" bestFit="1" customWidth="1"/>
    <col min="105" max="105" width="11.1640625" style="2" bestFit="1" customWidth="1"/>
    <col min="106" max="107" width="10.83203125" style="3"/>
  </cols>
  <sheetData>
    <row r="1" spans="1:107" ht="75">
      <c r="A1" s="33" t="s">
        <v>0</v>
      </c>
      <c r="B1" s="33" t="s">
        <v>1</v>
      </c>
      <c r="C1" s="22" t="s">
        <v>43</v>
      </c>
      <c r="D1" s="22" t="s">
        <v>44</v>
      </c>
      <c r="E1" s="22" t="s">
        <v>2</v>
      </c>
      <c r="F1" s="22" t="s">
        <v>45</v>
      </c>
      <c r="G1" s="22" t="s">
        <v>3</v>
      </c>
      <c r="H1" s="22" t="s">
        <v>4</v>
      </c>
      <c r="I1" s="22" t="s">
        <v>5</v>
      </c>
      <c r="J1" s="22" t="s">
        <v>228</v>
      </c>
      <c r="K1" s="22" t="s">
        <v>6</v>
      </c>
      <c r="L1" s="22" t="s">
        <v>229</v>
      </c>
      <c r="M1" s="22" t="s">
        <v>230</v>
      </c>
      <c r="N1" s="22" t="s">
        <v>231</v>
      </c>
      <c r="O1" s="22" t="s">
        <v>7</v>
      </c>
      <c r="P1" s="22" t="s">
        <v>8</v>
      </c>
      <c r="Q1" s="22" t="s">
        <v>9</v>
      </c>
      <c r="R1" s="22" t="s">
        <v>10</v>
      </c>
      <c r="S1" s="22" t="s">
        <v>11</v>
      </c>
      <c r="T1" s="22" t="s">
        <v>12</v>
      </c>
      <c r="U1" s="22" t="s">
        <v>46</v>
      </c>
      <c r="V1" s="22" t="s">
        <v>47</v>
      </c>
      <c r="W1" s="22" t="s">
        <v>48</v>
      </c>
      <c r="X1" s="22" t="s">
        <v>49</v>
      </c>
      <c r="Y1" s="22" t="s">
        <v>13</v>
      </c>
      <c r="Z1" s="22" t="s">
        <v>50</v>
      </c>
      <c r="AA1" s="22" t="s">
        <v>51</v>
      </c>
      <c r="AB1" s="22" t="s">
        <v>52</v>
      </c>
      <c r="AC1" s="22" t="s">
        <v>53</v>
      </c>
      <c r="AD1" s="22" t="s">
        <v>14</v>
      </c>
      <c r="AE1" s="22" t="s">
        <v>54</v>
      </c>
      <c r="AF1" s="22" t="s">
        <v>55</v>
      </c>
      <c r="AG1" s="22" t="s">
        <v>56</v>
      </c>
      <c r="AH1" s="22" t="s">
        <v>57</v>
      </c>
      <c r="AI1" s="1" t="s">
        <v>58</v>
      </c>
      <c r="AJ1" s="22" t="s">
        <v>59</v>
      </c>
      <c r="AK1" s="22" t="s">
        <v>60</v>
      </c>
      <c r="AL1" s="22" t="s">
        <v>61</v>
      </c>
      <c r="AM1" s="22" t="s">
        <v>62</v>
      </c>
      <c r="AN1" s="22" t="s">
        <v>63</v>
      </c>
      <c r="AO1" s="22" t="s">
        <v>64</v>
      </c>
      <c r="AP1" s="22" t="s">
        <v>65</v>
      </c>
      <c r="AQ1" s="22" t="s">
        <v>66</v>
      </c>
      <c r="AR1" s="22" t="s">
        <v>67</v>
      </c>
      <c r="AS1" s="22" t="s">
        <v>68</v>
      </c>
      <c r="AT1" s="22" t="s">
        <v>69</v>
      </c>
      <c r="AU1" s="22" t="s">
        <v>70</v>
      </c>
      <c r="AV1" s="23" t="s">
        <v>71</v>
      </c>
      <c r="AW1" s="23" t="s">
        <v>72</v>
      </c>
      <c r="AX1" s="23" t="s">
        <v>73</v>
      </c>
      <c r="AY1" s="23" t="s">
        <v>74</v>
      </c>
      <c r="AZ1" s="22" t="s">
        <v>75</v>
      </c>
      <c r="BA1" s="22" t="s">
        <v>76</v>
      </c>
      <c r="BB1" s="22" t="s">
        <v>77</v>
      </c>
      <c r="BC1" s="22" t="s">
        <v>78</v>
      </c>
      <c r="BD1" s="22" t="s">
        <v>79</v>
      </c>
      <c r="BE1" s="22" t="s">
        <v>80</v>
      </c>
      <c r="BF1" s="22" t="s">
        <v>81</v>
      </c>
      <c r="BG1" s="22" t="s">
        <v>82</v>
      </c>
      <c r="BH1" s="22" t="s">
        <v>83</v>
      </c>
      <c r="BI1" s="22" t="s">
        <v>84</v>
      </c>
      <c r="BJ1" s="22" t="s">
        <v>15</v>
      </c>
      <c r="BK1" s="22" t="s">
        <v>16</v>
      </c>
      <c r="BL1" s="22" t="s">
        <v>85</v>
      </c>
      <c r="BM1" s="22" t="s">
        <v>86</v>
      </c>
      <c r="BN1" s="22" t="s">
        <v>87</v>
      </c>
      <c r="BO1" s="22" t="s">
        <v>17</v>
      </c>
      <c r="BP1" s="22" t="s">
        <v>18</v>
      </c>
      <c r="BQ1" s="22" t="s">
        <v>19</v>
      </c>
      <c r="BR1" s="22" t="s">
        <v>88</v>
      </c>
      <c r="BS1" s="22" t="s">
        <v>89</v>
      </c>
      <c r="BT1" s="22" t="s">
        <v>90</v>
      </c>
      <c r="BU1" s="22" t="s">
        <v>91</v>
      </c>
      <c r="BV1" s="22" t="s">
        <v>92</v>
      </c>
      <c r="BW1" s="22" t="s">
        <v>20</v>
      </c>
      <c r="BX1" s="22" t="s">
        <v>93</v>
      </c>
      <c r="BY1" s="22" t="s">
        <v>94</v>
      </c>
      <c r="BZ1" s="22" t="s">
        <v>95</v>
      </c>
      <c r="CA1" s="22" t="s">
        <v>96</v>
      </c>
      <c r="CB1" s="22" t="s">
        <v>97</v>
      </c>
      <c r="CC1" s="22" t="s">
        <v>21</v>
      </c>
      <c r="CD1" s="24" t="s">
        <v>22</v>
      </c>
      <c r="CE1" s="24" t="s">
        <v>23</v>
      </c>
      <c r="CF1" s="24" t="s">
        <v>24</v>
      </c>
      <c r="CG1" s="24" t="s">
        <v>25</v>
      </c>
      <c r="CH1" s="24" t="s">
        <v>26</v>
      </c>
      <c r="CI1" s="24" t="s">
        <v>27</v>
      </c>
      <c r="CJ1" s="24" t="s">
        <v>28</v>
      </c>
      <c r="CK1" s="24" t="s">
        <v>1143</v>
      </c>
      <c r="CL1" s="24" t="s">
        <v>1144</v>
      </c>
      <c r="CM1" s="24" t="s">
        <v>29</v>
      </c>
      <c r="CN1" s="24" t="s">
        <v>30</v>
      </c>
      <c r="CO1" s="24" t="s">
        <v>31</v>
      </c>
      <c r="CP1" s="24" t="s">
        <v>32</v>
      </c>
      <c r="CQ1" s="24" t="s">
        <v>33</v>
      </c>
      <c r="CR1" s="24" t="s">
        <v>34</v>
      </c>
      <c r="CS1" s="24" t="s">
        <v>35</v>
      </c>
      <c r="CT1" s="24" t="s">
        <v>36</v>
      </c>
      <c r="CU1" s="24" t="s">
        <v>37</v>
      </c>
      <c r="CV1" s="24" t="s">
        <v>38</v>
      </c>
      <c r="CW1" s="24" t="s">
        <v>39</v>
      </c>
      <c r="CX1" s="24" t="s">
        <v>40</v>
      </c>
      <c r="CY1" s="24" t="s">
        <v>41</v>
      </c>
      <c r="CZ1" s="24" t="s">
        <v>42</v>
      </c>
      <c r="DA1" s="4" t="s">
        <v>42</v>
      </c>
      <c r="DB1" s="8" t="s">
        <v>187</v>
      </c>
      <c r="DC1" s="8" t="s">
        <v>188</v>
      </c>
    </row>
    <row r="2" spans="1:107" ht="20">
      <c r="A2" s="25" t="s">
        <v>675</v>
      </c>
      <c r="B2" s="25" t="s">
        <v>676</v>
      </c>
      <c r="C2" s="26" t="s">
        <v>104</v>
      </c>
      <c r="D2" s="26" t="s">
        <v>1137</v>
      </c>
      <c r="E2" s="32" t="s">
        <v>99</v>
      </c>
      <c r="F2" s="32" t="s">
        <v>1138</v>
      </c>
      <c r="G2" s="27">
        <v>1.07</v>
      </c>
      <c r="H2" s="27">
        <v>2.043244680851064</v>
      </c>
      <c r="I2" s="28">
        <v>9.0499999999999997E-2</v>
      </c>
      <c r="J2" s="28">
        <v>0.24601364361702127</v>
      </c>
      <c r="K2" s="28">
        <v>4.7E-2</v>
      </c>
      <c r="L2" s="28">
        <v>0.1081</v>
      </c>
      <c r="M2" s="28">
        <v>8.9722999999999997E-2</v>
      </c>
      <c r="N2" s="28">
        <v>0.17156879665738162</v>
      </c>
      <c r="O2" s="28">
        <v>-0.36948631242731067</v>
      </c>
      <c r="P2" s="28">
        <v>-0.22139170102574052</v>
      </c>
      <c r="Q2" s="29">
        <v>3.76</v>
      </c>
      <c r="R2" s="29">
        <v>0</v>
      </c>
      <c r="S2" s="29">
        <v>3.42</v>
      </c>
      <c r="T2" s="29">
        <v>3.42</v>
      </c>
      <c r="U2" s="29">
        <v>7.18</v>
      </c>
      <c r="V2" s="29">
        <v>1.02</v>
      </c>
      <c r="W2" s="29">
        <v>6.16</v>
      </c>
      <c r="X2" s="30">
        <v>0.14206128133704737</v>
      </c>
      <c r="Y2" s="31">
        <v>2.4630541871921183E-3</v>
      </c>
      <c r="Z2" s="30">
        <v>0.40714285714285714</v>
      </c>
      <c r="AA2" s="30">
        <v>0.4763231197771588</v>
      </c>
      <c r="AB2" s="30">
        <v>0.68674698795180711</v>
      </c>
      <c r="AC2" s="30">
        <v>0.90957446808510645</v>
      </c>
      <c r="AD2" s="29">
        <v>3.6999999999999998E-2</v>
      </c>
      <c r="AE2" s="31">
        <v>-1.5305555555555557</v>
      </c>
      <c r="AF2" s="30">
        <v>0.17606816861659008</v>
      </c>
      <c r="AG2" s="30" t="s">
        <v>100</v>
      </c>
      <c r="AH2" s="31">
        <v>0.43157894736842112</v>
      </c>
      <c r="AI2" s="1" t="s">
        <v>100</v>
      </c>
      <c r="AJ2" s="31">
        <v>17.488372093023255</v>
      </c>
      <c r="AK2" s="31" t="s">
        <v>100</v>
      </c>
      <c r="AL2" s="31" t="s">
        <v>100</v>
      </c>
      <c r="AM2" s="31" t="s">
        <v>100</v>
      </c>
      <c r="AN2" s="31">
        <v>0.75502008032128498</v>
      </c>
      <c r="AO2" s="31">
        <v>3.7865055387713994E-2</v>
      </c>
      <c r="AP2" s="31" t="s">
        <v>100</v>
      </c>
      <c r="AQ2" s="31" t="s">
        <v>100</v>
      </c>
      <c r="AR2" s="31">
        <v>0.83468834688346871</v>
      </c>
      <c r="AS2" s="31">
        <v>6.2034239677744213E-2</v>
      </c>
      <c r="AT2" s="30" t="s">
        <v>100</v>
      </c>
      <c r="AU2" s="30">
        <v>0</v>
      </c>
      <c r="AV2" s="28" t="s">
        <v>100</v>
      </c>
      <c r="AW2" s="28" t="s">
        <v>100</v>
      </c>
      <c r="AX2" s="28">
        <v>8.09E-2</v>
      </c>
      <c r="AY2" s="28">
        <v>8.77E-2</v>
      </c>
      <c r="AZ2" s="30" t="s">
        <v>100</v>
      </c>
      <c r="BA2" s="30" t="s">
        <v>100</v>
      </c>
      <c r="BB2" s="30">
        <v>-0.1234726688102894</v>
      </c>
      <c r="BC2" s="30">
        <v>-4.9822904368358907E-2</v>
      </c>
      <c r="BD2" s="30">
        <v>-8.951048951048951E-3</v>
      </c>
      <c r="BE2" s="30">
        <v>-4.9184149184149182E-3</v>
      </c>
      <c r="BF2" s="30">
        <v>0</v>
      </c>
      <c r="BG2" s="30" t="s">
        <v>100</v>
      </c>
      <c r="BH2" s="29">
        <v>0.215</v>
      </c>
      <c r="BI2" s="29">
        <v>-0.76800000000000002</v>
      </c>
      <c r="BJ2" s="29">
        <v>-0.42199999999999999</v>
      </c>
      <c r="BK2" s="29">
        <v>-0.42199999999999999</v>
      </c>
      <c r="BL2" s="29">
        <v>99.3</v>
      </c>
      <c r="BM2" s="29">
        <v>85.8</v>
      </c>
      <c r="BN2" s="29">
        <v>0.26300000000000001</v>
      </c>
      <c r="BO2" s="29">
        <v>-0.31900000000000001</v>
      </c>
      <c r="BP2" s="29">
        <v>-0.42199999999999999</v>
      </c>
      <c r="BQ2" s="29">
        <v>0</v>
      </c>
      <c r="BR2" s="29">
        <v>0</v>
      </c>
      <c r="BS2" s="29">
        <v>0</v>
      </c>
      <c r="BT2" s="30" t="s">
        <v>100</v>
      </c>
      <c r="BU2" s="29">
        <v>-0.42199999999999999</v>
      </c>
      <c r="BV2" s="29">
        <v>-0.76800000000000002</v>
      </c>
      <c r="BW2" s="29">
        <v>-0.76800000000000002</v>
      </c>
      <c r="BX2" s="29">
        <v>6.22</v>
      </c>
      <c r="BY2" s="29">
        <v>8.4700000000000006</v>
      </c>
      <c r="BZ2" s="29">
        <v>4.9800000000000004</v>
      </c>
      <c r="CA2" s="29">
        <v>7.3800000000000008</v>
      </c>
      <c r="CB2" s="29">
        <v>0</v>
      </c>
      <c r="CC2" s="31">
        <v>-0.78200000000000003</v>
      </c>
      <c r="CD2" s="31">
        <v>-8.2000000000000003E-2</v>
      </c>
      <c r="CE2" s="31">
        <v>0.36</v>
      </c>
      <c r="CF2" s="31" t="s">
        <v>100</v>
      </c>
      <c r="CG2" s="31" t="s">
        <v>100</v>
      </c>
      <c r="CH2" s="29" t="s">
        <v>100</v>
      </c>
      <c r="CI2" s="29" t="s">
        <v>100</v>
      </c>
      <c r="CJ2" s="29">
        <v>0</v>
      </c>
      <c r="CK2" s="28">
        <f t="shared" ref="CK2:CK65" si="0">IF(CJ2=0,0,IF(BV2&gt;0,CJ2/BV2,"NA"))</f>
        <v>0</v>
      </c>
      <c r="CL2" s="34">
        <f>IF(CA2&gt;0,IF(BL2&gt;0,BL2/CA2,"NA"),"NA")</f>
        <v>13.455284552845526</v>
      </c>
      <c r="CM2" s="29" t="s">
        <v>100</v>
      </c>
      <c r="CN2" s="29" t="s">
        <v>100</v>
      </c>
      <c r="CO2" s="29" t="s">
        <v>100</v>
      </c>
      <c r="CP2" s="29" t="s">
        <v>100</v>
      </c>
      <c r="CQ2" s="29" t="s">
        <v>100</v>
      </c>
      <c r="CR2" s="29" t="s">
        <v>100</v>
      </c>
      <c r="CS2" s="29" t="s">
        <v>100</v>
      </c>
      <c r="CT2" s="29">
        <v>4.5399999999999996E-2</v>
      </c>
      <c r="CU2" s="29">
        <v>-0.43259999999999998</v>
      </c>
      <c r="CV2" s="29">
        <v>7.4254000000000007</v>
      </c>
      <c r="CW2" s="29">
        <v>0.26800000000000002</v>
      </c>
      <c r="CX2" s="28">
        <v>-0.1242697992147349</v>
      </c>
      <c r="CY2" s="28">
        <v>-5.0802076238344637E-2</v>
      </c>
      <c r="CZ2" s="31">
        <v>22.985074626865671</v>
      </c>
      <c r="DA2" s="5">
        <v>7.9301745635910219</v>
      </c>
      <c r="DB2" s="9"/>
      <c r="DC2" s="9"/>
    </row>
    <row r="3" spans="1:107" ht="20">
      <c r="A3" s="25" t="s">
        <v>831</v>
      </c>
      <c r="B3" s="25" t="s">
        <v>832</v>
      </c>
      <c r="C3" s="26" t="s">
        <v>133</v>
      </c>
      <c r="D3" s="26" t="s">
        <v>1137</v>
      </c>
      <c r="E3" s="32" t="s">
        <v>99</v>
      </c>
      <c r="F3" s="32" t="s">
        <v>1138</v>
      </c>
      <c r="G3" s="27">
        <v>0.75</v>
      </c>
      <c r="H3" s="27">
        <v>0.8074435693559936</v>
      </c>
      <c r="I3" s="28">
        <v>9.0499999999999997E-2</v>
      </c>
      <c r="J3" s="28">
        <v>0.13417364302671742</v>
      </c>
      <c r="K3" s="28">
        <v>4.7E-2</v>
      </c>
      <c r="L3" s="28">
        <v>0.1081</v>
      </c>
      <c r="M3" s="28">
        <v>8.9722999999999997E-2</v>
      </c>
      <c r="N3" s="28">
        <v>0.12889249444793724</v>
      </c>
      <c r="O3" s="28">
        <v>-9.9660822513896907E-2</v>
      </c>
      <c r="P3" s="28">
        <v>-9.4651497681171648E-2</v>
      </c>
      <c r="Q3" s="29">
        <v>6.69</v>
      </c>
      <c r="R3" s="29">
        <v>0</v>
      </c>
      <c r="S3" s="29">
        <v>0.90200000000000002</v>
      </c>
      <c r="T3" s="29">
        <v>0.90200000000000002</v>
      </c>
      <c r="U3" s="29">
        <v>7.5920000000000005</v>
      </c>
      <c r="V3" s="29">
        <v>1.31</v>
      </c>
      <c r="W3" s="29">
        <v>6.282</v>
      </c>
      <c r="X3" s="30">
        <v>0.17255005268703899</v>
      </c>
      <c r="Y3" s="31">
        <v>9.9209202012940326E-2</v>
      </c>
      <c r="Z3" s="30">
        <v>4.9554993956708052E-2</v>
      </c>
      <c r="AA3" s="30">
        <v>0.11880927291886195</v>
      </c>
      <c r="AB3" s="30">
        <v>5.2138728323699424E-2</v>
      </c>
      <c r="AC3" s="30">
        <v>0.13482810164424514</v>
      </c>
      <c r="AD3" s="29">
        <v>5.0000000000000001E-3</v>
      </c>
      <c r="AE3" s="31">
        <v>-0.20663888888888884</v>
      </c>
      <c r="AF3" s="30">
        <v>0.13416407864998739</v>
      </c>
      <c r="AG3" s="30" t="s">
        <v>100</v>
      </c>
      <c r="AH3" s="31">
        <v>0.33333333333333331</v>
      </c>
      <c r="AI3" s="1">
        <v>62.777777777777779</v>
      </c>
      <c r="AJ3" s="31">
        <v>8.610038610038611</v>
      </c>
      <c r="AK3" s="31">
        <v>9.9405646359583955</v>
      </c>
      <c r="AL3" s="31" t="s">
        <v>100</v>
      </c>
      <c r="AM3" s="31" t="s">
        <v>100</v>
      </c>
      <c r="AN3" s="31">
        <v>0.38670520231213873</v>
      </c>
      <c r="AO3" s="31">
        <v>0.28227848101265823</v>
      </c>
      <c r="AP3" s="31">
        <v>5.5592920353982302</v>
      </c>
      <c r="AQ3" s="31">
        <v>2.7432314410480347</v>
      </c>
      <c r="AR3" s="31">
        <v>0.37189201989107262</v>
      </c>
      <c r="AS3" s="31">
        <v>0.26506329113924054</v>
      </c>
      <c r="AT3" s="30">
        <v>0</v>
      </c>
      <c r="AU3" s="30">
        <v>0</v>
      </c>
      <c r="AV3" s="28">
        <v>-0.16899999999999998</v>
      </c>
      <c r="AW3" s="28">
        <v>-0.247</v>
      </c>
      <c r="AX3" s="28">
        <v>-2.87E-2</v>
      </c>
      <c r="AY3" s="28">
        <v>-2.5700000000000002E-3</v>
      </c>
      <c r="AZ3" s="30" t="s">
        <v>100</v>
      </c>
      <c r="BA3" s="30" t="s">
        <v>100</v>
      </c>
      <c r="BB3" s="30">
        <v>3.4512820512820515E-2</v>
      </c>
      <c r="BC3" s="30">
        <v>3.4240996766765591E-2</v>
      </c>
      <c r="BD3" s="30">
        <v>3.0590909090909092E-2</v>
      </c>
      <c r="BE3" s="30">
        <v>5.1363636363636361E-2</v>
      </c>
      <c r="BF3" s="30">
        <v>0.43193277310924372</v>
      </c>
      <c r="BG3" s="30" t="s">
        <v>100</v>
      </c>
      <c r="BH3" s="29">
        <v>0.77700000000000002</v>
      </c>
      <c r="BI3" s="29">
        <v>0.67300000000000004</v>
      </c>
      <c r="BJ3" s="29">
        <v>1.1299999999999999</v>
      </c>
      <c r="BK3" s="29">
        <v>1.1299999999999999</v>
      </c>
      <c r="BL3" s="29">
        <v>23.7</v>
      </c>
      <c r="BM3" s="29">
        <v>22</v>
      </c>
      <c r="BN3" s="29">
        <v>2.5499999999999998</v>
      </c>
      <c r="BO3" s="29">
        <v>2.29</v>
      </c>
      <c r="BP3" s="29">
        <v>0.64191596638655457</v>
      </c>
      <c r="BQ3" s="29">
        <v>1.9079999999999999</v>
      </c>
      <c r="BR3" s="29">
        <v>0</v>
      </c>
      <c r="BS3" s="29">
        <v>1.7</v>
      </c>
      <c r="BT3" s="30">
        <v>2.6483217259255381</v>
      </c>
      <c r="BU3" s="29">
        <v>-1.0580840336134454</v>
      </c>
      <c r="BV3" s="29">
        <v>-2.9349999999999996</v>
      </c>
      <c r="BW3" s="29">
        <v>-1.0269999999999999</v>
      </c>
      <c r="BX3" s="29">
        <v>19.5</v>
      </c>
      <c r="BY3" s="29">
        <v>18.747</v>
      </c>
      <c r="BZ3" s="29">
        <v>17.3</v>
      </c>
      <c r="CA3" s="29">
        <v>16.892000000000003</v>
      </c>
      <c r="CB3" s="29">
        <v>0</v>
      </c>
      <c r="CC3" s="31">
        <v>-0.47599999999999998</v>
      </c>
      <c r="CD3" s="31">
        <v>0.74099999999999999</v>
      </c>
      <c r="CE3" s="31">
        <v>0.36</v>
      </c>
      <c r="CF3" s="31">
        <v>0.66485934525811208</v>
      </c>
      <c r="CG3" s="31">
        <v>1.3703675762429415</v>
      </c>
      <c r="CH3" s="29">
        <v>1.5414999999999999</v>
      </c>
      <c r="CI3" s="29">
        <v>0.61840000000000006</v>
      </c>
      <c r="CJ3" s="29">
        <v>-0.33300000000000002</v>
      </c>
      <c r="CK3" s="28" t="str">
        <f t="shared" si="0"/>
        <v>NA</v>
      </c>
      <c r="CL3" s="34">
        <f t="shared" ref="CL3:CL66" si="1">IF(CA3&gt;0,IF(BL3&gt;0,BL3/CA3,"NA"),"NA")</f>
        <v>1.4030310206014678</v>
      </c>
      <c r="CM3" s="29">
        <v>1.19</v>
      </c>
      <c r="CN3" s="29">
        <v>0.51400000000000001</v>
      </c>
      <c r="CO3" s="29">
        <v>0.67300000000000004</v>
      </c>
      <c r="CP3" s="29">
        <v>6.69</v>
      </c>
      <c r="CQ3" s="29">
        <v>2.29</v>
      </c>
      <c r="CR3" s="29">
        <v>6.282</v>
      </c>
      <c r="CS3" s="29">
        <v>-2.9349999999999996</v>
      </c>
      <c r="CT3" s="29">
        <v>0</v>
      </c>
      <c r="CU3" s="29">
        <v>1.1299999999999999</v>
      </c>
      <c r="CV3" s="29">
        <v>16.892000000000003</v>
      </c>
      <c r="CW3" s="29">
        <v>2.5499999999999998</v>
      </c>
      <c r="CX3" s="28">
        <v>3.4512820512820515E-2</v>
      </c>
      <c r="CY3" s="28">
        <v>3.4240996766765591E-2</v>
      </c>
      <c r="CZ3" s="31">
        <v>2.4635294117647062</v>
      </c>
      <c r="DA3" s="5" t="s">
        <v>100</v>
      </c>
      <c r="DB3" s="9"/>
      <c r="DC3" s="9"/>
    </row>
    <row r="4" spans="1:107" ht="20">
      <c r="A4" s="25" t="s">
        <v>232</v>
      </c>
      <c r="B4" s="25" t="s">
        <v>233</v>
      </c>
      <c r="C4" s="26" t="s">
        <v>101</v>
      </c>
      <c r="D4" s="26" t="s">
        <v>1137</v>
      </c>
      <c r="E4" s="32" t="s">
        <v>99</v>
      </c>
      <c r="F4" s="32" t="s">
        <v>1138</v>
      </c>
      <c r="G4" s="27">
        <v>0.84</v>
      </c>
      <c r="H4" s="27">
        <v>1.017484621832375</v>
      </c>
      <c r="I4" s="28">
        <v>9.0499999999999997E-2</v>
      </c>
      <c r="J4" s="28">
        <v>0.15318235827582993</v>
      </c>
      <c r="K4" s="28">
        <v>3.2000000000000001E-2</v>
      </c>
      <c r="L4" s="28">
        <v>9.3100000000000002E-2</v>
      </c>
      <c r="M4" s="28">
        <v>7.7272999999999994E-2</v>
      </c>
      <c r="N4" s="28">
        <v>0.13740765228133783</v>
      </c>
      <c r="O4" s="28">
        <v>2.1825012994977161E-2</v>
      </c>
      <c r="P4" s="28">
        <v>-4.9628462286834971E-2</v>
      </c>
      <c r="Q4" s="29">
        <v>19922</v>
      </c>
      <c r="R4" s="29">
        <v>0</v>
      </c>
      <c r="S4" s="29">
        <v>5226</v>
      </c>
      <c r="T4" s="29">
        <v>5226</v>
      </c>
      <c r="U4" s="29">
        <v>25148</v>
      </c>
      <c r="V4" s="29">
        <v>1500.3</v>
      </c>
      <c r="W4" s="29">
        <v>23647.7</v>
      </c>
      <c r="X4" s="30">
        <v>5.9658819786861779E-2</v>
      </c>
      <c r="Y4" s="31">
        <v>0.17167445582902707</v>
      </c>
      <c r="Z4" s="30">
        <v>0.36048340369174736</v>
      </c>
      <c r="AA4" s="30">
        <v>0.20780976618418959</v>
      </c>
      <c r="AB4" s="30">
        <v>0.56368107688325131</v>
      </c>
      <c r="AC4" s="30">
        <v>0.26232305993374161</v>
      </c>
      <c r="AD4" s="29">
        <v>0.49199999999999999</v>
      </c>
      <c r="AE4" s="31">
        <v>1.4696111111111114</v>
      </c>
      <c r="AF4" s="30">
        <v>0.25495097567963926</v>
      </c>
      <c r="AG4" s="30">
        <v>0.33418189427546552</v>
      </c>
      <c r="AH4" s="31">
        <v>0.15140525838621938</v>
      </c>
      <c r="AI4" s="1">
        <v>11.893203883495145</v>
      </c>
      <c r="AJ4" s="31">
        <v>12.863692128882288</v>
      </c>
      <c r="AK4" s="31">
        <v>15.25654771021596</v>
      </c>
      <c r="AL4" s="31">
        <v>14.057142857142855</v>
      </c>
      <c r="AM4" s="31">
        <v>1.5649260497423707</v>
      </c>
      <c r="AN4" s="31">
        <v>2.148804901199413</v>
      </c>
      <c r="AO4" s="31">
        <v>1.2232667522212466</v>
      </c>
      <c r="AP4" s="31">
        <v>19.304244897959183</v>
      </c>
      <c r="AQ4" s="31">
        <v>12.854805392476626</v>
      </c>
      <c r="AR4" s="31">
        <v>1.8402736165477309</v>
      </c>
      <c r="AS4" s="31">
        <v>1.4520351960898692</v>
      </c>
      <c r="AT4" s="30">
        <v>0.50183795374483076</v>
      </c>
      <c r="AU4" s="30">
        <v>3.2893283806846703E-2</v>
      </c>
      <c r="AV4" s="28">
        <v>-2.6499999999999999E-2</v>
      </c>
      <c r="AW4" s="28">
        <v>7.3099999999999998E-2</v>
      </c>
      <c r="AX4" s="28">
        <v>1.8799999999999997E-2</v>
      </c>
      <c r="AY4" s="28">
        <v>0.10800000000000001</v>
      </c>
      <c r="AZ4" s="30">
        <v>8.2200000000000009E-2</v>
      </c>
      <c r="BA4" s="30">
        <v>3.1899999999999998E-2</v>
      </c>
      <c r="BB4" s="30">
        <v>0.17500737127080709</v>
      </c>
      <c r="BC4" s="30">
        <v>8.7779189994502863E-2</v>
      </c>
      <c r="BD4" s="30">
        <v>9.0372410738385089E-2</v>
      </c>
      <c r="BE4" s="30">
        <v>8.4780366943269819E-2</v>
      </c>
      <c r="BF4" s="30">
        <v>0.19453815261044177</v>
      </c>
      <c r="BG4" s="30">
        <v>0.19579999999999997</v>
      </c>
      <c r="BH4" s="29">
        <v>1548.7</v>
      </c>
      <c r="BI4" s="29">
        <v>1305.8</v>
      </c>
      <c r="BJ4" s="29">
        <v>1225</v>
      </c>
      <c r="BK4" s="29">
        <v>1225</v>
      </c>
      <c r="BL4" s="29">
        <v>16285.9</v>
      </c>
      <c r="BM4" s="29">
        <v>14449.1</v>
      </c>
      <c r="BN4" s="29">
        <v>2087.3000000000002</v>
      </c>
      <c r="BO4" s="29">
        <v>1839.6</v>
      </c>
      <c r="BP4" s="29">
        <v>986.69076305220892</v>
      </c>
      <c r="BQ4" s="29">
        <v>-191.39999999999964</v>
      </c>
      <c r="BR4" s="29">
        <v>0</v>
      </c>
      <c r="BS4" s="29">
        <v>505.40000000000003</v>
      </c>
      <c r="BT4" s="30">
        <v>0.51221722035443618</v>
      </c>
      <c r="BU4" s="29">
        <v>481.29076305220889</v>
      </c>
      <c r="BV4" s="29">
        <v>991.7999999999995</v>
      </c>
      <c r="BW4" s="29">
        <v>800.39999999999986</v>
      </c>
      <c r="BX4" s="29">
        <v>7461.4</v>
      </c>
      <c r="BY4" s="29">
        <v>11240.6</v>
      </c>
      <c r="BZ4" s="29">
        <v>9271.2000000000007</v>
      </c>
      <c r="CA4" s="29">
        <v>12850.100000000002</v>
      </c>
      <c r="CB4" s="29">
        <v>-655.29999999999995</v>
      </c>
      <c r="CC4" s="31">
        <v>0.56799999999999995</v>
      </c>
      <c r="CD4" s="31">
        <v>0.45</v>
      </c>
      <c r="CE4" s="31">
        <v>0.36</v>
      </c>
      <c r="CF4" s="31">
        <v>0.47882341300482034</v>
      </c>
      <c r="CG4" s="31">
        <v>0.53851967958984204</v>
      </c>
      <c r="CH4" s="29">
        <v>1226.1400000000001</v>
      </c>
      <c r="CI4" s="29">
        <v>1130.81</v>
      </c>
      <c r="CJ4" s="29">
        <v>655.29999999999995</v>
      </c>
      <c r="CK4" s="28">
        <f t="shared" si="0"/>
        <v>0.66071788667069997</v>
      </c>
      <c r="CL4" s="34">
        <f t="shared" si="1"/>
        <v>1.2673753511645822</v>
      </c>
      <c r="CM4" s="29">
        <v>1867.5</v>
      </c>
      <c r="CN4" s="29">
        <v>363.3</v>
      </c>
      <c r="CO4" s="29">
        <v>1305.8</v>
      </c>
      <c r="CP4" s="29">
        <v>19922</v>
      </c>
      <c r="CQ4" s="29">
        <v>1839.6</v>
      </c>
      <c r="CR4" s="29">
        <v>23647.7</v>
      </c>
      <c r="CS4" s="29" t="s">
        <v>100</v>
      </c>
      <c r="CT4" s="29">
        <v>0</v>
      </c>
      <c r="CU4" s="29">
        <v>1225</v>
      </c>
      <c r="CV4" s="29">
        <v>12850.100000000002</v>
      </c>
      <c r="CW4" s="29">
        <v>2087.3000000000002</v>
      </c>
      <c r="CX4" s="28">
        <v>0.17500737127080709</v>
      </c>
      <c r="CY4" s="28">
        <v>8.7779189994502863E-2</v>
      </c>
      <c r="CZ4" s="31">
        <v>11.329324965266133</v>
      </c>
      <c r="DA4" s="5">
        <v>3.2346723044397461</v>
      </c>
      <c r="DB4" s="9"/>
      <c r="DC4" s="9"/>
    </row>
    <row r="5" spans="1:107" ht="20">
      <c r="A5" s="25" t="s">
        <v>340</v>
      </c>
      <c r="B5" s="25" t="s">
        <v>341</v>
      </c>
      <c r="C5" s="26" t="s">
        <v>116</v>
      </c>
      <c r="D5" s="26" t="s">
        <v>1137</v>
      </c>
      <c r="E5" s="32" t="s">
        <v>99</v>
      </c>
      <c r="F5" s="32" t="s">
        <v>1138</v>
      </c>
      <c r="G5" s="27">
        <v>1.1499999999999999</v>
      </c>
      <c r="H5" s="27">
        <v>1.303959322661238</v>
      </c>
      <c r="I5" s="28">
        <v>9.0499999999999997E-2</v>
      </c>
      <c r="J5" s="28">
        <v>0.17910831870084204</v>
      </c>
      <c r="K5" s="28">
        <v>3.2000000000000001E-2</v>
      </c>
      <c r="L5" s="28">
        <v>9.3100000000000002E-2</v>
      </c>
      <c r="M5" s="28">
        <v>7.7272999999999994E-2</v>
      </c>
      <c r="N5" s="28">
        <v>0.16528898627617203</v>
      </c>
      <c r="O5" s="28">
        <v>-0.12061516801591053</v>
      </c>
      <c r="P5" s="28">
        <v>-0.13632131926492558</v>
      </c>
      <c r="Q5" s="29">
        <v>856</v>
      </c>
      <c r="R5" s="29">
        <v>0</v>
      </c>
      <c r="S5" s="29">
        <v>134.4</v>
      </c>
      <c r="T5" s="29">
        <v>134.4</v>
      </c>
      <c r="U5" s="29">
        <v>990.4</v>
      </c>
      <c r="V5" s="29">
        <v>76.5</v>
      </c>
      <c r="W5" s="29">
        <v>913.9</v>
      </c>
      <c r="X5" s="30">
        <v>7.7241518578352181E-2</v>
      </c>
      <c r="Y5" s="31">
        <v>9.5960329481088041E-3</v>
      </c>
      <c r="Z5" s="30">
        <v>0.15152198421645999</v>
      </c>
      <c r="AA5" s="30">
        <v>0.13570274636510501</v>
      </c>
      <c r="AB5" s="30">
        <v>0.17858091947913898</v>
      </c>
      <c r="AC5" s="30">
        <v>0.15700934579439252</v>
      </c>
      <c r="AD5" s="29">
        <v>0.17799999999999999</v>
      </c>
      <c r="AE5" s="31">
        <v>1.3478888888888889</v>
      </c>
      <c r="AF5" s="30">
        <v>0.232379000772445</v>
      </c>
      <c r="AG5" s="30">
        <v>0.30725667879912172</v>
      </c>
      <c r="AH5" s="31">
        <v>0.35010482180293506</v>
      </c>
      <c r="AI5" s="1">
        <v>3.3190271816881256</v>
      </c>
      <c r="AJ5" s="31">
        <v>12.159090909090908</v>
      </c>
      <c r="AK5" s="31">
        <v>20.046838407494143</v>
      </c>
      <c r="AL5" s="31">
        <v>17.799999999999997</v>
      </c>
      <c r="AM5" s="31" t="s">
        <v>100</v>
      </c>
      <c r="AN5" s="31">
        <v>1.1373903800159446</v>
      </c>
      <c r="AO5" s="31">
        <v>0.86508337544214253</v>
      </c>
      <c r="AP5" s="31">
        <v>39.392241379310342</v>
      </c>
      <c r="AQ5" s="31">
        <v>16.466666666666665</v>
      </c>
      <c r="AR5" s="31">
        <v>1.141305026537621</v>
      </c>
      <c r="AS5" s="31">
        <v>0.92359777665487619</v>
      </c>
      <c r="AT5" s="30">
        <v>0.56436768149882899</v>
      </c>
      <c r="AU5" s="30">
        <v>2.8152453271028038E-2</v>
      </c>
      <c r="AV5" s="28">
        <v>-0.185</v>
      </c>
      <c r="AW5" s="28">
        <v>-0.11</v>
      </c>
      <c r="AX5" s="28">
        <v>0.13900000000000001</v>
      </c>
      <c r="AY5" s="28">
        <v>0.14800000000000002</v>
      </c>
      <c r="AZ5" s="30" t="s">
        <v>100</v>
      </c>
      <c r="BA5" s="30">
        <v>5.79E-2</v>
      </c>
      <c r="BB5" s="30">
        <v>5.8493150684931508E-2</v>
      </c>
      <c r="BC5" s="30">
        <v>2.896766701124644E-2</v>
      </c>
      <c r="BD5" s="30">
        <v>4.8445654640344914E-2</v>
      </c>
      <c r="BE5" s="30">
        <v>2.6321760835035173E-2</v>
      </c>
      <c r="BF5" s="30">
        <v>0.14732673267326735</v>
      </c>
      <c r="BG5" s="30">
        <v>4.4299999999999999E-2</v>
      </c>
      <c r="BH5" s="29">
        <v>70.400000000000006</v>
      </c>
      <c r="BI5" s="29">
        <v>42.7</v>
      </c>
      <c r="BJ5" s="29">
        <v>23.2</v>
      </c>
      <c r="BK5" s="29">
        <v>23.2</v>
      </c>
      <c r="BL5" s="29">
        <v>989.5</v>
      </c>
      <c r="BM5" s="29">
        <v>881.4</v>
      </c>
      <c r="BN5" s="29">
        <v>70.2</v>
      </c>
      <c r="BO5" s="29">
        <v>55.5</v>
      </c>
      <c r="BP5" s="29">
        <v>19.782019801980198</v>
      </c>
      <c r="BQ5" s="29">
        <v>-69.900000000000006</v>
      </c>
      <c r="BR5" s="29">
        <v>0</v>
      </c>
      <c r="BS5" s="29">
        <v>83.1</v>
      </c>
      <c r="BT5" s="30">
        <v>4.2007843906657909</v>
      </c>
      <c r="BU5" s="29">
        <v>-63.317980198019796</v>
      </c>
      <c r="BV5" s="29">
        <v>29.500000000000014</v>
      </c>
      <c r="BW5" s="29">
        <v>-40.399999999999991</v>
      </c>
      <c r="BX5" s="29">
        <v>730</v>
      </c>
      <c r="BY5" s="29">
        <v>682.90000000000009</v>
      </c>
      <c r="BZ5" s="29">
        <v>752.6</v>
      </c>
      <c r="CA5" s="29">
        <v>800.75</v>
      </c>
      <c r="CB5" s="29">
        <v>-24.098500000000001</v>
      </c>
      <c r="CC5" s="31">
        <v>0.47599999999999998</v>
      </c>
      <c r="CD5" s="31">
        <v>0.504</v>
      </c>
      <c r="CE5" s="31">
        <v>0.36</v>
      </c>
      <c r="CF5" s="31">
        <v>0.34466391793326923</v>
      </c>
      <c r="CG5" s="31">
        <v>0.54664216049503456</v>
      </c>
      <c r="CH5" s="29">
        <v>41.67</v>
      </c>
      <c r="CI5" s="29">
        <v>68.97999999999999</v>
      </c>
      <c r="CJ5" s="29">
        <v>-24.098500000000001</v>
      </c>
      <c r="CK5" s="28">
        <f t="shared" si="0"/>
        <v>-0.81689830508474537</v>
      </c>
      <c r="CL5" s="34">
        <f t="shared" si="1"/>
        <v>1.2357165157664689</v>
      </c>
      <c r="CM5" s="29">
        <v>50.5</v>
      </c>
      <c r="CN5" s="29">
        <v>7.44</v>
      </c>
      <c r="CO5" s="29">
        <v>42.7</v>
      </c>
      <c r="CP5" s="29">
        <v>856</v>
      </c>
      <c r="CQ5" s="29">
        <v>55.5</v>
      </c>
      <c r="CR5" s="29">
        <v>913.9</v>
      </c>
      <c r="CS5" s="29">
        <v>29.500000000000014</v>
      </c>
      <c r="CT5" s="29">
        <v>6.3159999999999998</v>
      </c>
      <c r="CU5" s="29">
        <v>23.331999999999997</v>
      </c>
      <c r="CV5" s="29">
        <v>807.06600000000003</v>
      </c>
      <c r="CW5" s="29">
        <v>72.22</v>
      </c>
      <c r="CX5" s="28">
        <v>5.8170676720321175E-2</v>
      </c>
      <c r="CY5" s="28">
        <v>2.8865511934237337E-2</v>
      </c>
      <c r="CZ5" s="31">
        <v>12.65438936582664</v>
      </c>
      <c r="DA5" s="5">
        <v>3.3554817275747508</v>
      </c>
      <c r="DB5" s="9"/>
      <c r="DC5" s="9"/>
    </row>
    <row r="6" spans="1:107" ht="20">
      <c r="A6" s="25" t="s">
        <v>849</v>
      </c>
      <c r="B6" s="25" t="s">
        <v>850</v>
      </c>
      <c r="C6" s="26" t="s">
        <v>183</v>
      </c>
      <c r="D6" s="26" t="s">
        <v>1137</v>
      </c>
      <c r="E6" s="32" t="s">
        <v>99</v>
      </c>
      <c r="F6" s="32" t="s">
        <v>1138</v>
      </c>
      <c r="G6" s="27">
        <v>0.63</v>
      </c>
      <c r="H6" s="27">
        <v>0.63</v>
      </c>
      <c r="I6" s="28">
        <v>9.0499999999999997E-2</v>
      </c>
      <c r="J6" s="28">
        <v>0.118115</v>
      </c>
      <c r="K6" s="28">
        <v>3.6999999999999998E-2</v>
      </c>
      <c r="L6" s="28">
        <v>9.8099999999999993E-2</v>
      </c>
      <c r="M6" s="28">
        <v>8.1422999999999995E-2</v>
      </c>
      <c r="N6" s="28">
        <v>0.118115</v>
      </c>
      <c r="O6" s="28">
        <v>6.0417311062431533E-2</v>
      </c>
      <c r="P6" s="28">
        <v>6.641854941731043E-2</v>
      </c>
      <c r="Q6" s="29">
        <v>9.9499999999999993</v>
      </c>
      <c r="R6" s="29">
        <v>0</v>
      </c>
      <c r="S6" s="29">
        <v>0</v>
      </c>
      <c r="T6" s="29">
        <v>0</v>
      </c>
      <c r="U6" s="29">
        <v>9.9499999999999993</v>
      </c>
      <c r="V6" s="29">
        <v>0.55800000000000005</v>
      </c>
      <c r="W6" s="29">
        <v>9.3919999999999995</v>
      </c>
      <c r="X6" s="30">
        <v>5.6080402010050261E-2</v>
      </c>
      <c r="Y6" s="31">
        <v>1.1011904761904763E-2</v>
      </c>
      <c r="Z6" s="30">
        <v>0</v>
      </c>
      <c r="AA6" s="30">
        <v>0</v>
      </c>
      <c r="AB6" s="30">
        <v>0</v>
      </c>
      <c r="AC6" s="30">
        <v>0</v>
      </c>
      <c r="AD6" s="29">
        <v>1.2E-2</v>
      </c>
      <c r="AE6" s="31">
        <v>0.74824999999999997</v>
      </c>
      <c r="AF6" s="30">
        <v>4.4721359549995794E-2</v>
      </c>
      <c r="AG6" s="30">
        <v>0.5836137421274451</v>
      </c>
      <c r="AH6" s="31">
        <v>0.26666666666666666</v>
      </c>
      <c r="AI6" s="1" t="s">
        <v>100</v>
      </c>
      <c r="AJ6" s="31">
        <v>5.5586592178770946</v>
      </c>
      <c r="AK6" s="31">
        <v>6.1042944785276072</v>
      </c>
      <c r="AL6" s="31" t="s">
        <v>100</v>
      </c>
      <c r="AM6" s="31" t="s">
        <v>100</v>
      </c>
      <c r="AN6" s="31">
        <v>1.0364583333333333</v>
      </c>
      <c r="AO6" s="31">
        <v>0.46713615023474175</v>
      </c>
      <c r="AP6" s="31">
        <v>4.7918367346938773</v>
      </c>
      <c r="AQ6" s="31">
        <v>4.4093896713615024</v>
      </c>
      <c r="AR6" s="31">
        <v>1.0387082503870824</v>
      </c>
      <c r="AS6" s="31">
        <v>0.44093896713615022</v>
      </c>
      <c r="AT6" s="30">
        <v>0</v>
      </c>
      <c r="AU6" s="30">
        <v>0</v>
      </c>
      <c r="AV6" s="28">
        <v>0.12300000000000001</v>
      </c>
      <c r="AW6" s="28">
        <v>0.26600000000000001</v>
      </c>
      <c r="AX6" s="28">
        <v>0.183</v>
      </c>
      <c r="AY6" s="28">
        <v>0.22399999999999998</v>
      </c>
      <c r="AZ6" s="30" t="s">
        <v>100</v>
      </c>
      <c r="BA6" s="30" t="s">
        <v>100</v>
      </c>
      <c r="BB6" s="30">
        <v>0.17853231106243153</v>
      </c>
      <c r="BC6" s="30">
        <v>0.18453354941731043</v>
      </c>
      <c r="BD6" s="30">
        <v>8.2323232323232312E-2</v>
      </c>
      <c r="BE6" s="30">
        <v>9.8989898989898989E-2</v>
      </c>
      <c r="BF6" s="30">
        <v>0.22392344497607658</v>
      </c>
      <c r="BG6" s="30" t="s">
        <v>100</v>
      </c>
      <c r="BH6" s="29">
        <v>1.79</v>
      </c>
      <c r="BI6" s="29">
        <v>1.63</v>
      </c>
      <c r="BJ6" s="29">
        <v>1.96</v>
      </c>
      <c r="BK6" s="29">
        <v>1.96</v>
      </c>
      <c r="BL6" s="29">
        <v>21.3</v>
      </c>
      <c r="BM6" s="29">
        <v>19.8</v>
      </c>
      <c r="BN6" s="29">
        <v>2.2200000000000002</v>
      </c>
      <c r="BO6" s="29">
        <v>2.13</v>
      </c>
      <c r="BP6" s="29">
        <v>1.52111004784689</v>
      </c>
      <c r="BQ6" s="29">
        <v>0</v>
      </c>
      <c r="BR6" s="29">
        <v>0</v>
      </c>
      <c r="BS6" s="29">
        <v>1.1999999999999983E-2</v>
      </c>
      <c r="BT6" s="30">
        <v>7.8889755655653024E-3</v>
      </c>
      <c r="BU6" s="29">
        <v>1.50911004784689</v>
      </c>
      <c r="BV6" s="29">
        <v>1.6179999999999999</v>
      </c>
      <c r="BW6" s="29">
        <v>1.6179999999999999</v>
      </c>
      <c r="BX6" s="29">
        <v>9.1300000000000008</v>
      </c>
      <c r="BY6" s="29">
        <v>8.2430000000000003</v>
      </c>
      <c r="BZ6" s="29">
        <v>9.6</v>
      </c>
      <c r="CA6" s="29">
        <v>9.0419999999999998</v>
      </c>
      <c r="CB6" s="29">
        <v>0</v>
      </c>
      <c r="CC6" s="31">
        <v>0.17399999999999999</v>
      </c>
      <c r="CD6" s="31">
        <v>0.46300000000000002</v>
      </c>
      <c r="CE6" s="31">
        <v>0.36</v>
      </c>
      <c r="CF6" s="31" t="s">
        <v>100</v>
      </c>
      <c r="CG6" s="31" t="s">
        <v>100</v>
      </c>
      <c r="CH6" s="29" t="s">
        <v>100</v>
      </c>
      <c r="CI6" s="29" t="s">
        <v>100</v>
      </c>
      <c r="CJ6" s="29">
        <v>0</v>
      </c>
      <c r="CK6" s="28">
        <f t="shared" si="0"/>
        <v>0</v>
      </c>
      <c r="CL6" s="34">
        <f t="shared" si="1"/>
        <v>2.3556735235567352</v>
      </c>
      <c r="CM6" s="29">
        <v>2.09</v>
      </c>
      <c r="CN6" s="29">
        <v>0.46800000000000003</v>
      </c>
      <c r="CO6" s="29">
        <v>1.63</v>
      </c>
      <c r="CP6" s="29">
        <v>9.9499999999999993</v>
      </c>
      <c r="CQ6" s="29">
        <v>2.13</v>
      </c>
      <c r="CR6" s="29">
        <v>9.3919999999999995</v>
      </c>
      <c r="CS6" s="29" t="s">
        <v>100</v>
      </c>
      <c r="CT6" s="29">
        <v>0</v>
      </c>
      <c r="CU6" s="29">
        <v>1.96</v>
      </c>
      <c r="CV6" s="29">
        <v>9.0419999999999998</v>
      </c>
      <c r="CW6" s="29">
        <v>2.2200000000000002</v>
      </c>
      <c r="CX6" s="28">
        <v>0.17853231106243153</v>
      </c>
      <c r="CY6" s="28">
        <v>0.18453354941731043</v>
      </c>
      <c r="CZ6" s="31">
        <v>4.2306306306306301</v>
      </c>
      <c r="DA6" s="5" t="s">
        <v>100</v>
      </c>
      <c r="DB6" s="9"/>
      <c r="DC6" s="9"/>
    </row>
    <row r="7" spans="1:107" ht="20">
      <c r="A7" s="25" t="s">
        <v>412</v>
      </c>
      <c r="B7" s="25" t="s">
        <v>413</v>
      </c>
      <c r="C7" s="26" t="s">
        <v>138</v>
      </c>
      <c r="D7" s="26" t="s">
        <v>1137</v>
      </c>
      <c r="E7" s="32" t="s">
        <v>99</v>
      </c>
      <c r="F7" s="32" t="s">
        <v>1138</v>
      </c>
      <c r="G7" s="27">
        <v>0.64</v>
      </c>
      <c r="H7" s="27">
        <v>0.82206074523249006</v>
      </c>
      <c r="I7" s="28">
        <v>9.0499999999999997E-2</v>
      </c>
      <c r="J7" s="28">
        <v>0.13549649744354036</v>
      </c>
      <c r="K7" s="28">
        <v>3.2000000000000001E-2</v>
      </c>
      <c r="L7" s="28">
        <v>9.3100000000000002E-2</v>
      </c>
      <c r="M7" s="28">
        <v>7.7272999999999994E-2</v>
      </c>
      <c r="N7" s="28">
        <v>0.11957218024578554</v>
      </c>
      <c r="O7" s="28">
        <v>1.2896697263453966E-2</v>
      </c>
      <c r="P7" s="28">
        <v>1.42108062657577E-2</v>
      </c>
      <c r="Q7" s="29">
        <v>1188.0999999999999</v>
      </c>
      <c r="R7" s="29">
        <v>0.88245683998913493</v>
      </c>
      <c r="S7" s="29">
        <v>446.4</v>
      </c>
      <c r="T7" s="29">
        <v>447.28245683998909</v>
      </c>
      <c r="U7" s="29">
        <v>1635.3824568399891</v>
      </c>
      <c r="V7" s="29">
        <v>105.9</v>
      </c>
      <c r="W7" s="29">
        <v>1529.482456839989</v>
      </c>
      <c r="X7" s="30">
        <v>6.475549468998712E-2</v>
      </c>
      <c r="Y7" s="31">
        <v>6.8136557610241816E-2</v>
      </c>
      <c r="Z7" s="30">
        <v>0.44675418929306576</v>
      </c>
      <c r="AA7" s="30">
        <v>0.27350327439873756</v>
      </c>
      <c r="AB7" s="30">
        <v>0.80751481646504619</v>
      </c>
      <c r="AC7" s="30">
        <v>0.37646869526133248</v>
      </c>
      <c r="AD7" s="29">
        <v>0.67600000000000005</v>
      </c>
      <c r="AE7" s="31">
        <v>0.38908333333333345</v>
      </c>
      <c r="AF7" s="30">
        <v>6.3245553203367583E-2</v>
      </c>
      <c r="AG7" s="30">
        <v>0.27037473994439648</v>
      </c>
      <c r="AH7" s="31">
        <v>0.17388575015693661</v>
      </c>
      <c r="AI7" s="1">
        <v>14.680000000000001</v>
      </c>
      <c r="AJ7" s="31">
        <v>12.761546723952739</v>
      </c>
      <c r="AK7" s="31">
        <v>15.135031847133757</v>
      </c>
      <c r="AL7" s="31">
        <v>13.000000000000002</v>
      </c>
      <c r="AM7" s="31">
        <v>0.78291697692961582</v>
      </c>
      <c r="AN7" s="31">
        <v>2.1449720166094961</v>
      </c>
      <c r="AO7" s="31">
        <v>2.5556033555603355</v>
      </c>
      <c r="AP7" s="31">
        <v>10.365893258612033</v>
      </c>
      <c r="AQ7" s="31">
        <v>9.480694102872377</v>
      </c>
      <c r="AR7" s="31">
        <v>1.7083797913772238</v>
      </c>
      <c r="AS7" s="31">
        <v>3.2899170936545259</v>
      </c>
      <c r="AT7" s="30">
        <v>0.20636942675159234</v>
      </c>
      <c r="AU7" s="30">
        <v>1.3635215890918274E-2</v>
      </c>
      <c r="AV7" s="28">
        <v>0.10300000000000001</v>
      </c>
      <c r="AW7" s="28" t="s">
        <v>100</v>
      </c>
      <c r="AX7" s="28">
        <v>0.252</v>
      </c>
      <c r="AY7" s="28" t="s">
        <v>100</v>
      </c>
      <c r="AZ7" s="30">
        <v>0.16300000000000001</v>
      </c>
      <c r="BA7" s="30">
        <v>0.106</v>
      </c>
      <c r="BB7" s="30">
        <v>0.14839319470699433</v>
      </c>
      <c r="BC7" s="30">
        <v>0.13378298651154324</v>
      </c>
      <c r="BD7" s="30">
        <v>0.1790193842645382</v>
      </c>
      <c r="BE7" s="30">
        <v>0.33648690680046101</v>
      </c>
      <c r="BF7" s="30">
        <v>0.24437299035369772</v>
      </c>
      <c r="BG7" s="30">
        <v>4.2900000000000001E-2</v>
      </c>
      <c r="BH7" s="29">
        <v>93.1</v>
      </c>
      <c r="BI7" s="29">
        <v>78.5</v>
      </c>
      <c r="BJ7" s="29">
        <v>146.80000000000001</v>
      </c>
      <c r="BK7" s="29">
        <v>147.54950863200216</v>
      </c>
      <c r="BL7" s="29">
        <v>464.9</v>
      </c>
      <c r="BM7" s="29">
        <v>438.5</v>
      </c>
      <c r="BN7" s="29">
        <v>174.9</v>
      </c>
      <c r="BO7" s="29">
        <v>161.32599999999999</v>
      </c>
      <c r="BP7" s="29">
        <v>111.49239398238105</v>
      </c>
      <c r="BQ7" s="29">
        <v>-7.5</v>
      </c>
      <c r="BR7" s="29">
        <v>-8.19</v>
      </c>
      <c r="BS7" s="29">
        <v>124.613</v>
      </c>
      <c r="BT7" s="30">
        <v>1.0442236985098565</v>
      </c>
      <c r="BU7" s="29">
        <v>-4.9306060176189543</v>
      </c>
      <c r="BV7" s="29">
        <v>-30.423000000000002</v>
      </c>
      <c r="BW7" s="29">
        <v>-37.923000000000002</v>
      </c>
      <c r="BX7" s="29">
        <v>529</v>
      </c>
      <c r="BY7" s="29">
        <v>833.38245683998912</v>
      </c>
      <c r="BZ7" s="29">
        <v>553.9</v>
      </c>
      <c r="CA7" s="29">
        <v>895.28245683998909</v>
      </c>
      <c r="CB7" s="29">
        <v>-16.2</v>
      </c>
      <c r="CC7" s="31">
        <v>0.114</v>
      </c>
      <c r="CD7" s="31">
        <v>0.193</v>
      </c>
      <c r="CE7" s="31">
        <v>0.36</v>
      </c>
      <c r="CF7" s="31" t="s">
        <v>100</v>
      </c>
      <c r="CG7" s="31" t="s">
        <v>100</v>
      </c>
      <c r="CH7" s="29" t="s">
        <v>100</v>
      </c>
      <c r="CI7" s="29" t="s">
        <v>100</v>
      </c>
      <c r="CJ7" s="29">
        <v>-16.2</v>
      </c>
      <c r="CK7" s="28" t="str">
        <f t="shared" si="0"/>
        <v>NA</v>
      </c>
      <c r="CL7" s="34">
        <f t="shared" si="1"/>
        <v>0.51927745980963635</v>
      </c>
      <c r="CM7" s="29">
        <v>124.4</v>
      </c>
      <c r="CN7" s="29">
        <v>30.4</v>
      </c>
      <c r="CO7" s="29">
        <v>78.5</v>
      </c>
      <c r="CP7" s="29">
        <v>1188.0999999999999</v>
      </c>
      <c r="CQ7" s="29">
        <v>161.32599999999999</v>
      </c>
      <c r="CR7" s="29">
        <v>1529.482456839989</v>
      </c>
      <c r="CS7" s="29">
        <v>-30.423000000000002</v>
      </c>
      <c r="CT7" s="29">
        <v>0</v>
      </c>
      <c r="CU7" s="29">
        <v>147.54950863200216</v>
      </c>
      <c r="CV7" s="29">
        <v>895.28245683998909</v>
      </c>
      <c r="CW7" s="29">
        <v>174.9</v>
      </c>
      <c r="CX7" s="28">
        <v>0.14839319470699433</v>
      </c>
      <c r="CY7" s="28">
        <v>0.13378298651154324</v>
      </c>
      <c r="CZ7" s="31">
        <v>8.7448968372783824</v>
      </c>
      <c r="DA7" s="5" t="s">
        <v>100</v>
      </c>
      <c r="DB7" s="9"/>
      <c r="DC7" s="9"/>
    </row>
    <row r="8" spans="1:107" ht="20">
      <c r="A8" s="25" t="s">
        <v>394</v>
      </c>
      <c r="B8" s="25" t="s">
        <v>395</v>
      </c>
      <c r="C8" s="26" t="s">
        <v>151</v>
      </c>
      <c r="D8" s="26" t="s">
        <v>1137</v>
      </c>
      <c r="E8" s="32" t="s">
        <v>99</v>
      </c>
      <c r="F8" s="32" t="s">
        <v>1138</v>
      </c>
      <c r="G8" s="27">
        <v>0.79</v>
      </c>
      <c r="H8" s="27">
        <v>0.99036794185095489</v>
      </c>
      <c r="I8" s="28">
        <v>9.0499999999999997E-2</v>
      </c>
      <c r="J8" s="28">
        <v>0.15072829873751142</v>
      </c>
      <c r="K8" s="28">
        <v>3.6999999999999998E-2</v>
      </c>
      <c r="L8" s="28">
        <v>9.8099999999999993E-2</v>
      </c>
      <c r="M8" s="28">
        <v>8.1422999999999995E-2</v>
      </c>
      <c r="N8" s="28">
        <v>0.13445849842995225</v>
      </c>
      <c r="O8" s="28">
        <v>9.0591237602742347E-3</v>
      </c>
      <c r="P8" s="28">
        <v>0.10301846588567851</v>
      </c>
      <c r="Q8" s="29">
        <v>1178.4000000000001</v>
      </c>
      <c r="R8" s="29">
        <v>0</v>
      </c>
      <c r="S8" s="29">
        <v>361.5</v>
      </c>
      <c r="T8" s="29">
        <v>361.5</v>
      </c>
      <c r="U8" s="29">
        <v>1539.9</v>
      </c>
      <c r="V8" s="29">
        <v>204.7</v>
      </c>
      <c r="W8" s="29">
        <v>1335.2</v>
      </c>
      <c r="X8" s="30">
        <v>0.13293070978634974</v>
      </c>
      <c r="Y8" s="31">
        <v>0.2406730934075354</v>
      </c>
      <c r="Z8" s="30">
        <v>0.289547456948338</v>
      </c>
      <c r="AA8" s="30">
        <v>0.23475550360413011</v>
      </c>
      <c r="AB8" s="30">
        <v>0.40755355129650506</v>
      </c>
      <c r="AC8" s="30">
        <v>0.30677189409368633</v>
      </c>
      <c r="AD8" s="29">
        <v>7.8E-2</v>
      </c>
      <c r="AE8" s="31">
        <v>2.5708055555555562</v>
      </c>
      <c r="AF8" s="30">
        <v>0.28635642126552707</v>
      </c>
      <c r="AG8" s="30">
        <v>0.54477563070027102</v>
      </c>
      <c r="AH8" s="31">
        <v>0.25133689839572193</v>
      </c>
      <c r="AI8" s="1">
        <v>6.6960000000000006</v>
      </c>
      <c r="AJ8" s="31">
        <v>11.013084112149533</v>
      </c>
      <c r="AK8" s="31">
        <v>13.06430155210643</v>
      </c>
      <c r="AL8" s="31">
        <v>11.142857142857142</v>
      </c>
      <c r="AM8" s="31">
        <v>1.2264013487917074</v>
      </c>
      <c r="AN8" s="31">
        <v>1.3285231116121761</v>
      </c>
      <c r="AO8" s="31">
        <v>2.300214717938708</v>
      </c>
      <c r="AP8" s="31">
        <v>7.9761051373954599</v>
      </c>
      <c r="AQ8" s="31">
        <v>7.2723311546840961</v>
      </c>
      <c r="AR8" s="31">
        <v>1.279172255221307</v>
      </c>
      <c r="AS8" s="31">
        <v>2.6062853796603558</v>
      </c>
      <c r="AT8" s="30">
        <v>0.23725055432372502</v>
      </c>
      <c r="AU8" s="30">
        <v>1.8160217243720297E-2</v>
      </c>
      <c r="AV8" s="28">
        <v>0.48299999999999998</v>
      </c>
      <c r="AW8" s="28">
        <v>0.49</v>
      </c>
      <c r="AX8" s="28">
        <v>0.371</v>
      </c>
      <c r="AY8" s="28">
        <v>0.36599999999999999</v>
      </c>
      <c r="AZ8" s="30">
        <v>8.9800000000000005E-2</v>
      </c>
      <c r="BA8" s="30">
        <v>0.19800000000000001</v>
      </c>
      <c r="BB8" s="30">
        <v>0.15978742249778566</v>
      </c>
      <c r="BC8" s="30">
        <v>0.23747696431563076</v>
      </c>
      <c r="BD8" s="30">
        <v>0.18152545783859933</v>
      </c>
      <c r="BE8" s="30">
        <v>0.33688871000201248</v>
      </c>
      <c r="BF8" s="30">
        <v>0.17322834645669291</v>
      </c>
      <c r="BG8" s="30">
        <v>0.21820000000000001</v>
      </c>
      <c r="BH8" s="29">
        <v>107</v>
      </c>
      <c r="BI8" s="29">
        <v>90.2</v>
      </c>
      <c r="BJ8" s="29">
        <v>167.4</v>
      </c>
      <c r="BK8" s="29">
        <v>167.4</v>
      </c>
      <c r="BL8" s="29">
        <v>512.29999999999995</v>
      </c>
      <c r="BM8" s="29">
        <v>496.9</v>
      </c>
      <c r="BN8" s="29">
        <v>197.8</v>
      </c>
      <c r="BO8" s="29">
        <v>183.6</v>
      </c>
      <c r="BP8" s="29">
        <v>138.4015748031496</v>
      </c>
      <c r="BQ8" s="29">
        <v>-103.2</v>
      </c>
      <c r="BR8" s="29">
        <v>0</v>
      </c>
      <c r="BS8" s="29">
        <v>73.400000000000006</v>
      </c>
      <c r="BT8" s="30">
        <v>0.53034078625476477</v>
      </c>
      <c r="BU8" s="29">
        <v>65.001574803149595</v>
      </c>
      <c r="BV8" s="29">
        <v>120</v>
      </c>
      <c r="BW8" s="29">
        <v>16.799999999999997</v>
      </c>
      <c r="BX8" s="29">
        <v>564.5</v>
      </c>
      <c r="BY8" s="29">
        <v>582.79999999999995</v>
      </c>
      <c r="BZ8" s="29">
        <v>887</v>
      </c>
      <c r="CA8" s="29">
        <v>1043.8</v>
      </c>
      <c r="CB8" s="29">
        <v>-21.4</v>
      </c>
      <c r="CC8" s="31">
        <v>1.04</v>
      </c>
      <c r="CD8" s="31">
        <v>0.69299999999999995</v>
      </c>
      <c r="CE8" s="31">
        <v>0.36</v>
      </c>
      <c r="CF8" s="31">
        <v>0.77581727516499976</v>
      </c>
      <c r="CG8" s="31">
        <v>0.87638209222446117</v>
      </c>
      <c r="CH8" s="29">
        <v>49.999999999999993</v>
      </c>
      <c r="CI8" s="29">
        <v>30.462</v>
      </c>
      <c r="CJ8" s="29">
        <v>-21.4</v>
      </c>
      <c r="CK8" s="28">
        <f t="shared" si="0"/>
        <v>-0.17833333333333332</v>
      </c>
      <c r="CL8" s="34">
        <f t="shared" si="1"/>
        <v>0.49080283579229733</v>
      </c>
      <c r="CM8" s="29">
        <v>152.4</v>
      </c>
      <c r="CN8" s="29">
        <v>26.4</v>
      </c>
      <c r="CO8" s="29">
        <v>90.2</v>
      </c>
      <c r="CP8" s="29">
        <v>1178.4000000000001</v>
      </c>
      <c r="CQ8" s="29">
        <v>183.6</v>
      </c>
      <c r="CR8" s="29">
        <v>1335.2</v>
      </c>
      <c r="CS8" s="29">
        <v>120</v>
      </c>
      <c r="CT8" s="29">
        <v>0</v>
      </c>
      <c r="CU8" s="29">
        <v>167.4</v>
      </c>
      <c r="CV8" s="29">
        <v>1043.8</v>
      </c>
      <c r="CW8" s="29">
        <v>197.8</v>
      </c>
      <c r="CX8" s="28">
        <v>0.15978742249778566</v>
      </c>
      <c r="CY8" s="28">
        <v>0.23747696431563076</v>
      </c>
      <c r="CZ8" s="31">
        <v>6.7502527805864512</v>
      </c>
      <c r="DA8" s="5">
        <v>0.6705094059388691</v>
      </c>
      <c r="DB8" s="9"/>
      <c r="DC8" s="9"/>
    </row>
    <row r="9" spans="1:107" ht="20">
      <c r="A9" s="25" t="s">
        <v>1131</v>
      </c>
      <c r="B9" s="25" t="s">
        <v>1132</v>
      </c>
      <c r="C9" s="26" t="s">
        <v>102</v>
      </c>
      <c r="D9" s="26" t="s">
        <v>1137</v>
      </c>
      <c r="E9" s="32" t="s">
        <v>99</v>
      </c>
      <c r="F9" s="32" t="s">
        <v>1138</v>
      </c>
      <c r="G9" s="27">
        <v>1.1000000000000001</v>
      </c>
      <c r="H9" s="27">
        <v>1.5686458333333335</v>
      </c>
      <c r="I9" s="28">
        <v>9.0499999999999997E-2</v>
      </c>
      <c r="J9" s="28">
        <v>0.20306244791666667</v>
      </c>
      <c r="K9" s="28">
        <v>4.7E-2</v>
      </c>
      <c r="L9" s="28">
        <v>0.1081</v>
      </c>
      <c r="M9" s="28">
        <v>8.9722999999999997E-2</v>
      </c>
      <c r="N9" s="28">
        <v>0.16920135646457268</v>
      </c>
      <c r="O9" s="28" t="s">
        <v>100</v>
      </c>
      <c r="P9" s="28">
        <v>-2.0649068779369646</v>
      </c>
      <c r="Q9" s="29">
        <v>0.96</v>
      </c>
      <c r="R9" s="29">
        <v>0</v>
      </c>
      <c r="S9" s="29">
        <v>0.40899999999999997</v>
      </c>
      <c r="T9" s="29">
        <v>0.40899999999999997</v>
      </c>
      <c r="U9" s="29">
        <v>1.369</v>
      </c>
      <c r="V9" s="29">
        <v>6.2E-2</v>
      </c>
      <c r="W9" s="29">
        <v>1.3069999999999999</v>
      </c>
      <c r="X9" s="30">
        <v>4.5288531775018265E-2</v>
      </c>
      <c r="Y9" s="31">
        <v>0.10365853658536585</v>
      </c>
      <c r="Z9" s="30" t="s">
        <v>100</v>
      </c>
      <c r="AA9" s="30">
        <v>0.29875821767713656</v>
      </c>
      <c r="AB9" s="30" t="s">
        <v>100</v>
      </c>
      <c r="AC9" s="30">
        <v>0.42604166666666665</v>
      </c>
      <c r="AD9" s="29">
        <v>8.0000000000000002E-3</v>
      </c>
      <c r="AE9" s="31">
        <v>0.23736111111111111</v>
      </c>
      <c r="AF9" s="30">
        <v>0.1</v>
      </c>
      <c r="AG9" s="30" t="s">
        <v>100</v>
      </c>
      <c r="AH9" s="31">
        <v>0.82456140350877205</v>
      </c>
      <c r="AI9" s="1" t="s">
        <v>100</v>
      </c>
      <c r="AJ9" s="31" t="s">
        <v>100</v>
      </c>
      <c r="AK9" s="31" t="s">
        <v>100</v>
      </c>
      <c r="AL9" s="31" t="s">
        <v>100</v>
      </c>
      <c r="AM9" s="31" t="s">
        <v>100</v>
      </c>
      <c r="AN9" s="31" t="s">
        <v>100</v>
      </c>
      <c r="AO9" s="31" t="s">
        <v>100</v>
      </c>
      <c r="AP9" s="31" t="s">
        <v>100</v>
      </c>
      <c r="AQ9" s="31" t="s">
        <v>100</v>
      </c>
      <c r="AR9" s="31" t="s">
        <v>100</v>
      </c>
      <c r="AS9" s="31" t="s">
        <v>100</v>
      </c>
      <c r="AT9" s="30" t="s">
        <v>100</v>
      </c>
      <c r="AU9" s="30">
        <v>0</v>
      </c>
      <c r="AV9" s="28" t="s">
        <v>100</v>
      </c>
      <c r="AW9" s="28" t="s">
        <v>100</v>
      </c>
      <c r="AX9" s="28" t="s">
        <v>100</v>
      </c>
      <c r="AY9" s="28" t="s">
        <v>100</v>
      </c>
      <c r="AZ9" s="30" t="s">
        <v>100</v>
      </c>
      <c r="BA9" s="30" t="s">
        <v>100</v>
      </c>
      <c r="BB9" s="30" t="s">
        <v>100</v>
      </c>
      <c r="BC9" s="30">
        <v>-1.8957055214723919</v>
      </c>
      <c r="BD9" s="30" t="s">
        <v>100</v>
      </c>
      <c r="BE9" s="30" t="s">
        <v>100</v>
      </c>
      <c r="BF9" s="30">
        <v>0</v>
      </c>
      <c r="BG9" s="30">
        <v>7.3999999999999999E-4</v>
      </c>
      <c r="BH9" s="29">
        <v>-0.78700000000000003</v>
      </c>
      <c r="BI9" s="29">
        <v>-0.83599999999999997</v>
      </c>
      <c r="BJ9" s="29">
        <v>-0.61799999999999999</v>
      </c>
      <c r="BK9" s="29">
        <v>-0.61799999999999999</v>
      </c>
      <c r="BL9" s="29">
        <v>0</v>
      </c>
      <c r="BM9" s="29">
        <v>0</v>
      </c>
      <c r="BN9" s="29">
        <v>-0.49</v>
      </c>
      <c r="BO9" s="29">
        <v>-0.61399999999999999</v>
      </c>
      <c r="BP9" s="29">
        <v>-0.61799999999999999</v>
      </c>
      <c r="BQ9" s="29">
        <v>0.02</v>
      </c>
      <c r="BR9" s="29">
        <v>3.4999999999999996E-2</v>
      </c>
      <c r="BS9" s="29">
        <v>-5.0000000000000001E-3</v>
      </c>
      <c r="BT9" s="30" t="s">
        <v>100</v>
      </c>
      <c r="BU9" s="29">
        <v>-0.64800000000000002</v>
      </c>
      <c r="BV9" s="29">
        <v>-0.88600000000000001</v>
      </c>
      <c r="BW9" s="29">
        <v>-0.86599999999999999</v>
      </c>
      <c r="BX9" s="29">
        <v>-0.36199999999999999</v>
      </c>
      <c r="BY9" s="29">
        <v>0.32600000000000012</v>
      </c>
      <c r="BZ9" s="29">
        <v>-0.58899999999999997</v>
      </c>
      <c r="CA9" s="29">
        <v>-0.24199999999999999</v>
      </c>
      <c r="CB9" s="29">
        <v>0</v>
      </c>
      <c r="CC9" s="31" t="s">
        <v>100</v>
      </c>
      <c r="CD9" s="31">
        <v>-0.36499999999999999</v>
      </c>
      <c r="CE9" s="31">
        <v>0.36</v>
      </c>
      <c r="CF9" s="31">
        <v>0.61655924794511219</v>
      </c>
      <c r="CG9" s="31">
        <v>1.2850889488038935</v>
      </c>
      <c r="CH9" s="29">
        <v>-1.3656666666666668</v>
      </c>
      <c r="CI9" s="29">
        <v>-1.0218888888888888</v>
      </c>
      <c r="CJ9" s="29">
        <v>0</v>
      </c>
      <c r="CK9" s="28">
        <f t="shared" si="0"/>
        <v>0</v>
      </c>
      <c r="CL9" s="34" t="str">
        <f t="shared" si="1"/>
        <v>NA</v>
      </c>
      <c r="CM9" s="29" t="s">
        <v>100</v>
      </c>
      <c r="CN9" s="29" t="s">
        <v>100</v>
      </c>
      <c r="CO9" s="29" t="s">
        <v>100</v>
      </c>
      <c r="CP9" s="29" t="s">
        <v>100</v>
      </c>
      <c r="CQ9" s="29" t="s">
        <v>100</v>
      </c>
      <c r="CR9" s="29" t="s">
        <v>100</v>
      </c>
      <c r="CS9" s="29" t="s">
        <v>100</v>
      </c>
      <c r="CT9" s="29">
        <v>0</v>
      </c>
      <c r="CU9" s="29">
        <v>-0.61799999999999999</v>
      </c>
      <c r="CV9" s="29">
        <v>-0.24199999999999999</v>
      </c>
      <c r="CW9" s="29">
        <v>-0.49</v>
      </c>
      <c r="CX9" s="28" t="s">
        <v>100</v>
      </c>
      <c r="CY9" s="28">
        <v>-1.8957055214723919</v>
      </c>
      <c r="CZ9" s="31" t="s">
        <v>100</v>
      </c>
      <c r="DA9" s="5">
        <v>6.7366666666666664</v>
      </c>
      <c r="DB9" s="9"/>
      <c r="DC9" s="9"/>
    </row>
    <row r="10" spans="1:107" ht="20">
      <c r="A10" s="25" t="s">
        <v>300</v>
      </c>
      <c r="B10" s="25" t="s">
        <v>301</v>
      </c>
      <c r="C10" s="26" t="s">
        <v>178</v>
      </c>
      <c r="D10" s="26" t="s">
        <v>1137</v>
      </c>
      <c r="E10" s="32" t="s">
        <v>99</v>
      </c>
      <c r="F10" s="32" t="s">
        <v>1138</v>
      </c>
      <c r="G10" s="27">
        <v>0.95</v>
      </c>
      <c r="H10" s="27">
        <v>0.96491607480769692</v>
      </c>
      <c r="I10" s="28">
        <v>9.0499999999999997E-2</v>
      </c>
      <c r="J10" s="28">
        <v>0.14842490477009657</v>
      </c>
      <c r="K10" s="28">
        <v>4.7E-2</v>
      </c>
      <c r="L10" s="28">
        <v>0.1081</v>
      </c>
      <c r="M10" s="28">
        <v>8.9722999999999997E-2</v>
      </c>
      <c r="N10" s="28">
        <v>0.14721822703093029</v>
      </c>
      <c r="O10" s="28">
        <v>-3.7502410114633733E-3</v>
      </c>
      <c r="P10" s="28">
        <v>9.206926762644535E-3</v>
      </c>
      <c r="Q10" s="29">
        <v>581.29999999999995</v>
      </c>
      <c r="R10" s="29">
        <v>0</v>
      </c>
      <c r="S10" s="29">
        <v>12.2</v>
      </c>
      <c r="T10" s="29">
        <v>12.2</v>
      </c>
      <c r="U10" s="29">
        <v>593.5</v>
      </c>
      <c r="V10" s="29">
        <v>56.6</v>
      </c>
      <c r="W10" s="29">
        <v>536.9</v>
      </c>
      <c r="X10" s="30">
        <v>9.5366470092670602E-2</v>
      </c>
      <c r="Y10" s="31">
        <v>5.3533190578158463E-3</v>
      </c>
      <c r="Z10" s="30">
        <v>4.190999656475438E-2</v>
      </c>
      <c r="AA10" s="30">
        <v>2.0556023588879528E-2</v>
      </c>
      <c r="AB10" s="30">
        <v>4.3743277160272501E-2</v>
      </c>
      <c r="AC10" s="30">
        <v>2.0987441940478239E-2</v>
      </c>
      <c r="AD10" s="29">
        <v>0.215</v>
      </c>
      <c r="AE10" s="31">
        <v>-0.26361111111111113</v>
      </c>
      <c r="AF10" s="30">
        <v>7.0710678118654752E-2</v>
      </c>
      <c r="AG10" s="30" t="s">
        <v>100</v>
      </c>
      <c r="AH10" s="31">
        <v>0.13191489361702136</v>
      </c>
      <c r="AI10" s="1">
        <v>44.000000000000007</v>
      </c>
      <c r="AJ10" s="31">
        <v>14.109223300970871</v>
      </c>
      <c r="AK10" s="31">
        <v>14.605527638190955</v>
      </c>
      <c r="AL10" s="31" t="s">
        <v>100</v>
      </c>
      <c r="AM10" s="31" t="s">
        <v>100</v>
      </c>
      <c r="AN10" s="31">
        <v>2.0842595912513446</v>
      </c>
      <c r="AO10" s="31">
        <v>0.42319452533488644</v>
      </c>
      <c r="AP10" s="31">
        <v>10.610671936758893</v>
      </c>
      <c r="AQ10" s="31">
        <v>8.9782608695652169</v>
      </c>
      <c r="AR10" s="31">
        <v>2.2895522388059701</v>
      </c>
      <c r="AS10" s="31">
        <v>0.3908707047175306</v>
      </c>
      <c r="AT10" s="30">
        <v>0</v>
      </c>
      <c r="AU10" s="30">
        <v>0</v>
      </c>
      <c r="AV10" s="28">
        <v>0.122</v>
      </c>
      <c r="AW10" s="28">
        <v>0.113</v>
      </c>
      <c r="AX10" s="28">
        <v>0.14899999999999999</v>
      </c>
      <c r="AY10" s="28">
        <v>0.14599999999999999</v>
      </c>
      <c r="AZ10" s="30" t="s">
        <v>100</v>
      </c>
      <c r="BA10" s="30" t="s">
        <v>100</v>
      </c>
      <c r="BB10" s="30">
        <v>0.14467466375863319</v>
      </c>
      <c r="BC10" s="30">
        <v>0.15642515379357483</v>
      </c>
      <c r="BD10" s="30">
        <v>3.0425808424432384E-2</v>
      </c>
      <c r="BE10" s="30">
        <v>3.8682057946640168E-2</v>
      </c>
      <c r="BF10" s="30">
        <v>0.25187969924812031</v>
      </c>
      <c r="BG10" s="30">
        <v>6.0000000000000002E-5</v>
      </c>
      <c r="BH10" s="29">
        <v>41.2</v>
      </c>
      <c r="BI10" s="29">
        <v>39.799999999999997</v>
      </c>
      <c r="BJ10" s="29">
        <v>50.6</v>
      </c>
      <c r="BK10" s="29">
        <v>50.6</v>
      </c>
      <c r="BL10" s="29">
        <v>1373.6</v>
      </c>
      <c r="BM10" s="29">
        <v>1308.0999999999999</v>
      </c>
      <c r="BN10" s="29">
        <v>61.8</v>
      </c>
      <c r="BO10" s="29">
        <v>59.8</v>
      </c>
      <c r="BP10" s="29">
        <v>37.854887218045114</v>
      </c>
      <c r="BQ10" s="29">
        <v>-1.6000000000000014</v>
      </c>
      <c r="BR10" s="29">
        <v>0</v>
      </c>
      <c r="BS10" s="29">
        <v>16.3</v>
      </c>
      <c r="BT10" s="30">
        <v>0.43059169364609612</v>
      </c>
      <c r="BU10" s="29">
        <v>21.554887218045113</v>
      </c>
      <c r="BV10" s="29">
        <v>25.099999999999998</v>
      </c>
      <c r="BW10" s="29">
        <v>23.499999999999996</v>
      </c>
      <c r="BX10" s="29">
        <v>275.10000000000002</v>
      </c>
      <c r="BY10" s="29">
        <v>242.00000000000003</v>
      </c>
      <c r="BZ10" s="29">
        <v>278.89999999999998</v>
      </c>
      <c r="CA10" s="29">
        <v>234.49999999999997</v>
      </c>
      <c r="CB10" s="29">
        <v>0</v>
      </c>
      <c r="CC10" s="31">
        <v>-0.11799999999999999</v>
      </c>
      <c r="CD10" s="31">
        <v>-4.8000000000000001E-2</v>
      </c>
      <c r="CE10" s="31">
        <v>0.36</v>
      </c>
      <c r="CF10" s="31">
        <v>0.27361451378608859</v>
      </c>
      <c r="CG10" s="31">
        <v>0.28194614135817769</v>
      </c>
      <c r="CH10" s="29">
        <v>39.57</v>
      </c>
      <c r="CI10" s="29">
        <v>29.4</v>
      </c>
      <c r="CJ10" s="29">
        <v>0</v>
      </c>
      <c r="CK10" s="28">
        <f t="shared" si="0"/>
        <v>0</v>
      </c>
      <c r="CL10" s="34">
        <f t="shared" si="1"/>
        <v>5.8575692963752672</v>
      </c>
      <c r="CM10" s="29">
        <v>53.2</v>
      </c>
      <c r="CN10" s="29">
        <v>13.4</v>
      </c>
      <c r="CO10" s="29">
        <v>39.799999999999997</v>
      </c>
      <c r="CP10" s="29">
        <v>581.29999999999995</v>
      </c>
      <c r="CQ10" s="29">
        <v>59.8</v>
      </c>
      <c r="CR10" s="29">
        <v>536.9</v>
      </c>
      <c r="CS10" s="29" t="s">
        <v>100</v>
      </c>
      <c r="CT10" s="29">
        <v>0</v>
      </c>
      <c r="CU10" s="29">
        <v>50.6</v>
      </c>
      <c r="CV10" s="29">
        <v>234.49999999999997</v>
      </c>
      <c r="CW10" s="29">
        <v>61.8</v>
      </c>
      <c r="CX10" s="28">
        <v>0.14467466375863319</v>
      </c>
      <c r="CY10" s="28">
        <v>0.15642515379357483</v>
      </c>
      <c r="CZ10" s="31">
        <v>8.6877022653721685</v>
      </c>
      <c r="DA10" s="5">
        <v>11.823993883961643</v>
      </c>
      <c r="DB10" s="9"/>
      <c r="DC10" s="9"/>
    </row>
    <row r="11" spans="1:107" ht="20">
      <c r="A11" s="25" t="s">
        <v>729</v>
      </c>
      <c r="B11" s="25" t="s">
        <v>730</v>
      </c>
      <c r="C11" s="26" t="s">
        <v>127</v>
      </c>
      <c r="D11" s="26" t="s">
        <v>1137</v>
      </c>
      <c r="E11" s="32" t="s">
        <v>99</v>
      </c>
      <c r="F11" s="32" t="s">
        <v>1138</v>
      </c>
      <c r="G11" s="27">
        <v>0.92</v>
      </c>
      <c r="H11" s="27">
        <v>6.024</v>
      </c>
      <c r="I11" s="28">
        <v>9.0499999999999997E-2</v>
      </c>
      <c r="J11" s="28">
        <v>0.60627200000000003</v>
      </c>
      <c r="K11" s="28">
        <v>4.7E-2</v>
      </c>
      <c r="L11" s="28">
        <v>0.1081</v>
      </c>
      <c r="M11" s="28">
        <v>8.9722999999999997E-2</v>
      </c>
      <c r="N11" s="28">
        <v>0.16861162549800796</v>
      </c>
      <c r="O11" s="28">
        <v>-0.9557617959183673</v>
      </c>
      <c r="P11" s="28">
        <v>-0.25300948117468547</v>
      </c>
      <c r="Q11" s="29">
        <v>11.5</v>
      </c>
      <c r="R11" s="29">
        <v>0</v>
      </c>
      <c r="S11" s="29">
        <v>63.8</v>
      </c>
      <c r="T11" s="29">
        <v>63.8</v>
      </c>
      <c r="U11" s="29">
        <v>75.3</v>
      </c>
      <c r="V11" s="29">
        <v>0.41899999999999998</v>
      </c>
      <c r="W11" s="29">
        <v>74.881</v>
      </c>
      <c r="X11" s="30">
        <v>5.564409030544489E-3</v>
      </c>
      <c r="Y11" s="31">
        <v>1.7298357946917278E-2</v>
      </c>
      <c r="Z11" s="30">
        <v>0.75771971496437063</v>
      </c>
      <c r="AA11" s="30">
        <v>0.84727755644090308</v>
      </c>
      <c r="AB11" s="30">
        <v>3.1274509803921569</v>
      </c>
      <c r="AC11" s="30">
        <v>5.5478260869565217</v>
      </c>
      <c r="AD11" s="29">
        <v>1.2E-2</v>
      </c>
      <c r="AE11" s="31">
        <v>0.4236388888888889</v>
      </c>
      <c r="AF11" s="30" t="s">
        <v>100</v>
      </c>
      <c r="AG11" s="30" t="s">
        <v>100</v>
      </c>
      <c r="AH11" s="31">
        <v>0.46666666666666662</v>
      </c>
      <c r="AI11" s="1" t="s">
        <v>100</v>
      </c>
      <c r="AJ11" s="31" t="s">
        <v>100</v>
      </c>
      <c r="AK11" s="31" t="s">
        <v>100</v>
      </c>
      <c r="AL11" s="31" t="s">
        <v>100</v>
      </c>
      <c r="AM11" s="31" t="s">
        <v>100</v>
      </c>
      <c r="AN11" s="31">
        <v>0.56372549019607843</v>
      </c>
      <c r="AO11" s="31">
        <v>0.14232673267326734</v>
      </c>
      <c r="AP11" s="31" t="s">
        <v>100</v>
      </c>
      <c r="AQ11" s="31" t="s">
        <v>100</v>
      </c>
      <c r="AR11" s="31">
        <v>0.89658516726933135</v>
      </c>
      <c r="AS11" s="31">
        <v>0.92674504950495051</v>
      </c>
      <c r="AT11" s="30" t="s">
        <v>100</v>
      </c>
      <c r="AU11" s="30">
        <v>1.0434782608695651E-2</v>
      </c>
      <c r="AV11" s="28" t="s">
        <v>100</v>
      </c>
      <c r="AW11" s="28" t="s">
        <v>100</v>
      </c>
      <c r="AX11" s="28">
        <v>-5.5300000000000002E-2</v>
      </c>
      <c r="AY11" s="28">
        <v>-1.18E-2</v>
      </c>
      <c r="AZ11" s="30" t="s">
        <v>100</v>
      </c>
      <c r="BA11" s="30" t="s">
        <v>100</v>
      </c>
      <c r="BB11" s="30">
        <v>-0.34948979591836732</v>
      </c>
      <c r="BC11" s="30">
        <v>-8.4397855676677513E-2</v>
      </c>
      <c r="BD11" s="30">
        <v>-0.2345890410958904</v>
      </c>
      <c r="BE11" s="30">
        <v>-0.14503424657534247</v>
      </c>
      <c r="BF11" s="30">
        <v>0</v>
      </c>
      <c r="BG11" s="30">
        <v>5.7200000000000001E-2</v>
      </c>
      <c r="BH11" s="29">
        <v>-11.5</v>
      </c>
      <c r="BI11" s="29">
        <v>-13.7</v>
      </c>
      <c r="BJ11" s="29">
        <v>-8.4700000000000006</v>
      </c>
      <c r="BK11" s="29">
        <v>-8.4700000000000006</v>
      </c>
      <c r="BL11" s="29">
        <v>80.8</v>
      </c>
      <c r="BM11" s="29">
        <v>58.4</v>
      </c>
      <c r="BN11" s="29">
        <v>-6.56</v>
      </c>
      <c r="BO11" s="29">
        <v>-8.11</v>
      </c>
      <c r="BP11" s="29">
        <v>-8.4700000000000006</v>
      </c>
      <c r="BQ11" s="29">
        <v>-2.09</v>
      </c>
      <c r="BR11" s="29">
        <v>0</v>
      </c>
      <c r="BS11" s="29">
        <v>20.5</v>
      </c>
      <c r="BT11" s="30" t="s">
        <v>100</v>
      </c>
      <c r="BU11" s="29">
        <v>-28.97</v>
      </c>
      <c r="BV11" s="29">
        <v>-32.11</v>
      </c>
      <c r="BW11" s="29">
        <v>-34.200000000000003</v>
      </c>
      <c r="BX11" s="29">
        <v>39.200000000000003</v>
      </c>
      <c r="BY11" s="29">
        <v>100.35799999999999</v>
      </c>
      <c r="BZ11" s="29">
        <v>20.399999999999999</v>
      </c>
      <c r="CA11" s="29">
        <v>83.517999999999986</v>
      </c>
      <c r="CB11" s="29">
        <v>-0.12</v>
      </c>
      <c r="CC11" s="31">
        <v>3.7999999999999999E-2</v>
      </c>
      <c r="CD11" s="31">
        <v>0.38500000000000001</v>
      </c>
      <c r="CE11" s="31">
        <v>0.36</v>
      </c>
      <c r="CF11" s="31">
        <v>1.1760930995931245</v>
      </c>
      <c r="CG11" s="31">
        <v>2.1759623889990669</v>
      </c>
      <c r="CH11" s="29">
        <v>3.13</v>
      </c>
      <c r="CI11" s="29">
        <v>7.1254999999999997</v>
      </c>
      <c r="CJ11" s="29">
        <v>-0.12</v>
      </c>
      <c r="CK11" s="28" t="str">
        <f t="shared" si="0"/>
        <v>NA</v>
      </c>
      <c r="CL11" s="34">
        <f t="shared" si="1"/>
        <v>0.96745611724418701</v>
      </c>
      <c r="CM11" s="29" t="s">
        <v>100</v>
      </c>
      <c r="CN11" s="29" t="s">
        <v>100</v>
      </c>
      <c r="CO11" s="29" t="s">
        <v>100</v>
      </c>
      <c r="CP11" s="29" t="s">
        <v>100</v>
      </c>
      <c r="CQ11" s="29" t="s">
        <v>100</v>
      </c>
      <c r="CR11" s="29" t="s">
        <v>100</v>
      </c>
      <c r="CS11" s="29">
        <v>-32.11</v>
      </c>
      <c r="CT11" s="29">
        <v>0</v>
      </c>
      <c r="CU11" s="29">
        <v>-8.4700000000000006</v>
      </c>
      <c r="CV11" s="29">
        <v>83.517999999999986</v>
      </c>
      <c r="CW11" s="29">
        <v>-6.56</v>
      </c>
      <c r="CX11" s="28">
        <v>-0.34948979591836732</v>
      </c>
      <c r="CY11" s="28">
        <v>-8.4397855676677513E-2</v>
      </c>
      <c r="CZ11" s="31" t="s">
        <v>100</v>
      </c>
      <c r="DA11" s="5">
        <v>6.2810685249709639</v>
      </c>
      <c r="DB11" s="9"/>
      <c r="DC11" s="9"/>
    </row>
    <row r="12" spans="1:107" ht="20">
      <c r="A12" s="25" t="s">
        <v>444</v>
      </c>
      <c r="B12" s="25" t="s">
        <v>445</v>
      </c>
      <c r="C12" s="26" t="s">
        <v>110</v>
      </c>
      <c r="D12" s="26" t="s">
        <v>1137</v>
      </c>
      <c r="E12" s="32" t="s">
        <v>99</v>
      </c>
      <c r="F12" s="32" t="s">
        <v>1138</v>
      </c>
      <c r="G12" s="27">
        <v>1.05</v>
      </c>
      <c r="H12" s="27">
        <v>1.056816326037298</v>
      </c>
      <c r="I12" s="28">
        <v>9.0499999999999997E-2</v>
      </c>
      <c r="J12" s="28">
        <v>0.15674187750637547</v>
      </c>
      <c r="K12" s="28">
        <v>4.7E-2</v>
      </c>
      <c r="L12" s="28">
        <v>0.1081</v>
      </c>
      <c r="M12" s="28">
        <v>8.9722999999999997E-2</v>
      </c>
      <c r="N12" s="28">
        <v>0.15614460566821986</v>
      </c>
      <c r="O12" s="28">
        <v>-0.11404001415233821</v>
      </c>
      <c r="P12" s="28">
        <v>-0.11639640254275366</v>
      </c>
      <c r="Q12" s="29">
        <v>266.89999999999998</v>
      </c>
      <c r="R12" s="29">
        <v>0</v>
      </c>
      <c r="S12" s="29">
        <v>2.4</v>
      </c>
      <c r="T12" s="29">
        <v>2.4</v>
      </c>
      <c r="U12" s="29">
        <v>269.29999999999995</v>
      </c>
      <c r="V12" s="29">
        <v>58.9</v>
      </c>
      <c r="W12" s="29">
        <v>210.39999999999995</v>
      </c>
      <c r="X12" s="30">
        <v>0.21871518752320834</v>
      </c>
      <c r="Y12" s="31">
        <v>1.3824247730519332E-3</v>
      </c>
      <c r="Z12" s="30">
        <v>9.4711917916337797E-3</v>
      </c>
      <c r="AA12" s="30">
        <v>8.9119940586706286E-3</v>
      </c>
      <c r="AB12" s="30">
        <v>9.5617529880478083E-3</v>
      </c>
      <c r="AC12" s="30">
        <v>8.9921318846009745E-3</v>
      </c>
      <c r="AD12" s="29">
        <v>0.123</v>
      </c>
      <c r="AE12" s="31">
        <v>-0.35011111111111115</v>
      </c>
      <c r="AF12" s="30">
        <v>3.1622776601683791E-2</v>
      </c>
      <c r="AG12" s="30" t="s">
        <v>100</v>
      </c>
      <c r="AH12" s="31">
        <v>0.16731517509727625</v>
      </c>
      <c r="AI12" s="1">
        <v>69.832402234636874</v>
      </c>
      <c r="AJ12" s="31">
        <v>24.712962962962958</v>
      </c>
      <c r="AK12" s="31">
        <v>24.263636363636362</v>
      </c>
      <c r="AL12" s="31" t="s">
        <v>100</v>
      </c>
      <c r="AM12" s="31" t="s">
        <v>100</v>
      </c>
      <c r="AN12" s="31">
        <v>1.0633466135458167</v>
      </c>
      <c r="AO12" s="31">
        <v>0.63744924767136368</v>
      </c>
      <c r="AP12" s="31">
        <v>16.831999999999997</v>
      </c>
      <c r="AQ12" s="31">
        <v>6.3757575757575742</v>
      </c>
      <c r="AR12" s="31">
        <v>1.0856441109998862</v>
      </c>
      <c r="AS12" s="31">
        <v>0.50250776212085013</v>
      </c>
      <c r="AT12" s="30">
        <v>0</v>
      </c>
      <c r="AU12" s="30">
        <v>0</v>
      </c>
      <c r="AV12" s="28">
        <v>-0.25800000000000001</v>
      </c>
      <c r="AW12" s="28" t="s">
        <v>100</v>
      </c>
      <c r="AX12" s="28">
        <v>0.13</v>
      </c>
      <c r="AY12" s="28" t="s">
        <v>100</v>
      </c>
      <c r="AZ12" s="30" t="s">
        <v>100</v>
      </c>
      <c r="BA12" s="30" t="s">
        <v>100</v>
      </c>
      <c r="BB12" s="30">
        <v>4.2701863354037264E-2</v>
      </c>
      <c r="BC12" s="30">
        <v>3.974820312546621E-2</v>
      </c>
      <c r="BD12" s="30">
        <v>3.1401655723665427E-2</v>
      </c>
      <c r="BE12" s="30">
        <v>3.5683699685983443E-2</v>
      </c>
      <c r="BF12" s="30">
        <v>0.27806451612903221</v>
      </c>
      <c r="BG12" s="30">
        <v>3.2099999999999997E-2</v>
      </c>
      <c r="BH12" s="29">
        <v>10.8</v>
      </c>
      <c r="BI12" s="29">
        <v>11</v>
      </c>
      <c r="BJ12" s="29">
        <v>12.5</v>
      </c>
      <c r="BK12" s="29">
        <v>12.5</v>
      </c>
      <c r="BL12" s="29">
        <v>418.7</v>
      </c>
      <c r="BM12" s="29">
        <v>350.3</v>
      </c>
      <c r="BN12" s="29">
        <v>35.700000000000003</v>
      </c>
      <c r="BO12" s="29">
        <v>33</v>
      </c>
      <c r="BP12" s="29">
        <v>9.0241935483870961</v>
      </c>
      <c r="BQ12" s="29">
        <v>1.9000000000000004</v>
      </c>
      <c r="BR12" s="29">
        <v>0</v>
      </c>
      <c r="BS12" s="29">
        <v>5.81</v>
      </c>
      <c r="BT12" s="30">
        <v>0.6438248436103664</v>
      </c>
      <c r="BU12" s="29">
        <v>3.2141935483870965</v>
      </c>
      <c r="BV12" s="29">
        <v>3.29</v>
      </c>
      <c r="BW12" s="29">
        <v>5.19</v>
      </c>
      <c r="BX12" s="29">
        <v>257.60000000000002</v>
      </c>
      <c r="BY12" s="29">
        <v>227.03400000000002</v>
      </c>
      <c r="BZ12" s="29">
        <v>251</v>
      </c>
      <c r="CA12" s="29">
        <v>193.80199999999999</v>
      </c>
      <c r="CB12" s="29">
        <v>0</v>
      </c>
      <c r="CC12" s="31">
        <v>-9.7000000000000003E-2</v>
      </c>
      <c r="CD12" s="31">
        <v>-0.185</v>
      </c>
      <c r="CE12" s="31">
        <v>0.36</v>
      </c>
      <c r="CF12" s="31" t="s">
        <v>100</v>
      </c>
      <c r="CG12" s="31" t="s">
        <v>100</v>
      </c>
      <c r="CH12" s="29" t="s">
        <v>100</v>
      </c>
      <c r="CI12" s="29" t="s">
        <v>100</v>
      </c>
      <c r="CJ12" s="29">
        <v>0</v>
      </c>
      <c r="CK12" s="28">
        <f t="shared" si="0"/>
        <v>0</v>
      </c>
      <c r="CL12" s="34">
        <f t="shared" si="1"/>
        <v>2.1604524205116564</v>
      </c>
      <c r="CM12" s="29">
        <v>15.5</v>
      </c>
      <c r="CN12" s="29">
        <v>4.3099999999999996</v>
      </c>
      <c r="CO12" s="29">
        <v>11</v>
      </c>
      <c r="CP12" s="29">
        <v>266.89999999999998</v>
      </c>
      <c r="CQ12" s="29">
        <v>33</v>
      </c>
      <c r="CR12" s="29">
        <v>210.39999999999995</v>
      </c>
      <c r="CS12" s="29" t="s">
        <v>100</v>
      </c>
      <c r="CT12" s="29">
        <v>0</v>
      </c>
      <c r="CU12" s="29">
        <v>12.5</v>
      </c>
      <c r="CV12" s="29">
        <v>193.80199999999999</v>
      </c>
      <c r="CW12" s="29">
        <v>35.700000000000003</v>
      </c>
      <c r="CX12" s="28">
        <v>4.2701863354037264E-2</v>
      </c>
      <c r="CY12" s="28">
        <v>3.974820312546621E-2</v>
      </c>
      <c r="CZ12" s="31">
        <v>5.8935574229691854</v>
      </c>
      <c r="DA12" s="5" t="s">
        <v>100</v>
      </c>
      <c r="DB12" s="9"/>
      <c r="DC12" s="9"/>
    </row>
    <row r="13" spans="1:107" ht="20">
      <c r="A13" s="25" t="s">
        <v>248</v>
      </c>
      <c r="B13" s="25" t="s">
        <v>249</v>
      </c>
      <c r="C13" s="26" t="s">
        <v>112</v>
      </c>
      <c r="D13" s="26" t="s">
        <v>1137</v>
      </c>
      <c r="E13" s="32" t="s">
        <v>99</v>
      </c>
      <c r="F13" s="32" t="s">
        <v>1138</v>
      </c>
      <c r="G13" s="27">
        <v>0.69</v>
      </c>
      <c r="H13" s="27">
        <v>0.69104652719687587</v>
      </c>
      <c r="I13" s="28">
        <v>9.0499999999999997E-2</v>
      </c>
      <c r="J13" s="28">
        <v>0.12363971071131727</v>
      </c>
      <c r="K13" s="28">
        <v>3.2000000000000001E-2</v>
      </c>
      <c r="L13" s="28">
        <v>9.3100000000000002E-2</v>
      </c>
      <c r="M13" s="28">
        <v>7.7272999999999994E-2</v>
      </c>
      <c r="N13" s="28">
        <v>0.12354511364049486</v>
      </c>
      <c r="O13" s="28">
        <v>0.40632472120600371</v>
      </c>
      <c r="P13" s="28">
        <v>0.45679266102101029</v>
      </c>
      <c r="Q13" s="29">
        <v>27066.3</v>
      </c>
      <c r="R13" s="29">
        <v>42.933385414237037</v>
      </c>
      <c r="S13" s="29">
        <v>12.4</v>
      </c>
      <c r="T13" s="29">
        <v>55.333385414237036</v>
      </c>
      <c r="U13" s="29">
        <v>27121.633385414236</v>
      </c>
      <c r="V13" s="29">
        <v>9.25</v>
      </c>
      <c r="W13" s="29">
        <v>27112.383385414236</v>
      </c>
      <c r="X13" s="30">
        <v>3.4105615500925414E-4</v>
      </c>
      <c r="Y13" s="31">
        <v>5.1334702258726901E-4</v>
      </c>
      <c r="Z13" s="30">
        <v>4.2222034196211726E-2</v>
      </c>
      <c r="AA13" s="30">
        <v>2.0401936943810627E-3</v>
      </c>
      <c r="AB13" s="30">
        <v>4.4083321713063284E-2</v>
      </c>
      <c r="AC13" s="30">
        <v>2.0443645941350327E-3</v>
      </c>
      <c r="AD13" s="29">
        <v>6.18</v>
      </c>
      <c r="AE13" s="31">
        <v>0.39102777777777781</v>
      </c>
      <c r="AF13" s="30">
        <v>7.0710678118654752E-2</v>
      </c>
      <c r="AG13" s="30">
        <v>0.25031580054003777</v>
      </c>
      <c r="AH13" s="31">
        <v>0.16230366492146597</v>
      </c>
      <c r="AI13" s="1">
        <v>1327.1498771498773</v>
      </c>
      <c r="AJ13" s="31">
        <v>32.923366986984547</v>
      </c>
      <c r="AK13" s="31">
        <v>34.274154742307203</v>
      </c>
      <c r="AL13" s="31">
        <v>33.405405405405403</v>
      </c>
      <c r="AM13" s="31" t="s">
        <v>100</v>
      </c>
      <c r="AN13" s="31">
        <v>21.563336520076479</v>
      </c>
      <c r="AO13" s="31">
        <v>7.2905858585858585</v>
      </c>
      <c r="AP13" s="31">
        <v>24.857478877127107</v>
      </c>
      <c r="AQ13" s="31">
        <v>23.590344892903712</v>
      </c>
      <c r="AR13" s="31">
        <v>20.909346010994835</v>
      </c>
      <c r="AS13" s="31">
        <v>7.3029988916940702</v>
      </c>
      <c r="AT13" s="30">
        <v>1.0315309611244776</v>
      </c>
      <c r="AU13" s="30">
        <v>3.0096466824057963E-2</v>
      </c>
      <c r="AV13" s="28">
        <v>5.7999999999999996E-2</v>
      </c>
      <c r="AW13" s="28">
        <v>0.14499999999999999</v>
      </c>
      <c r="AX13" s="28">
        <v>0.127</v>
      </c>
      <c r="AY13" s="28">
        <v>0.14400000000000002</v>
      </c>
      <c r="AZ13" s="30" t="s">
        <v>100</v>
      </c>
      <c r="BA13" s="30" t="s">
        <v>100</v>
      </c>
      <c r="BB13" s="30">
        <v>0.52996443191732101</v>
      </c>
      <c r="BC13" s="30">
        <v>0.58033777466150516</v>
      </c>
      <c r="BD13" s="30">
        <v>0.21381961931064361</v>
      </c>
      <c r="BE13" s="30">
        <v>0.29532215712700088</v>
      </c>
      <c r="BF13" s="30">
        <v>0.25810391806821387</v>
      </c>
      <c r="BG13" s="30">
        <v>5.8999999999999992E-4</v>
      </c>
      <c r="BH13" s="29">
        <v>822.1</v>
      </c>
      <c r="BI13" s="29">
        <v>789.7</v>
      </c>
      <c r="BJ13" s="29">
        <v>1080.3</v>
      </c>
      <c r="BK13" s="29">
        <v>1090.7133229171525</v>
      </c>
      <c r="BL13" s="29">
        <v>3712.5</v>
      </c>
      <c r="BM13" s="29">
        <v>3693.3</v>
      </c>
      <c r="BN13" s="29">
        <v>1166.5999999999999</v>
      </c>
      <c r="BO13" s="29">
        <v>1149.3</v>
      </c>
      <c r="BP13" s="29">
        <v>809.19594078303442</v>
      </c>
      <c r="BQ13" s="29">
        <v>1.8999999999999986</v>
      </c>
      <c r="BR13" s="29">
        <v>0</v>
      </c>
      <c r="BS13" s="29">
        <v>105</v>
      </c>
      <c r="BT13" s="30">
        <v>0.12975843637870288</v>
      </c>
      <c r="BU13" s="29">
        <v>704.19594078303442</v>
      </c>
      <c r="BV13" s="29">
        <v>682.80000000000007</v>
      </c>
      <c r="BW13" s="29">
        <v>684.7</v>
      </c>
      <c r="BX13" s="29">
        <v>1490.1</v>
      </c>
      <c r="BY13" s="29">
        <v>1394.3533854142372</v>
      </c>
      <c r="BZ13" s="29">
        <v>1255.2</v>
      </c>
      <c r="CA13" s="29">
        <v>1296.6633854142372</v>
      </c>
      <c r="CB13" s="29">
        <v>-814.6</v>
      </c>
      <c r="CC13" s="31">
        <v>0.11799999999999999</v>
      </c>
      <c r="CD13" s="31">
        <v>0.187</v>
      </c>
      <c r="CE13" s="31">
        <v>0.36</v>
      </c>
      <c r="CF13" s="31">
        <v>0.45654773008605815</v>
      </c>
      <c r="CG13" s="31">
        <v>0.52262022872425384</v>
      </c>
      <c r="CH13" s="29">
        <v>796.18000000000006</v>
      </c>
      <c r="CI13" s="29">
        <v>565.15</v>
      </c>
      <c r="CJ13" s="29">
        <v>-814.6</v>
      </c>
      <c r="CK13" s="28">
        <f t="shared" si="0"/>
        <v>-1.19302870533099</v>
      </c>
      <c r="CL13" s="34">
        <f t="shared" si="1"/>
        <v>2.8631177850479599</v>
      </c>
      <c r="CM13" s="29">
        <v>1064.3</v>
      </c>
      <c r="CN13" s="29">
        <v>274.7</v>
      </c>
      <c r="CO13" s="29">
        <v>789.7</v>
      </c>
      <c r="CP13" s="29">
        <v>27066.3</v>
      </c>
      <c r="CQ13" s="29">
        <v>1149.3</v>
      </c>
      <c r="CR13" s="29">
        <v>27112.383385414236</v>
      </c>
      <c r="CS13" s="29">
        <v>682.80000000000007</v>
      </c>
      <c r="CT13" s="29">
        <v>11.366</v>
      </c>
      <c r="CU13" s="29">
        <v>1090.3713229171524</v>
      </c>
      <c r="CV13" s="29">
        <v>1308.0293854142371</v>
      </c>
      <c r="CW13" s="29">
        <v>1170.1899999999998</v>
      </c>
      <c r="CX13" s="28">
        <v>0.52572485823854831</v>
      </c>
      <c r="CY13" s="28">
        <v>0.57546493326947656</v>
      </c>
      <c r="CZ13" s="31">
        <v>23.169214730440562</v>
      </c>
      <c r="DA13" s="5">
        <v>41.070588235294125</v>
      </c>
      <c r="DB13" s="9"/>
      <c r="DC13" s="9"/>
    </row>
    <row r="14" spans="1:107" ht="20">
      <c r="A14" s="25" t="s">
        <v>1133</v>
      </c>
      <c r="B14" s="25" t="s">
        <v>1134</v>
      </c>
      <c r="C14" s="26" t="s">
        <v>146</v>
      </c>
      <c r="D14" s="26" t="s">
        <v>1137</v>
      </c>
      <c r="E14" s="32" t="s">
        <v>99</v>
      </c>
      <c r="F14" s="32" t="s">
        <v>1138</v>
      </c>
      <c r="G14" s="27">
        <v>0.45</v>
      </c>
      <c r="H14" s="27">
        <v>0.60259179265658747</v>
      </c>
      <c r="I14" s="28">
        <v>9.0499999999999997E-2</v>
      </c>
      <c r="J14" s="28">
        <v>0.11563455723542117</v>
      </c>
      <c r="K14" s="28">
        <v>4.7E-2</v>
      </c>
      <c r="L14" s="28">
        <v>0.1081</v>
      </c>
      <c r="M14" s="28">
        <v>8.9722999999999997E-2</v>
      </c>
      <c r="N14" s="28">
        <v>0.10907308225806452</v>
      </c>
      <c r="O14" s="28" t="s">
        <v>100</v>
      </c>
      <c r="P14" s="28" t="s">
        <v>100</v>
      </c>
      <c r="Q14" s="29">
        <v>0.92600000000000005</v>
      </c>
      <c r="R14" s="29">
        <v>0</v>
      </c>
      <c r="S14" s="29">
        <v>0.314</v>
      </c>
      <c r="T14" s="29">
        <v>0.314</v>
      </c>
      <c r="U14" s="29">
        <v>1.24</v>
      </c>
      <c r="V14" s="29">
        <v>0</v>
      </c>
      <c r="W14" s="29">
        <v>1.24</v>
      </c>
      <c r="X14" s="30">
        <v>0</v>
      </c>
      <c r="Y14" s="31">
        <v>7.7932731747333879</v>
      </c>
      <c r="Z14" s="30" t="s">
        <v>100</v>
      </c>
      <c r="AA14" s="30">
        <v>0.25322580645161291</v>
      </c>
      <c r="AB14" s="30" t="s">
        <v>100</v>
      </c>
      <c r="AC14" s="30">
        <v>0.33909287257019438</v>
      </c>
      <c r="AD14" s="29">
        <v>2E-3</v>
      </c>
      <c r="AE14" s="31" t="s">
        <v>100</v>
      </c>
      <c r="AF14" s="30">
        <v>0.16733200530681511</v>
      </c>
      <c r="AG14" s="30" t="s">
        <v>100</v>
      </c>
      <c r="AH14" s="31">
        <v>1</v>
      </c>
      <c r="AI14" s="1" t="s">
        <v>100</v>
      </c>
      <c r="AJ14" s="31" t="s">
        <v>100</v>
      </c>
      <c r="AK14" s="31" t="s">
        <v>100</v>
      </c>
      <c r="AL14" s="31" t="s">
        <v>100</v>
      </c>
      <c r="AM14" s="31" t="s">
        <v>100</v>
      </c>
      <c r="AN14" s="31" t="s">
        <v>100</v>
      </c>
      <c r="AO14" s="31">
        <v>84.181818181818187</v>
      </c>
      <c r="AP14" s="31" t="s">
        <v>100</v>
      </c>
      <c r="AQ14" s="31" t="s">
        <v>100</v>
      </c>
      <c r="AR14" s="31" t="s">
        <v>100</v>
      </c>
      <c r="AS14" s="31">
        <v>112.72727272727273</v>
      </c>
      <c r="AT14" s="30" t="s">
        <v>100</v>
      </c>
      <c r="AU14" s="30">
        <v>0</v>
      </c>
      <c r="AV14" s="28" t="s">
        <v>100</v>
      </c>
      <c r="AW14" s="28" t="s">
        <v>100</v>
      </c>
      <c r="AX14" s="28" t="s">
        <v>100</v>
      </c>
      <c r="AY14" s="28" t="s">
        <v>100</v>
      </c>
      <c r="AZ14" s="30" t="s">
        <v>100</v>
      </c>
      <c r="BA14" s="30" t="s">
        <v>100</v>
      </c>
      <c r="BB14" s="30" t="s">
        <v>100</v>
      </c>
      <c r="BC14" s="30" t="s">
        <v>100</v>
      </c>
      <c r="BD14" s="30">
        <v>-260.66666666666669</v>
      </c>
      <c r="BE14" s="30">
        <v>-67.333333333333343</v>
      </c>
      <c r="BF14" s="30">
        <v>0</v>
      </c>
      <c r="BG14" s="30" t="s">
        <v>100</v>
      </c>
      <c r="BH14" s="29">
        <v>-0.42899999999999999</v>
      </c>
      <c r="BI14" s="29">
        <v>-7.82</v>
      </c>
      <c r="BJ14" s="29">
        <v>-2.02</v>
      </c>
      <c r="BK14" s="29">
        <v>-2.02</v>
      </c>
      <c r="BL14" s="29">
        <v>1.0999999999999999E-2</v>
      </c>
      <c r="BM14" s="29">
        <v>0.03</v>
      </c>
      <c r="BN14" s="29">
        <v>0</v>
      </c>
      <c r="BO14" s="29">
        <v>0</v>
      </c>
      <c r="BP14" s="29">
        <v>-2.02</v>
      </c>
      <c r="BQ14" s="29">
        <v>0</v>
      </c>
      <c r="BR14" s="29">
        <v>0</v>
      </c>
      <c r="BS14" s="29">
        <v>0</v>
      </c>
      <c r="BT14" s="30" t="s">
        <v>100</v>
      </c>
      <c r="BU14" s="29">
        <v>-2.02</v>
      </c>
      <c r="BV14" s="29">
        <v>-7.82</v>
      </c>
      <c r="BW14" s="29">
        <v>-7.82</v>
      </c>
      <c r="BX14" s="29">
        <v>-0.19</v>
      </c>
      <c r="BY14" s="29">
        <v>-4.9000000000000016E-2</v>
      </c>
      <c r="BZ14" s="29">
        <v>-0.61399999999999999</v>
      </c>
      <c r="CA14" s="29">
        <v>-0.3</v>
      </c>
      <c r="CB14" s="29">
        <v>0</v>
      </c>
      <c r="CC14" s="31" t="s">
        <v>100</v>
      </c>
      <c r="CD14" s="31" t="s">
        <v>100</v>
      </c>
      <c r="CE14" s="31">
        <v>0.36</v>
      </c>
      <c r="CF14" s="31" t="s">
        <v>100</v>
      </c>
      <c r="CG14" s="31" t="s">
        <v>100</v>
      </c>
      <c r="CH14" s="29" t="s">
        <v>100</v>
      </c>
      <c r="CI14" s="29" t="s">
        <v>100</v>
      </c>
      <c r="CJ14" s="29">
        <v>0</v>
      </c>
      <c r="CK14" s="28">
        <f t="shared" si="0"/>
        <v>0</v>
      </c>
      <c r="CL14" s="34" t="str">
        <f t="shared" si="1"/>
        <v>NA</v>
      </c>
      <c r="CM14" s="29" t="s">
        <v>100</v>
      </c>
      <c r="CN14" s="29" t="s">
        <v>100</v>
      </c>
      <c r="CO14" s="29" t="s">
        <v>100</v>
      </c>
      <c r="CP14" s="29" t="s">
        <v>100</v>
      </c>
      <c r="CQ14" s="29" t="s">
        <v>100</v>
      </c>
      <c r="CR14" s="29" t="s">
        <v>100</v>
      </c>
      <c r="CS14" s="29" t="s">
        <v>100</v>
      </c>
      <c r="CT14" s="29">
        <v>0</v>
      </c>
      <c r="CU14" s="29">
        <v>-2.02</v>
      </c>
      <c r="CV14" s="29">
        <v>-0.3</v>
      </c>
      <c r="CW14" s="29">
        <v>0</v>
      </c>
      <c r="CX14" s="28" t="s">
        <v>100</v>
      </c>
      <c r="CY14" s="28" t="s">
        <v>100</v>
      </c>
      <c r="CZ14" s="31" t="s">
        <v>100</v>
      </c>
      <c r="DA14" s="5">
        <v>22.958333333333329</v>
      </c>
      <c r="DB14" s="9"/>
      <c r="DC14" s="9"/>
    </row>
    <row r="15" spans="1:107" ht="20">
      <c r="A15" s="25" t="s">
        <v>360</v>
      </c>
      <c r="B15" s="25" t="s">
        <v>361</v>
      </c>
      <c r="C15" s="26" t="s">
        <v>113</v>
      </c>
      <c r="D15" s="26" t="s">
        <v>1137</v>
      </c>
      <c r="E15" s="32" t="s">
        <v>99</v>
      </c>
      <c r="F15" s="32" t="s">
        <v>1138</v>
      </c>
      <c r="G15" s="27">
        <v>0.73</v>
      </c>
      <c r="H15" s="27">
        <v>2.1554210526315791</v>
      </c>
      <c r="I15" s="28">
        <v>9.0499999999999997E-2</v>
      </c>
      <c r="J15" s="28">
        <v>0.2561656052631579</v>
      </c>
      <c r="K15" s="28">
        <v>4.1999999999999996E-2</v>
      </c>
      <c r="L15" s="28">
        <v>0.1031</v>
      </c>
      <c r="M15" s="28">
        <v>8.5572999999999996E-2</v>
      </c>
      <c r="N15" s="28">
        <v>0.12035046244635193</v>
      </c>
      <c r="O15" s="28">
        <v>-0.24486597852410125</v>
      </c>
      <c r="P15" s="28">
        <v>-8.6555053706244764E-2</v>
      </c>
      <c r="Q15" s="29">
        <v>38</v>
      </c>
      <c r="R15" s="29">
        <v>0</v>
      </c>
      <c r="S15" s="29">
        <v>148.4</v>
      </c>
      <c r="T15" s="29">
        <v>148.4</v>
      </c>
      <c r="U15" s="29">
        <v>186.4</v>
      </c>
      <c r="V15" s="29">
        <v>11.4</v>
      </c>
      <c r="W15" s="29">
        <v>175</v>
      </c>
      <c r="X15" s="30">
        <v>6.1158798283261803E-2</v>
      </c>
      <c r="Y15" s="31">
        <v>8.7866748166259175E-3</v>
      </c>
      <c r="Z15" s="30">
        <v>0.33199105145413871</v>
      </c>
      <c r="AA15" s="30">
        <v>0.79613733905579398</v>
      </c>
      <c r="AB15" s="30">
        <v>0.49698593436034827</v>
      </c>
      <c r="AC15" s="30">
        <v>3.905263157894737</v>
      </c>
      <c r="AD15" s="29">
        <v>5.8000000000000003E-2</v>
      </c>
      <c r="AE15" s="31">
        <v>2.7323333333333335</v>
      </c>
      <c r="AF15" s="30">
        <v>0.18973665961010275</v>
      </c>
      <c r="AG15" s="30">
        <v>0.6972822240671277</v>
      </c>
      <c r="AH15" s="31">
        <v>0.42307692307692307</v>
      </c>
      <c r="AI15" s="1">
        <v>5.9012875536480687</v>
      </c>
      <c r="AJ15" s="31">
        <v>11.515151515151516</v>
      </c>
      <c r="AK15" s="31">
        <v>11.411411411411411</v>
      </c>
      <c r="AL15" s="31" t="s">
        <v>100</v>
      </c>
      <c r="AM15" s="31" t="s">
        <v>100</v>
      </c>
      <c r="AN15" s="31">
        <v>0.12726054922973878</v>
      </c>
      <c r="AO15" s="31">
        <v>5.2334389202589177E-2</v>
      </c>
      <c r="AP15" s="31">
        <v>6.3636363636363633</v>
      </c>
      <c r="AQ15" s="31">
        <v>3.0224525043177892</v>
      </c>
      <c r="AR15" s="31">
        <v>0.4017447199265381</v>
      </c>
      <c r="AS15" s="31">
        <v>0.24101363448560803</v>
      </c>
      <c r="AT15" s="30">
        <v>0</v>
      </c>
      <c r="AU15" s="30">
        <v>0</v>
      </c>
      <c r="AV15" s="28" t="s">
        <v>100</v>
      </c>
      <c r="AW15" s="28">
        <v>-0.23499999999999999</v>
      </c>
      <c r="AX15" s="28">
        <v>-2.8300000000000002E-2</v>
      </c>
      <c r="AY15" s="28">
        <v>6.6000000000000003E-2</v>
      </c>
      <c r="AZ15" s="30" t="s">
        <v>100</v>
      </c>
      <c r="BA15" s="30" t="s">
        <v>100</v>
      </c>
      <c r="BB15" s="30">
        <v>1.1299626739056668E-2</v>
      </c>
      <c r="BC15" s="30">
        <v>3.3795408740107169E-2</v>
      </c>
      <c r="BD15" s="30">
        <v>4.6482412060301513E-3</v>
      </c>
      <c r="BE15" s="30">
        <v>3.838637632607482E-2</v>
      </c>
      <c r="BF15" s="30">
        <v>0.5</v>
      </c>
      <c r="BG15" s="30">
        <v>8.2799999999999999E-2</v>
      </c>
      <c r="BH15" s="29">
        <v>3.3</v>
      </c>
      <c r="BI15" s="29">
        <v>3.33</v>
      </c>
      <c r="BJ15" s="29">
        <v>27.5</v>
      </c>
      <c r="BK15" s="29">
        <v>27.5</v>
      </c>
      <c r="BL15" s="29">
        <v>726.1</v>
      </c>
      <c r="BM15" s="29">
        <v>716.4</v>
      </c>
      <c r="BN15" s="29">
        <v>58.1</v>
      </c>
      <c r="BO15" s="29">
        <v>57.9</v>
      </c>
      <c r="BP15" s="29">
        <v>13.75</v>
      </c>
      <c r="BQ15" s="29">
        <v>-26.200000000000003</v>
      </c>
      <c r="BR15" s="29">
        <v>0</v>
      </c>
      <c r="BS15" s="29">
        <v>64.099999999999994</v>
      </c>
      <c r="BT15" s="30">
        <v>4.6618181818181812</v>
      </c>
      <c r="BU15" s="29">
        <v>-50.349999999999994</v>
      </c>
      <c r="BV15" s="29">
        <v>-34.569999999999993</v>
      </c>
      <c r="BW15" s="29">
        <v>-60.769999999999996</v>
      </c>
      <c r="BX15" s="29">
        <v>294.7</v>
      </c>
      <c r="BY15" s="29">
        <v>406.85999999999996</v>
      </c>
      <c r="BZ15" s="29">
        <v>298.60000000000002</v>
      </c>
      <c r="CA15" s="29">
        <v>435.6</v>
      </c>
      <c r="CB15" s="29">
        <v>0</v>
      </c>
      <c r="CC15" s="31">
        <v>0.88200000000000001</v>
      </c>
      <c r="CD15" s="31">
        <v>1.19</v>
      </c>
      <c r="CE15" s="31">
        <v>0.36</v>
      </c>
      <c r="CF15" s="31">
        <v>0.63074855548831499</v>
      </c>
      <c r="CG15" s="31">
        <v>1.1628762778167909</v>
      </c>
      <c r="CH15" s="29">
        <v>12.031000000000001</v>
      </c>
      <c r="CI15" s="29">
        <v>6.6151999999999997</v>
      </c>
      <c r="CJ15" s="29">
        <v>0</v>
      </c>
      <c r="CK15" s="28">
        <f t="shared" si="0"/>
        <v>0</v>
      </c>
      <c r="CL15" s="34">
        <f t="shared" si="1"/>
        <v>1.6668962350780532</v>
      </c>
      <c r="CM15" s="29">
        <v>7.87</v>
      </c>
      <c r="CN15" s="29">
        <v>3.94</v>
      </c>
      <c r="CO15" s="29">
        <v>3.33</v>
      </c>
      <c r="CP15" s="29">
        <v>38</v>
      </c>
      <c r="CQ15" s="29">
        <v>57.9</v>
      </c>
      <c r="CR15" s="29">
        <v>175</v>
      </c>
      <c r="CS15" s="29" t="s">
        <v>100</v>
      </c>
      <c r="CT15" s="29">
        <v>0</v>
      </c>
      <c r="CU15" s="29">
        <v>27.5</v>
      </c>
      <c r="CV15" s="29">
        <v>435.6</v>
      </c>
      <c r="CW15" s="29">
        <v>58.1</v>
      </c>
      <c r="CX15" s="28">
        <v>1.1299626739056668E-2</v>
      </c>
      <c r="CY15" s="28">
        <v>3.3795408740107169E-2</v>
      </c>
      <c r="CZ15" s="31">
        <v>3.012048192771084</v>
      </c>
      <c r="DA15" s="5">
        <v>5.5132530120481933</v>
      </c>
      <c r="DB15" s="9"/>
      <c r="DC15" s="9"/>
    </row>
    <row r="16" spans="1:107" ht="20">
      <c r="A16" s="25" t="s">
        <v>292</v>
      </c>
      <c r="B16" s="25" t="s">
        <v>293</v>
      </c>
      <c r="C16" s="26" t="s">
        <v>117</v>
      </c>
      <c r="D16" s="26" t="s">
        <v>1137</v>
      </c>
      <c r="E16" s="32" t="s">
        <v>99</v>
      </c>
      <c r="F16" s="32" t="s">
        <v>1138</v>
      </c>
      <c r="G16" s="27">
        <v>0.89</v>
      </c>
      <c r="H16" s="27">
        <v>0.89119994730573471</v>
      </c>
      <c r="I16" s="28">
        <v>9.0499999999999997E-2</v>
      </c>
      <c r="J16" s="28">
        <v>0.14175359523116898</v>
      </c>
      <c r="K16" s="28">
        <v>3.2000000000000001E-2</v>
      </c>
      <c r="L16" s="28">
        <v>9.3100000000000002E-2</v>
      </c>
      <c r="M16" s="28">
        <v>7.7272999999999994E-2</v>
      </c>
      <c r="N16" s="28">
        <v>0.14164173169743996</v>
      </c>
      <c r="O16" s="28">
        <v>4.9418701107178997E-2</v>
      </c>
      <c r="P16" s="28">
        <v>0.20664824711288468</v>
      </c>
      <c r="Q16" s="29">
        <v>5455</v>
      </c>
      <c r="R16" s="29">
        <v>0</v>
      </c>
      <c r="S16" s="29">
        <v>9.48</v>
      </c>
      <c r="T16" s="29">
        <v>9.48</v>
      </c>
      <c r="U16" s="29">
        <v>5464.48</v>
      </c>
      <c r="V16" s="29">
        <v>825.5</v>
      </c>
      <c r="W16" s="29">
        <v>4638.9799999999996</v>
      </c>
      <c r="X16" s="30">
        <v>0.15106652417064387</v>
      </c>
      <c r="Y16" s="31">
        <v>0.20645441703792242</v>
      </c>
      <c r="Z16" s="30">
        <v>4.8005347431106255E-3</v>
      </c>
      <c r="AA16" s="30">
        <v>1.7348402775744446E-3</v>
      </c>
      <c r="AB16" s="30">
        <v>4.8236910395359489E-3</v>
      </c>
      <c r="AC16" s="30">
        <v>1.7378551787351054E-3</v>
      </c>
      <c r="AD16" s="29">
        <v>1.48</v>
      </c>
      <c r="AE16" s="31">
        <v>1.4187777777777781</v>
      </c>
      <c r="AF16" s="30">
        <v>0.24899799195977465</v>
      </c>
      <c r="AG16" s="30">
        <v>0.33313521666231144</v>
      </c>
      <c r="AH16" s="31">
        <v>0.1377245508982036</v>
      </c>
      <c r="AI16" s="1">
        <v>377.95081967213116</v>
      </c>
      <c r="AJ16" s="31">
        <v>12.8171992481203</v>
      </c>
      <c r="AK16" s="31">
        <v>13.49913387775303</v>
      </c>
      <c r="AL16" s="31">
        <v>13.83177570093458</v>
      </c>
      <c r="AM16" s="31">
        <v>2.1614163993457507</v>
      </c>
      <c r="AN16" s="31">
        <v>2.77565766040808</v>
      </c>
      <c r="AO16" s="31">
        <v>3.3785457698501178</v>
      </c>
      <c r="AP16" s="31">
        <v>10.060680980264584</v>
      </c>
      <c r="AQ16" s="31">
        <v>8.7594033232628394</v>
      </c>
      <c r="AR16" s="31">
        <v>4.036422803842405</v>
      </c>
      <c r="AS16" s="31">
        <v>2.8731450514059209</v>
      </c>
      <c r="AT16" s="30">
        <v>0.62682504330611233</v>
      </c>
      <c r="AU16" s="30">
        <v>4.6434463794683779E-2</v>
      </c>
      <c r="AV16" s="28">
        <v>0.12300000000000001</v>
      </c>
      <c r="AW16" s="28">
        <v>0.11800000000000001</v>
      </c>
      <c r="AX16" s="28">
        <v>0.10300000000000001</v>
      </c>
      <c r="AY16" s="28">
        <v>0.126</v>
      </c>
      <c r="AZ16" s="30">
        <v>5.9299999999999999E-2</v>
      </c>
      <c r="BA16" s="30">
        <v>7.6200000000000004E-2</v>
      </c>
      <c r="BB16" s="30">
        <v>0.19117229633834798</v>
      </c>
      <c r="BC16" s="30">
        <v>0.34828997881032464</v>
      </c>
      <c r="BD16" s="30">
        <v>0.26652156707558372</v>
      </c>
      <c r="BE16" s="30">
        <v>0.30411555203798973</v>
      </c>
      <c r="BF16" s="30">
        <v>0.22418426103646832</v>
      </c>
      <c r="BG16" s="30">
        <v>0.1206</v>
      </c>
      <c r="BH16" s="29">
        <v>425.6</v>
      </c>
      <c r="BI16" s="29">
        <v>404.1</v>
      </c>
      <c r="BJ16" s="29">
        <v>461.1</v>
      </c>
      <c r="BK16" s="29">
        <v>461.1</v>
      </c>
      <c r="BL16" s="29">
        <v>1614.6</v>
      </c>
      <c r="BM16" s="29">
        <v>1516.2</v>
      </c>
      <c r="BN16" s="29">
        <v>553</v>
      </c>
      <c r="BO16" s="29">
        <v>529.6</v>
      </c>
      <c r="BP16" s="29">
        <v>357.72863723608447</v>
      </c>
      <c r="BQ16" s="29">
        <v>2.64</v>
      </c>
      <c r="BR16" s="29">
        <v>0</v>
      </c>
      <c r="BS16" s="29">
        <v>319.185</v>
      </c>
      <c r="BT16" s="30">
        <v>0.89225453814968847</v>
      </c>
      <c r="BU16" s="29">
        <v>38.543637236084464</v>
      </c>
      <c r="BV16" s="29">
        <v>82.27500000000002</v>
      </c>
      <c r="BW16" s="29">
        <v>84.91500000000002</v>
      </c>
      <c r="BX16" s="29">
        <v>2113.8000000000002</v>
      </c>
      <c r="BY16" s="29">
        <v>1027.1000000000001</v>
      </c>
      <c r="BZ16" s="29">
        <v>1965.3</v>
      </c>
      <c r="CA16" s="29">
        <v>1149.28</v>
      </c>
      <c r="CB16" s="29">
        <v>-253.3</v>
      </c>
      <c r="CC16" s="31">
        <v>0.55300000000000005</v>
      </c>
      <c r="CD16" s="31">
        <v>0.42499999999999999</v>
      </c>
      <c r="CE16" s="31">
        <v>0.36</v>
      </c>
      <c r="CF16" s="31">
        <v>0.60555986416916385</v>
      </c>
      <c r="CG16" s="31">
        <v>0.73096215367122619</v>
      </c>
      <c r="CH16" s="29">
        <v>316.24999999999994</v>
      </c>
      <c r="CI16" s="29">
        <v>236.76999999999998</v>
      </c>
      <c r="CJ16" s="29">
        <v>-253.3</v>
      </c>
      <c r="CK16" s="28">
        <f t="shared" si="0"/>
        <v>-3.0786994834396832</v>
      </c>
      <c r="CL16" s="34">
        <f t="shared" si="1"/>
        <v>1.4048795767785047</v>
      </c>
      <c r="CM16" s="29">
        <v>521</v>
      </c>
      <c r="CN16" s="29">
        <v>116.8</v>
      </c>
      <c r="CO16" s="29">
        <v>404.1</v>
      </c>
      <c r="CP16" s="29">
        <v>5455</v>
      </c>
      <c r="CQ16" s="29">
        <v>529.6</v>
      </c>
      <c r="CR16" s="29">
        <v>4638.9799999999996</v>
      </c>
      <c r="CS16" s="29">
        <v>82.27500000000002</v>
      </c>
      <c r="CT16" s="29">
        <v>1.7065999999999999</v>
      </c>
      <c r="CU16" s="29">
        <v>461.09399999999999</v>
      </c>
      <c r="CV16" s="29">
        <v>1150.9866</v>
      </c>
      <c r="CW16" s="29">
        <v>553.57299999999998</v>
      </c>
      <c r="CX16" s="28">
        <v>0.1910152395648399</v>
      </c>
      <c r="CY16" s="28">
        <v>0.34770770555092728</v>
      </c>
      <c r="CZ16" s="31">
        <v>8.380069114642513</v>
      </c>
      <c r="DA16" s="5">
        <v>7.5441527446300709</v>
      </c>
      <c r="DB16" s="9"/>
      <c r="DC16" s="9"/>
    </row>
    <row r="17" spans="1:107" ht="20">
      <c r="A17" s="25" t="s">
        <v>931</v>
      </c>
      <c r="B17" s="25" t="s">
        <v>932</v>
      </c>
      <c r="C17" s="26" t="s">
        <v>103</v>
      </c>
      <c r="D17" s="26" t="s">
        <v>1137</v>
      </c>
      <c r="E17" s="32" t="s">
        <v>99</v>
      </c>
      <c r="F17" s="32" t="s">
        <v>1138</v>
      </c>
      <c r="G17" s="27">
        <v>0.79</v>
      </c>
      <c r="H17" s="27">
        <v>47.497345971563981</v>
      </c>
      <c r="I17" s="28">
        <v>9.0499999999999997E-2</v>
      </c>
      <c r="J17" s="28">
        <v>4.3596098104265399</v>
      </c>
      <c r="K17" s="28">
        <v>4.7E-2</v>
      </c>
      <c r="L17" s="28">
        <v>0.1081</v>
      </c>
      <c r="M17" s="28">
        <v>8.9722999999999997E-2</v>
      </c>
      <c r="N17" s="28">
        <v>0.16074192771559193</v>
      </c>
      <c r="O17" s="28" t="s">
        <v>100</v>
      </c>
      <c r="P17" s="28">
        <v>-0.22186833338961554</v>
      </c>
      <c r="Q17" s="29">
        <v>0.84399999999999997</v>
      </c>
      <c r="R17" s="29">
        <v>0</v>
      </c>
      <c r="S17" s="29">
        <v>49.9</v>
      </c>
      <c r="T17" s="29">
        <v>49.9</v>
      </c>
      <c r="U17" s="29">
        <v>50.744</v>
      </c>
      <c r="V17" s="29">
        <v>0.19700000000000001</v>
      </c>
      <c r="W17" s="29">
        <v>50.546999999999997</v>
      </c>
      <c r="X17" s="30">
        <v>3.8822323821535551E-3</v>
      </c>
      <c r="Y17" s="31">
        <v>0.53333333333333333</v>
      </c>
      <c r="Z17" s="30" t="s">
        <v>100</v>
      </c>
      <c r="AA17" s="30">
        <v>0.9833674917231594</v>
      </c>
      <c r="AB17" s="30" t="s">
        <v>100</v>
      </c>
      <c r="AC17" s="30">
        <v>59.123222748815166</v>
      </c>
      <c r="AD17" s="29">
        <v>6.0000000000000001E-3</v>
      </c>
      <c r="AE17" s="31">
        <v>-0.89850000000000008</v>
      </c>
      <c r="AF17" s="30">
        <v>0.13038404810405299</v>
      </c>
      <c r="AG17" s="30" t="s">
        <v>100</v>
      </c>
      <c r="AH17" s="31">
        <v>0.42857142857142855</v>
      </c>
      <c r="AI17" s="1" t="s">
        <v>100</v>
      </c>
      <c r="AJ17" s="31" t="s">
        <v>100</v>
      </c>
      <c r="AK17" s="31" t="s">
        <v>100</v>
      </c>
      <c r="AL17" s="31" t="s">
        <v>100</v>
      </c>
      <c r="AM17" s="31" t="s">
        <v>100</v>
      </c>
      <c r="AN17" s="31" t="s">
        <v>100</v>
      </c>
      <c r="AO17" s="31">
        <v>0.12091690544412606</v>
      </c>
      <c r="AP17" s="31" t="s">
        <v>100</v>
      </c>
      <c r="AQ17" s="31" t="s">
        <v>100</v>
      </c>
      <c r="AR17" s="31">
        <v>2.9382665814102191</v>
      </c>
      <c r="AS17" s="31">
        <v>7.2416905444126067</v>
      </c>
      <c r="AT17" s="30" t="s">
        <v>100</v>
      </c>
      <c r="AU17" s="30">
        <v>0</v>
      </c>
      <c r="AV17" s="28" t="s">
        <v>100</v>
      </c>
      <c r="AW17" s="28" t="s">
        <v>100</v>
      </c>
      <c r="AX17" s="28">
        <v>-8.9999999999999998E-4</v>
      </c>
      <c r="AY17" s="28">
        <v>-0.13300000000000001</v>
      </c>
      <c r="AZ17" s="30" t="s">
        <v>100</v>
      </c>
      <c r="BA17" s="30" t="s">
        <v>100</v>
      </c>
      <c r="BB17" s="30" t="s">
        <v>100</v>
      </c>
      <c r="BC17" s="30">
        <v>-6.1126405674023609E-2</v>
      </c>
      <c r="BD17" s="30">
        <v>-0.14169570267131243</v>
      </c>
      <c r="BE17" s="30">
        <v>-0.15214866434378632</v>
      </c>
      <c r="BF17" s="30">
        <v>0</v>
      </c>
      <c r="BG17" s="30" t="s">
        <v>100</v>
      </c>
      <c r="BH17" s="29">
        <v>-0.77800000000000002</v>
      </c>
      <c r="BI17" s="29">
        <v>-1.22</v>
      </c>
      <c r="BJ17" s="29">
        <v>-1.31</v>
      </c>
      <c r="BK17" s="29">
        <v>-1.31</v>
      </c>
      <c r="BL17" s="29">
        <v>6.98</v>
      </c>
      <c r="BM17" s="29">
        <v>8.61</v>
      </c>
      <c r="BN17" s="29">
        <v>-0.77</v>
      </c>
      <c r="BO17" s="29">
        <v>-1.3</v>
      </c>
      <c r="BP17" s="29">
        <v>-1.31</v>
      </c>
      <c r="BQ17" s="29">
        <v>0</v>
      </c>
      <c r="BR17" s="29">
        <v>0</v>
      </c>
      <c r="BS17" s="29">
        <v>0.27900000000000003</v>
      </c>
      <c r="BT17" s="30" t="s">
        <v>100</v>
      </c>
      <c r="BU17" s="29">
        <v>-1.589</v>
      </c>
      <c r="BV17" s="29">
        <v>-1.4990000000000001</v>
      </c>
      <c r="BW17" s="29">
        <v>-1.4990000000000001</v>
      </c>
      <c r="BX17" s="29">
        <v>-36</v>
      </c>
      <c r="BY17" s="29">
        <v>21.431000000000001</v>
      </c>
      <c r="BZ17" s="29">
        <v>-32.5</v>
      </c>
      <c r="CA17" s="29">
        <v>17.202999999999999</v>
      </c>
      <c r="CB17" s="29">
        <v>0</v>
      </c>
      <c r="CC17" s="31">
        <v>-0.73199999999999998</v>
      </c>
      <c r="CD17" s="31">
        <v>0.50600000000000001</v>
      </c>
      <c r="CE17" s="31">
        <v>0.36</v>
      </c>
      <c r="CF17" s="31">
        <v>1.3010524196964717</v>
      </c>
      <c r="CG17" s="31">
        <v>1.2054082247148761</v>
      </c>
      <c r="CH17" s="29">
        <v>-0.25669999999999998</v>
      </c>
      <c r="CI17" s="29">
        <v>-1.0419000000000003</v>
      </c>
      <c r="CJ17" s="29">
        <v>0</v>
      </c>
      <c r="CK17" s="28">
        <f t="shared" si="0"/>
        <v>0</v>
      </c>
      <c r="CL17" s="34">
        <f t="shared" si="1"/>
        <v>0.40574318432831485</v>
      </c>
      <c r="CM17" s="29" t="s">
        <v>100</v>
      </c>
      <c r="CN17" s="29" t="s">
        <v>100</v>
      </c>
      <c r="CO17" s="29" t="s">
        <v>100</v>
      </c>
      <c r="CP17" s="29" t="s">
        <v>100</v>
      </c>
      <c r="CQ17" s="29" t="s">
        <v>100</v>
      </c>
      <c r="CR17" s="29" t="s">
        <v>100</v>
      </c>
      <c r="CS17" s="29" t="s">
        <v>100</v>
      </c>
      <c r="CT17" s="29">
        <v>0</v>
      </c>
      <c r="CU17" s="29">
        <v>-1.31</v>
      </c>
      <c r="CV17" s="29">
        <v>17.202999999999999</v>
      </c>
      <c r="CW17" s="29">
        <v>-0.77</v>
      </c>
      <c r="CX17" s="28" t="s">
        <v>100</v>
      </c>
      <c r="CY17" s="28">
        <v>-6.1126405674023609E-2</v>
      </c>
      <c r="CZ17" s="31" t="s">
        <v>100</v>
      </c>
      <c r="DA17" s="5">
        <v>8.2221957608954508</v>
      </c>
      <c r="DB17" s="9"/>
      <c r="DC17" s="9"/>
    </row>
    <row r="18" spans="1:107" ht="20">
      <c r="A18" s="25" t="s">
        <v>256</v>
      </c>
      <c r="B18" s="25" t="s">
        <v>257</v>
      </c>
      <c r="C18" s="26" t="s">
        <v>120</v>
      </c>
      <c r="D18" s="26" t="s">
        <v>1137</v>
      </c>
      <c r="E18" s="32" t="s">
        <v>99</v>
      </c>
      <c r="F18" s="32" t="s">
        <v>1138</v>
      </c>
      <c r="G18" s="27">
        <v>0.67</v>
      </c>
      <c r="H18" s="27">
        <v>1.5555334746222431</v>
      </c>
      <c r="I18" s="28">
        <v>9.0499999999999997E-2</v>
      </c>
      <c r="J18" s="28">
        <v>0.20187577945331298</v>
      </c>
      <c r="K18" s="28">
        <v>4.7E-2</v>
      </c>
      <c r="L18" s="28">
        <v>0.1081</v>
      </c>
      <c r="M18" s="28">
        <v>8.9722999999999997E-2</v>
      </c>
      <c r="N18" s="28">
        <v>0.12050558966103996</v>
      </c>
      <c r="O18" s="28">
        <v>-0.18847695823523833</v>
      </c>
      <c r="P18" s="28">
        <v>-6.7962952333382953E-2</v>
      </c>
      <c r="Q18" s="29">
        <v>425.6</v>
      </c>
      <c r="R18" s="29">
        <v>127.42402029619898</v>
      </c>
      <c r="S18" s="29">
        <v>997.6</v>
      </c>
      <c r="T18" s="29">
        <v>1125.0240202961991</v>
      </c>
      <c r="U18" s="29">
        <v>1550.624020296199</v>
      </c>
      <c r="V18" s="29">
        <v>218.2</v>
      </c>
      <c r="W18" s="29">
        <v>1332.4240202961989</v>
      </c>
      <c r="X18" s="30">
        <v>0.14071754154712474</v>
      </c>
      <c r="Y18" s="31">
        <v>0.28475094916983051</v>
      </c>
      <c r="Z18" s="30">
        <v>0.54022138968470867</v>
      </c>
      <c r="AA18" s="30">
        <v>0.72552985480084198</v>
      </c>
      <c r="AB18" s="30">
        <v>1.1749598123197902</v>
      </c>
      <c r="AC18" s="30">
        <v>2.6433835063350539</v>
      </c>
      <c r="AD18" s="29">
        <v>0.24099999999999999</v>
      </c>
      <c r="AE18" s="31" t="s">
        <v>100</v>
      </c>
      <c r="AF18" s="30" t="s">
        <v>100</v>
      </c>
      <c r="AG18" s="30" t="s">
        <v>100</v>
      </c>
      <c r="AH18" s="31">
        <v>0.3787234042553192</v>
      </c>
      <c r="AI18" s="1">
        <v>2.1230769230769231</v>
      </c>
      <c r="AJ18" s="31">
        <v>13.641025641025642</v>
      </c>
      <c r="AK18" s="31">
        <v>62.404692082111438</v>
      </c>
      <c r="AL18" s="31">
        <v>8.9259259259259256</v>
      </c>
      <c r="AM18" s="31">
        <v>0.52465483234714005</v>
      </c>
      <c r="AN18" s="31">
        <v>0.44449086161879897</v>
      </c>
      <c r="AO18" s="31">
        <v>0.14439355385920272</v>
      </c>
      <c r="AP18" s="31">
        <v>8.3060960184111874</v>
      </c>
      <c r="AQ18" s="31">
        <v>5.237515803051096</v>
      </c>
      <c r="AR18" s="31">
        <v>0.71469551740502002</v>
      </c>
      <c r="AS18" s="31">
        <v>0.4520522545534178</v>
      </c>
      <c r="AT18" s="30">
        <v>0</v>
      </c>
      <c r="AU18" s="30">
        <v>0</v>
      </c>
      <c r="AV18" s="28" t="s">
        <v>100</v>
      </c>
      <c r="AW18" s="28" t="s">
        <v>100</v>
      </c>
      <c r="AX18" s="28" t="s">
        <v>100</v>
      </c>
      <c r="AY18" s="28" t="s">
        <v>100</v>
      </c>
      <c r="AZ18" s="30">
        <v>0.26</v>
      </c>
      <c r="BA18" s="30">
        <v>5.3499999999999999E-2</v>
      </c>
      <c r="BB18" s="30">
        <v>1.3398821218074657E-2</v>
      </c>
      <c r="BC18" s="30">
        <v>5.2542637327657002E-2</v>
      </c>
      <c r="BD18" s="30">
        <v>2.3763066202090594E-3</v>
      </c>
      <c r="BE18" s="30">
        <v>5.5893796495038402E-2</v>
      </c>
      <c r="BF18" s="30">
        <v>0.5</v>
      </c>
      <c r="BG18" s="30">
        <v>3.0299999999999997E-2</v>
      </c>
      <c r="BH18" s="29">
        <v>31.2</v>
      </c>
      <c r="BI18" s="29">
        <v>6.82</v>
      </c>
      <c r="BJ18" s="29">
        <v>165.6</v>
      </c>
      <c r="BK18" s="29">
        <v>160.41519594076021</v>
      </c>
      <c r="BL18" s="29">
        <v>2947.5</v>
      </c>
      <c r="BM18" s="29">
        <v>2870</v>
      </c>
      <c r="BN18" s="29">
        <v>254</v>
      </c>
      <c r="BO18" s="29">
        <v>254.4</v>
      </c>
      <c r="BP18" s="29">
        <v>80.207597970380107</v>
      </c>
      <c r="BQ18" s="29">
        <v>71.100000000000009</v>
      </c>
      <c r="BR18" s="29">
        <v>-24.8</v>
      </c>
      <c r="BS18" s="29">
        <v>282.60000000000002</v>
      </c>
      <c r="BT18" s="30">
        <v>3.2141593380617515</v>
      </c>
      <c r="BU18" s="29">
        <v>-177.5924020296199</v>
      </c>
      <c r="BV18" s="29">
        <v>-322.08000000000004</v>
      </c>
      <c r="BW18" s="29">
        <v>-250.98000000000002</v>
      </c>
      <c r="BX18" s="29">
        <v>509</v>
      </c>
      <c r="BY18" s="29">
        <v>1526.5240202961991</v>
      </c>
      <c r="BZ18" s="29">
        <v>957.5</v>
      </c>
      <c r="CA18" s="29">
        <v>1864.324020296199</v>
      </c>
      <c r="CB18" s="29">
        <v>0</v>
      </c>
      <c r="CC18" s="31" t="s">
        <v>100</v>
      </c>
      <c r="CD18" s="31" t="s">
        <v>100</v>
      </c>
      <c r="CE18" s="31">
        <v>0.36</v>
      </c>
      <c r="CF18" s="31" t="s">
        <v>100</v>
      </c>
      <c r="CG18" s="31" t="s">
        <v>100</v>
      </c>
      <c r="CH18" s="29" t="s">
        <v>100</v>
      </c>
      <c r="CI18" s="29" t="s">
        <v>100</v>
      </c>
      <c r="CJ18" s="29">
        <v>0</v>
      </c>
      <c r="CK18" s="28">
        <f t="shared" si="0"/>
        <v>0</v>
      </c>
      <c r="CL18" s="34">
        <f t="shared" si="1"/>
        <v>1.5810019974594913</v>
      </c>
      <c r="CM18" s="29">
        <v>13.9</v>
      </c>
      <c r="CN18" s="29">
        <v>9.3000000000000007</v>
      </c>
      <c r="CO18" s="29">
        <v>6.82</v>
      </c>
      <c r="CP18" s="29">
        <v>425.6</v>
      </c>
      <c r="CQ18" s="29">
        <v>254.4</v>
      </c>
      <c r="CR18" s="29">
        <v>1332.4240202961989</v>
      </c>
      <c r="CS18" s="29" t="s">
        <v>100</v>
      </c>
      <c r="CT18" s="29">
        <v>0</v>
      </c>
      <c r="CU18" s="29">
        <v>160.41519594076021</v>
      </c>
      <c r="CV18" s="29">
        <v>1864.324020296199</v>
      </c>
      <c r="CW18" s="29">
        <v>254</v>
      </c>
      <c r="CX18" s="28">
        <v>1.3398821218074657E-2</v>
      </c>
      <c r="CY18" s="28">
        <v>5.2542637327657002E-2</v>
      </c>
      <c r="CZ18" s="31">
        <v>5.245763859433854</v>
      </c>
      <c r="DA18" s="5">
        <v>34.859813084112147</v>
      </c>
      <c r="DB18" s="9"/>
      <c r="DC18" s="9"/>
    </row>
    <row r="19" spans="1:107" ht="20">
      <c r="A19" s="25" t="s">
        <v>1135</v>
      </c>
      <c r="B19" s="25" t="s">
        <v>1136</v>
      </c>
      <c r="C19" s="26" t="s">
        <v>110</v>
      </c>
      <c r="D19" s="26" t="s">
        <v>1137</v>
      </c>
      <c r="E19" s="32" t="s">
        <v>99</v>
      </c>
      <c r="F19" s="32" t="s">
        <v>1138</v>
      </c>
      <c r="G19" s="27">
        <v>1.05</v>
      </c>
      <c r="H19" s="27">
        <v>1.05</v>
      </c>
      <c r="I19" s="28">
        <v>9.0499999999999997E-2</v>
      </c>
      <c r="J19" s="28">
        <v>0.15612500000000001</v>
      </c>
      <c r="K19" s="28">
        <v>4.7E-2</v>
      </c>
      <c r="L19" s="28">
        <v>0.1081</v>
      </c>
      <c r="M19" s="28">
        <v>8.9722999999999997E-2</v>
      </c>
      <c r="N19" s="28">
        <v>0.15612500000000001</v>
      </c>
      <c r="O19" s="28">
        <v>-0.15612500000000001</v>
      </c>
      <c r="P19" s="28">
        <v>-0.15612500000000001</v>
      </c>
      <c r="Q19" s="29">
        <v>5.7000000000000002E-2</v>
      </c>
      <c r="R19" s="29">
        <v>0</v>
      </c>
      <c r="S19" s="29">
        <v>0</v>
      </c>
      <c r="T19" s="29">
        <v>0</v>
      </c>
      <c r="U19" s="29">
        <v>5.7000000000000002E-2</v>
      </c>
      <c r="V19" s="29">
        <v>0</v>
      </c>
      <c r="W19" s="29">
        <v>5.7000000000000002E-2</v>
      </c>
      <c r="X19" s="30">
        <v>0</v>
      </c>
      <c r="Y19" s="31">
        <v>0.14791336502905439</v>
      </c>
      <c r="Z19" s="30" t="s">
        <v>100</v>
      </c>
      <c r="AA19" s="30">
        <v>0</v>
      </c>
      <c r="AB19" s="30" t="s">
        <v>100</v>
      </c>
      <c r="AC19" s="30">
        <v>0</v>
      </c>
      <c r="AD19" s="29">
        <v>0</v>
      </c>
      <c r="AE19" s="31">
        <v>0.14802777777777779</v>
      </c>
      <c r="AF19" s="30">
        <v>3.1622776601683791E-2</v>
      </c>
      <c r="AG19" s="30" t="s">
        <v>100</v>
      </c>
      <c r="AH19" s="31">
        <v>1</v>
      </c>
      <c r="AI19" s="1" t="s">
        <v>100</v>
      </c>
      <c r="AJ19" s="31" t="s">
        <v>100</v>
      </c>
      <c r="AK19" s="31" t="s">
        <v>100</v>
      </c>
      <c r="AL19" s="31" t="s">
        <v>100</v>
      </c>
      <c r="AM19" s="31" t="s">
        <v>100</v>
      </c>
      <c r="AN19" s="31" t="s">
        <v>100</v>
      </c>
      <c r="AO19" s="31" t="s">
        <v>100</v>
      </c>
      <c r="AP19" s="31" t="s">
        <v>100</v>
      </c>
      <c r="AQ19" s="31" t="s">
        <v>100</v>
      </c>
      <c r="AR19" s="31" t="s">
        <v>100</v>
      </c>
      <c r="AS19" s="31" t="s">
        <v>100</v>
      </c>
      <c r="AT19" s="30" t="s">
        <v>100</v>
      </c>
      <c r="AU19" s="30">
        <v>0</v>
      </c>
      <c r="AV19" s="28" t="s">
        <v>100</v>
      </c>
      <c r="AW19" s="28" t="s">
        <v>100</v>
      </c>
      <c r="AX19" s="28" t="s">
        <v>100</v>
      </c>
      <c r="AY19" s="28" t="s">
        <v>100</v>
      </c>
      <c r="AZ19" s="30" t="s">
        <v>100</v>
      </c>
      <c r="BA19" s="30" t="s">
        <v>100</v>
      </c>
      <c r="BB19" s="30">
        <v>0</v>
      </c>
      <c r="BC19" s="30">
        <v>0</v>
      </c>
      <c r="BD19" s="30" t="s">
        <v>100</v>
      </c>
      <c r="BE19" s="30" t="s">
        <v>100</v>
      </c>
      <c r="BF19" s="30">
        <v>0</v>
      </c>
      <c r="BG19" s="30" t="s">
        <v>100</v>
      </c>
      <c r="BH19" s="29">
        <v>0</v>
      </c>
      <c r="BI19" s="29">
        <v>0</v>
      </c>
      <c r="BJ19" s="29">
        <v>0</v>
      </c>
      <c r="BK19" s="29">
        <v>0</v>
      </c>
      <c r="BL19" s="29">
        <v>0</v>
      </c>
      <c r="BM19" s="29">
        <v>0</v>
      </c>
      <c r="BN19" s="29">
        <v>0</v>
      </c>
      <c r="BO19" s="29">
        <v>0</v>
      </c>
      <c r="BP19" s="29">
        <v>0</v>
      </c>
      <c r="BQ19" s="29">
        <v>0</v>
      </c>
      <c r="BR19" s="29">
        <v>0</v>
      </c>
      <c r="BS19" s="29">
        <v>0</v>
      </c>
      <c r="BT19" s="30" t="s">
        <v>100</v>
      </c>
      <c r="BU19" s="29">
        <v>0</v>
      </c>
      <c r="BV19" s="29">
        <v>0</v>
      </c>
      <c r="BW19" s="29">
        <v>0</v>
      </c>
      <c r="BX19" s="29">
        <v>3.1</v>
      </c>
      <c r="BY19" s="29">
        <v>1.31</v>
      </c>
      <c r="BZ19" s="29">
        <v>0</v>
      </c>
      <c r="CA19" s="29">
        <v>0</v>
      </c>
      <c r="CB19" s="29">
        <v>0</v>
      </c>
      <c r="CC19" s="31">
        <v>-0.41299999999999998</v>
      </c>
      <c r="CD19" s="31" t="s">
        <v>100</v>
      </c>
      <c r="CE19" s="31">
        <v>0.36</v>
      </c>
      <c r="CF19" s="31" t="s">
        <v>100</v>
      </c>
      <c r="CG19" s="31" t="s">
        <v>100</v>
      </c>
      <c r="CH19" s="29" t="s">
        <v>100</v>
      </c>
      <c r="CI19" s="29" t="s">
        <v>100</v>
      </c>
      <c r="CJ19" s="29">
        <v>0</v>
      </c>
      <c r="CK19" s="28">
        <f t="shared" si="0"/>
        <v>0</v>
      </c>
      <c r="CL19" s="34" t="str">
        <f t="shared" si="1"/>
        <v>NA</v>
      </c>
      <c r="CM19" s="29" t="s">
        <v>100</v>
      </c>
      <c r="CN19" s="29" t="s">
        <v>100</v>
      </c>
      <c r="CO19" s="29" t="s">
        <v>100</v>
      </c>
      <c r="CP19" s="29" t="s">
        <v>100</v>
      </c>
      <c r="CQ19" s="29" t="s">
        <v>100</v>
      </c>
      <c r="CR19" s="29" t="s">
        <v>100</v>
      </c>
      <c r="CS19" s="29" t="s">
        <v>100</v>
      </c>
      <c r="CT19" s="29">
        <v>0</v>
      </c>
      <c r="CU19" s="29">
        <v>0</v>
      </c>
      <c r="CV19" s="29">
        <v>0</v>
      </c>
      <c r="CW19" s="29">
        <v>0</v>
      </c>
      <c r="CX19" s="28">
        <v>0</v>
      </c>
      <c r="CY19" s="28">
        <v>0</v>
      </c>
      <c r="CZ19" s="31" t="s">
        <v>100</v>
      </c>
      <c r="DA19" s="5">
        <v>2.1333333333333333</v>
      </c>
      <c r="DB19" s="9"/>
      <c r="DC19" s="9"/>
    </row>
    <row r="20" spans="1:107" ht="20">
      <c r="A20" s="25" t="s">
        <v>603</v>
      </c>
      <c r="B20" s="25" t="s">
        <v>604</v>
      </c>
      <c r="C20" s="26" t="s">
        <v>141</v>
      </c>
      <c r="D20" s="26" t="s">
        <v>1137</v>
      </c>
      <c r="E20" s="32" t="s">
        <v>99</v>
      </c>
      <c r="F20" s="32" t="s">
        <v>1138</v>
      </c>
      <c r="G20" s="27">
        <v>0.61</v>
      </c>
      <c r="H20" s="27">
        <v>1.8259125188536953</v>
      </c>
      <c r="I20" s="28">
        <v>9.0499999999999997E-2</v>
      </c>
      <c r="J20" s="28">
        <v>0.22634508295625944</v>
      </c>
      <c r="K20" s="28">
        <v>3.2000000000000001E-2</v>
      </c>
      <c r="L20" s="28">
        <v>9.3100000000000002E-2</v>
      </c>
      <c r="M20" s="28">
        <v>7.7272999999999994E-2</v>
      </c>
      <c r="N20" s="28">
        <v>0.11866110343383585</v>
      </c>
      <c r="O20" s="28">
        <v>-0.13713873374991023</v>
      </c>
      <c r="P20" s="28">
        <v>-2.8761761214995907E-2</v>
      </c>
      <c r="Q20" s="29">
        <v>8.84</v>
      </c>
      <c r="R20" s="29">
        <v>0</v>
      </c>
      <c r="S20" s="29">
        <v>23</v>
      </c>
      <c r="T20" s="29">
        <v>23</v>
      </c>
      <c r="U20" s="29">
        <v>31.84</v>
      </c>
      <c r="V20" s="29">
        <v>2.69</v>
      </c>
      <c r="W20" s="29">
        <v>29.15</v>
      </c>
      <c r="X20" s="30">
        <v>8.4484924623115576E-2</v>
      </c>
      <c r="Y20" s="31">
        <v>3.271604938271605E-2</v>
      </c>
      <c r="Z20" s="30">
        <v>0.45009784735812131</v>
      </c>
      <c r="AA20" s="30">
        <v>0.72236180904522618</v>
      </c>
      <c r="AB20" s="30">
        <v>0.81850533807829173</v>
      </c>
      <c r="AC20" s="30">
        <v>2.6018099547511313</v>
      </c>
      <c r="AD20" s="29">
        <v>2.1999999999999999E-2</v>
      </c>
      <c r="AE20" s="31">
        <v>1.1945000000000001</v>
      </c>
      <c r="AF20" s="30">
        <v>0.11832159566199232</v>
      </c>
      <c r="AG20" s="30">
        <v>0.38031941462783242</v>
      </c>
      <c r="AH20" s="31">
        <v>0.26315789473684204</v>
      </c>
      <c r="AI20" s="1">
        <v>2.2195121951219514</v>
      </c>
      <c r="AJ20" s="31">
        <v>2.4623955431754876</v>
      </c>
      <c r="AK20" s="31">
        <v>3.1459074733096086</v>
      </c>
      <c r="AL20" s="31" t="s">
        <v>100</v>
      </c>
      <c r="AM20" s="31" t="s">
        <v>100</v>
      </c>
      <c r="AN20" s="31">
        <v>0.31459074733096082</v>
      </c>
      <c r="AO20" s="31">
        <v>6.7326732673267317E-2</v>
      </c>
      <c r="AP20" s="31">
        <v>5.3388278388278385</v>
      </c>
      <c r="AQ20" s="31">
        <v>4.0041208791208787</v>
      </c>
      <c r="AR20" s="31">
        <v>0.6021483164635405</v>
      </c>
      <c r="AS20" s="31">
        <v>0.22201066260472199</v>
      </c>
      <c r="AT20" s="30">
        <v>0</v>
      </c>
      <c r="AU20" s="30">
        <v>0</v>
      </c>
      <c r="AV20" s="28">
        <v>7.5600000000000001E-2</v>
      </c>
      <c r="AW20" s="28">
        <v>0.26600000000000001</v>
      </c>
      <c r="AX20" s="28">
        <v>0.109</v>
      </c>
      <c r="AY20" s="28">
        <v>0.10099999999999999</v>
      </c>
      <c r="AZ20" s="30" t="s">
        <v>100</v>
      </c>
      <c r="BA20" s="30" t="s">
        <v>100</v>
      </c>
      <c r="BB20" s="30">
        <v>8.9206349206349206E-2</v>
      </c>
      <c r="BC20" s="30">
        <v>8.9899342218839939E-2</v>
      </c>
      <c r="BD20" s="30">
        <v>2.233704292527822E-2</v>
      </c>
      <c r="BE20" s="30">
        <v>4.3402225755166932E-2</v>
      </c>
      <c r="BF20" s="30">
        <v>0.23387978142076501</v>
      </c>
      <c r="BG20" s="30" t="s">
        <v>100</v>
      </c>
      <c r="BH20" s="29">
        <v>3.59</v>
      </c>
      <c r="BI20" s="29">
        <v>2.81</v>
      </c>
      <c r="BJ20" s="29">
        <v>5.46</v>
      </c>
      <c r="BK20" s="29">
        <v>5.46</v>
      </c>
      <c r="BL20" s="29">
        <v>131.30000000000001</v>
      </c>
      <c r="BM20" s="29">
        <v>125.8</v>
      </c>
      <c r="BN20" s="29">
        <v>8.7799999999999994</v>
      </c>
      <c r="BO20" s="29">
        <v>7.28</v>
      </c>
      <c r="BP20" s="29">
        <v>4.1830163934426228</v>
      </c>
      <c r="BQ20" s="29">
        <v>-3.7360000000000002</v>
      </c>
      <c r="BR20" s="29">
        <v>0</v>
      </c>
      <c r="BS20" s="29">
        <v>4.22</v>
      </c>
      <c r="BT20" s="30">
        <v>1.008841372607421</v>
      </c>
      <c r="BU20" s="29">
        <v>-3.698360655737698E-2</v>
      </c>
      <c r="BV20" s="29">
        <v>2.3260000000000005</v>
      </c>
      <c r="BW20" s="29">
        <v>-1.4099999999999997</v>
      </c>
      <c r="BX20" s="29">
        <v>31.5</v>
      </c>
      <c r="BY20" s="29">
        <v>46.53</v>
      </c>
      <c r="BZ20" s="29">
        <v>28.1</v>
      </c>
      <c r="CA20" s="29">
        <v>48.410000000000004</v>
      </c>
      <c r="CB20" s="29">
        <v>0</v>
      </c>
      <c r="CC20" s="31">
        <v>0.3</v>
      </c>
      <c r="CD20" s="31">
        <v>0.69399999999999995</v>
      </c>
      <c r="CE20" s="31">
        <v>0.36</v>
      </c>
      <c r="CF20" s="31" t="s">
        <v>100</v>
      </c>
      <c r="CG20" s="31" t="s">
        <v>100</v>
      </c>
      <c r="CH20" s="29" t="s">
        <v>100</v>
      </c>
      <c r="CI20" s="29" t="s">
        <v>100</v>
      </c>
      <c r="CJ20" s="29">
        <v>0</v>
      </c>
      <c r="CK20" s="28">
        <f t="shared" si="0"/>
        <v>0</v>
      </c>
      <c r="CL20" s="34">
        <f t="shared" si="1"/>
        <v>2.7122495352199958</v>
      </c>
      <c r="CM20" s="29">
        <v>3.66</v>
      </c>
      <c r="CN20" s="29">
        <v>0.85599999999999998</v>
      </c>
      <c r="CO20" s="29">
        <v>2.81</v>
      </c>
      <c r="CP20" s="29">
        <v>8.84</v>
      </c>
      <c r="CQ20" s="29">
        <v>7.28</v>
      </c>
      <c r="CR20" s="29">
        <v>29.15</v>
      </c>
      <c r="CS20" s="29" t="s">
        <v>100</v>
      </c>
      <c r="CT20" s="29">
        <v>0</v>
      </c>
      <c r="CU20" s="29">
        <v>5.46</v>
      </c>
      <c r="CV20" s="29">
        <v>48.410000000000004</v>
      </c>
      <c r="CW20" s="29">
        <v>8.7799999999999994</v>
      </c>
      <c r="CX20" s="28">
        <v>8.9206349206349206E-2</v>
      </c>
      <c r="CY20" s="28">
        <v>8.9899342218839939E-2</v>
      </c>
      <c r="CZ20" s="31">
        <v>3.3200455580865604</v>
      </c>
      <c r="DA20" s="5">
        <v>19.381053947765185</v>
      </c>
      <c r="DB20" s="9"/>
      <c r="DC20" s="9"/>
    </row>
    <row r="21" spans="1:107" ht="20">
      <c r="A21" s="25" t="s">
        <v>577</v>
      </c>
      <c r="B21" s="25" t="s">
        <v>578</v>
      </c>
      <c r="C21" s="26" t="s">
        <v>132</v>
      </c>
      <c r="D21" s="26" t="s">
        <v>1137</v>
      </c>
      <c r="E21" s="32" t="s">
        <v>99</v>
      </c>
      <c r="F21" s="32" t="s">
        <v>1138</v>
      </c>
      <c r="G21" s="27">
        <v>0.7</v>
      </c>
      <c r="H21" s="27">
        <v>0.70167876868953394</v>
      </c>
      <c r="I21" s="28">
        <v>9.0499999999999997E-2</v>
      </c>
      <c r="J21" s="28">
        <v>0.12460192856640281</v>
      </c>
      <c r="K21" s="28">
        <v>3.6999999999999998E-2</v>
      </c>
      <c r="L21" s="28">
        <v>9.8099999999999993E-2</v>
      </c>
      <c r="M21" s="28">
        <v>8.1422999999999995E-2</v>
      </c>
      <c r="N21" s="28">
        <v>0.12448709099042835</v>
      </c>
      <c r="O21" s="28">
        <v>0.25386643991306446</v>
      </c>
      <c r="P21" s="28">
        <v>0.28792070456929186</v>
      </c>
      <c r="Q21" s="29">
        <v>427.5</v>
      </c>
      <c r="R21" s="29">
        <v>0</v>
      </c>
      <c r="S21" s="29">
        <v>1.1399999999999999</v>
      </c>
      <c r="T21" s="29">
        <v>1.1399999999999999</v>
      </c>
      <c r="U21" s="29">
        <v>428.64</v>
      </c>
      <c r="V21" s="29">
        <v>29.6</v>
      </c>
      <c r="W21" s="29">
        <v>399.03999999999996</v>
      </c>
      <c r="X21" s="30">
        <v>6.9055617767823818E-2</v>
      </c>
      <c r="Y21" s="31">
        <v>0.30531609195402298</v>
      </c>
      <c r="Z21" s="30">
        <v>5.0322238898207819E-3</v>
      </c>
      <c r="AA21" s="30">
        <v>2.6595744680851063E-3</v>
      </c>
      <c r="AB21" s="30">
        <v>5.0576752440106469E-3</v>
      </c>
      <c r="AC21" s="30">
        <v>2.6666666666666666E-3</v>
      </c>
      <c r="AD21" s="29">
        <v>0.61399999999999999</v>
      </c>
      <c r="AE21" s="31">
        <v>2.240361111111111</v>
      </c>
      <c r="AF21" s="30">
        <v>0.24083189157584592</v>
      </c>
      <c r="AG21" s="30">
        <v>0.51446674769391898</v>
      </c>
      <c r="AH21" s="31">
        <v>0.27677329624478442</v>
      </c>
      <c r="AI21" s="1">
        <v>4329.411764705882</v>
      </c>
      <c r="AJ21" s="31">
        <v>6.2683284457477999</v>
      </c>
      <c r="AK21" s="31">
        <v>6.2683284457477999</v>
      </c>
      <c r="AL21" s="31">
        <v>6.14</v>
      </c>
      <c r="AM21" s="31">
        <v>0.41788856304985333</v>
      </c>
      <c r="AN21" s="31">
        <v>1.8966282165039929</v>
      </c>
      <c r="AO21" s="31">
        <v>2.9543883897719421</v>
      </c>
      <c r="AP21" s="31">
        <v>5.4217391304347826</v>
      </c>
      <c r="AQ21" s="31">
        <v>5.3490616621983911</v>
      </c>
      <c r="AR21" s="31">
        <v>2.0262008733624453</v>
      </c>
      <c r="AS21" s="31">
        <v>2.7577055977885281</v>
      </c>
      <c r="AT21" s="30">
        <v>0</v>
      </c>
      <c r="AU21" s="30">
        <v>0</v>
      </c>
      <c r="AV21" s="28">
        <v>0.41100000000000003</v>
      </c>
      <c r="AW21" s="28">
        <v>0.97</v>
      </c>
      <c r="AX21" s="28">
        <v>0.214</v>
      </c>
      <c r="AY21" s="28">
        <v>0.39399999999999996</v>
      </c>
      <c r="AZ21" s="30">
        <v>0.15</v>
      </c>
      <c r="BA21" s="30">
        <v>0.14599999999999999</v>
      </c>
      <c r="BB21" s="30">
        <v>0.3784683684794673</v>
      </c>
      <c r="BC21" s="30">
        <v>0.41240779555972018</v>
      </c>
      <c r="BD21" s="30">
        <v>0.48575498575498577</v>
      </c>
      <c r="BE21" s="30">
        <v>0.5242165242165242</v>
      </c>
      <c r="BF21" s="30">
        <v>0.10065963060686016</v>
      </c>
      <c r="BG21" s="30">
        <v>8.0299999999999996E-2</v>
      </c>
      <c r="BH21" s="29">
        <v>68.2</v>
      </c>
      <c r="BI21" s="29">
        <v>68.2</v>
      </c>
      <c r="BJ21" s="29">
        <v>73.599999999999994</v>
      </c>
      <c r="BK21" s="29">
        <v>73.599999999999994</v>
      </c>
      <c r="BL21" s="29">
        <v>144.69999999999999</v>
      </c>
      <c r="BM21" s="29">
        <v>140.4</v>
      </c>
      <c r="BN21" s="29">
        <v>75.400000000000006</v>
      </c>
      <c r="BO21" s="29">
        <v>74.599999999999994</v>
      </c>
      <c r="BP21" s="29">
        <v>66.19145118733509</v>
      </c>
      <c r="BQ21" s="29">
        <v>0</v>
      </c>
      <c r="BR21" s="29">
        <v>0</v>
      </c>
      <c r="BS21" s="29">
        <v>0.89600000000000002</v>
      </c>
      <c r="BT21" s="30">
        <v>1.3536491252686697E-2</v>
      </c>
      <c r="BU21" s="29">
        <v>65.29545118733509</v>
      </c>
      <c r="BV21" s="29">
        <v>67.304000000000002</v>
      </c>
      <c r="BW21" s="29">
        <v>67.304000000000002</v>
      </c>
      <c r="BX21" s="29">
        <v>180.2</v>
      </c>
      <c r="BY21" s="29">
        <v>160.5</v>
      </c>
      <c r="BZ21" s="29">
        <v>225.4</v>
      </c>
      <c r="CA21" s="29">
        <v>196.94</v>
      </c>
      <c r="CB21" s="29">
        <v>0</v>
      </c>
      <c r="CC21" s="31">
        <v>0.82599999999999996</v>
      </c>
      <c r="CD21" s="31">
        <v>0.76700000000000002</v>
      </c>
      <c r="CE21" s="31">
        <v>0.36</v>
      </c>
      <c r="CF21" s="31" t="s">
        <v>100</v>
      </c>
      <c r="CG21" s="31" t="s">
        <v>100</v>
      </c>
      <c r="CH21" s="29" t="s">
        <v>100</v>
      </c>
      <c r="CI21" s="29" t="s">
        <v>100</v>
      </c>
      <c r="CJ21" s="29">
        <v>0</v>
      </c>
      <c r="CK21" s="28">
        <f t="shared" si="0"/>
        <v>0</v>
      </c>
      <c r="CL21" s="34">
        <f t="shared" si="1"/>
        <v>0.73474154564842076</v>
      </c>
      <c r="CM21" s="29">
        <v>75.8</v>
      </c>
      <c r="CN21" s="29">
        <v>7.63</v>
      </c>
      <c r="CO21" s="29">
        <v>68.2</v>
      </c>
      <c r="CP21" s="29">
        <v>427.5</v>
      </c>
      <c r="CQ21" s="29">
        <v>74.599999999999994</v>
      </c>
      <c r="CR21" s="29">
        <v>399.03999999999996</v>
      </c>
      <c r="CS21" s="29" t="s">
        <v>100</v>
      </c>
      <c r="CT21" s="29">
        <v>0</v>
      </c>
      <c r="CU21" s="29">
        <v>73.599999999999994</v>
      </c>
      <c r="CV21" s="29">
        <v>196.94</v>
      </c>
      <c r="CW21" s="29">
        <v>75.400000000000006</v>
      </c>
      <c r="CX21" s="28">
        <v>0.3784683684794673</v>
      </c>
      <c r="CY21" s="28">
        <v>0.41240779555972018</v>
      </c>
      <c r="CZ21" s="31">
        <v>5.2923076923076913</v>
      </c>
      <c r="DA21" s="5">
        <v>35.839743589743591</v>
      </c>
      <c r="DB21" s="9"/>
      <c r="DC21" s="9"/>
    </row>
    <row r="22" spans="1:107" ht="20">
      <c r="A22" s="25" t="s">
        <v>949</v>
      </c>
      <c r="B22" s="25" t="s">
        <v>950</v>
      </c>
      <c r="C22" s="26" t="s">
        <v>147</v>
      </c>
      <c r="D22" s="26" t="s">
        <v>1137</v>
      </c>
      <c r="E22" s="32" t="s">
        <v>99</v>
      </c>
      <c r="F22" s="32" t="s">
        <v>1138</v>
      </c>
      <c r="G22" s="27">
        <v>0.75</v>
      </c>
      <c r="H22" s="27">
        <v>1.4374061788775361</v>
      </c>
      <c r="I22" s="28">
        <v>9.0499999999999997E-2</v>
      </c>
      <c r="J22" s="28">
        <v>0.191185259188417</v>
      </c>
      <c r="K22" s="28">
        <v>4.7E-2</v>
      </c>
      <c r="L22" s="28">
        <v>0.1081</v>
      </c>
      <c r="M22" s="28">
        <v>8.9722999999999997E-2</v>
      </c>
      <c r="N22" s="28">
        <v>0.13345497072773663</v>
      </c>
      <c r="O22" s="28">
        <v>-0.18653274953590734</v>
      </c>
      <c r="P22" s="28">
        <v>-0.12455804113688204</v>
      </c>
      <c r="Q22" s="29">
        <v>8.56</v>
      </c>
      <c r="R22" s="29">
        <v>0</v>
      </c>
      <c r="S22" s="29">
        <v>11.3</v>
      </c>
      <c r="T22" s="29">
        <v>11.3</v>
      </c>
      <c r="U22" s="29">
        <v>19.86</v>
      </c>
      <c r="V22" s="29">
        <v>0.57999999999999996</v>
      </c>
      <c r="W22" s="29">
        <v>19.28</v>
      </c>
      <c r="X22" s="30">
        <v>2.9204431017119836E-2</v>
      </c>
      <c r="Y22" s="31">
        <v>5.1876188829327345E-3</v>
      </c>
      <c r="Z22" s="30">
        <v>0.1985940246045694</v>
      </c>
      <c r="AA22" s="30">
        <v>0.56898288016112797</v>
      </c>
      <c r="AB22" s="30">
        <v>0.24780701754385967</v>
      </c>
      <c r="AC22" s="30">
        <v>1.3200934579439252</v>
      </c>
      <c r="AD22" s="29">
        <v>4.0000000000000001E-3</v>
      </c>
      <c r="AE22" s="31">
        <v>0.96133333333333337</v>
      </c>
      <c r="AF22" s="30" t="s">
        <v>100</v>
      </c>
      <c r="AG22" s="30" t="s">
        <v>100</v>
      </c>
      <c r="AH22" s="31">
        <v>0</v>
      </c>
      <c r="AI22" s="1">
        <v>1.9923857868020305</v>
      </c>
      <c r="AJ22" s="31">
        <v>32.923076923076927</v>
      </c>
      <c r="AK22" s="31">
        <v>35.518672199170126</v>
      </c>
      <c r="AL22" s="31" t="s">
        <v>100</v>
      </c>
      <c r="AM22" s="31" t="s">
        <v>100</v>
      </c>
      <c r="AN22" s="31">
        <v>0.18771929824561404</v>
      </c>
      <c r="AO22" s="31">
        <v>1.2833583208395802</v>
      </c>
      <c r="AP22" s="31">
        <v>24.560509554140129</v>
      </c>
      <c r="AQ22" s="31">
        <v>10.892655367231638</v>
      </c>
      <c r="AR22" s="31">
        <v>0.34232954545454541</v>
      </c>
      <c r="AS22" s="31">
        <v>2.8905547226386807</v>
      </c>
      <c r="AT22" s="30">
        <v>0</v>
      </c>
      <c r="AU22" s="30">
        <v>0</v>
      </c>
      <c r="AV22" s="28">
        <v>0.21199999999999999</v>
      </c>
      <c r="AW22" s="28">
        <v>3.8699999999999998E-2</v>
      </c>
      <c r="AX22" s="28">
        <v>2.7200000000000002E-2</v>
      </c>
      <c r="AY22" s="28">
        <v>7.22E-2</v>
      </c>
      <c r="AZ22" s="30" t="s">
        <v>100</v>
      </c>
      <c r="BA22" s="30" t="s">
        <v>100</v>
      </c>
      <c r="BB22" s="30">
        <v>4.6525096525096522E-3</v>
      </c>
      <c r="BC22" s="30">
        <v>8.8969295908545784E-3</v>
      </c>
      <c r="BD22" s="30">
        <v>3.8621794871794866E-2</v>
      </c>
      <c r="BE22" s="30">
        <v>0.12580128205128205</v>
      </c>
      <c r="BF22" s="30">
        <v>0.30569948186528495</v>
      </c>
      <c r="BG22" s="30" t="s">
        <v>100</v>
      </c>
      <c r="BH22" s="29">
        <v>0.26</v>
      </c>
      <c r="BI22" s="29">
        <v>0.24099999999999999</v>
      </c>
      <c r="BJ22" s="29">
        <v>0.78500000000000003</v>
      </c>
      <c r="BK22" s="29">
        <v>0.78500000000000003</v>
      </c>
      <c r="BL22" s="29">
        <v>6.67</v>
      </c>
      <c r="BM22" s="29">
        <v>6.24</v>
      </c>
      <c r="BN22" s="29">
        <v>1.85</v>
      </c>
      <c r="BO22" s="29">
        <v>1.77</v>
      </c>
      <c r="BP22" s="29">
        <v>0.54502590673575135</v>
      </c>
      <c r="BQ22" s="29">
        <v>-1.88</v>
      </c>
      <c r="BR22" s="29">
        <v>0</v>
      </c>
      <c r="BS22" s="29">
        <v>3.47</v>
      </c>
      <c r="BT22" s="30">
        <v>6.3666698355356974</v>
      </c>
      <c r="BU22" s="29">
        <v>-2.924974093264249</v>
      </c>
      <c r="BV22" s="29">
        <v>-1.3490000000000002</v>
      </c>
      <c r="BW22" s="29">
        <v>-3.2290000000000001</v>
      </c>
      <c r="BX22" s="29">
        <v>51.8</v>
      </c>
      <c r="BY22" s="29">
        <v>61.259999999999991</v>
      </c>
      <c r="BZ22" s="29">
        <v>45.6</v>
      </c>
      <c r="CA22" s="29">
        <v>56.320000000000007</v>
      </c>
      <c r="CB22" s="29">
        <v>0</v>
      </c>
      <c r="CC22" s="31" t="s">
        <v>100</v>
      </c>
      <c r="CD22" s="31">
        <v>2.4E-2</v>
      </c>
      <c r="CE22" s="31">
        <v>0.36</v>
      </c>
      <c r="CF22" s="31">
        <v>0.4988703859265875</v>
      </c>
      <c r="CG22" s="31">
        <v>2.1605083437658221</v>
      </c>
      <c r="CH22" s="29">
        <v>0.53549999999999998</v>
      </c>
      <c r="CI22" s="29">
        <v>1.2122000000000002</v>
      </c>
      <c r="CJ22" s="29">
        <v>0</v>
      </c>
      <c r="CK22" s="28">
        <f t="shared" si="0"/>
        <v>0</v>
      </c>
      <c r="CL22" s="34">
        <f t="shared" si="1"/>
        <v>0.11843039772727271</v>
      </c>
      <c r="CM22" s="29">
        <v>0.38600000000000001</v>
      </c>
      <c r="CN22" s="29">
        <v>0.11799999999999999</v>
      </c>
      <c r="CO22" s="29">
        <v>0.24099999999999999</v>
      </c>
      <c r="CP22" s="29">
        <v>8.56</v>
      </c>
      <c r="CQ22" s="29">
        <v>1.77</v>
      </c>
      <c r="CR22" s="29">
        <v>19.28</v>
      </c>
      <c r="CS22" s="29" t="s">
        <v>100</v>
      </c>
      <c r="CT22" s="29">
        <v>0</v>
      </c>
      <c r="CU22" s="29">
        <v>0.78500000000000003</v>
      </c>
      <c r="CV22" s="29">
        <v>56.320000000000007</v>
      </c>
      <c r="CW22" s="29">
        <v>1.85</v>
      </c>
      <c r="CX22" s="28">
        <v>4.6525096525096522E-3</v>
      </c>
      <c r="CY22" s="28">
        <v>8.8969295908545784E-3</v>
      </c>
      <c r="CZ22" s="31">
        <v>10.421621621621622</v>
      </c>
      <c r="DA22" s="5">
        <v>5.3747603833865805</v>
      </c>
      <c r="DB22" s="9"/>
      <c r="DC22" s="9"/>
    </row>
    <row r="23" spans="1:107" ht="20">
      <c r="A23" s="25" t="s">
        <v>683</v>
      </c>
      <c r="B23" s="25" t="s">
        <v>684</v>
      </c>
      <c r="C23" s="26" t="s">
        <v>116</v>
      </c>
      <c r="D23" s="26" t="s">
        <v>1137</v>
      </c>
      <c r="E23" s="32" t="s">
        <v>99</v>
      </c>
      <c r="F23" s="32" t="s">
        <v>1138</v>
      </c>
      <c r="G23" s="27">
        <v>1.1499999999999999</v>
      </c>
      <c r="H23" s="27">
        <v>1.7725471121968239</v>
      </c>
      <c r="I23" s="28">
        <v>9.0499999999999997E-2</v>
      </c>
      <c r="J23" s="28">
        <v>0.22151551365381256</v>
      </c>
      <c r="K23" s="28">
        <v>3.6999999999999998E-2</v>
      </c>
      <c r="L23" s="28">
        <v>9.8099999999999993E-2</v>
      </c>
      <c r="M23" s="28">
        <v>8.1422999999999995E-2</v>
      </c>
      <c r="N23" s="28">
        <v>0.16245810868669264</v>
      </c>
      <c r="O23" s="28">
        <v>-0.13002615195168488</v>
      </c>
      <c r="P23" s="28">
        <v>-7.331450542363685E-2</v>
      </c>
      <c r="Q23" s="29">
        <v>66</v>
      </c>
      <c r="R23" s="29">
        <v>0</v>
      </c>
      <c r="S23" s="29">
        <v>48.1</v>
      </c>
      <c r="T23" s="29">
        <v>48.1</v>
      </c>
      <c r="U23" s="29">
        <v>114.1</v>
      </c>
      <c r="V23" s="29">
        <v>0.38700000000000001</v>
      </c>
      <c r="W23" s="29">
        <v>113.71299999999999</v>
      </c>
      <c r="X23" s="30">
        <v>3.3917616126205087E-3</v>
      </c>
      <c r="Y23" s="31">
        <v>1.1636510392143673</v>
      </c>
      <c r="Z23" s="30">
        <v>0.51554126473740614</v>
      </c>
      <c r="AA23" s="30">
        <v>0.4215600350569676</v>
      </c>
      <c r="AB23" s="30">
        <v>1.0641592920353982</v>
      </c>
      <c r="AC23" s="30">
        <v>0.72878787878787876</v>
      </c>
      <c r="AD23" s="29">
        <v>4.3999999999999997E-2</v>
      </c>
      <c r="AE23" s="31">
        <v>1.236388888888889</v>
      </c>
      <c r="AF23" s="30">
        <v>4.4721359549995794E-2</v>
      </c>
      <c r="AG23" s="30">
        <v>0.64063347555368966</v>
      </c>
      <c r="AH23" s="31">
        <v>0.47826086956521746</v>
      </c>
      <c r="AI23" s="1">
        <v>73.613445378151269</v>
      </c>
      <c r="AJ23" s="31">
        <v>16.296296296296298</v>
      </c>
      <c r="AK23" s="31">
        <v>17.054263565891471</v>
      </c>
      <c r="AL23" s="31" t="s">
        <v>100</v>
      </c>
      <c r="AM23" s="31" t="s">
        <v>100</v>
      </c>
      <c r="AN23" s="31">
        <v>1.4601769911504423</v>
      </c>
      <c r="AO23" s="31">
        <v>0.80487804878048785</v>
      </c>
      <c r="AP23" s="31">
        <v>12.980936073059361</v>
      </c>
      <c r="AQ23" s="31">
        <v>10.152946428571429</v>
      </c>
      <c r="AR23" s="31">
        <v>1.2238653363899561</v>
      </c>
      <c r="AS23" s="31">
        <v>1.3867439024390242</v>
      </c>
      <c r="AT23" s="30">
        <v>0</v>
      </c>
      <c r="AU23" s="30">
        <v>0</v>
      </c>
      <c r="AV23" s="28">
        <v>0.33200000000000002</v>
      </c>
      <c r="AW23" s="28" t="s">
        <v>100</v>
      </c>
      <c r="AX23" s="28">
        <v>0.19399999999999998</v>
      </c>
      <c r="AY23" s="28" t="s">
        <v>100</v>
      </c>
      <c r="AZ23" s="30" t="s">
        <v>100</v>
      </c>
      <c r="BA23" s="30" t="s">
        <v>100</v>
      </c>
      <c r="BB23" s="30">
        <v>9.1489361702127667E-2</v>
      </c>
      <c r="BC23" s="30">
        <v>8.9143603263055787E-2</v>
      </c>
      <c r="BD23" s="30">
        <v>4.8134328358208953E-2</v>
      </c>
      <c r="BE23" s="30">
        <v>0.108955223880597</v>
      </c>
      <c r="BF23" s="30">
        <v>0.25719769673704418</v>
      </c>
      <c r="BG23" s="30">
        <v>0.1888</v>
      </c>
      <c r="BH23" s="29">
        <v>4.05</v>
      </c>
      <c r="BI23" s="29">
        <v>3.87</v>
      </c>
      <c r="BJ23" s="29">
        <v>8.76</v>
      </c>
      <c r="BK23" s="29">
        <v>8.76</v>
      </c>
      <c r="BL23" s="29">
        <v>82</v>
      </c>
      <c r="BM23" s="29">
        <v>80.400000000000006</v>
      </c>
      <c r="BN23" s="29">
        <v>10.5</v>
      </c>
      <c r="BO23" s="29">
        <v>11.2</v>
      </c>
      <c r="BP23" s="29">
        <v>6.5069481765834931</v>
      </c>
      <c r="BQ23" s="29">
        <v>-18.34</v>
      </c>
      <c r="BR23" s="29">
        <v>0</v>
      </c>
      <c r="BS23" s="29">
        <v>25.9</v>
      </c>
      <c r="BT23" s="30">
        <v>3.9803605772067066</v>
      </c>
      <c r="BU23" s="29">
        <v>-19.393051823416506</v>
      </c>
      <c r="BV23" s="29">
        <v>-3.6899999999999977</v>
      </c>
      <c r="BW23" s="29">
        <v>-22.029999999999998</v>
      </c>
      <c r="BX23" s="29">
        <v>42.3</v>
      </c>
      <c r="BY23" s="29">
        <v>72.993999999999986</v>
      </c>
      <c r="BZ23" s="29">
        <v>45.2</v>
      </c>
      <c r="CA23" s="29">
        <v>92.913000000000011</v>
      </c>
      <c r="CB23" s="29">
        <v>0</v>
      </c>
      <c r="CC23" s="31">
        <v>0.191</v>
      </c>
      <c r="CD23" s="31">
        <v>0.96099999999999997</v>
      </c>
      <c r="CE23" s="31">
        <v>0.36</v>
      </c>
      <c r="CF23" s="31">
        <v>0.73940783110720398</v>
      </c>
      <c r="CG23" s="31">
        <v>1.0685447991852071</v>
      </c>
      <c r="CH23" s="29">
        <v>3.1586666666666665</v>
      </c>
      <c r="CI23" s="29">
        <v>1.0524444444444443</v>
      </c>
      <c r="CJ23" s="29">
        <v>0</v>
      </c>
      <c r="CK23" s="28">
        <f t="shared" si="0"/>
        <v>0</v>
      </c>
      <c r="CL23" s="34">
        <f t="shared" si="1"/>
        <v>0.88254603769117335</v>
      </c>
      <c r="CM23" s="29">
        <v>5.21</v>
      </c>
      <c r="CN23" s="29">
        <v>1.34</v>
      </c>
      <c r="CO23" s="29">
        <v>3.87</v>
      </c>
      <c r="CP23" s="29">
        <v>66</v>
      </c>
      <c r="CQ23" s="29">
        <v>11.2</v>
      </c>
      <c r="CR23" s="29">
        <v>113.71299999999999</v>
      </c>
      <c r="CS23" s="29" t="s">
        <v>100</v>
      </c>
      <c r="CT23" s="29">
        <v>0</v>
      </c>
      <c r="CU23" s="29">
        <v>8.76</v>
      </c>
      <c r="CV23" s="29">
        <v>92.913000000000011</v>
      </c>
      <c r="CW23" s="29">
        <v>10.5</v>
      </c>
      <c r="CX23" s="28">
        <v>9.1489361702127667E-2</v>
      </c>
      <c r="CY23" s="28">
        <v>8.9143603263055787E-2</v>
      </c>
      <c r="CZ23" s="31">
        <v>10.829809523809523</v>
      </c>
      <c r="DA23" s="5">
        <v>6.2265193370165743</v>
      </c>
      <c r="DB23" s="9"/>
      <c r="DC23" s="9"/>
    </row>
    <row r="24" spans="1:107" ht="20">
      <c r="A24" s="25" t="s">
        <v>761</v>
      </c>
      <c r="B24" s="25" t="s">
        <v>762</v>
      </c>
      <c r="C24" s="26" t="s">
        <v>183</v>
      </c>
      <c r="D24" s="26" t="s">
        <v>1137</v>
      </c>
      <c r="E24" s="32" t="s">
        <v>99</v>
      </c>
      <c r="F24" s="32" t="s">
        <v>1138</v>
      </c>
      <c r="G24" s="27">
        <v>0.63</v>
      </c>
      <c r="H24" s="27">
        <v>0.63023262832062832</v>
      </c>
      <c r="I24" s="28">
        <v>9.0499999999999997E-2</v>
      </c>
      <c r="J24" s="28">
        <v>0.11813605286301687</v>
      </c>
      <c r="K24" s="28">
        <v>3.2000000000000001E-2</v>
      </c>
      <c r="L24" s="28">
        <v>9.3100000000000002E-2</v>
      </c>
      <c r="M24" s="28">
        <v>7.7272999999999994E-2</v>
      </c>
      <c r="N24" s="28">
        <v>0.11812020086545301</v>
      </c>
      <c r="O24" s="28">
        <v>2.8796900061376862E-2</v>
      </c>
      <c r="P24" s="28">
        <v>2.3975570288748069E-2</v>
      </c>
      <c r="Q24" s="29">
        <v>144.30000000000001</v>
      </c>
      <c r="R24" s="29">
        <v>0</v>
      </c>
      <c r="S24" s="29">
        <v>5.6000000000000001E-2</v>
      </c>
      <c r="T24" s="29">
        <v>5.6000000000000001E-2</v>
      </c>
      <c r="U24" s="29">
        <v>144.35600000000002</v>
      </c>
      <c r="V24" s="29">
        <v>0.92800000000000005</v>
      </c>
      <c r="W24" s="29">
        <v>143.42800000000003</v>
      </c>
      <c r="X24" s="30">
        <v>6.4285516362326467E-3</v>
      </c>
      <c r="Y24" s="31">
        <v>0.21243202175303902</v>
      </c>
      <c r="Z24" s="30">
        <v>6.8580386009601266E-4</v>
      </c>
      <c r="AA24" s="30">
        <v>3.8792984011748726E-4</v>
      </c>
      <c r="AB24" s="30">
        <v>6.8627450980392158E-4</v>
      </c>
      <c r="AC24" s="30">
        <v>3.8808038808038804E-4</v>
      </c>
      <c r="AD24" s="29">
        <v>2.9000000000000001E-2</v>
      </c>
      <c r="AE24" s="31">
        <v>1.9870833333333335</v>
      </c>
      <c r="AF24" s="30">
        <v>0.19748417658131498</v>
      </c>
      <c r="AG24" s="30">
        <v>0.44433939730795874</v>
      </c>
      <c r="AH24" s="31">
        <v>0.30434782608695649</v>
      </c>
      <c r="AI24" s="1" t="s">
        <v>100</v>
      </c>
      <c r="AJ24" s="31">
        <v>12.76991150442478</v>
      </c>
      <c r="AK24" s="31">
        <v>14.009708737864077</v>
      </c>
      <c r="AL24" s="31" t="s">
        <v>100</v>
      </c>
      <c r="AM24" s="31" t="s">
        <v>100</v>
      </c>
      <c r="AN24" s="31">
        <v>1.7683823529411766</v>
      </c>
      <c r="AO24" s="31">
        <v>3.1369565217391306</v>
      </c>
      <c r="AP24" s="31">
        <v>13.791153846153849</v>
      </c>
      <c r="AQ24" s="31">
        <v>12.806071428571432</v>
      </c>
      <c r="AR24" s="31">
        <v>1.7766821920523244</v>
      </c>
      <c r="AS24" s="31">
        <v>3.1180000000000008</v>
      </c>
      <c r="AT24" s="30">
        <v>0.26116504854368927</v>
      </c>
      <c r="AU24" s="30">
        <v>1.8641718641718642E-2</v>
      </c>
      <c r="AV24" s="28">
        <v>0.13</v>
      </c>
      <c r="AW24" s="28" t="s">
        <v>100</v>
      </c>
      <c r="AX24" s="28">
        <v>0.23499999999999999</v>
      </c>
      <c r="AY24" s="28" t="s">
        <v>100</v>
      </c>
      <c r="AZ24" s="30" t="s">
        <v>100</v>
      </c>
      <c r="BA24" s="30" t="s">
        <v>100</v>
      </c>
      <c r="BB24" s="30">
        <v>0.14693295292439373</v>
      </c>
      <c r="BC24" s="30">
        <v>0.14209577115420108</v>
      </c>
      <c r="BD24" s="30">
        <v>0.231981981981982</v>
      </c>
      <c r="BE24" s="30">
        <v>0.23423423423423426</v>
      </c>
      <c r="BF24" s="30">
        <v>4.8518518518518516E-2</v>
      </c>
      <c r="BG24" s="30">
        <v>0.17850000000000002</v>
      </c>
      <c r="BH24" s="29">
        <v>11.3</v>
      </c>
      <c r="BI24" s="29">
        <v>10.3</v>
      </c>
      <c r="BJ24" s="29">
        <v>10.4</v>
      </c>
      <c r="BK24" s="29">
        <v>10.4</v>
      </c>
      <c r="BL24" s="29">
        <v>46</v>
      </c>
      <c r="BM24" s="29">
        <v>44.4</v>
      </c>
      <c r="BN24" s="29">
        <v>12.8</v>
      </c>
      <c r="BO24" s="29">
        <v>11.2</v>
      </c>
      <c r="BP24" s="29">
        <v>9.8954074074074079</v>
      </c>
      <c r="BQ24" s="29">
        <v>0.08</v>
      </c>
      <c r="BR24" s="29">
        <v>0</v>
      </c>
      <c r="BS24" s="29">
        <v>-0.443</v>
      </c>
      <c r="BT24" s="30">
        <v>-4.4768242656526035E-2</v>
      </c>
      <c r="BU24" s="29">
        <v>10.338407407407407</v>
      </c>
      <c r="BV24" s="29">
        <v>10.663</v>
      </c>
      <c r="BW24" s="29">
        <v>10.743</v>
      </c>
      <c r="BX24" s="29">
        <v>70.099999999999994</v>
      </c>
      <c r="BY24" s="29">
        <v>69.638999999999996</v>
      </c>
      <c r="BZ24" s="29">
        <v>81.599999999999994</v>
      </c>
      <c r="CA24" s="29">
        <v>80.727999999999994</v>
      </c>
      <c r="CB24" s="29">
        <v>-2.69</v>
      </c>
      <c r="CC24" s="31">
        <v>0.58499999999999996</v>
      </c>
      <c r="CD24" s="31">
        <v>0.98</v>
      </c>
      <c r="CE24" s="31">
        <v>0.36</v>
      </c>
      <c r="CF24" s="31">
        <v>0.96896402980018936</v>
      </c>
      <c r="CG24" s="31">
        <v>0.90139157776459577</v>
      </c>
      <c r="CH24" s="29">
        <v>7.0533333333333328</v>
      </c>
      <c r="CI24" s="29">
        <v>6.4288888888888893</v>
      </c>
      <c r="CJ24" s="29">
        <v>-2.69</v>
      </c>
      <c r="CK24" s="28">
        <f t="shared" si="0"/>
        <v>-0.25227421926287158</v>
      </c>
      <c r="CL24" s="34">
        <f t="shared" si="1"/>
        <v>0.56981468635417698</v>
      </c>
      <c r="CM24" s="29">
        <v>10.8</v>
      </c>
      <c r="CN24" s="29">
        <v>0.52400000000000002</v>
      </c>
      <c r="CO24" s="29">
        <v>10.3</v>
      </c>
      <c r="CP24" s="29">
        <v>144.30000000000001</v>
      </c>
      <c r="CQ24" s="29">
        <v>11.2</v>
      </c>
      <c r="CR24" s="29">
        <v>143.42800000000003</v>
      </c>
      <c r="CS24" s="29">
        <v>10.663</v>
      </c>
      <c r="CT24" s="29">
        <v>0</v>
      </c>
      <c r="CU24" s="29">
        <v>10.4</v>
      </c>
      <c r="CV24" s="29">
        <v>80.727999999999994</v>
      </c>
      <c r="CW24" s="29">
        <v>12.8</v>
      </c>
      <c r="CX24" s="28">
        <v>0.14693295292439373</v>
      </c>
      <c r="CY24" s="28">
        <v>0.14209577115420108</v>
      </c>
      <c r="CZ24" s="31">
        <v>11.205312500000002</v>
      </c>
      <c r="DA24" s="5">
        <v>1.9976771196283392</v>
      </c>
      <c r="DB24" s="9"/>
      <c r="DC24" s="9"/>
    </row>
    <row r="25" spans="1:107" ht="20">
      <c r="A25" s="25" t="s">
        <v>855</v>
      </c>
      <c r="B25" s="25" t="s">
        <v>856</v>
      </c>
      <c r="C25" s="26" t="s">
        <v>166</v>
      </c>
      <c r="D25" s="26" t="s">
        <v>1137</v>
      </c>
      <c r="E25" s="32" t="s">
        <v>99</v>
      </c>
      <c r="F25" s="32" t="s">
        <v>1138</v>
      </c>
      <c r="G25" s="27">
        <v>0.49</v>
      </c>
      <c r="H25" s="27">
        <v>0.49</v>
      </c>
      <c r="I25" s="28">
        <v>9.0499999999999997E-2</v>
      </c>
      <c r="J25" s="28">
        <v>0.105445</v>
      </c>
      <c r="K25" s="28">
        <v>4.7E-2</v>
      </c>
      <c r="L25" s="28">
        <v>0.1081</v>
      </c>
      <c r="M25" s="28">
        <v>8.9722999999999997E-2</v>
      </c>
      <c r="N25" s="28">
        <v>0.105445</v>
      </c>
      <c r="O25" s="28">
        <v>-2.5957820512820515E-2</v>
      </c>
      <c r="P25" s="28" t="s">
        <v>100</v>
      </c>
      <c r="Q25" s="29">
        <v>29.6</v>
      </c>
      <c r="R25" s="29">
        <v>0</v>
      </c>
      <c r="S25" s="29">
        <v>0</v>
      </c>
      <c r="T25" s="29">
        <v>0</v>
      </c>
      <c r="U25" s="29">
        <v>29.6</v>
      </c>
      <c r="V25" s="29">
        <v>68.3</v>
      </c>
      <c r="W25" s="29">
        <v>-38.699999999999996</v>
      </c>
      <c r="X25" s="30">
        <v>2.307432432432432</v>
      </c>
      <c r="Y25" s="31">
        <v>1.2987012987012988E-2</v>
      </c>
      <c r="Z25" s="30">
        <v>0</v>
      </c>
      <c r="AA25" s="30">
        <v>0</v>
      </c>
      <c r="AB25" s="30">
        <v>0</v>
      </c>
      <c r="AC25" s="30">
        <v>0</v>
      </c>
      <c r="AD25" s="29">
        <v>1.2999999999999999E-2</v>
      </c>
      <c r="AE25" s="31">
        <v>1.7727777777777782</v>
      </c>
      <c r="AF25" s="30" t="s">
        <v>100</v>
      </c>
      <c r="AG25" s="30" t="s">
        <v>100</v>
      </c>
      <c r="AH25" s="31">
        <v>0.13043478260869562</v>
      </c>
      <c r="AI25" s="1" t="s">
        <v>100</v>
      </c>
      <c r="AJ25" s="31">
        <v>7.0813397129186608</v>
      </c>
      <c r="AK25" s="31">
        <v>7.3449131513647643</v>
      </c>
      <c r="AL25" s="31" t="s">
        <v>100</v>
      </c>
      <c r="AM25" s="31" t="s">
        <v>100</v>
      </c>
      <c r="AN25" s="31">
        <v>0.62978723404255321</v>
      </c>
      <c r="AO25" s="31">
        <v>1.4874371859296485</v>
      </c>
      <c r="AP25" s="31" t="s">
        <v>100</v>
      </c>
      <c r="AQ25" s="31" t="s">
        <v>100</v>
      </c>
      <c r="AR25" s="31" t="s">
        <v>100</v>
      </c>
      <c r="AS25" s="31" t="s">
        <v>100</v>
      </c>
      <c r="AT25" s="30">
        <v>0.26799007444168732</v>
      </c>
      <c r="AU25" s="30">
        <v>3.6486486486486489E-2</v>
      </c>
      <c r="AV25" s="28">
        <v>1.04E-2</v>
      </c>
      <c r="AW25" s="28">
        <v>0.16300000000000001</v>
      </c>
      <c r="AX25" s="28">
        <v>0.10400000000000001</v>
      </c>
      <c r="AY25" s="28">
        <v>0.13900000000000001</v>
      </c>
      <c r="AZ25" s="30" t="s">
        <v>100</v>
      </c>
      <c r="BA25" s="30" t="s">
        <v>100</v>
      </c>
      <c r="BB25" s="30">
        <v>7.9487179487179482E-2</v>
      </c>
      <c r="BC25" s="30" t="s">
        <v>100</v>
      </c>
      <c r="BD25" s="30">
        <v>0.21099476439790577</v>
      </c>
      <c r="BE25" s="30">
        <v>0</v>
      </c>
      <c r="BF25" s="30">
        <v>0.26459854014598538</v>
      </c>
      <c r="BG25" s="30" t="s">
        <v>100</v>
      </c>
      <c r="BH25" s="29">
        <v>4.18</v>
      </c>
      <c r="BI25" s="29">
        <v>4.03</v>
      </c>
      <c r="BJ25" s="29">
        <v>0</v>
      </c>
      <c r="BK25" s="29">
        <v>0</v>
      </c>
      <c r="BL25" s="29">
        <v>19.899999999999999</v>
      </c>
      <c r="BM25" s="29">
        <v>19.100000000000001</v>
      </c>
      <c r="BN25" s="29">
        <v>0</v>
      </c>
      <c r="BO25" s="29">
        <v>0</v>
      </c>
      <c r="BP25" s="29">
        <v>0</v>
      </c>
      <c r="BQ25" s="29">
        <v>0</v>
      </c>
      <c r="BR25" s="29">
        <v>0</v>
      </c>
      <c r="BS25" s="29">
        <v>0.66900000000000004</v>
      </c>
      <c r="BT25" s="30" t="s">
        <v>100</v>
      </c>
      <c r="BU25" s="29">
        <v>-0.66900000000000004</v>
      </c>
      <c r="BV25" s="29">
        <v>3.3610000000000002</v>
      </c>
      <c r="BW25" s="29">
        <v>3.3610000000000002</v>
      </c>
      <c r="BX25" s="29">
        <v>50.7</v>
      </c>
      <c r="BY25" s="29">
        <v>-0.89999999999999858</v>
      </c>
      <c r="BZ25" s="29">
        <v>47</v>
      </c>
      <c r="CA25" s="29">
        <v>-21.299999999999997</v>
      </c>
      <c r="CB25" s="29">
        <v>-1.08</v>
      </c>
      <c r="CC25" s="31" t="s">
        <v>100</v>
      </c>
      <c r="CD25" s="31">
        <v>0.46</v>
      </c>
      <c r="CE25" s="31">
        <v>0.36</v>
      </c>
      <c r="CF25" s="31" t="s">
        <v>100</v>
      </c>
      <c r="CG25" s="31" t="s">
        <v>100</v>
      </c>
      <c r="CH25" s="29" t="s">
        <v>100</v>
      </c>
      <c r="CI25" s="29" t="s">
        <v>100</v>
      </c>
      <c r="CJ25" s="29">
        <v>-1.08</v>
      </c>
      <c r="CK25" s="28">
        <f t="shared" si="0"/>
        <v>-0.32133293662600415</v>
      </c>
      <c r="CL25" s="34" t="str">
        <f t="shared" si="1"/>
        <v>NA</v>
      </c>
      <c r="CM25" s="29">
        <v>5.48</v>
      </c>
      <c r="CN25" s="29">
        <v>1.45</v>
      </c>
      <c r="CO25" s="29">
        <v>4.03</v>
      </c>
      <c r="CP25" s="29">
        <v>29.6</v>
      </c>
      <c r="CQ25" s="29" t="s">
        <v>100</v>
      </c>
      <c r="CR25" s="29" t="s">
        <v>100</v>
      </c>
      <c r="CS25" s="29">
        <v>3.3610000000000002</v>
      </c>
      <c r="CT25" s="29">
        <v>0</v>
      </c>
      <c r="CU25" s="29">
        <v>0</v>
      </c>
      <c r="CV25" s="29">
        <v>-21.299999999999997</v>
      </c>
      <c r="CW25" s="29">
        <v>0</v>
      </c>
      <c r="CX25" s="28">
        <v>7.9487179487179482E-2</v>
      </c>
      <c r="CY25" s="28" t="s">
        <v>100</v>
      </c>
      <c r="CZ25" s="31" t="s">
        <v>100</v>
      </c>
      <c r="DA25" s="5" t="s">
        <v>100</v>
      </c>
      <c r="DB25" s="9"/>
      <c r="DC25" s="9"/>
    </row>
    <row r="26" spans="1:107" ht="20">
      <c r="A26" s="25" t="s">
        <v>517</v>
      </c>
      <c r="B26" s="25" t="s">
        <v>518</v>
      </c>
      <c r="C26" s="26" t="s">
        <v>129</v>
      </c>
      <c r="D26" s="26" t="s">
        <v>1137</v>
      </c>
      <c r="E26" s="32" t="s">
        <v>99</v>
      </c>
      <c r="F26" s="32" t="s">
        <v>1138</v>
      </c>
      <c r="G26" s="27">
        <v>0.93</v>
      </c>
      <c r="H26" s="27">
        <v>1.2917755073524519</v>
      </c>
      <c r="I26" s="28">
        <v>9.0499999999999997E-2</v>
      </c>
      <c r="J26" s="28">
        <v>0.17800568341539691</v>
      </c>
      <c r="K26" s="28">
        <v>4.7E-2</v>
      </c>
      <c r="L26" s="28">
        <v>0.1081</v>
      </c>
      <c r="M26" s="28">
        <v>8.9722999999999997E-2</v>
      </c>
      <c r="N26" s="28">
        <v>0.14712670125900448</v>
      </c>
      <c r="O26" s="28">
        <v>-0.10036799263902001</v>
      </c>
      <c r="P26" s="28">
        <v>-6.7121525443004731E-2</v>
      </c>
      <c r="Q26" s="29">
        <v>158.19999999999999</v>
      </c>
      <c r="R26" s="29">
        <v>0</v>
      </c>
      <c r="S26" s="29">
        <v>85.1</v>
      </c>
      <c r="T26" s="29">
        <v>85.1</v>
      </c>
      <c r="U26" s="29">
        <v>243.29999999999998</v>
      </c>
      <c r="V26" s="29">
        <v>4.51</v>
      </c>
      <c r="W26" s="29">
        <v>238.79</v>
      </c>
      <c r="X26" s="30">
        <v>1.8536785861076859E-2</v>
      </c>
      <c r="Y26" s="31">
        <v>1.1111111111111111E-3</v>
      </c>
      <c r="Z26" s="30">
        <v>0.3184880239520958</v>
      </c>
      <c r="AA26" s="30">
        <v>0.34977394163584052</v>
      </c>
      <c r="AB26" s="30">
        <v>0.4673256452498627</v>
      </c>
      <c r="AC26" s="30">
        <v>0.53792667509481673</v>
      </c>
      <c r="AD26" s="29">
        <v>0.35199999999999998</v>
      </c>
      <c r="AE26" s="31">
        <v>-0.10255555555555558</v>
      </c>
      <c r="AF26" s="30">
        <v>4.4721359549995794E-2</v>
      </c>
      <c r="AG26" s="30" t="s">
        <v>100</v>
      </c>
      <c r="AH26" s="31">
        <v>0.59102902374670174</v>
      </c>
      <c r="AI26" s="1">
        <v>7.4740484429065743</v>
      </c>
      <c r="AJ26" s="31">
        <v>11.463768115942027</v>
      </c>
      <c r="AK26" s="31">
        <v>13.521367521367521</v>
      </c>
      <c r="AL26" s="31" t="s">
        <v>100</v>
      </c>
      <c r="AM26" s="31" t="s">
        <v>100</v>
      </c>
      <c r="AN26" s="31">
        <v>0.8687534321801208</v>
      </c>
      <c r="AO26" s="31">
        <v>0.76167549350024066</v>
      </c>
      <c r="AP26" s="31">
        <v>11.055092592592592</v>
      </c>
      <c r="AQ26" s="31">
        <v>6.5421917808219172</v>
      </c>
      <c r="AR26" s="31">
        <v>0.91441372443899827</v>
      </c>
      <c r="AS26" s="31">
        <v>1.1496870486278286</v>
      </c>
      <c r="AT26" s="30">
        <v>2.5641025641025641E-4</v>
      </c>
      <c r="AU26" s="30">
        <v>1.8963337547408347E-5</v>
      </c>
      <c r="AV26" s="28">
        <v>0.75900000000000001</v>
      </c>
      <c r="AW26" s="28">
        <v>0.13900000000000001</v>
      </c>
      <c r="AX26" s="28">
        <v>2.8899999999999998E-3</v>
      </c>
      <c r="AY26" s="28">
        <v>0.11199999999999999</v>
      </c>
      <c r="AZ26" s="30" t="s">
        <v>100</v>
      </c>
      <c r="BA26" s="30" t="s">
        <v>100</v>
      </c>
      <c r="BB26" s="30">
        <v>7.7637690776376903E-2</v>
      </c>
      <c r="BC26" s="30">
        <v>8.0005175815999752E-2</v>
      </c>
      <c r="BD26" s="30">
        <v>5.5847255369928399E-2</v>
      </c>
      <c r="BE26" s="30">
        <v>0.10310262529832936</v>
      </c>
      <c r="BF26" s="30">
        <v>0.27684210526315789</v>
      </c>
      <c r="BG26" s="30" t="s">
        <v>100</v>
      </c>
      <c r="BH26" s="29">
        <v>13.8</v>
      </c>
      <c r="BI26" s="29">
        <v>11.7</v>
      </c>
      <c r="BJ26" s="29">
        <v>21.6</v>
      </c>
      <c r="BK26" s="29">
        <v>21.6</v>
      </c>
      <c r="BL26" s="29">
        <v>207.7</v>
      </c>
      <c r="BM26" s="29">
        <v>209.5</v>
      </c>
      <c r="BN26" s="29">
        <v>33.700000000000003</v>
      </c>
      <c r="BO26" s="29">
        <v>36.5</v>
      </c>
      <c r="BP26" s="29">
        <v>15.620210526315791</v>
      </c>
      <c r="BQ26" s="29">
        <v>-35.600000000000023</v>
      </c>
      <c r="BR26" s="29">
        <v>0</v>
      </c>
      <c r="BS26" s="29">
        <v>60.9</v>
      </c>
      <c r="BT26" s="30">
        <v>3.8987950832928995</v>
      </c>
      <c r="BU26" s="29">
        <v>-45.279789473684204</v>
      </c>
      <c r="BV26" s="29">
        <v>-13.59999999999998</v>
      </c>
      <c r="BW26" s="29">
        <v>-49.2</v>
      </c>
      <c r="BX26" s="29">
        <v>150.69999999999999</v>
      </c>
      <c r="BY26" s="29">
        <v>195.23999999999998</v>
      </c>
      <c r="BZ26" s="29">
        <v>182.1</v>
      </c>
      <c r="CA26" s="29">
        <v>261.14</v>
      </c>
      <c r="CB26" s="29">
        <v>-3.0000000000000001E-3</v>
      </c>
      <c r="CC26" s="31">
        <v>-0.32600000000000001</v>
      </c>
      <c r="CD26" s="31">
        <v>0.55000000000000004</v>
      </c>
      <c r="CE26" s="31">
        <v>0.36</v>
      </c>
      <c r="CF26" s="31" t="s">
        <v>100</v>
      </c>
      <c r="CG26" s="31" t="s">
        <v>100</v>
      </c>
      <c r="CH26" s="29" t="s">
        <v>100</v>
      </c>
      <c r="CI26" s="29" t="s">
        <v>100</v>
      </c>
      <c r="CJ26" s="29">
        <v>-3.0000000000000001E-3</v>
      </c>
      <c r="CK26" s="28" t="str">
        <f t="shared" si="0"/>
        <v>NA</v>
      </c>
      <c r="CL26" s="34">
        <f t="shared" si="1"/>
        <v>0.79535881136555109</v>
      </c>
      <c r="CM26" s="29">
        <v>19</v>
      </c>
      <c r="CN26" s="29">
        <v>5.26</v>
      </c>
      <c r="CO26" s="29">
        <v>11.7</v>
      </c>
      <c r="CP26" s="29">
        <v>158.19999999999999</v>
      </c>
      <c r="CQ26" s="29">
        <v>36.5</v>
      </c>
      <c r="CR26" s="29">
        <v>238.79</v>
      </c>
      <c r="CS26" s="29">
        <v>-13.59999999999998</v>
      </c>
      <c r="CT26" s="29">
        <v>0</v>
      </c>
      <c r="CU26" s="29">
        <v>21.6</v>
      </c>
      <c r="CV26" s="29">
        <v>261.14</v>
      </c>
      <c r="CW26" s="29">
        <v>33.700000000000003</v>
      </c>
      <c r="CX26" s="28">
        <v>7.7637690776376903E-2</v>
      </c>
      <c r="CY26" s="28">
        <v>8.0005175815999752E-2</v>
      </c>
      <c r="CZ26" s="31">
        <v>7.085756676557863</v>
      </c>
      <c r="DA26" s="5">
        <v>3.1984105960264899</v>
      </c>
      <c r="DB26" s="9"/>
      <c r="DC26" s="9"/>
    </row>
    <row r="27" spans="1:107" ht="20">
      <c r="A27" s="25" t="s">
        <v>569</v>
      </c>
      <c r="B27" s="25" t="s">
        <v>570</v>
      </c>
      <c r="C27" s="26" t="s">
        <v>151</v>
      </c>
      <c r="D27" s="26" t="s">
        <v>1137</v>
      </c>
      <c r="E27" s="32" t="s">
        <v>99</v>
      </c>
      <c r="F27" s="32" t="s">
        <v>1138</v>
      </c>
      <c r="G27" s="27">
        <v>0.79</v>
      </c>
      <c r="H27" s="27">
        <v>1.0689447769300664</v>
      </c>
      <c r="I27" s="28">
        <v>9.0499999999999997E-2</v>
      </c>
      <c r="J27" s="28">
        <v>0.157839502312171</v>
      </c>
      <c r="K27" s="28">
        <v>3.2000000000000001E-2</v>
      </c>
      <c r="L27" s="28">
        <v>9.3100000000000002E-2</v>
      </c>
      <c r="M27" s="28">
        <v>7.7272999999999994E-2</v>
      </c>
      <c r="N27" s="28">
        <v>0.13330280632207195</v>
      </c>
      <c r="O27" s="28">
        <v>-6.7779095942044704E-2</v>
      </c>
      <c r="P27" s="28">
        <v>-5.6268651128273686E-2</v>
      </c>
      <c r="Q27" s="29">
        <v>429.3</v>
      </c>
      <c r="R27" s="29">
        <v>0</v>
      </c>
      <c r="S27" s="29">
        <v>188</v>
      </c>
      <c r="T27" s="29">
        <v>188</v>
      </c>
      <c r="U27" s="29">
        <v>617.29999999999995</v>
      </c>
      <c r="V27" s="29">
        <v>41</v>
      </c>
      <c r="W27" s="29">
        <v>576.29999999999995</v>
      </c>
      <c r="X27" s="30">
        <v>6.6418273124898758E-2</v>
      </c>
      <c r="Y27" s="31">
        <v>0.79379766438429544</v>
      </c>
      <c r="Z27" s="30">
        <v>0.34847080630213162</v>
      </c>
      <c r="AA27" s="30">
        <v>0.30455208164587722</v>
      </c>
      <c r="AB27" s="30">
        <v>0.53485064011379801</v>
      </c>
      <c r="AC27" s="30">
        <v>0.43792219892848822</v>
      </c>
      <c r="AD27" s="29">
        <v>4.2000000000000003E-2</v>
      </c>
      <c r="AE27" s="31">
        <v>3.289916666666667</v>
      </c>
      <c r="AF27" s="30">
        <v>0.40620192023179802</v>
      </c>
      <c r="AG27" s="30">
        <v>0.48744230427815766</v>
      </c>
      <c r="AH27" s="31">
        <v>0.2045454545454545</v>
      </c>
      <c r="AI27" s="1">
        <v>5.8160621761658033</v>
      </c>
      <c r="AJ27" s="31">
        <v>12.371757925072046</v>
      </c>
      <c r="AK27" s="31">
        <v>13.088414634146343</v>
      </c>
      <c r="AL27" s="31">
        <v>14</v>
      </c>
      <c r="AM27" s="31" t="s">
        <v>100</v>
      </c>
      <c r="AN27" s="31">
        <v>1.2213371266002846</v>
      </c>
      <c r="AO27" s="31">
        <v>2.900675675675676</v>
      </c>
      <c r="AP27" s="31">
        <v>12.835189309576837</v>
      </c>
      <c r="AQ27" s="31">
        <v>11.833675564681723</v>
      </c>
      <c r="AR27" s="31">
        <v>1.1571661777373514</v>
      </c>
      <c r="AS27" s="31">
        <v>3.8939189189189185</v>
      </c>
      <c r="AT27" s="30">
        <v>0.18932926829268293</v>
      </c>
      <c r="AU27" s="30">
        <v>1.4465408805031447E-2</v>
      </c>
      <c r="AV27" s="28">
        <v>0.66599999999999993</v>
      </c>
      <c r="AW27" s="28">
        <v>0.318</v>
      </c>
      <c r="AX27" s="28">
        <v>0.29600000000000004</v>
      </c>
      <c r="AY27" s="28">
        <v>0.28399999999999997</v>
      </c>
      <c r="AZ27" s="30" t="s">
        <v>100</v>
      </c>
      <c r="BA27" s="30">
        <v>0.19800000000000001</v>
      </c>
      <c r="BB27" s="30">
        <v>9.00604063701263E-2</v>
      </c>
      <c r="BC27" s="30">
        <v>7.7034155193798262E-2</v>
      </c>
      <c r="BD27" s="30">
        <v>0.21607378129117255</v>
      </c>
      <c r="BE27" s="30">
        <v>0.2957839262187088</v>
      </c>
      <c r="BF27" s="30">
        <v>0.19370460048426152</v>
      </c>
      <c r="BG27" s="30">
        <v>0.53390000000000004</v>
      </c>
      <c r="BH27" s="29">
        <v>34.700000000000003</v>
      </c>
      <c r="BI27" s="29">
        <v>32.799999999999997</v>
      </c>
      <c r="BJ27" s="29">
        <v>44.9</v>
      </c>
      <c r="BK27" s="29">
        <v>44.9</v>
      </c>
      <c r="BL27" s="29">
        <v>148</v>
      </c>
      <c r="BM27" s="29">
        <v>151.80000000000001</v>
      </c>
      <c r="BN27" s="29">
        <v>51.7</v>
      </c>
      <c r="BO27" s="29">
        <v>48.7</v>
      </c>
      <c r="BP27" s="29">
        <v>36.202663438256657</v>
      </c>
      <c r="BQ27" s="29">
        <v>-68.290000000000006</v>
      </c>
      <c r="BR27" s="29">
        <v>0</v>
      </c>
      <c r="BS27" s="29">
        <v>5.2590000000000003</v>
      </c>
      <c r="BT27" s="30">
        <v>0.14526555508738137</v>
      </c>
      <c r="BU27" s="29">
        <v>30.943663438256657</v>
      </c>
      <c r="BV27" s="29">
        <v>95.831000000000003</v>
      </c>
      <c r="BW27" s="29">
        <v>27.540999999999997</v>
      </c>
      <c r="BX27" s="29">
        <v>364.2</v>
      </c>
      <c r="BY27" s="29">
        <v>469.95600000000002</v>
      </c>
      <c r="BZ27" s="29">
        <v>351.5</v>
      </c>
      <c r="CA27" s="29">
        <v>498.02699999999999</v>
      </c>
      <c r="CB27" s="29">
        <v>-6.21</v>
      </c>
      <c r="CC27" s="31">
        <v>1.32</v>
      </c>
      <c r="CD27" s="31">
        <v>0.90900000000000003</v>
      </c>
      <c r="CE27" s="31">
        <v>0.36</v>
      </c>
      <c r="CF27" s="31">
        <v>0.93384439010556519</v>
      </c>
      <c r="CG27" s="31">
        <v>1.1557969640450116</v>
      </c>
      <c r="CH27" s="29">
        <v>13.91</v>
      </c>
      <c r="CI27" s="29">
        <v>10.699000000000002</v>
      </c>
      <c r="CJ27" s="29">
        <v>-6.21</v>
      </c>
      <c r="CK27" s="28">
        <f t="shared" si="0"/>
        <v>-6.4801577777545888E-2</v>
      </c>
      <c r="CL27" s="34">
        <f t="shared" si="1"/>
        <v>0.29717264325026554</v>
      </c>
      <c r="CM27" s="29">
        <v>41.3</v>
      </c>
      <c r="CN27" s="29">
        <v>8</v>
      </c>
      <c r="CO27" s="29">
        <v>32.799999999999997</v>
      </c>
      <c r="CP27" s="29">
        <v>429.3</v>
      </c>
      <c r="CQ27" s="29">
        <v>48.7</v>
      </c>
      <c r="CR27" s="29">
        <v>576.29999999999995</v>
      </c>
      <c r="CS27" s="29">
        <v>95.831000000000003</v>
      </c>
      <c r="CT27" s="29">
        <v>0</v>
      </c>
      <c r="CU27" s="29">
        <v>44.9</v>
      </c>
      <c r="CV27" s="29">
        <v>498.02699999999999</v>
      </c>
      <c r="CW27" s="29">
        <v>51.7</v>
      </c>
      <c r="CX27" s="28">
        <v>9.00604063701263E-2</v>
      </c>
      <c r="CY27" s="28">
        <v>7.7034155193798262E-2</v>
      </c>
      <c r="CZ27" s="31">
        <v>11.147001934235975</v>
      </c>
      <c r="DA27" s="5">
        <v>833.28571428571445</v>
      </c>
      <c r="DB27" s="9"/>
      <c r="DC27" s="9"/>
    </row>
    <row r="28" spans="1:107" ht="20">
      <c r="A28" s="25" t="s">
        <v>312</v>
      </c>
      <c r="B28" s="25" t="s">
        <v>313</v>
      </c>
      <c r="C28" s="26" t="s">
        <v>145</v>
      </c>
      <c r="D28" s="26" t="s">
        <v>1137</v>
      </c>
      <c r="E28" s="32" t="s">
        <v>99</v>
      </c>
      <c r="F28" s="32" t="s">
        <v>1138</v>
      </c>
      <c r="G28" s="27">
        <v>0.62</v>
      </c>
      <c r="H28" s="27">
        <v>8.4467279693486592</v>
      </c>
      <c r="I28" s="28">
        <v>9.0499999999999997E-2</v>
      </c>
      <c r="J28" s="28">
        <v>0.82552888122605372</v>
      </c>
      <c r="K28" s="28">
        <v>3.2000000000000001E-2</v>
      </c>
      <c r="L28" s="28">
        <v>9.3100000000000002E-2</v>
      </c>
      <c r="M28" s="28">
        <v>7.7272999999999994E-2</v>
      </c>
      <c r="N28" s="28">
        <v>0.1321958823330896</v>
      </c>
      <c r="O28" s="28">
        <v>-0.80411533994619233</v>
      </c>
      <c r="P28" s="28">
        <v>-0.12274388527938777</v>
      </c>
      <c r="Q28" s="29">
        <v>130.5</v>
      </c>
      <c r="R28" s="29">
        <v>0</v>
      </c>
      <c r="S28" s="29">
        <v>1647.4</v>
      </c>
      <c r="T28" s="29">
        <v>1647.4</v>
      </c>
      <c r="U28" s="29">
        <v>1777.9</v>
      </c>
      <c r="V28" s="29">
        <v>71.599999999999994</v>
      </c>
      <c r="W28" s="29">
        <v>1706.3000000000002</v>
      </c>
      <c r="X28" s="30">
        <v>4.0272231284099215E-2</v>
      </c>
      <c r="Y28" s="31">
        <v>5.6243917047241146E-2</v>
      </c>
      <c r="Z28" s="30">
        <v>0.6367255440034012</v>
      </c>
      <c r="AA28" s="30">
        <v>0.92659879633275211</v>
      </c>
      <c r="AB28" s="30">
        <v>1.7527396531545911</v>
      </c>
      <c r="AC28" s="30">
        <v>12.623754789272031</v>
      </c>
      <c r="AD28" s="29">
        <v>4.9000000000000002E-2</v>
      </c>
      <c r="AE28" s="31">
        <v>0.92752777777777795</v>
      </c>
      <c r="AF28" s="30">
        <v>0.13784048752090222</v>
      </c>
      <c r="AG28" s="30">
        <v>0.28184752316773953</v>
      </c>
      <c r="AH28" s="31">
        <v>0.27131782945736438</v>
      </c>
      <c r="AI28" s="1">
        <v>0.46638655462184869</v>
      </c>
      <c r="AJ28" s="31">
        <v>6.3658536585365857</v>
      </c>
      <c r="AK28" s="31">
        <v>7.5433526011560694</v>
      </c>
      <c r="AL28" s="31" t="s">
        <v>100</v>
      </c>
      <c r="AM28" s="31" t="s">
        <v>100</v>
      </c>
      <c r="AN28" s="31">
        <v>0.13884455793169487</v>
      </c>
      <c r="AO28" s="31">
        <v>0.10922330097087379</v>
      </c>
      <c r="AP28" s="31">
        <v>76.860360360360374</v>
      </c>
      <c r="AQ28" s="31">
        <v>15.455615942028986</v>
      </c>
      <c r="AR28" s="31">
        <v>0.67998772570945798</v>
      </c>
      <c r="AS28" s="31">
        <v>1.4281051221961836</v>
      </c>
      <c r="AT28" s="30">
        <v>0.12774566473988438</v>
      </c>
      <c r="AU28" s="30">
        <v>1.693486590038314E-2</v>
      </c>
      <c r="AV28" s="28">
        <v>-0.373</v>
      </c>
      <c r="AW28" s="28">
        <v>-0.23600000000000002</v>
      </c>
      <c r="AX28" s="28">
        <v>-5.4100000000000002E-2</v>
      </c>
      <c r="AY28" s="28">
        <v>-1.1699999999999999E-2</v>
      </c>
      <c r="AZ28" s="30" t="s">
        <v>100</v>
      </c>
      <c r="BA28" s="30" t="s">
        <v>100</v>
      </c>
      <c r="BB28" s="30">
        <v>2.1413541279861371E-2</v>
      </c>
      <c r="BC28" s="30">
        <v>9.4519970537018192E-3</v>
      </c>
      <c r="BD28" s="30">
        <v>1.4897098079738226E-2</v>
      </c>
      <c r="BE28" s="30">
        <v>1.9116507362438646E-2</v>
      </c>
      <c r="BF28" s="30">
        <v>0</v>
      </c>
      <c r="BG28" s="30">
        <v>2.7600000000000003E-3</v>
      </c>
      <c r="BH28" s="29">
        <v>20.5</v>
      </c>
      <c r="BI28" s="29">
        <v>17.3</v>
      </c>
      <c r="BJ28" s="29">
        <v>22.2</v>
      </c>
      <c r="BK28" s="29">
        <v>22.2</v>
      </c>
      <c r="BL28" s="29">
        <v>1194.8</v>
      </c>
      <c r="BM28" s="29">
        <v>1161.3</v>
      </c>
      <c r="BN28" s="29">
        <v>113.4</v>
      </c>
      <c r="BO28" s="29">
        <v>110.4</v>
      </c>
      <c r="BP28" s="29">
        <v>22.2</v>
      </c>
      <c r="BQ28" s="29">
        <v>-44.699999999999996</v>
      </c>
      <c r="BR28" s="29">
        <v>0</v>
      </c>
      <c r="BS28" s="29">
        <v>80.8</v>
      </c>
      <c r="BT28" s="30">
        <v>3.6396396396396398</v>
      </c>
      <c r="BU28" s="29">
        <v>-58.599999999999994</v>
      </c>
      <c r="BV28" s="29">
        <v>-18.800000000000004</v>
      </c>
      <c r="BW28" s="29">
        <v>-63.5</v>
      </c>
      <c r="BX28" s="29">
        <v>807.9</v>
      </c>
      <c r="BY28" s="29">
        <v>2348.71</v>
      </c>
      <c r="BZ28" s="29">
        <v>939.9</v>
      </c>
      <c r="CA28" s="29">
        <v>2509.3100000000004</v>
      </c>
      <c r="CB28" s="29">
        <v>-2.21</v>
      </c>
      <c r="CC28" s="31">
        <v>0.25900000000000001</v>
      </c>
      <c r="CD28" s="31">
        <v>0.48599999999999999</v>
      </c>
      <c r="CE28" s="31">
        <v>0.36</v>
      </c>
      <c r="CF28" s="31">
        <v>0.68883900430773515</v>
      </c>
      <c r="CG28" s="31">
        <v>1.1482717019095467</v>
      </c>
      <c r="CH28" s="29">
        <v>59.61</v>
      </c>
      <c r="CI28" s="29">
        <v>41.24</v>
      </c>
      <c r="CJ28" s="29">
        <v>-2.21</v>
      </c>
      <c r="CK28" s="28" t="str">
        <f t="shared" si="0"/>
        <v>NA</v>
      </c>
      <c r="CL28" s="34">
        <f t="shared" si="1"/>
        <v>0.4761468292080292</v>
      </c>
      <c r="CM28" s="29">
        <v>10.4</v>
      </c>
      <c r="CN28" s="29" t="s">
        <v>100</v>
      </c>
      <c r="CO28" s="29">
        <v>17.3</v>
      </c>
      <c r="CP28" s="29">
        <v>130.5</v>
      </c>
      <c r="CQ28" s="29">
        <v>110.4</v>
      </c>
      <c r="CR28" s="29">
        <v>1706.3000000000002</v>
      </c>
      <c r="CS28" s="29">
        <v>-18.800000000000004</v>
      </c>
      <c r="CT28" s="29">
        <v>0</v>
      </c>
      <c r="CU28" s="29">
        <v>22.2</v>
      </c>
      <c r="CV28" s="29">
        <v>2509.3100000000004</v>
      </c>
      <c r="CW28" s="29">
        <v>113.4</v>
      </c>
      <c r="CX28" s="28">
        <v>2.1413541279861371E-2</v>
      </c>
      <c r="CY28" s="28">
        <v>9.4519970537018192E-3</v>
      </c>
      <c r="CZ28" s="31">
        <v>15.046737213403881</v>
      </c>
      <c r="DA28" s="5">
        <v>1953.0416666666665</v>
      </c>
      <c r="DB28" s="9"/>
      <c r="DC28" s="9"/>
    </row>
    <row r="29" spans="1:107" ht="20">
      <c r="A29" s="25" t="s">
        <v>462</v>
      </c>
      <c r="B29" s="25" t="s">
        <v>463</v>
      </c>
      <c r="C29" s="26" t="s">
        <v>132</v>
      </c>
      <c r="D29" s="26" t="s">
        <v>1137</v>
      </c>
      <c r="E29" s="32" t="s">
        <v>99</v>
      </c>
      <c r="F29" s="32" t="s">
        <v>1138</v>
      </c>
      <c r="G29" s="27">
        <v>0.7</v>
      </c>
      <c r="H29" s="27">
        <v>0.86172995335525704</v>
      </c>
      <c r="I29" s="28">
        <v>9.0499999999999997E-2</v>
      </c>
      <c r="J29" s="28">
        <v>0.13908656077865078</v>
      </c>
      <c r="K29" s="28">
        <v>3.6999999999999998E-2</v>
      </c>
      <c r="L29" s="28">
        <v>9.8099999999999993E-2</v>
      </c>
      <c r="M29" s="28">
        <v>8.1422999999999995E-2</v>
      </c>
      <c r="N29" s="28">
        <v>0.12728962707950117</v>
      </c>
      <c r="O29" s="28">
        <v>0.3607802834290722</v>
      </c>
      <c r="P29" s="28">
        <v>0.24321431142291891</v>
      </c>
      <c r="Q29" s="29">
        <v>1479</v>
      </c>
      <c r="R29" s="29">
        <v>0</v>
      </c>
      <c r="S29" s="29">
        <v>380.4</v>
      </c>
      <c r="T29" s="29">
        <v>380.4</v>
      </c>
      <c r="U29" s="29">
        <v>1859.4</v>
      </c>
      <c r="V29" s="29">
        <v>216.9</v>
      </c>
      <c r="W29" s="29">
        <v>1642.5</v>
      </c>
      <c r="X29" s="30">
        <v>0.11665053242981607</v>
      </c>
      <c r="Y29" s="31">
        <v>0.56634606599722592</v>
      </c>
      <c r="Z29" s="30">
        <v>0.36541786743515847</v>
      </c>
      <c r="AA29" s="30">
        <v>0.20458212326556952</v>
      </c>
      <c r="AB29" s="30">
        <v>0.5758401453224341</v>
      </c>
      <c r="AC29" s="30">
        <v>0.25720081135902634</v>
      </c>
      <c r="AD29" s="29">
        <v>3.1E-2</v>
      </c>
      <c r="AE29" s="31">
        <v>1.878916666666667</v>
      </c>
      <c r="AF29" s="30">
        <v>0.21447610589527216</v>
      </c>
      <c r="AG29" s="30">
        <v>0.52453395463517649</v>
      </c>
      <c r="AH29" s="31">
        <v>0.2</v>
      </c>
      <c r="AI29" s="1">
        <v>5.8888888888888893</v>
      </c>
      <c r="AJ29" s="31">
        <v>7.2821270310192023</v>
      </c>
      <c r="AK29" s="31">
        <v>7.8795950985615351</v>
      </c>
      <c r="AL29" s="31">
        <v>10.333333333333334</v>
      </c>
      <c r="AM29" s="31">
        <v>0.31661421873996531</v>
      </c>
      <c r="AN29" s="31">
        <v>2.2388737511353316</v>
      </c>
      <c r="AO29" s="31">
        <v>4.7297729453149984</v>
      </c>
      <c r="AP29" s="31">
        <v>10.330188679245284</v>
      </c>
      <c r="AQ29" s="31">
        <v>7.9849295089936803</v>
      </c>
      <c r="AR29" s="31">
        <v>1.9930833636694576</v>
      </c>
      <c r="AS29" s="31">
        <v>5.252638311480653</v>
      </c>
      <c r="AT29" s="30">
        <v>8.790623335109217E-2</v>
      </c>
      <c r="AU29" s="30">
        <v>1.1156186612576065E-2</v>
      </c>
      <c r="AV29" s="28">
        <v>0.82700000000000007</v>
      </c>
      <c r="AW29" s="28">
        <v>0.56100000000000005</v>
      </c>
      <c r="AX29" s="28">
        <v>0.375</v>
      </c>
      <c r="AY29" s="28">
        <v>0.36899999999999999</v>
      </c>
      <c r="AZ29" s="30">
        <v>0.23</v>
      </c>
      <c r="BA29" s="30">
        <v>0.25800000000000001</v>
      </c>
      <c r="BB29" s="30">
        <v>0.49986684420772298</v>
      </c>
      <c r="BC29" s="30">
        <v>0.37050393850242008</v>
      </c>
      <c r="BD29" s="30">
        <v>0.58219602977667495</v>
      </c>
      <c r="BE29" s="30">
        <v>0.49317617866004965</v>
      </c>
      <c r="BF29" s="30">
        <v>0.10170271514035895</v>
      </c>
      <c r="BG29" s="30">
        <v>0.45710000000000001</v>
      </c>
      <c r="BH29" s="29">
        <v>203.1</v>
      </c>
      <c r="BI29" s="29">
        <v>187.7</v>
      </c>
      <c r="BJ29" s="29">
        <v>159</v>
      </c>
      <c r="BK29" s="29">
        <v>159</v>
      </c>
      <c r="BL29" s="29">
        <v>312.7</v>
      </c>
      <c r="BM29" s="29">
        <v>322.39999999999998</v>
      </c>
      <c r="BN29" s="29">
        <v>199.6</v>
      </c>
      <c r="BO29" s="29">
        <v>205.7</v>
      </c>
      <c r="BP29" s="29">
        <v>142.82926829268294</v>
      </c>
      <c r="BQ29" s="29">
        <v>-180.3</v>
      </c>
      <c r="BR29" s="29">
        <v>0</v>
      </c>
      <c r="BS29" s="29">
        <v>208.2</v>
      </c>
      <c r="BT29" s="30">
        <v>1.4576844262295079</v>
      </c>
      <c r="BU29" s="29">
        <v>-65.370731707317049</v>
      </c>
      <c r="BV29" s="29">
        <v>159.80000000000001</v>
      </c>
      <c r="BW29" s="29">
        <v>-20.5</v>
      </c>
      <c r="BX29" s="29">
        <v>375.5</v>
      </c>
      <c r="BY29" s="29">
        <v>385.5</v>
      </c>
      <c r="BZ29" s="29">
        <v>660.6</v>
      </c>
      <c r="CA29" s="29">
        <v>824.1</v>
      </c>
      <c r="CB29" s="29">
        <v>-16.5</v>
      </c>
      <c r="CC29" s="31">
        <v>0.75</v>
      </c>
      <c r="CD29" s="31">
        <v>0.52700000000000002</v>
      </c>
      <c r="CE29" s="31">
        <v>0.36</v>
      </c>
      <c r="CF29" s="31">
        <v>0.90768344131053225</v>
      </c>
      <c r="CG29" s="31">
        <v>0.90449989348947124</v>
      </c>
      <c r="CH29" s="29">
        <v>46.06</v>
      </c>
      <c r="CI29" s="29">
        <v>35.722299999999997</v>
      </c>
      <c r="CJ29" s="29">
        <v>-16.5</v>
      </c>
      <c r="CK29" s="28">
        <f t="shared" si="0"/>
        <v>-0.10325406758448059</v>
      </c>
      <c r="CL29" s="34">
        <f t="shared" si="1"/>
        <v>0.37944424220361606</v>
      </c>
      <c r="CM29" s="29">
        <v>217.3</v>
      </c>
      <c r="CN29" s="29">
        <v>22.1</v>
      </c>
      <c r="CO29" s="29">
        <v>187.7</v>
      </c>
      <c r="CP29" s="29">
        <v>1479</v>
      </c>
      <c r="CQ29" s="29">
        <v>205.7</v>
      </c>
      <c r="CR29" s="29">
        <v>1642.5</v>
      </c>
      <c r="CS29" s="29">
        <v>159.80000000000001</v>
      </c>
      <c r="CT29" s="29">
        <v>0</v>
      </c>
      <c r="CU29" s="29">
        <v>159</v>
      </c>
      <c r="CV29" s="29">
        <v>824.1</v>
      </c>
      <c r="CW29" s="29">
        <v>199.6</v>
      </c>
      <c r="CX29" s="28">
        <v>0.49986684420772298</v>
      </c>
      <c r="CY29" s="28">
        <v>0.37050393850242008</v>
      </c>
      <c r="CZ29" s="31">
        <v>8.2289579158316641</v>
      </c>
      <c r="DA29" s="5">
        <v>445.7999999999999</v>
      </c>
      <c r="DB29" s="9"/>
      <c r="DC29" s="9"/>
    </row>
    <row r="30" spans="1:107" ht="20">
      <c r="A30" s="25" t="s">
        <v>356</v>
      </c>
      <c r="B30" s="25" t="s">
        <v>357</v>
      </c>
      <c r="C30" s="26" t="s">
        <v>104</v>
      </c>
      <c r="D30" s="26" t="s">
        <v>1137</v>
      </c>
      <c r="E30" s="32" t="s">
        <v>99</v>
      </c>
      <c r="F30" s="32" t="s">
        <v>1138</v>
      </c>
      <c r="G30" s="27">
        <v>1.07</v>
      </c>
      <c r="H30" s="27">
        <v>3.275738144944826</v>
      </c>
      <c r="I30" s="28">
        <v>9.0499999999999997E-2</v>
      </c>
      <c r="J30" s="28">
        <v>0.35755430211750672</v>
      </c>
      <c r="K30" s="28">
        <v>3.2000000000000001E-2</v>
      </c>
      <c r="L30" s="28">
        <v>9.3100000000000002E-2</v>
      </c>
      <c r="M30" s="28">
        <v>7.7272999999999994E-2</v>
      </c>
      <c r="N30" s="28">
        <v>0.16882518762786164</v>
      </c>
      <c r="O30" s="28">
        <v>-0.40946911794786955</v>
      </c>
      <c r="P30" s="28">
        <v>-0.16824196798256832</v>
      </c>
      <c r="Q30" s="29">
        <v>335.3</v>
      </c>
      <c r="R30" s="29">
        <v>0</v>
      </c>
      <c r="S30" s="29">
        <v>691.2</v>
      </c>
      <c r="T30" s="29">
        <v>691.2</v>
      </c>
      <c r="U30" s="29">
        <v>1026.5</v>
      </c>
      <c r="V30" s="29">
        <v>223.8</v>
      </c>
      <c r="W30" s="29">
        <v>802.7</v>
      </c>
      <c r="X30" s="30">
        <v>0.21802240623477839</v>
      </c>
      <c r="Y30" s="31">
        <v>0.28830528909157627</v>
      </c>
      <c r="Z30" s="30">
        <v>0.43600580331798394</v>
      </c>
      <c r="AA30" s="30">
        <v>0.67335606429615202</v>
      </c>
      <c r="AB30" s="30">
        <v>0.77306788949781902</v>
      </c>
      <c r="AC30" s="30">
        <v>2.061437518640024</v>
      </c>
      <c r="AD30" s="29">
        <v>3.5000000000000003E-2</v>
      </c>
      <c r="AE30" s="31">
        <v>2.4452222222222226</v>
      </c>
      <c r="AF30" s="30">
        <v>0.26832815729997478</v>
      </c>
      <c r="AG30" s="30">
        <v>0.36000694437746616</v>
      </c>
      <c r="AH30" s="31">
        <v>0.4573643410852713</v>
      </c>
      <c r="AI30" s="1">
        <v>8.962264150943397E-2</v>
      </c>
      <c r="AJ30" s="31" t="s">
        <v>100</v>
      </c>
      <c r="AK30" s="31" t="s">
        <v>100</v>
      </c>
      <c r="AL30" s="31">
        <v>17.5</v>
      </c>
      <c r="AM30" s="31" t="s">
        <v>100</v>
      </c>
      <c r="AN30" s="31">
        <v>0.37501398053908958</v>
      </c>
      <c r="AO30" s="31">
        <v>0.44077823057710003</v>
      </c>
      <c r="AP30" s="31">
        <v>938.83040935672523</v>
      </c>
      <c r="AQ30" s="31">
        <v>12.946774193548388</v>
      </c>
      <c r="AR30" s="31">
        <v>0.59402057278176568</v>
      </c>
      <c r="AS30" s="31">
        <v>1.0552123044564217</v>
      </c>
      <c r="AT30" s="30" t="s">
        <v>100</v>
      </c>
      <c r="AU30" s="30">
        <v>0</v>
      </c>
      <c r="AV30" s="28" t="s">
        <v>100</v>
      </c>
      <c r="AW30" s="28" t="s">
        <v>100</v>
      </c>
      <c r="AX30" s="28">
        <v>-2.64E-2</v>
      </c>
      <c r="AY30" s="28">
        <v>5.2699999999999997E-2</v>
      </c>
      <c r="AZ30" s="30">
        <v>0.64</v>
      </c>
      <c r="BA30" s="30">
        <v>9.6099999999999991E-2</v>
      </c>
      <c r="BB30" s="30">
        <v>-5.1914815830362858E-2</v>
      </c>
      <c r="BC30" s="30">
        <v>5.8321964529331526E-4</v>
      </c>
      <c r="BD30" s="30">
        <v>-7.438449449973808E-2</v>
      </c>
      <c r="BE30" s="30">
        <v>1.1196961760083814E-3</v>
      </c>
      <c r="BF30" s="30">
        <v>0</v>
      </c>
      <c r="BG30" s="30">
        <v>3.3300000000000003E-2</v>
      </c>
      <c r="BH30" s="29">
        <v>-62.6</v>
      </c>
      <c r="BI30" s="29">
        <v>-56.8</v>
      </c>
      <c r="BJ30" s="29">
        <v>0.85499999999999998</v>
      </c>
      <c r="BK30" s="29">
        <v>0.85499999999999998</v>
      </c>
      <c r="BL30" s="29">
        <v>760.7</v>
      </c>
      <c r="BM30" s="29">
        <v>763.6</v>
      </c>
      <c r="BN30" s="29">
        <v>53</v>
      </c>
      <c r="BO30" s="29">
        <v>62</v>
      </c>
      <c r="BP30" s="29">
        <v>0.85499999999999998</v>
      </c>
      <c r="BQ30" s="29">
        <v>-93</v>
      </c>
      <c r="BR30" s="29">
        <v>0</v>
      </c>
      <c r="BS30" s="29">
        <v>135.80000000000001</v>
      </c>
      <c r="BT30" s="30">
        <v>158.83040935672517</v>
      </c>
      <c r="BU30" s="29">
        <v>-134.94500000000002</v>
      </c>
      <c r="BV30" s="29">
        <v>-99.600000000000023</v>
      </c>
      <c r="BW30" s="29">
        <v>-192.60000000000002</v>
      </c>
      <c r="BX30" s="29">
        <v>1094.0999999999999</v>
      </c>
      <c r="BY30" s="29">
        <v>1465.9999999999998</v>
      </c>
      <c r="BZ30" s="29">
        <v>894.1</v>
      </c>
      <c r="CA30" s="29">
        <v>1351.3000000000002</v>
      </c>
      <c r="CB30" s="29">
        <v>0</v>
      </c>
      <c r="CC30" s="31">
        <v>0.64400000000000002</v>
      </c>
      <c r="CD30" s="31">
        <v>1.36</v>
      </c>
      <c r="CE30" s="31">
        <v>0.36</v>
      </c>
      <c r="CF30" s="31">
        <v>0.96944205978964126</v>
      </c>
      <c r="CG30" s="31">
        <v>0.8308878862664032</v>
      </c>
      <c r="CH30" s="29">
        <v>203.99</v>
      </c>
      <c r="CI30" s="29">
        <v>182.17000000000002</v>
      </c>
      <c r="CJ30" s="29">
        <v>0</v>
      </c>
      <c r="CK30" s="28">
        <f t="shared" si="0"/>
        <v>0</v>
      </c>
      <c r="CL30" s="34">
        <f t="shared" si="1"/>
        <v>0.56293939169688445</v>
      </c>
      <c r="CM30" s="29" t="s">
        <v>100</v>
      </c>
      <c r="CN30" s="29" t="s">
        <v>100</v>
      </c>
      <c r="CO30" s="29" t="s">
        <v>100</v>
      </c>
      <c r="CP30" s="29" t="s">
        <v>100</v>
      </c>
      <c r="CQ30" s="29">
        <v>62</v>
      </c>
      <c r="CR30" s="29">
        <v>802.7</v>
      </c>
      <c r="CS30" s="29" t="s">
        <v>100</v>
      </c>
      <c r="CT30" s="29">
        <v>0</v>
      </c>
      <c r="CU30" s="29">
        <v>0.85499999999999998</v>
      </c>
      <c r="CV30" s="29">
        <v>1351.3000000000002</v>
      </c>
      <c r="CW30" s="29">
        <v>53</v>
      </c>
      <c r="CX30" s="28">
        <v>-5.1914815830362858E-2</v>
      </c>
      <c r="CY30" s="28">
        <v>5.8321964529331526E-4</v>
      </c>
      <c r="CZ30" s="31">
        <v>15.145283018867925</v>
      </c>
      <c r="DA30" s="5" t="s">
        <v>100</v>
      </c>
      <c r="DB30" s="9"/>
      <c r="DC30" s="9"/>
    </row>
    <row r="31" spans="1:107" ht="20">
      <c r="A31" s="25" t="s">
        <v>787</v>
      </c>
      <c r="B31" s="25" t="s">
        <v>788</v>
      </c>
      <c r="C31" s="26" t="s">
        <v>116</v>
      </c>
      <c r="D31" s="26" t="s">
        <v>1137</v>
      </c>
      <c r="E31" s="32" t="s">
        <v>99</v>
      </c>
      <c r="F31" s="32" t="s">
        <v>1138</v>
      </c>
      <c r="G31" s="27">
        <v>1.1499999999999999</v>
      </c>
      <c r="H31" s="27">
        <v>5.2217364532019701</v>
      </c>
      <c r="I31" s="28">
        <v>9.0499999999999997E-2</v>
      </c>
      <c r="J31" s="28">
        <v>0.5336671490147783</v>
      </c>
      <c r="K31" s="28">
        <v>3.2000000000000001E-2</v>
      </c>
      <c r="L31" s="28">
        <v>9.3100000000000002E-2</v>
      </c>
      <c r="M31" s="28">
        <v>7.7272999999999994E-2</v>
      </c>
      <c r="N31" s="28">
        <v>0.15610746253663604</v>
      </c>
      <c r="O31" s="28">
        <v>-0.5107504823481116</v>
      </c>
      <c r="P31" s="28">
        <v>-0.10699164573044004</v>
      </c>
      <c r="Q31" s="29">
        <v>7.83</v>
      </c>
      <c r="R31" s="29">
        <v>0</v>
      </c>
      <c r="S31" s="29">
        <v>37.5</v>
      </c>
      <c r="T31" s="29">
        <v>37.5</v>
      </c>
      <c r="U31" s="29">
        <v>45.33</v>
      </c>
      <c r="V31" s="29">
        <v>1.84</v>
      </c>
      <c r="W31" s="29">
        <v>43.489999999999995</v>
      </c>
      <c r="X31" s="30">
        <v>4.0591219942642844E-2</v>
      </c>
      <c r="Y31" s="31">
        <v>0.24750356633380885</v>
      </c>
      <c r="Z31" s="30">
        <v>0.41574279379157425</v>
      </c>
      <c r="AA31" s="30">
        <v>0.82726671078755798</v>
      </c>
      <c r="AB31" s="30">
        <v>0.7115749525616698</v>
      </c>
      <c r="AC31" s="30">
        <v>4.7892720306513406</v>
      </c>
      <c r="AD31" s="29">
        <v>1.0999999999999999E-2</v>
      </c>
      <c r="AE31" s="31">
        <v>1.2864166666666668</v>
      </c>
      <c r="AF31" s="30">
        <v>0.13416407864998739</v>
      </c>
      <c r="AG31" s="30">
        <v>0.49305298903870359</v>
      </c>
      <c r="AH31" s="31">
        <v>0.26666666666666666</v>
      </c>
      <c r="AI31" s="1">
        <v>2.1094527363184081</v>
      </c>
      <c r="AJ31" s="31">
        <v>8.5480349344978155</v>
      </c>
      <c r="AK31" s="31">
        <v>9.4909090909090921</v>
      </c>
      <c r="AL31" s="31" t="s">
        <v>100</v>
      </c>
      <c r="AM31" s="31" t="s">
        <v>100</v>
      </c>
      <c r="AN31" s="31">
        <v>0.14857685009487664</v>
      </c>
      <c r="AO31" s="31">
        <v>0.2175</v>
      </c>
      <c r="AP31" s="31">
        <v>10.257075471698112</v>
      </c>
      <c r="AQ31" s="31">
        <v>5.8219544846050866</v>
      </c>
      <c r="AR31" s="31">
        <v>0.4921910366681756</v>
      </c>
      <c r="AS31" s="31">
        <v>1.2080555555555554</v>
      </c>
      <c r="AT31" s="30">
        <v>0</v>
      </c>
      <c r="AU31" s="30">
        <v>0</v>
      </c>
      <c r="AV31" s="28">
        <v>0.75700000000000001</v>
      </c>
      <c r="AW31" s="28" t="s">
        <v>100</v>
      </c>
      <c r="AX31" s="28">
        <v>0.13600000000000001</v>
      </c>
      <c r="AY31" s="28">
        <v>0.23199999999999998</v>
      </c>
      <c r="AZ31" s="30" t="s">
        <v>100</v>
      </c>
      <c r="BA31" s="30" t="s">
        <v>100</v>
      </c>
      <c r="BB31" s="30">
        <v>2.2916666666666665E-2</v>
      </c>
      <c r="BC31" s="30">
        <v>4.9115816806195998E-2</v>
      </c>
      <c r="BD31" s="30">
        <v>2.2237196765498651E-2</v>
      </c>
      <c r="BE31" s="30">
        <v>0.11428571428571428</v>
      </c>
      <c r="BF31" s="30">
        <v>0.26071428571428568</v>
      </c>
      <c r="BG31" s="30" t="s">
        <v>100</v>
      </c>
      <c r="BH31" s="29">
        <v>0.91600000000000004</v>
      </c>
      <c r="BI31" s="29">
        <v>0.82499999999999996</v>
      </c>
      <c r="BJ31" s="29">
        <v>4.24</v>
      </c>
      <c r="BK31" s="29">
        <v>4.24</v>
      </c>
      <c r="BL31" s="29">
        <v>36</v>
      </c>
      <c r="BM31" s="29">
        <v>37.1</v>
      </c>
      <c r="BN31" s="29">
        <v>6.66</v>
      </c>
      <c r="BO31" s="29">
        <v>7.47</v>
      </c>
      <c r="BP31" s="29">
        <v>3.1345714285714288</v>
      </c>
      <c r="BQ31" s="29">
        <v>-0.60000000000000853</v>
      </c>
      <c r="BR31" s="29">
        <v>0</v>
      </c>
      <c r="BS31" s="29">
        <v>1.95</v>
      </c>
      <c r="BT31" s="30">
        <v>0.62209461307082303</v>
      </c>
      <c r="BU31" s="29">
        <v>1.1845714285714288</v>
      </c>
      <c r="BV31" s="29">
        <v>-0.52499999999999147</v>
      </c>
      <c r="BW31" s="29">
        <v>-1.125</v>
      </c>
      <c r="BX31" s="29">
        <v>36</v>
      </c>
      <c r="BY31" s="29">
        <v>63.82</v>
      </c>
      <c r="BZ31" s="29">
        <v>52.7</v>
      </c>
      <c r="CA31" s="29">
        <v>88.36</v>
      </c>
      <c r="CB31" s="29">
        <v>0</v>
      </c>
      <c r="CC31" s="31">
        <v>0.441</v>
      </c>
      <c r="CD31" s="31">
        <v>0.50800000000000001</v>
      </c>
      <c r="CE31" s="31">
        <v>0.36</v>
      </c>
      <c r="CF31" s="31" t="s">
        <v>100</v>
      </c>
      <c r="CG31" s="31" t="s">
        <v>100</v>
      </c>
      <c r="CH31" s="29" t="s">
        <v>100</v>
      </c>
      <c r="CI31" s="29" t="s">
        <v>100</v>
      </c>
      <c r="CJ31" s="29">
        <v>0</v>
      </c>
      <c r="CK31" s="28">
        <f t="shared" si="0"/>
        <v>0</v>
      </c>
      <c r="CL31" s="34">
        <f t="shared" si="1"/>
        <v>0.40742417383431417</v>
      </c>
      <c r="CM31" s="29">
        <v>1.1200000000000001</v>
      </c>
      <c r="CN31" s="29">
        <v>0.29199999999999998</v>
      </c>
      <c r="CO31" s="29">
        <v>0.82499999999999996</v>
      </c>
      <c r="CP31" s="29">
        <v>7.83</v>
      </c>
      <c r="CQ31" s="29">
        <v>7.47</v>
      </c>
      <c r="CR31" s="29">
        <v>43.489999999999995</v>
      </c>
      <c r="CS31" s="29" t="s">
        <v>100</v>
      </c>
      <c r="CT31" s="29">
        <v>0</v>
      </c>
      <c r="CU31" s="29">
        <v>4.24</v>
      </c>
      <c r="CV31" s="29">
        <v>88.36</v>
      </c>
      <c r="CW31" s="29">
        <v>6.66</v>
      </c>
      <c r="CX31" s="28">
        <v>2.2916666666666665E-2</v>
      </c>
      <c r="CY31" s="28">
        <v>4.9115816806195998E-2</v>
      </c>
      <c r="CZ31" s="31">
        <v>6.5300300300300291</v>
      </c>
      <c r="DA31" s="5" t="s">
        <v>100</v>
      </c>
      <c r="DB31" s="9"/>
      <c r="DC31" s="9"/>
    </row>
    <row r="32" spans="1:107" ht="20">
      <c r="A32" s="25" t="s">
        <v>847</v>
      </c>
      <c r="B32" s="25" t="s">
        <v>848</v>
      </c>
      <c r="C32" s="26" t="s">
        <v>159</v>
      </c>
      <c r="D32" s="26" t="s">
        <v>1137</v>
      </c>
      <c r="E32" s="32" t="s">
        <v>99</v>
      </c>
      <c r="F32" s="32" t="s">
        <v>1138</v>
      </c>
      <c r="G32" s="27">
        <v>0.84</v>
      </c>
      <c r="H32" s="27">
        <v>4.8929999999999998</v>
      </c>
      <c r="I32" s="28">
        <v>9.0499999999999997E-2</v>
      </c>
      <c r="J32" s="28">
        <v>0.50391649999999999</v>
      </c>
      <c r="K32" s="28">
        <v>2.7E-2</v>
      </c>
      <c r="L32" s="28">
        <v>8.8099999999999998E-2</v>
      </c>
      <c r="M32" s="28">
        <v>7.3122999999999994E-2</v>
      </c>
      <c r="N32" s="28">
        <v>0.14707896566523604</v>
      </c>
      <c r="O32" s="28" t="s">
        <v>100</v>
      </c>
      <c r="P32" s="28">
        <v>0.25906034956498813</v>
      </c>
      <c r="Q32" s="29">
        <v>4</v>
      </c>
      <c r="R32" s="29">
        <v>0</v>
      </c>
      <c r="S32" s="29">
        <v>19.3</v>
      </c>
      <c r="T32" s="29">
        <v>19.3</v>
      </c>
      <c r="U32" s="29">
        <v>23.3</v>
      </c>
      <c r="V32" s="29">
        <v>0.91700000000000004</v>
      </c>
      <c r="W32" s="29">
        <v>22.382999999999999</v>
      </c>
      <c r="X32" s="30">
        <v>3.9356223175965668E-2</v>
      </c>
      <c r="Y32" s="31">
        <v>2.9069767441860465E-3</v>
      </c>
      <c r="Z32" s="30" t="s">
        <v>100</v>
      </c>
      <c r="AA32" s="30">
        <v>0.8283261802575107</v>
      </c>
      <c r="AB32" s="30" t="s">
        <v>100</v>
      </c>
      <c r="AC32" s="30">
        <v>4.8250000000000002</v>
      </c>
      <c r="AD32" s="29">
        <v>4.7E-2</v>
      </c>
      <c r="AE32" s="31">
        <v>0.24555555555555558</v>
      </c>
      <c r="AF32" s="30">
        <v>7.0710678118654752E-2</v>
      </c>
      <c r="AG32" s="30">
        <v>0.20152543263816602</v>
      </c>
      <c r="AH32" s="31">
        <v>3.0927835051546417E-2</v>
      </c>
      <c r="AI32" s="1">
        <v>3.099099099099099</v>
      </c>
      <c r="AJ32" s="31">
        <v>4.9321824907521572</v>
      </c>
      <c r="AK32" s="31" t="s">
        <v>100</v>
      </c>
      <c r="AL32" s="31" t="s">
        <v>100</v>
      </c>
      <c r="AM32" s="31" t="s">
        <v>100</v>
      </c>
      <c r="AN32" s="31" t="s">
        <v>100</v>
      </c>
      <c r="AO32" s="31">
        <v>0.17316017316017315</v>
      </c>
      <c r="AP32" s="31">
        <v>13.013372093023255</v>
      </c>
      <c r="AQ32" s="31">
        <v>11.905851063829788</v>
      </c>
      <c r="AR32" s="31">
        <v>6.6163168785101965</v>
      </c>
      <c r="AS32" s="31">
        <v>0.96896103896103891</v>
      </c>
      <c r="AT32" s="30" t="s">
        <v>100</v>
      </c>
      <c r="AU32" s="30">
        <v>0</v>
      </c>
      <c r="AV32" s="28" t="s">
        <v>100</v>
      </c>
      <c r="AW32" s="28" t="s">
        <v>100</v>
      </c>
      <c r="AX32" s="28">
        <v>0.121</v>
      </c>
      <c r="AY32" s="28">
        <v>-5.1500000000000001E-3</v>
      </c>
      <c r="AZ32" s="30" t="s">
        <v>100</v>
      </c>
      <c r="BA32" s="30" t="s">
        <v>100</v>
      </c>
      <c r="BB32" s="30" t="s">
        <v>100</v>
      </c>
      <c r="BC32" s="30">
        <v>0.40613931523022417</v>
      </c>
      <c r="BD32" s="30">
        <v>-1.63681592039801E-2</v>
      </c>
      <c r="BE32" s="30">
        <v>8.5572139303482578E-2</v>
      </c>
      <c r="BF32" s="30">
        <v>0</v>
      </c>
      <c r="BG32" s="30">
        <v>5.5199999999999999E-2</v>
      </c>
      <c r="BH32" s="29">
        <v>0.81100000000000005</v>
      </c>
      <c r="BI32" s="29">
        <v>-0.32900000000000001</v>
      </c>
      <c r="BJ32" s="29">
        <v>1.72</v>
      </c>
      <c r="BK32" s="29">
        <v>1.72</v>
      </c>
      <c r="BL32" s="29">
        <v>23.1</v>
      </c>
      <c r="BM32" s="29">
        <v>20.100000000000001</v>
      </c>
      <c r="BN32" s="29">
        <v>1.88</v>
      </c>
      <c r="BO32" s="29">
        <v>1.88</v>
      </c>
      <c r="BP32" s="29">
        <v>1.72</v>
      </c>
      <c r="BQ32" s="29">
        <v>1.109</v>
      </c>
      <c r="BR32" s="29">
        <v>0</v>
      </c>
      <c r="BS32" s="29">
        <v>0.16200000000000001</v>
      </c>
      <c r="BT32" s="30">
        <v>9.4186046511627916E-2</v>
      </c>
      <c r="BU32" s="29">
        <v>1.5580000000000001</v>
      </c>
      <c r="BV32" s="29">
        <v>-1.6</v>
      </c>
      <c r="BW32" s="29">
        <v>-0.49099999999999999</v>
      </c>
      <c r="BX32" s="29">
        <v>-16.899999999999999</v>
      </c>
      <c r="BY32" s="29">
        <v>4.2350000000000012</v>
      </c>
      <c r="BZ32" s="29">
        <v>-15</v>
      </c>
      <c r="CA32" s="29">
        <v>3.3830000000000009</v>
      </c>
      <c r="CB32" s="29">
        <v>0</v>
      </c>
      <c r="CC32" s="31">
        <v>9.5000000000000001E-2</v>
      </c>
      <c r="CD32" s="31">
        <v>7.4999999999999997E-2</v>
      </c>
      <c r="CE32" s="31">
        <v>0.36</v>
      </c>
      <c r="CF32" s="31">
        <v>1.0962544838714066</v>
      </c>
      <c r="CG32" s="31">
        <v>1.2409869568511993</v>
      </c>
      <c r="CH32" s="29">
        <v>0.47720000000000001</v>
      </c>
      <c r="CI32" s="29">
        <v>-0.32969999999999999</v>
      </c>
      <c r="CJ32" s="29">
        <v>0</v>
      </c>
      <c r="CK32" s="28">
        <f t="shared" si="0"/>
        <v>0</v>
      </c>
      <c r="CL32" s="34">
        <f t="shared" si="1"/>
        <v>6.8282589417676602</v>
      </c>
      <c r="CM32" s="29" t="s">
        <v>100</v>
      </c>
      <c r="CN32" s="29" t="s">
        <v>100</v>
      </c>
      <c r="CO32" s="29" t="s">
        <v>100</v>
      </c>
      <c r="CP32" s="29" t="s">
        <v>100</v>
      </c>
      <c r="CQ32" s="29">
        <v>1.88</v>
      </c>
      <c r="CR32" s="29">
        <v>22.382999999999999</v>
      </c>
      <c r="CS32" s="29" t="s">
        <v>100</v>
      </c>
      <c r="CT32" s="29">
        <v>0</v>
      </c>
      <c r="CU32" s="29">
        <v>1.72</v>
      </c>
      <c r="CV32" s="29">
        <v>3.3830000000000009</v>
      </c>
      <c r="CW32" s="29">
        <v>1.88</v>
      </c>
      <c r="CX32" s="28" t="s">
        <v>100</v>
      </c>
      <c r="CY32" s="28">
        <v>0.40613931523022417</v>
      </c>
      <c r="CZ32" s="31">
        <v>11.905851063829788</v>
      </c>
      <c r="DA32" s="5" t="s">
        <v>100</v>
      </c>
      <c r="DB32" s="9" t="s">
        <v>185</v>
      </c>
      <c r="DC32" s="9" t="s">
        <v>185</v>
      </c>
    </row>
    <row r="33" spans="1:107" ht="20">
      <c r="A33" s="25" t="s">
        <v>362</v>
      </c>
      <c r="B33" s="25" t="s">
        <v>363</v>
      </c>
      <c r="C33" s="26" t="s">
        <v>110</v>
      </c>
      <c r="D33" s="26" t="s">
        <v>1137</v>
      </c>
      <c r="E33" s="32" t="s">
        <v>99</v>
      </c>
      <c r="F33" s="32" t="s">
        <v>1138</v>
      </c>
      <c r="G33" s="27">
        <v>1.05</v>
      </c>
      <c r="H33" s="27">
        <v>2.1539662865642049</v>
      </c>
      <c r="I33" s="28">
        <v>9.0499999999999997E-2</v>
      </c>
      <c r="J33" s="28">
        <v>0.25603394893406056</v>
      </c>
      <c r="K33" s="28">
        <v>3.2000000000000001E-2</v>
      </c>
      <c r="L33" s="28">
        <v>9.3100000000000002E-2</v>
      </c>
      <c r="M33" s="28">
        <v>7.7272999999999994E-2</v>
      </c>
      <c r="N33" s="28">
        <v>0.16441410223153149</v>
      </c>
      <c r="O33" s="28">
        <v>-0.61581915179802238</v>
      </c>
      <c r="P33" s="28">
        <v>-0.24388736086616242</v>
      </c>
      <c r="Q33" s="29">
        <v>605.1</v>
      </c>
      <c r="R33" s="29">
        <v>0</v>
      </c>
      <c r="S33" s="29">
        <v>636.20000000000005</v>
      </c>
      <c r="T33" s="29">
        <v>636.20000000000005</v>
      </c>
      <c r="U33" s="29">
        <v>1241.3000000000002</v>
      </c>
      <c r="V33" s="29">
        <v>115.5</v>
      </c>
      <c r="W33" s="29">
        <v>1125.8000000000002</v>
      </c>
      <c r="X33" s="30">
        <v>9.3047611375171174E-2</v>
      </c>
      <c r="Y33" s="31">
        <v>1.9250326892343458E-2</v>
      </c>
      <c r="Z33" s="30">
        <v>0.76466346153846154</v>
      </c>
      <c r="AA33" s="30">
        <v>0.51252718923709006</v>
      </c>
      <c r="AB33" s="30">
        <v>3.2492339121552605</v>
      </c>
      <c r="AC33" s="30">
        <v>1.0513964633944803</v>
      </c>
      <c r="AD33" s="29">
        <v>0.22</v>
      </c>
      <c r="AE33" s="31">
        <v>0.9441666666666666</v>
      </c>
      <c r="AF33" s="30">
        <v>0.25298221281347033</v>
      </c>
      <c r="AG33" s="30">
        <v>0.35219867440125324</v>
      </c>
      <c r="AH33" s="31">
        <v>0.16795865633074936</v>
      </c>
      <c r="AI33" s="1" t="s">
        <v>100</v>
      </c>
      <c r="AJ33" s="31" t="s">
        <v>100</v>
      </c>
      <c r="AK33" s="31" t="s">
        <v>100</v>
      </c>
      <c r="AL33" s="31" t="s">
        <v>100</v>
      </c>
      <c r="AM33" s="31" t="s">
        <v>100</v>
      </c>
      <c r="AN33" s="31">
        <v>3.0903983656792646</v>
      </c>
      <c r="AO33" s="31">
        <v>0.8362354892205639</v>
      </c>
      <c r="AP33" s="31" t="s">
        <v>100</v>
      </c>
      <c r="AQ33" s="31">
        <v>30.509485094850955</v>
      </c>
      <c r="AR33" s="31">
        <v>1.5743913183324711</v>
      </c>
      <c r="AS33" s="31">
        <v>1.5558319513543397</v>
      </c>
      <c r="AT33" s="30" t="s">
        <v>100</v>
      </c>
      <c r="AU33" s="30">
        <v>1.9005123120145429E-3</v>
      </c>
      <c r="AV33" s="28" t="s">
        <v>100</v>
      </c>
      <c r="AW33" s="28" t="s">
        <v>100</v>
      </c>
      <c r="AX33" s="28">
        <v>-4.2800000000000005E-2</v>
      </c>
      <c r="AY33" s="28" t="s">
        <v>100</v>
      </c>
      <c r="AZ33" s="30" t="s">
        <v>100</v>
      </c>
      <c r="BA33" s="30">
        <v>4.3499999999999997E-2</v>
      </c>
      <c r="BB33" s="30">
        <v>-0.35978520286396182</v>
      </c>
      <c r="BC33" s="30">
        <v>-7.9473258634630936E-2</v>
      </c>
      <c r="BD33" s="30">
        <v>-0.1688839098165523</v>
      </c>
      <c r="BE33" s="30">
        <v>-9.634504971292536E-2</v>
      </c>
      <c r="BF33" s="30">
        <v>0</v>
      </c>
      <c r="BG33" s="30">
        <v>0.1573</v>
      </c>
      <c r="BH33" s="29">
        <v>-113.7</v>
      </c>
      <c r="BI33" s="29">
        <v>-120.6</v>
      </c>
      <c r="BJ33" s="29">
        <v>-68.8</v>
      </c>
      <c r="BK33" s="29">
        <v>-68.8</v>
      </c>
      <c r="BL33" s="29">
        <v>723.6</v>
      </c>
      <c r="BM33" s="29">
        <v>714.1</v>
      </c>
      <c r="BN33" s="29">
        <v>36.4</v>
      </c>
      <c r="BO33" s="29">
        <v>36.9</v>
      </c>
      <c r="BP33" s="29">
        <v>-68.8</v>
      </c>
      <c r="BQ33" s="29">
        <v>-30.200000000000003</v>
      </c>
      <c r="BR33" s="29">
        <v>0</v>
      </c>
      <c r="BS33" s="29">
        <v>-5.8000000000000043</v>
      </c>
      <c r="BT33" s="30" t="s">
        <v>100</v>
      </c>
      <c r="BU33" s="29">
        <v>-62.999999999999993</v>
      </c>
      <c r="BV33" s="29">
        <v>-84.59999999999998</v>
      </c>
      <c r="BW33" s="29">
        <v>-114.79999999999998</v>
      </c>
      <c r="BX33" s="29">
        <v>335.2</v>
      </c>
      <c r="BY33" s="29">
        <v>865.69999999999993</v>
      </c>
      <c r="BZ33" s="29">
        <v>195.8</v>
      </c>
      <c r="CA33" s="29">
        <v>715.07</v>
      </c>
      <c r="CB33" s="29">
        <v>-1.1499999999999999</v>
      </c>
      <c r="CC33" s="31">
        <v>0.59399999999999997</v>
      </c>
      <c r="CD33" s="31">
        <v>-0.17599999999999999</v>
      </c>
      <c r="CE33" s="31">
        <v>0.36</v>
      </c>
      <c r="CF33" s="31" t="s">
        <v>100</v>
      </c>
      <c r="CG33" s="31" t="s">
        <v>100</v>
      </c>
      <c r="CH33" s="29" t="s">
        <v>100</v>
      </c>
      <c r="CI33" s="29" t="s">
        <v>100</v>
      </c>
      <c r="CJ33" s="29">
        <v>-1.1499999999999999</v>
      </c>
      <c r="CK33" s="28" t="str">
        <f t="shared" si="0"/>
        <v>NA</v>
      </c>
      <c r="CL33" s="34">
        <f t="shared" si="1"/>
        <v>1.011928902065532</v>
      </c>
      <c r="CM33" s="29" t="s">
        <v>100</v>
      </c>
      <c r="CN33" s="29" t="s">
        <v>100</v>
      </c>
      <c r="CO33" s="29" t="s">
        <v>100</v>
      </c>
      <c r="CP33" s="29" t="s">
        <v>100</v>
      </c>
      <c r="CQ33" s="29">
        <v>36.9</v>
      </c>
      <c r="CR33" s="29">
        <v>1125.8000000000002</v>
      </c>
      <c r="CS33" s="29">
        <v>-84.59999999999998</v>
      </c>
      <c r="CT33" s="29">
        <v>0</v>
      </c>
      <c r="CU33" s="29">
        <v>-68.8</v>
      </c>
      <c r="CV33" s="29">
        <v>715.07</v>
      </c>
      <c r="CW33" s="29">
        <v>36.4</v>
      </c>
      <c r="CX33" s="28">
        <v>-0.35978520286396182</v>
      </c>
      <c r="CY33" s="28">
        <v>-7.9473258634630936E-2</v>
      </c>
      <c r="CZ33" s="31">
        <v>30.928571428571434</v>
      </c>
      <c r="DA33" s="5" t="s">
        <v>100</v>
      </c>
      <c r="DB33" s="9"/>
      <c r="DC33" s="9"/>
    </row>
    <row r="34" spans="1:107" ht="20">
      <c r="A34" s="25" t="s">
        <v>440</v>
      </c>
      <c r="B34" s="25" t="s">
        <v>441</v>
      </c>
      <c r="C34" s="26" t="s">
        <v>1139</v>
      </c>
      <c r="D34" s="26" t="s">
        <v>1137</v>
      </c>
      <c r="E34" s="32" t="s">
        <v>99</v>
      </c>
      <c r="F34" s="32" t="s">
        <v>1138</v>
      </c>
      <c r="G34" s="27">
        <v>0.9</v>
      </c>
      <c r="H34" s="27">
        <v>0.90194086461291523</v>
      </c>
      <c r="I34" s="28">
        <v>9.0499999999999997E-2</v>
      </c>
      <c r="J34" s="28">
        <v>0.14272564824746883</v>
      </c>
      <c r="K34" s="28">
        <v>3.2000000000000001E-2</v>
      </c>
      <c r="L34" s="28">
        <v>9.3100000000000002E-2</v>
      </c>
      <c r="M34" s="28">
        <v>7.7272999999999994E-2</v>
      </c>
      <c r="N34" s="28">
        <v>0.14255155061895056</v>
      </c>
      <c r="O34" s="28">
        <v>9.9172499900679278E-2</v>
      </c>
      <c r="P34" s="28">
        <v>0.11562386349700191</v>
      </c>
      <c r="Q34" s="29">
        <v>809.9</v>
      </c>
      <c r="R34" s="29">
        <v>0</v>
      </c>
      <c r="S34" s="29">
        <v>2.16</v>
      </c>
      <c r="T34" s="29">
        <v>2.16</v>
      </c>
      <c r="U34" s="29">
        <v>812.06</v>
      </c>
      <c r="V34" s="29">
        <v>8.2100000000000009</v>
      </c>
      <c r="W34" s="29">
        <v>803.84999999999991</v>
      </c>
      <c r="X34" s="30">
        <v>1.0110090387409799E-2</v>
      </c>
      <c r="Y34" s="31">
        <v>0.26020804949215576</v>
      </c>
      <c r="Z34" s="30">
        <v>1.2178619756427606E-2</v>
      </c>
      <c r="AA34" s="30">
        <v>2.6599019776863781E-3</v>
      </c>
      <c r="AB34" s="30">
        <v>1.2328767123287673E-2</v>
      </c>
      <c r="AC34" s="30">
        <v>2.6669959254228921E-3</v>
      </c>
      <c r="AD34" s="29">
        <v>4.7E-2</v>
      </c>
      <c r="AE34" s="31">
        <v>1.2688333333333335</v>
      </c>
      <c r="AF34" s="30">
        <v>0.22583179581272428</v>
      </c>
      <c r="AG34" s="30">
        <v>0.3985266984930429</v>
      </c>
      <c r="AH34" s="31">
        <v>0.26666666666666666</v>
      </c>
      <c r="AI34" s="1">
        <v>187.98586572438165</v>
      </c>
      <c r="AJ34" s="31">
        <v>18.078125</v>
      </c>
      <c r="AK34" s="31">
        <v>19.375598086124402</v>
      </c>
      <c r="AL34" s="31">
        <v>23.5</v>
      </c>
      <c r="AM34" s="31">
        <v>1.8618048403707517</v>
      </c>
      <c r="AN34" s="31">
        <v>4.6227168949771693</v>
      </c>
      <c r="AO34" s="31">
        <v>2.2086173984183257</v>
      </c>
      <c r="AP34" s="31">
        <v>15.109962406015034</v>
      </c>
      <c r="AQ34" s="31">
        <v>13.532828282828282</v>
      </c>
      <c r="AR34" s="31">
        <v>4.7522908660951817</v>
      </c>
      <c r="AS34" s="31">
        <v>2.1921188982819744</v>
      </c>
      <c r="AT34" s="30">
        <v>0.18349282296650718</v>
      </c>
      <c r="AU34" s="30">
        <v>9.4703049759229541E-3</v>
      </c>
      <c r="AV34" s="28">
        <v>0.161</v>
      </c>
      <c r="AW34" s="28">
        <v>0.27399999999999997</v>
      </c>
      <c r="AX34" s="28">
        <v>0.18100000000000002</v>
      </c>
      <c r="AY34" s="28">
        <v>0.254</v>
      </c>
      <c r="AZ34" s="30">
        <v>9.7100000000000006E-2</v>
      </c>
      <c r="BA34" s="30">
        <v>0.121</v>
      </c>
      <c r="BB34" s="30">
        <v>0.24189814814814811</v>
      </c>
      <c r="BC34" s="30">
        <v>0.25817541411595246</v>
      </c>
      <c r="BD34" s="30">
        <v>0.12144102266124346</v>
      </c>
      <c r="BE34" s="30">
        <v>0.15456130156885534</v>
      </c>
      <c r="BF34" s="30">
        <v>0.19140625</v>
      </c>
      <c r="BG34" s="30">
        <v>0.17550000000000002</v>
      </c>
      <c r="BH34" s="29">
        <v>44.8</v>
      </c>
      <c r="BI34" s="29">
        <v>41.8</v>
      </c>
      <c r="BJ34" s="29">
        <v>53.2</v>
      </c>
      <c r="BK34" s="29">
        <v>53.2</v>
      </c>
      <c r="BL34" s="29">
        <v>366.7</v>
      </c>
      <c r="BM34" s="29">
        <v>344.2</v>
      </c>
      <c r="BN34" s="29">
        <v>64.5</v>
      </c>
      <c r="BO34" s="29">
        <v>59.4</v>
      </c>
      <c r="BP34" s="29">
        <v>43.017187500000006</v>
      </c>
      <c r="BQ34" s="29">
        <v>3.89</v>
      </c>
      <c r="BR34" s="29">
        <v>0</v>
      </c>
      <c r="BS34" s="29">
        <v>8.92</v>
      </c>
      <c r="BT34" s="30">
        <v>0.20735897715302748</v>
      </c>
      <c r="BU34" s="29">
        <v>34.097187500000004</v>
      </c>
      <c r="BV34" s="29">
        <v>28.989999999999995</v>
      </c>
      <c r="BW34" s="29">
        <v>32.879999999999995</v>
      </c>
      <c r="BX34" s="29">
        <v>172.8</v>
      </c>
      <c r="BY34" s="29">
        <v>166.62000000000003</v>
      </c>
      <c r="BZ34" s="29">
        <v>175.2</v>
      </c>
      <c r="CA34" s="29">
        <v>169.14999999999998</v>
      </c>
      <c r="CB34" s="29">
        <v>-7.67</v>
      </c>
      <c r="CC34" s="31">
        <v>0.6</v>
      </c>
      <c r="CD34" s="31">
        <v>0.16600000000000001</v>
      </c>
      <c r="CE34" s="31">
        <v>0.36</v>
      </c>
      <c r="CF34" s="31">
        <v>0.8919110744654366</v>
      </c>
      <c r="CG34" s="31">
        <v>0.92251238555458948</v>
      </c>
      <c r="CH34" s="29">
        <v>22.934000000000001</v>
      </c>
      <c r="CI34" s="29">
        <v>17.837</v>
      </c>
      <c r="CJ34" s="29">
        <v>-7.67</v>
      </c>
      <c r="CK34" s="28">
        <f t="shared" si="0"/>
        <v>-0.26457399103139018</v>
      </c>
      <c r="CL34" s="34">
        <f t="shared" si="1"/>
        <v>2.1678983151049365</v>
      </c>
      <c r="CM34" s="29">
        <v>51.2</v>
      </c>
      <c r="CN34" s="29">
        <v>9.8000000000000007</v>
      </c>
      <c r="CO34" s="29">
        <v>41.8</v>
      </c>
      <c r="CP34" s="29">
        <v>809.9</v>
      </c>
      <c r="CQ34" s="29">
        <v>59.4</v>
      </c>
      <c r="CR34" s="29">
        <v>803.84999999999991</v>
      </c>
      <c r="CS34" s="29">
        <v>28.989999999999995</v>
      </c>
      <c r="CT34" s="29">
        <v>0</v>
      </c>
      <c r="CU34" s="29">
        <v>53.2</v>
      </c>
      <c r="CV34" s="29">
        <v>169.14999999999998</v>
      </c>
      <c r="CW34" s="29">
        <v>64.5</v>
      </c>
      <c r="CX34" s="28">
        <v>0.24189814814814811</v>
      </c>
      <c r="CY34" s="28">
        <v>0.25817541411595246</v>
      </c>
      <c r="CZ34" s="31">
        <v>12.462790697674418</v>
      </c>
      <c r="DA34" s="5">
        <v>4.8769230769230765</v>
      </c>
      <c r="DB34" s="9"/>
      <c r="DC34" s="9"/>
    </row>
    <row r="35" spans="1:107" ht="20">
      <c r="A35" s="25" t="s">
        <v>631</v>
      </c>
      <c r="B35" s="25" t="s">
        <v>632</v>
      </c>
      <c r="C35" s="26" t="s">
        <v>106</v>
      </c>
      <c r="D35" s="26" t="s">
        <v>1137</v>
      </c>
      <c r="E35" s="32" t="s">
        <v>99</v>
      </c>
      <c r="F35" s="32" t="s">
        <v>1138</v>
      </c>
      <c r="G35" s="27">
        <v>0.89</v>
      </c>
      <c r="H35" s="27">
        <v>1.0056253962898545</v>
      </c>
      <c r="I35" s="28">
        <v>9.0499999999999997E-2</v>
      </c>
      <c r="J35" s="28">
        <v>0.15210909836423181</v>
      </c>
      <c r="K35" s="28">
        <v>3.2000000000000001E-2</v>
      </c>
      <c r="L35" s="28">
        <v>9.3100000000000002E-2</v>
      </c>
      <c r="M35" s="28">
        <v>7.7272999999999994E-2</v>
      </c>
      <c r="N35" s="28">
        <v>0.14022735895660429</v>
      </c>
      <c r="O35" s="28">
        <v>-1.136835762349106E-2</v>
      </c>
      <c r="P35" s="28">
        <v>1.2535006197564258E-2</v>
      </c>
      <c r="Q35" s="29">
        <v>166.9</v>
      </c>
      <c r="R35" s="29">
        <v>0</v>
      </c>
      <c r="S35" s="29">
        <v>31.5</v>
      </c>
      <c r="T35" s="29">
        <v>31.5</v>
      </c>
      <c r="U35" s="29">
        <v>198.4</v>
      </c>
      <c r="V35" s="29">
        <v>4.03</v>
      </c>
      <c r="W35" s="29">
        <v>194.37</v>
      </c>
      <c r="X35" s="30">
        <v>2.0312500000000001E-2</v>
      </c>
      <c r="Y35" s="31">
        <v>0.28299999999999997</v>
      </c>
      <c r="Z35" s="30">
        <v>0.38461538461538458</v>
      </c>
      <c r="AA35" s="30">
        <v>0.15877016129032256</v>
      </c>
      <c r="AB35" s="30">
        <v>0.625</v>
      </c>
      <c r="AC35" s="30">
        <v>0.18873576992210905</v>
      </c>
      <c r="AD35" s="29">
        <v>0.33400000000000002</v>
      </c>
      <c r="AE35" s="31">
        <v>0.42872222222222223</v>
      </c>
      <c r="AF35" s="30">
        <v>7.7459666924148338E-2</v>
      </c>
      <c r="AG35" s="30">
        <v>0.42796465975591957</v>
      </c>
      <c r="AH35" s="31">
        <v>0.41214057507987223</v>
      </c>
      <c r="AI35" s="1">
        <v>5.4285714285714288</v>
      </c>
      <c r="AJ35" s="31">
        <v>19.751479289940832</v>
      </c>
      <c r="AK35" s="31">
        <v>23.116343490304711</v>
      </c>
      <c r="AL35" s="31">
        <v>22.266666666666669</v>
      </c>
      <c r="AM35" s="31" t="s">
        <v>100</v>
      </c>
      <c r="AN35" s="31">
        <v>3.3115079365079367</v>
      </c>
      <c r="AO35" s="31">
        <v>1.5297891842346472</v>
      </c>
      <c r="AP35" s="31">
        <v>14.614285714285714</v>
      </c>
      <c r="AQ35" s="31">
        <v>10.981355932203391</v>
      </c>
      <c r="AR35" s="31">
        <v>2.4960832156157697</v>
      </c>
      <c r="AS35" s="31">
        <v>1.7815765352887261</v>
      </c>
      <c r="AT35" s="30">
        <v>0.20914127423822715</v>
      </c>
      <c r="AU35" s="30">
        <v>9.0473337327741168E-3</v>
      </c>
      <c r="AV35" s="28" t="s">
        <v>100</v>
      </c>
      <c r="AW35" s="28" t="s">
        <v>100</v>
      </c>
      <c r="AX35" s="28" t="s">
        <v>100</v>
      </c>
      <c r="AY35" s="28" t="s">
        <v>100</v>
      </c>
      <c r="AZ35" s="30" t="s">
        <v>100</v>
      </c>
      <c r="BA35" s="30">
        <v>0.184</v>
      </c>
      <c r="BB35" s="30">
        <v>0.14074074074074075</v>
      </c>
      <c r="BC35" s="30">
        <v>0.15276236515416855</v>
      </c>
      <c r="BD35" s="30">
        <v>6.7287977632805224E-2</v>
      </c>
      <c r="BE35" s="30">
        <v>0.1239515377446412</v>
      </c>
      <c r="BF35" s="30">
        <v>0.31165048543689317</v>
      </c>
      <c r="BG35" s="30">
        <v>2.4399999999999998E-2</v>
      </c>
      <c r="BH35" s="29">
        <v>8.4499999999999993</v>
      </c>
      <c r="BI35" s="29">
        <v>7.22</v>
      </c>
      <c r="BJ35" s="29">
        <v>13.3</v>
      </c>
      <c r="BK35" s="29">
        <v>13.3</v>
      </c>
      <c r="BL35" s="29">
        <v>109.1</v>
      </c>
      <c r="BM35" s="29">
        <v>107.3</v>
      </c>
      <c r="BN35" s="29">
        <v>18.899999999999999</v>
      </c>
      <c r="BO35" s="29">
        <v>17.7</v>
      </c>
      <c r="BP35" s="29">
        <v>9.1550485436893219</v>
      </c>
      <c r="BQ35" s="29">
        <v>-21.5</v>
      </c>
      <c r="BR35" s="29">
        <v>0</v>
      </c>
      <c r="BS35" s="29">
        <v>6.3129999999999997</v>
      </c>
      <c r="BT35" s="30">
        <v>0.68956488541523042</v>
      </c>
      <c r="BU35" s="29">
        <v>2.8420485436893221</v>
      </c>
      <c r="BV35" s="29">
        <v>22.407</v>
      </c>
      <c r="BW35" s="29">
        <v>0.90700000000000003</v>
      </c>
      <c r="BX35" s="29">
        <v>51.3</v>
      </c>
      <c r="BY35" s="29">
        <v>59.93</v>
      </c>
      <c r="BZ35" s="29">
        <v>50.4</v>
      </c>
      <c r="CA35" s="29">
        <v>77.87</v>
      </c>
      <c r="CB35" s="29">
        <v>-1.51</v>
      </c>
      <c r="CC35" s="31">
        <v>0.221</v>
      </c>
      <c r="CD35" s="31">
        <v>1.9E-2</v>
      </c>
      <c r="CE35" s="31">
        <v>0.36</v>
      </c>
      <c r="CF35" s="31" t="s">
        <v>100</v>
      </c>
      <c r="CG35" s="31" t="s">
        <v>100</v>
      </c>
      <c r="CH35" s="29" t="s">
        <v>100</v>
      </c>
      <c r="CI35" s="29" t="s">
        <v>100</v>
      </c>
      <c r="CJ35" s="29">
        <v>-1.51</v>
      </c>
      <c r="CK35" s="28">
        <f t="shared" si="0"/>
        <v>-6.7389655018520997E-2</v>
      </c>
      <c r="CL35" s="34">
        <f t="shared" si="1"/>
        <v>1.4010530371131371</v>
      </c>
      <c r="CM35" s="29">
        <v>10.3</v>
      </c>
      <c r="CN35" s="29">
        <v>3.21</v>
      </c>
      <c r="CO35" s="29">
        <v>7.22</v>
      </c>
      <c r="CP35" s="29">
        <v>166.9</v>
      </c>
      <c r="CQ35" s="29">
        <v>17.7</v>
      </c>
      <c r="CR35" s="29">
        <v>194.37</v>
      </c>
      <c r="CS35" s="29">
        <v>22.407</v>
      </c>
      <c r="CT35" s="29">
        <v>0</v>
      </c>
      <c r="CU35" s="29">
        <v>13.3</v>
      </c>
      <c r="CV35" s="29">
        <v>77.87</v>
      </c>
      <c r="CW35" s="29">
        <v>18.899999999999999</v>
      </c>
      <c r="CX35" s="28">
        <v>0.14074074074074075</v>
      </c>
      <c r="CY35" s="28">
        <v>0.15276236515416855</v>
      </c>
      <c r="CZ35" s="31">
        <v>10.284126984126985</v>
      </c>
      <c r="DA35" s="5">
        <v>38.373983739837399</v>
      </c>
      <c r="DB35" s="9"/>
      <c r="DC35" s="9"/>
    </row>
    <row r="36" spans="1:107" ht="20">
      <c r="A36" s="25" t="s">
        <v>254</v>
      </c>
      <c r="B36" s="25" t="s">
        <v>255</v>
      </c>
      <c r="C36" s="26" t="s">
        <v>110</v>
      </c>
      <c r="D36" s="26" t="s">
        <v>1137</v>
      </c>
      <c r="E36" s="32" t="s">
        <v>99</v>
      </c>
      <c r="F36" s="32" t="s">
        <v>1138</v>
      </c>
      <c r="G36" s="27">
        <v>1.05</v>
      </c>
      <c r="H36" s="27">
        <v>1.7952974176407703</v>
      </c>
      <c r="I36" s="28">
        <v>9.0499999999999997E-2</v>
      </c>
      <c r="J36" s="28">
        <v>0.22357441629648972</v>
      </c>
      <c r="K36" s="28">
        <v>3.2000000000000001E-2</v>
      </c>
      <c r="L36" s="28">
        <v>9.3100000000000002E-2</v>
      </c>
      <c r="M36" s="28">
        <v>7.7272999999999994E-2</v>
      </c>
      <c r="N36" s="28">
        <v>0.13922640161866939</v>
      </c>
      <c r="O36" s="28">
        <v>-0.18531495721824295</v>
      </c>
      <c r="P36" s="28">
        <v>-7.4397560261486098E-2</v>
      </c>
      <c r="Q36" s="29">
        <v>1396.5</v>
      </c>
      <c r="R36" s="29">
        <v>0</v>
      </c>
      <c r="S36" s="29">
        <v>1901.3</v>
      </c>
      <c r="T36" s="29">
        <v>1901.3</v>
      </c>
      <c r="U36" s="29">
        <v>3297.8</v>
      </c>
      <c r="V36" s="29">
        <v>742.2</v>
      </c>
      <c r="W36" s="29">
        <v>2555.6000000000004</v>
      </c>
      <c r="X36" s="30">
        <v>0.22505913032931046</v>
      </c>
      <c r="Y36" s="31">
        <v>0.39157756518476833</v>
      </c>
      <c r="Z36" s="30">
        <v>0.36435935763290023</v>
      </c>
      <c r="AA36" s="30">
        <v>0.57653587239978166</v>
      </c>
      <c r="AB36" s="30">
        <v>0.57321595465645625</v>
      </c>
      <c r="AC36" s="30">
        <v>1.3614751163623344</v>
      </c>
      <c r="AD36" s="29">
        <v>4.3999999999999997E-2</v>
      </c>
      <c r="AE36" s="31">
        <v>2.8842222222222227</v>
      </c>
      <c r="AF36" s="30">
        <v>0.33466401061363021</v>
      </c>
      <c r="AG36" s="30">
        <v>0.47958547949542546</v>
      </c>
      <c r="AH36" s="31">
        <v>0.43055555555555552</v>
      </c>
      <c r="AI36" s="1">
        <v>2.3759312320916908</v>
      </c>
      <c r="AJ36" s="31">
        <v>7.8367003367003374</v>
      </c>
      <c r="AK36" s="31">
        <v>12.870967741935484</v>
      </c>
      <c r="AL36" s="31">
        <v>7.333333333333333</v>
      </c>
      <c r="AM36" s="31">
        <v>1.5579921146521545</v>
      </c>
      <c r="AN36" s="31">
        <v>0.42102565648647833</v>
      </c>
      <c r="AO36" s="31">
        <v>0.41994947976183317</v>
      </c>
      <c r="AP36" s="31">
        <v>6.164013506994694</v>
      </c>
      <c r="AQ36" s="31">
        <v>3.4760609357997825</v>
      </c>
      <c r="AR36" s="31">
        <v>0.71537341843018709</v>
      </c>
      <c r="AS36" s="31">
        <v>0.76850905154267168</v>
      </c>
      <c r="AT36" s="30">
        <v>0.60184331797235024</v>
      </c>
      <c r="AU36" s="30">
        <v>4.675975653419262E-2</v>
      </c>
      <c r="AV36" s="28">
        <v>-0.42299999999999999</v>
      </c>
      <c r="AW36" s="28">
        <v>-0.248</v>
      </c>
      <c r="AX36" s="28">
        <v>-8.3499999999999991E-2</v>
      </c>
      <c r="AY36" s="28">
        <v>1.78E-2</v>
      </c>
      <c r="AZ36" s="30">
        <v>5.0300000000000004E-2</v>
      </c>
      <c r="BA36" s="30">
        <v>-5.3800000000000001E-2</v>
      </c>
      <c r="BB36" s="30">
        <v>3.8259459078246766E-2</v>
      </c>
      <c r="BC36" s="30">
        <v>6.4828841357183295E-2</v>
      </c>
      <c r="BD36" s="30">
        <v>3.3994423034746375E-2</v>
      </c>
      <c r="BE36" s="30">
        <v>0.12989942663784193</v>
      </c>
      <c r="BF36" s="30">
        <v>0.47864852182074147</v>
      </c>
      <c r="BG36" s="30">
        <v>0.1091</v>
      </c>
      <c r="BH36" s="29">
        <v>178.2</v>
      </c>
      <c r="BI36" s="29">
        <v>108.5</v>
      </c>
      <c r="BJ36" s="29">
        <v>414.6</v>
      </c>
      <c r="BK36" s="29">
        <v>414.6</v>
      </c>
      <c r="BL36" s="29">
        <v>3325.4</v>
      </c>
      <c r="BM36" s="29">
        <v>3191.7</v>
      </c>
      <c r="BN36" s="29">
        <v>828.5</v>
      </c>
      <c r="BO36" s="29">
        <v>735.2</v>
      </c>
      <c r="BP36" s="29">
        <v>216.15232285312061</v>
      </c>
      <c r="BQ36" s="29">
        <v>410.5</v>
      </c>
      <c r="BR36" s="29">
        <v>0</v>
      </c>
      <c r="BS36" s="29">
        <v>67.099999999999994</v>
      </c>
      <c r="BT36" s="30">
        <v>0.31042923395089145</v>
      </c>
      <c r="BU36" s="29">
        <v>149.05232285312061</v>
      </c>
      <c r="BV36" s="29">
        <v>-369.1</v>
      </c>
      <c r="BW36" s="29">
        <v>41.400000000000006</v>
      </c>
      <c r="BX36" s="29">
        <v>2835.9</v>
      </c>
      <c r="BY36" s="29">
        <v>3334.2000000000007</v>
      </c>
      <c r="BZ36" s="29">
        <v>3316.9</v>
      </c>
      <c r="CA36" s="29">
        <v>3572.4</v>
      </c>
      <c r="CB36" s="29">
        <v>-65.3</v>
      </c>
      <c r="CC36" s="31">
        <v>1.07</v>
      </c>
      <c r="CD36" s="31">
        <v>0.97399999999999998</v>
      </c>
      <c r="CE36" s="31">
        <v>0.36</v>
      </c>
      <c r="CF36" s="31" t="s">
        <v>100</v>
      </c>
      <c r="CG36" s="31" t="s">
        <v>100</v>
      </c>
      <c r="CH36" s="29" t="s">
        <v>100</v>
      </c>
      <c r="CI36" s="29" t="s">
        <v>100</v>
      </c>
      <c r="CJ36" s="29">
        <v>-65.3</v>
      </c>
      <c r="CK36" s="28" t="str">
        <f t="shared" si="0"/>
        <v>NA</v>
      </c>
      <c r="CL36" s="34">
        <f t="shared" si="1"/>
        <v>0.9308588064046579</v>
      </c>
      <c r="CM36" s="29">
        <v>213.1</v>
      </c>
      <c r="CN36" s="29">
        <v>102</v>
      </c>
      <c r="CO36" s="29">
        <v>108.5</v>
      </c>
      <c r="CP36" s="29">
        <v>1396.5</v>
      </c>
      <c r="CQ36" s="29">
        <v>735.2</v>
      </c>
      <c r="CR36" s="29">
        <v>2555.6000000000004</v>
      </c>
      <c r="CS36" s="29">
        <v>-369.1</v>
      </c>
      <c r="CT36" s="29">
        <v>0</v>
      </c>
      <c r="CU36" s="29">
        <v>414.6</v>
      </c>
      <c r="CV36" s="29">
        <v>3572.4</v>
      </c>
      <c r="CW36" s="29">
        <v>828.5</v>
      </c>
      <c r="CX36" s="28">
        <v>3.8259459078246766E-2</v>
      </c>
      <c r="CY36" s="28">
        <v>6.4828841357183295E-2</v>
      </c>
      <c r="CZ36" s="31">
        <v>3.0846107423053715</v>
      </c>
      <c r="DA36" s="5">
        <v>8.6052631578947363</v>
      </c>
      <c r="DB36" s="9"/>
      <c r="DC36" s="9"/>
    </row>
    <row r="37" spans="1:107" ht="20">
      <c r="A37" s="25" t="s">
        <v>372</v>
      </c>
      <c r="B37" s="25" t="s">
        <v>373</v>
      </c>
      <c r="C37" s="26" t="s">
        <v>106</v>
      </c>
      <c r="D37" s="26" t="s">
        <v>1137</v>
      </c>
      <c r="E37" s="32" t="s">
        <v>99</v>
      </c>
      <c r="F37" s="32" t="s">
        <v>1138</v>
      </c>
      <c r="G37" s="27">
        <v>0.89</v>
      </c>
      <c r="H37" s="27">
        <v>1.227013040437698</v>
      </c>
      <c r="I37" s="28">
        <v>9.0499999999999997E-2</v>
      </c>
      <c r="J37" s="28">
        <v>0.17214468015961165</v>
      </c>
      <c r="K37" s="28">
        <v>3.6999999999999998E-2</v>
      </c>
      <c r="L37" s="28">
        <v>9.8099999999999993E-2</v>
      </c>
      <c r="M37" s="28">
        <v>8.1422999999999995E-2</v>
      </c>
      <c r="N37" s="28">
        <v>0.13522429040026485</v>
      </c>
      <c r="O37" s="28">
        <v>2.1199218414080873E-2</v>
      </c>
      <c r="P37" s="28">
        <v>-1.2816579735168115E-2</v>
      </c>
      <c r="Q37" s="29">
        <v>306.60000000000002</v>
      </c>
      <c r="R37" s="29">
        <v>0</v>
      </c>
      <c r="S37" s="29">
        <v>210.4</v>
      </c>
      <c r="T37" s="29">
        <v>210.4</v>
      </c>
      <c r="U37" s="29">
        <v>517</v>
      </c>
      <c r="V37" s="29">
        <v>69.099999999999994</v>
      </c>
      <c r="W37" s="29">
        <v>447.9</v>
      </c>
      <c r="X37" s="30">
        <v>0.13365570599613152</v>
      </c>
      <c r="Y37" s="31">
        <v>2.9284405706989398</v>
      </c>
      <c r="Z37" s="30">
        <v>0.61845972957084061</v>
      </c>
      <c r="AA37" s="30">
        <v>0.40696324951644103</v>
      </c>
      <c r="AB37" s="30">
        <v>1.6209553158705701</v>
      </c>
      <c r="AC37" s="30">
        <v>0.68623613829093277</v>
      </c>
      <c r="AD37" s="29">
        <v>0.17</v>
      </c>
      <c r="AE37" s="31">
        <v>2.034388888888889</v>
      </c>
      <c r="AF37" s="30">
        <v>0.161245154965971</v>
      </c>
      <c r="AG37" s="30">
        <v>0.62420480182019156</v>
      </c>
      <c r="AH37" s="31">
        <v>0.33957845433255274</v>
      </c>
      <c r="AI37" s="1">
        <v>3.9909909909909911</v>
      </c>
      <c r="AJ37" s="31">
        <v>11.702290076335879</v>
      </c>
      <c r="AK37" s="31">
        <v>12.565573770491804</v>
      </c>
      <c r="AL37" s="31">
        <v>10.625</v>
      </c>
      <c r="AM37" s="31">
        <v>0.43828801784029514</v>
      </c>
      <c r="AN37" s="31">
        <v>2.3620955315870571</v>
      </c>
      <c r="AO37" s="31">
        <v>0.43881494203520827</v>
      </c>
      <c r="AP37" s="31">
        <v>10.110609480812641</v>
      </c>
      <c r="AQ37" s="31">
        <v>9.4493670886075947</v>
      </c>
      <c r="AR37" s="31">
        <v>1.6521578753227588</v>
      </c>
      <c r="AS37" s="31">
        <v>0.64104765993988833</v>
      </c>
      <c r="AT37" s="30">
        <v>0.38155737704918036</v>
      </c>
      <c r="AU37" s="30">
        <v>3.0365296803652967E-2</v>
      </c>
      <c r="AV37" s="28">
        <v>0.19800000000000001</v>
      </c>
      <c r="AW37" s="28">
        <v>0.14499999999999999</v>
      </c>
      <c r="AX37" s="28">
        <v>8.2699999999999996E-2</v>
      </c>
      <c r="AY37" s="28">
        <v>2.9399999999999999E-2</v>
      </c>
      <c r="AZ37" s="30">
        <v>0.26700000000000002</v>
      </c>
      <c r="BA37" s="30">
        <v>0.22899999999999998</v>
      </c>
      <c r="BB37" s="30">
        <v>0.19334389857369252</v>
      </c>
      <c r="BC37" s="30">
        <v>0.12240771066509673</v>
      </c>
      <c r="BD37" s="30">
        <v>3.7735849056603772E-2</v>
      </c>
      <c r="BE37" s="30">
        <v>6.8512217754407662E-2</v>
      </c>
      <c r="BF37" s="30">
        <v>0.44819819819819817</v>
      </c>
      <c r="BG37" s="30">
        <v>7.8299999999999995E-2</v>
      </c>
      <c r="BH37" s="29">
        <v>26.2</v>
      </c>
      <c r="BI37" s="29">
        <v>24.4</v>
      </c>
      <c r="BJ37" s="29">
        <v>44.3</v>
      </c>
      <c r="BK37" s="29">
        <v>44.3</v>
      </c>
      <c r="BL37" s="29">
        <v>698.7</v>
      </c>
      <c r="BM37" s="29">
        <v>646.6</v>
      </c>
      <c r="BN37" s="29">
        <v>50.1</v>
      </c>
      <c r="BO37" s="29">
        <v>47.4</v>
      </c>
      <c r="BP37" s="29">
        <v>24.44481981981982</v>
      </c>
      <c r="BQ37" s="29">
        <v>-87.899999999999991</v>
      </c>
      <c r="BR37" s="29">
        <v>0</v>
      </c>
      <c r="BS37" s="29">
        <v>20.100000000000001</v>
      </c>
      <c r="BT37" s="30">
        <v>0.82226010042843323</v>
      </c>
      <c r="BU37" s="29">
        <v>4.3448198198198185</v>
      </c>
      <c r="BV37" s="29">
        <v>92.199999999999989</v>
      </c>
      <c r="BW37" s="29">
        <v>4.2999999999999972</v>
      </c>
      <c r="BX37" s="29">
        <v>126.2</v>
      </c>
      <c r="BY37" s="29">
        <v>199.70000000000002</v>
      </c>
      <c r="BZ37" s="29">
        <v>129.80000000000001</v>
      </c>
      <c r="CA37" s="29">
        <v>271.10000000000002</v>
      </c>
      <c r="CB37" s="29">
        <v>-9.31</v>
      </c>
      <c r="CC37" s="31">
        <v>0.67100000000000004</v>
      </c>
      <c r="CD37" s="31">
        <v>0.85699999999999998</v>
      </c>
      <c r="CE37" s="31">
        <v>0.36</v>
      </c>
      <c r="CF37" s="31">
        <v>0.47899296499358268</v>
      </c>
      <c r="CG37" s="31">
        <v>0.52799946544463794</v>
      </c>
      <c r="CH37" s="29">
        <v>31.1</v>
      </c>
      <c r="CI37" s="29">
        <v>15.967000000000002</v>
      </c>
      <c r="CJ37" s="29">
        <v>-9.31</v>
      </c>
      <c r="CK37" s="28">
        <f t="shared" si="0"/>
        <v>-0.10097613882863342</v>
      </c>
      <c r="CL37" s="34">
        <f t="shared" si="1"/>
        <v>2.5772777572851346</v>
      </c>
      <c r="CM37" s="29">
        <v>44.4</v>
      </c>
      <c r="CN37" s="29">
        <v>19.899999999999999</v>
      </c>
      <c r="CO37" s="29">
        <v>24.4</v>
      </c>
      <c r="CP37" s="29">
        <v>306.60000000000002</v>
      </c>
      <c r="CQ37" s="29">
        <v>47.4</v>
      </c>
      <c r="CR37" s="29">
        <v>447.9</v>
      </c>
      <c r="CS37" s="29">
        <v>92.199999999999989</v>
      </c>
      <c r="CT37" s="29">
        <v>0</v>
      </c>
      <c r="CU37" s="29">
        <v>44.3</v>
      </c>
      <c r="CV37" s="29">
        <v>271.10000000000002</v>
      </c>
      <c r="CW37" s="29">
        <v>50.1</v>
      </c>
      <c r="CX37" s="28">
        <v>0.19334389857369252</v>
      </c>
      <c r="CY37" s="28">
        <v>0.12240771066509673</v>
      </c>
      <c r="CZ37" s="31">
        <v>8.9401197604790408</v>
      </c>
      <c r="DA37" s="5">
        <v>7.6187713310580198</v>
      </c>
      <c r="DB37" s="9"/>
      <c r="DC37" s="9"/>
    </row>
    <row r="38" spans="1:107" ht="20">
      <c r="A38" s="25" t="s">
        <v>661</v>
      </c>
      <c r="B38" s="25" t="s">
        <v>662</v>
      </c>
      <c r="C38" s="26" t="s">
        <v>165</v>
      </c>
      <c r="D38" s="26" t="s">
        <v>1137</v>
      </c>
      <c r="E38" s="32" t="s">
        <v>99</v>
      </c>
      <c r="F38" s="32" t="s">
        <v>1138</v>
      </c>
      <c r="G38" s="27">
        <v>0.68</v>
      </c>
      <c r="H38" s="27">
        <v>2.9977294017457954</v>
      </c>
      <c r="I38" s="28">
        <v>9.0499999999999997E-2</v>
      </c>
      <c r="J38" s="28">
        <v>0.33239451085799449</v>
      </c>
      <c r="K38" s="28">
        <v>3.2000000000000001E-2</v>
      </c>
      <c r="L38" s="28">
        <v>9.3100000000000002E-2</v>
      </c>
      <c r="M38" s="28">
        <v>7.7272999999999994E-2</v>
      </c>
      <c r="N38" s="28">
        <v>0.12407778031029223</v>
      </c>
      <c r="O38" s="28">
        <v>-0.28863612159624952</v>
      </c>
      <c r="P38" s="28">
        <v>-5.8577154445576707E-2</v>
      </c>
      <c r="Q38" s="29">
        <v>26.4</v>
      </c>
      <c r="R38" s="29">
        <v>0</v>
      </c>
      <c r="S38" s="29">
        <v>117.5</v>
      </c>
      <c r="T38" s="29">
        <v>117.5</v>
      </c>
      <c r="U38" s="29">
        <v>143.9</v>
      </c>
      <c r="V38" s="29">
        <v>1.43</v>
      </c>
      <c r="W38" s="29">
        <v>142.47</v>
      </c>
      <c r="X38" s="30">
        <v>9.9374565670604584E-3</v>
      </c>
      <c r="Y38" s="31">
        <v>0.28771155261221487</v>
      </c>
      <c r="Z38" s="30">
        <v>0.64172583287820861</v>
      </c>
      <c r="AA38" s="30">
        <v>0.81653926337734539</v>
      </c>
      <c r="AB38" s="30">
        <v>1.7911585365853659</v>
      </c>
      <c r="AC38" s="30">
        <v>4.4507575757575761</v>
      </c>
      <c r="AD38" s="29">
        <v>8.0000000000000002E-3</v>
      </c>
      <c r="AE38" s="31">
        <v>1.7529999999999999</v>
      </c>
      <c r="AF38" s="30">
        <v>0.23664319132398465</v>
      </c>
      <c r="AG38" s="30">
        <v>0.4677928799922339</v>
      </c>
      <c r="AH38" s="31">
        <v>0.40740740740740738</v>
      </c>
      <c r="AI38" s="1">
        <v>1.3963963963963963</v>
      </c>
      <c r="AJ38" s="31">
        <v>7.608069164265129</v>
      </c>
      <c r="AK38" s="31">
        <v>8.0981595092024534</v>
      </c>
      <c r="AL38" s="31">
        <v>8</v>
      </c>
      <c r="AM38" s="31" t="s">
        <v>100</v>
      </c>
      <c r="AN38" s="31">
        <v>0.40243902439024393</v>
      </c>
      <c r="AO38" s="31">
        <v>0.28664495114006516</v>
      </c>
      <c r="AP38" s="31">
        <v>9.1916129032258063</v>
      </c>
      <c r="AQ38" s="31">
        <v>3.7198433420365538</v>
      </c>
      <c r="AR38" s="31">
        <v>0.78422414267628127</v>
      </c>
      <c r="AS38" s="31">
        <v>1.5469055374592835</v>
      </c>
      <c r="AT38" s="30">
        <v>0.71779141104294475</v>
      </c>
      <c r="AU38" s="30">
        <v>8.8636363636363638E-2</v>
      </c>
      <c r="AV38" s="28" t="s">
        <v>100</v>
      </c>
      <c r="AW38" s="28" t="s">
        <v>100</v>
      </c>
      <c r="AX38" s="28" t="s">
        <v>100</v>
      </c>
      <c r="AY38" s="28" t="s">
        <v>100</v>
      </c>
      <c r="AZ38" s="30" t="s">
        <v>100</v>
      </c>
      <c r="BA38" s="30">
        <v>0.16600000000000001</v>
      </c>
      <c r="BB38" s="30">
        <v>4.3758389261744961E-2</v>
      </c>
      <c r="BC38" s="30">
        <v>6.5500625864715528E-2</v>
      </c>
      <c r="BD38" s="30">
        <v>3.5129310344827587E-2</v>
      </c>
      <c r="BE38" s="30">
        <v>0.16702586206896552</v>
      </c>
      <c r="BF38" s="30">
        <v>0.23419203747072601</v>
      </c>
      <c r="BG38" s="30">
        <v>1.6399999999999998E-2</v>
      </c>
      <c r="BH38" s="29">
        <v>3.47</v>
      </c>
      <c r="BI38" s="29">
        <v>3.26</v>
      </c>
      <c r="BJ38" s="29">
        <v>15.5</v>
      </c>
      <c r="BK38" s="29">
        <v>15.5</v>
      </c>
      <c r="BL38" s="29">
        <v>92.1</v>
      </c>
      <c r="BM38" s="29">
        <v>92.8</v>
      </c>
      <c r="BN38" s="29">
        <v>38.700000000000003</v>
      </c>
      <c r="BO38" s="29">
        <v>38.299999999999997</v>
      </c>
      <c r="BP38" s="29">
        <v>11.870023419203747</v>
      </c>
      <c r="BQ38" s="29">
        <v>-22.199999999999996</v>
      </c>
      <c r="BR38" s="29">
        <v>0</v>
      </c>
      <c r="BS38" s="29">
        <v>6.02</v>
      </c>
      <c r="BT38" s="30">
        <v>0.50715990924336585</v>
      </c>
      <c r="BU38" s="29">
        <v>5.8500234192037475</v>
      </c>
      <c r="BV38" s="29">
        <v>19.439999999999998</v>
      </c>
      <c r="BW38" s="29">
        <v>-2.76</v>
      </c>
      <c r="BX38" s="29">
        <v>74.5</v>
      </c>
      <c r="BY38" s="29">
        <v>181.22</v>
      </c>
      <c r="BZ38" s="29">
        <v>65.599999999999994</v>
      </c>
      <c r="CA38" s="29">
        <v>181.67</v>
      </c>
      <c r="CB38" s="29">
        <v>-2.34</v>
      </c>
      <c r="CC38" s="31">
        <v>0.73799999999999999</v>
      </c>
      <c r="CD38" s="31">
        <v>0.41399999999999998</v>
      </c>
      <c r="CE38" s="31">
        <v>0.36</v>
      </c>
      <c r="CF38" s="31" t="s">
        <v>100</v>
      </c>
      <c r="CG38" s="31" t="s">
        <v>100</v>
      </c>
      <c r="CH38" s="29" t="s">
        <v>100</v>
      </c>
      <c r="CI38" s="29" t="s">
        <v>100</v>
      </c>
      <c r="CJ38" s="29">
        <v>-2.3439999999999999</v>
      </c>
      <c r="CK38" s="28">
        <f t="shared" si="0"/>
        <v>-0.12057613168724281</v>
      </c>
      <c r="CL38" s="34">
        <f t="shared" si="1"/>
        <v>0.5069631749876149</v>
      </c>
      <c r="CM38" s="29">
        <v>4.2699999999999996</v>
      </c>
      <c r="CN38" s="29">
        <v>1</v>
      </c>
      <c r="CO38" s="29">
        <v>3.26</v>
      </c>
      <c r="CP38" s="29">
        <v>26.4</v>
      </c>
      <c r="CQ38" s="29">
        <v>38.299999999999997</v>
      </c>
      <c r="CR38" s="29">
        <v>142.47</v>
      </c>
      <c r="CS38" s="29">
        <v>19.439999999999998</v>
      </c>
      <c r="CT38" s="29">
        <v>0</v>
      </c>
      <c r="CU38" s="29">
        <v>15.5</v>
      </c>
      <c r="CV38" s="29">
        <v>181.67</v>
      </c>
      <c r="CW38" s="29">
        <v>38.700000000000003</v>
      </c>
      <c r="CX38" s="28">
        <v>4.3758389261744961E-2</v>
      </c>
      <c r="CY38" s="28">
        <v>6.5500625864715528E-2</v>
      </c>
      <c r="CZ38" s="31">
        <v>3.6813953488372091</v>
      </c>
      <c r="DA38" s="5" t="s">
        <v>100</v>
      </c>
      <c r="DB38" s="9"/>
      <c r="DC38" s="9"/>
    </row>
    <row r="39" spans="1:107" ht="20">
      <c r="A39" s="25" t="s">
        <v>507</v>
      </c>
      <c r="B39" s="25" t="s">
        <v>508</v>
      </c>
      <c r="C39" s="26" t="s">
        <v>114</v>
      </c>
      <c r="D39" s="26" t="s">
        <v>1137</v>
      </c>
      <c r="E39" s="32" t="s">
        <v>99</v>
      </c>
      <c r="F39" s="32" t="s">
        <v>1138</v>
      </c>
      <c r="G39" s="27">
        <v>0.1</v>
      </c>
      <c r="H39" s="27">
        <v>0.49469417123978343</v>
      </c>
      <c r="I39" s="28">
        <v>9.0499999999999997E-2</v>
      </c>
      <c r="J39" s="28">
        <v>0.10586982249720039</v>
      </c>
      <c r="K39" s="28">
        <v>3.2000000000000001E-2</v>
      </c>
      <c r="L39" s="28">
        <v>9.3100000000000002E-2</v>
      </c>
      <c r="M39" s="28">
        <v>7.7272999999999994E-2</v>
      </c>
      <c r="N39" s="28">
        <v>8.180393916669576E-2</v>
      </c>
      <c r="O39" s="28">
        <v>-4.375802125496437E-2</v>
      </c>
      <c r="P39" s="28">
        <v>-8.180393916669576E-2</v>
      </c>
      <c r="Q39" s="29">
        <v>335.2</v>
      </c>
      <c r="R39" s="29">
        <v>0</v>
      </c>
      <c r="S39" s="29">
        <v>1780.4</v>
      </c>
      <c r="T39" s="29">
        <v>1780.4</v>
      </c>
      <c r="U39" s="29">
        <v>2115.6</v>
      </c>
      <c r="V39" s="29">
        <v>63.3</v>
      </c>
      <c r="W39" s="29">
        <v>2052.2999999999997</v>
      </c>
      <c r="X39" s="30">
        <v>2.9920589903573453E-2</v>
      </c>
      <c r="Y39" s="31">
        <v>1.2999999999999999E-2</v>
      </c>
      <c r="Z39" s="30">
        <v>0.84902241297091086</v>
      </c>
      <c r="AA39" s="30">
        <v>0.84155795046322568</v>
      </c>
      <c r="AB39" s="30">
        <v>5.6234996841440301</v>
      </c>
      <c r="AC39" s="30">
        <v>5.3114558472553703</v>
      </c>
      <c r="AD39" s="29">
        <v>0.33500000000000002</v>
      </c>
      <c r="AE39" s="31">
        <v>1.5884444444444448</v>
      </c>
      <c r="AF39" s="30">
        <v>0.23452078799117149</v>
      </c>
      <c r="AG39" s="30">
        <v>0.35561879488115822</v>
      </c>
      <c r="AH39" s="31">
        <v>0.4445371142618848</v>
      </c>
      <c r="AI39" s="1" t="s">
        <v>100</v>
      </c>
      <c r="AJ39" s="31">
        <v>5.2374999999999998</v>
      </c>
      <c r="AK39" s="31">
        <v>9.5771428571428565</v>
      </c>
      <c r="AL39" s="31" t="s">
        <v>100</v>
      </c>
      <c r="AM39" s="31" t="s">
        <v>100</v>
      </c>
      <c r="AN39" s="31">
        <v>1.0587492103600757</v>
      </c>
      <c r="AO39" s="31">
        <v>1.2433234421364985</v>
      </c>
      <c r="AP39" s="31" t="s">
        <v>100</v>
      </c>
      <c r="AQ39" s="31" t="s">
        <v>100</v>
      </c>
      <c r="AR39" s="31">
        <v>1.0091458917244429</v>
      </c>
      <c r="AS39" s="31">
        <v>7.6123887240356067</v>
      </c>
      <c r="AT39" s="30">
        <v>5.9</v>
      </c>
      <c r="AU39" s="30">
        <v>0.61605011933174225</v>
      </c>
      <c r="AV39" s="28">
        <v>-0.33500000000000002</v>
      </c>
      <c r="AW39" s="28">
        <v>-0.182</v>
      </c>
      <c r="AX39" s="28">
        <v>-9.06E-2</v>
      </c>
      <c r="AY39" s="28">
        <v>-2.64E-2</v>
      </c>
      <c r="AZ39" s="30" t="s">
        <v>100</v>
      </c>
      <c r="BA39" s="30" t="s">
        <v>100</v>
      </c>
      <c r="BB39" s="30">
        <v>6.2111801242236024E-2</v>
      </c>
      <c r="BC39" s="30">
        <v>0</v>
      </c>
      <c r="BD39" s="30">
        <v>0.1560410164957646</v>
      </c>
      <c r="BE39" s="30">
        <v>0</v>
      </c>
      <c r="BF39" s="30">
        <v>0.25690021231422505</v>
      </c>
      <c r="BG39" s="30">
        <v>1.9900000000000001E-2</v>
      </c>
      <c r="BH39" s="29">
        <v>64</v>
      </c>
      <c r="BI39" s="29">
        <v>35</v>
      </c>
      <c r="BJ39" s="29">
        <v>0</v>
      </c>
      <c r="BK39" s="29">
        <v>0</v>
      </c>
      <c r="BL39" s="29">
        <v>269.60000000000002</v>
      </c>
      <c r="BM39" s="29">
        <v>224.3</v>
      </c>
      <c r="BN39" s="29">
        <v>0</v>
      </c>
      <c r="BO39" s="29">
        <v>0</v>
      </c>
      <c r="BP39" s="29">
        <v>0</v>
      </c>
      <c r="BQ39" s="29">
        <v>-227.79999999999973</v>
      </c>
      <c r="BR39" s="29">
        <v>0</v>
      </c>
      <c r="BS39" s="29">
        <v>8.7200000000000006</v>
      </c>
      <c r="BT39" s="30" t="s">
        <v>100</v>
      </c>
      <c r="BU39" s="29">
        <v>-8.7200000000000006</v>
      </c>
      <c r="BV39" s="29">
        <v>254.07999999999973</v>
      </c>
      <c r="BW39" s="29">
        <v>26.28</v>
      </c>
      <c r="BX39" s="29">
        <v>563.5</v>
      </c>
      <c r="BY39" s="29">
        <v>2471.3000000000002</v>
      </c>
      <c r="BZ39" s="29">
        <v>316.60000000000002</v>
      </c>
      <c r="CA39" s="29">
        <v>2033.7</v>
      </c>
      <c r="CB39" s="29">
        <v>-206.5</v>
      </c>
      <c r="CC39" s="31">
        <v>0.55600000000000005</v>
      </c>
      <c r="CD39" s="31">
        <v>0.60399999999999998</v>
      </c>
      <c r="CE39" s="31">
        <v>0.36</v>
      </c>
      <c r="CF39" s="31" t="s">
        <v>100</v>
      </c>
      <c r="CG39" s="31">
        <v>0.51098715541087181</v>
      </c>
      <c r="CH39" s="29" t="s">
        <v>100</v>
      </c>
      <c r="CI39" s="29">
        <v>103.8</v>
      </c>
      <c r="CJ39" s="29">
        <v>-206.5</v>
      </c>
      <c r="CK39" s="28">
        <f t="shared" si="0"/>
        <v>-0.81273614609571876</v>
      </c>
      <c r="CL39" s="34">
        <f t="shared" si="1"/>
        <v>0.13256625854354134</v>
      </c>
      <c r="CM39" s="29">
        <v>47.1</v>
      </c>
      <c r="CN39" s="29">
        <v>12.1</v>
      </c>
      <c r="CO39" s="29">
        <v>35</v>
      </c>
      <c r="CP39" s="29">
        <v>335.2</v>
      </c>
      <c r="CQ39" s="29" t="s">
        <v>100</v>
      </c>
      <c r="CR39" s="29" t="s">
        <v>100</v>
      </c>
      <c r="CS39" s="29">
        <v>254.07999999999973</v>
      </c>
      <c r="CT39" s="29">
        <v>0</v>
      </c>
      <c r="CU39" s="29">
        <v>0</v>
      </c>
      <c r="CV39" s="29">
        <v>2033.7</v>
      </c>
      <c r="CW39" s="29">
        <v>0</v>
      </c>
      <c r="CX39" s="28">
        <v>6.2111801242236024E-2</v>
      </c>
      <c r="CY39" s="28">
        <v>0</v>
      </c>
      <c r="CZ39" s="31" t="s">
        <v>100</v>
      </c>
      <c r="DA39" s="5">
        <v>1.6313497822931788</v>
      </c>
      <c r="DB39" s="9"/>
      <c r="DC39" s="9"/>
    </row>
    <row r="40" spans="1:107" ht="20">
      <c r="A40" s="25" t="s">
        <v>430</v>
      </c>
      <c r="B40" s="25" t="s">
        <v>431</v>
      </c>
      <c r="C40" s="26" t="s">
        <v>151</v>
      </c>
      <c r="D40" s="26" t="s">
        <v>1137</v>
      </c>
      <c r="E40" s="32" t="s">
        <v>99</v>
      </c>
      <c r="F40" s="32" t="s">
        <v>1138</v>
      </c>
      <c r="G40" s="27">
        <v>0.79</v>
      </c>
      <c r="H40" s="27">
        <v>1.3324013840771316</v>
      </c>
      <c r="I40" s="28">
        <v>9.0499999999999997E-2</v>
      </c>
      <c r="J40" s="28">
        <v>0.18168232525898043</v>
      </c>
      <c r="K40" s="28">
        <v>3.2000000000000001E-2</v>
      </c>
      <c r="L40" s="28">
        <v>9.3100000000000002E-2</v>
      </c>
      <c r="M40" s="28">
        <v>7.7272999999999994E-2</v>
      </c>
      <c r="N40" s="28">
        <v>0.13290181278392568</v>
      </c>
      <c r="O40" s="28">
        <v>-8.6882250169812048E-2</v>
      </c>
      <c r="P40" s="28">
        <v>-3.4470003770117885E-2</v>
      </c>
      <c r="Q40" s="29">
        <v>561.29999999999995</v>
      </c>
      <c r="R40" s="29">
        <v>0</v>
      </c>
      <c r="S40" s="29">
        <v>492.2</v>
      </c>
      <c r="T40" s="29">
        <v>492.2</v>
      </c>
      <c r="U40" s="29">
        <v>1053.5</v>
      </c>
      <c r="V40" s="29">
        <v>328.6</v>
      </c>
      <c r="W40" s="29">
        <v>724.9</v>
      </c>
      <c r="X40" s="30">
        <v>0.31191267204556244</v>
      </c>
      <c r="Y40" s="31">
        <v>0.4499802447697418</v>
      </c>
      <c r="Z40" s="30">
        <v>0.43950352710063395</v>
      </c>
      <c r="AA40" s="30">
        <v>0.46720455624110108</v>
      </c>
      <c r="AB40" s="30">
        <v>0.7841325473952524</v>
      </c>
      <c r="AC40" s="30">
        <v>0.87689292713344025</v>
      </c>
      <c r="AD40" s="29">
        <v>2.7E-2</v>
      </c>
      <c r="AE40" s="31">
        <v>2.0272222222222225</v>
      </c>
      <c r="AF40" s="30">
        <v>0.24698178070456939</v>
      </c>
      <c r="AG40" s="30">
        <v>0.49133178833605728</v>
      </c>
      <c r="AH40" s="31">
        <v>0.19999999999999996</v>
      </c>
      <c r="AI40" s="1">
        <v>2</v>
      </c>
      <c r="AJ40" s="31">
        <v>8.1347826086956516</v>
      </c>
      <c r="AK40" s="31">
        <v>11.114851485148513</v>
      </c>
      <c r="AL40" s="31">
        <v>9</v>
      </c>
      <c r="AM40" s="31" t="s">
        <v>100</v>
      </c>
      <c r="AN40" s="31">
        <v>0.89421698263501659</v>
      </c>
      <c r="AO40" s="31">
        <v>1.3123684825812485</v>
      </c>
      <c r="AP40" s="31">
        <v>7.7281449893390191</v>
      </c>
      <c r="AQ40" s="31">
        <v>6.0711892797319926</v>
      </c>
      <c r="AR40" s="31">
        <v>0.91878121118406042</v>
      </c>
      <c r="AS40" s="31">
        <v>1.6948795884966097</v>
      </c>
      <c r="AT40" s="30">
        <v>0.18633663366336634</v>
      </c>
      <c r="AU40" s="30">
        <v>1.6764653482985926E-2</v>
      </c>
      <c r="AV40" s="28">
        <v>-7.5999999999999993E-4</v>
      </c>
      <c r="AW40" s="28" t="s">
        <v>100</v>
      </c>
      <c r="AX40" s="28">
        <v>6.2899999999999998E-2</v>
      </c>
      <c r="AY40" s="28" t="s">
        <v>100</v>
      </c>
      <c r="AZ40" s="30" t="s">
        <v>100</v>
      </c>
      <c r="BA40" s="30">
        <v>0.193</v>
      </c>
      <c r="BB40" s="30">
        <v>9.4800075089168379E-2</v>
      </c>
      <c r="BC40" s="30">
        <v>9.8431809013807797E-2</v>
      </c>
      <c r="BD40" s="30">
        <v>0.128793675082887</v>
      </c>
      <c r="BE40" s="30">
        <v>0.23922468757969903</v>
      </c>
      <c r="BF40" s="30">
        <v>0.2170263788968825</v>
      </c>
      <c r="BG40" s="30">
        <v>0.10529999999999999</v>
      </c>
      <c r="BH40" s="29">
        <v>69</v>
      </c>
      <c r="BI40" s="29">
        <v>50.5</v>
      </c>
      <c r="BJ40" s="29">
        <v>93.8</v>
      </c>
      <c r="BK40" s="29">
        <v>93.8</v>
      </c>
      <c r="BL40" s="29">
        <v>427.7</v>
      </c>
      <c r="BM40" s="29">
        <v>392.1</v>
      </c>
      <c r="BN40" s="29">
        <v>141.4</v>
      </c>
      <c r="BO40" s="29">
        <v>119.4</v>
      </c>
      <c r="BP40" s="29">
        <v>73.442925659472422</v>
      </c>
      <c r="BQ40" s="29">
        <v>-65.799999999999983</v>
      </c>
      <c r="BR40" s="29">
        <v>0</v>
      </c>
      <c r="BS40" s="29">
        <v>-11.51</v>
      </c>
      <c r="BT40" s="30">
        <v>-0.15672033618823406</v>
      </c>
      <c r="BU40" s="29">
        <v>84.952925659472427</v>
      </c>
      <c r="BV40" s="29">
        <v>127.80999999999997</v>
      </c>
      <c r="BW40" s="29">
        <v>62.01</v>
      </c>
      <c r="BX40" s="29">
        <v>532.70000000000005</v>
      </c>
      <c r="BY40" s="29">
        <v>746.13000000000011</v>
      </c>
      <c r="BZ40" s="29">
        <v>627.70000000000005</v>
      </c>
      <c r="CA40" s="29">
        <v>788.98</v>
      </c>
      <c r="CB40" s="29">
        <v>-9.41</v>
      </c>
      <c r="CC40" s="31">
        <v>0.80900000000000005</v>
      </c>
      <c r="CD40" s="31">
        <v>0.56899999999999995</v>
      </c>
      <c r="CE40" s="31">
        <v>0.36</v>
      </c>
      <c r="CF40" s="31" t="s">
        <v>100</v>
      </c>
      <c r="CG40" s="31" t="s">
        <v>100</v>
      </c>
      <c r="CH40" s="29" t="s">
        <v>100</v>
      </c>
      <c r="CI40" s="29" t="s">
        <v>100</v>
      </c>
      <c r="CJ40" s="29">
        <v>-40.010000000000005</v>
      </c>
      <c r="CK40" s="28">
        <f t="shared" si="0"/>
        <v>-0.31304279790313755</v>
      </c>
      <c r="CL40" s="34">
        <f t="shared" si="1"/>
        <v>0.54209232173185629</v>
      </c>
      <c r="CM40" s="29">
        <v>83.4</v>
      </c>
      <c r="CN40" s="29">
        <v>18.100000000000001</v>
      </c>
      <c r="CO40" s="29">
        <v>50.5</v>
      </c>
      <c r="CP40" s="29">
        <v>561.29999999999995</v>
      </c>
      <c r="CQ40" s="29">
        <v>119.4</v>
      </c>
      <c r="CR40" s="29">
        <v>724.9</v>
      </c>
      <c r="CS40" s="29">
        <v>127.80999999999997</v>
      </c>
      <c r="CT40" s="29">
        <v>0</v>
      </c>
      <c r="CU40" s="29">
        <v>93.8</v>
      </c>
      <c r="CV40" s="29">
        <v>788.98</v>
      </c>
      <c r="CW40" s="29">
        <v>141.4</v>
      </c>
      <c r="CX40" s="28">
        <v>9.4800075089168379E-2</v>
      </c>
      <c r="CY40" s="28">
        <v>9.8431809013807797E-2</v>
      </c>
      <c r="CZ40" s="31">
        <v>5.1265912305516261</v>
      </c>
      <c r="DA40" s="5" t="s">
        <v>100</v>
      </c>
      <c r="DB40" s="9"/>
      <c r="DC40" s="9"/>
    </row>
    <row r="41" spans="1:107" ht="20">
      <c r="A41" s="25" t="s">
        <v>757</v>
      </c>
      <c r="B41" s="25" t="s">
        <v>758</v>
      </c>
      <c r="C41" s="26" t="s">
        <v>181</v>
      </c>
      <c r="D41" s="26" t="s">
        <v>1137</v>
      </c>
      <c r="E41" s="32" t="s">
        <v>99</v>
      </c>
      <c r="F41" s="32" t="s">
        <v>1138</v>
      </c>
      <c r="G41" s="27">
        <v>0.81</v>
      </c>
      <c r="H41" s="27">
        <v>0.86509086851253214</v>
      </c>
      <c r="I41" s="28">
        <v>9.0499999999999997E-2</v>
      </c>
      <c r="J41" s="28">
        <v>0.13939072360038415</v>
      </c>
      <c r="K41" s="28">
        <v>3.2000000000000001E-2</v>
      </c>
      <c r="L41" s="28">
        <v>9.3100000000000002E-2</v>
      </c>
      <c r="M41" s="28">
        <v>7.7272999999999994E-2</v>
      </c>
      <c r="N41" s="28">
        <v>0.13421812996224264</v>
      </c>
      <c r="O41" s="28">
        <v>-2.6057390267050812E-2</v>
      </c>
      <c r="P41" s="28">
        <v>-4.5990896015035226E-2</v>
      </c>
      <c r="Q41" s="29">
        <v>61.1</v>
      </c>
      <c r="R41" s="29">
        <v>0</v>
      </c>
      <c r="S41" s="29">
        <v>5.55</v>
      </c>
      <c r="T41" s="29">
        <v>5.55</v>
      </c>
      <c r="U41" s="29">
        <v>66.650000000000006</v>
      </c>
      <c r="V41" s="29">
        <v>1.08</v>
      </c>
      <c r="W41" s="29">
        <v>65.570000000000007</v>
      </c>
      <c r="X41" s="30">
        <v>1.6204051012753188E-2</v>
      </c>
      <c r="Y41" s="31">
        <v>4.7889472791998643E-2</v>
      </c>
      <c r="Z41" s="30">
        <v>0.19039451114922812</v>
      </c>
      <c r="AA41" s="30">
        <v>8.3270817704426098E-2</v>
      </c>
      <c r="AB41" s="30">
        <v>0.23516949152542371</v>
      </c>
      <c r="AC41" s="30">
        <v>9.0834697217675939E-2</v>
      </c>
      <c r="AD41" s="29">
        <v>0.104</v>
      </c>
      <c r="AE41" s="31">
        <v>3.2953333333333337</v>
      </c>
      <c r="AF41" s="30">
        <v>0.15491933384829668</v>
      </c>
      <c r="AG41" s="30">
        <v>0.41247272637108989</v>
      </c>
      <c r="AH41" s="31">
        <v>0.15652173913043479</v>
      </c>
      <c r="AI41" s="1">
        <v>6.8072289156626509</v>
      </c>
      <c r="AJ41" s="31">
        <v>24.44</v>
      </c>
      <c r="AK41" s="31">
        <v>22.463235294117645</v>
      </c>
      <c r="AL41" s="31" t="s">
        <v>100</v>
      </c>
      <c r="AM41" s="31" t="s">
        <v>100</v>
      </c>
      <c r="AN41" s="31">
        <v>2.5889830508474576</v>
      </c>
      <c r="AO41" s="31">
        <v>1.3083511777301926</v>
      </c>
      <c r="AP41" s="31">
        <v>19.342182890855458</v>
      </c>
      <c r="AQ41" s="31">
        <v>11.383680555555557</v>
      </c>
      <c r="AR41" s="31">
        <v>2.3359458496615608</v>
      </c>
      <c r="AS41" s="31">
        <v>1.4040685224839402</v>
      </c>
      <c r="AT41" s="30">
        <v>0</v>
      </c>
      <c r="AU41" s="30">
        <v>0</v>
      </c>
      <c r="AV41" s="28">
        <v>-1.7599999999999998E-3</v>
      </c>
      <c r="AW41" s="28">
        <v>4.36E-2</v>
      </c>
      <c r="AX41" s="28">
        <v>0.22</v>
      </c>
      <c r="AY41" s="28">
        <v>0.34100000000000003</v>
      </c>
      <c r="AZ41" s="30" t="s">
        <v>100</v>
      </c>
      <c r="BA41" s="30" t="s">
        <v>100</v>
      </c>
      <c r="BB41" s="30">
        <v>0.11333333333333334</v>
      </c>
      <c r="BC41" s="30">
        <v>8.8227233947207412E-2</v>
      </c>
      <c r="BD41" s="30">
        <v>5.8369098712446353E-2</v>
      </c>
      <c r="BE41" s="30">
        <v>7.274678111587983E-2</v>
      </c>
      <c r="BF41" s="30">
        <v>0.25123966942148762</v>
      </c>
      <c r="BG41" s="30" t="s">
        <v>100</v>
      </c>
      <c r="BH41" s="29">
        <v>2.5</v>
      </c>
      <c r="BI41" s="29">
        <v>2.72</v>
      </c>
      <c r="BJ41" s="29">
        <v>3.39</v>
      </c>
      <c r="BK41" s="29">
        <v>3.39</v>
      </c>
      <c r="BL41" s="29">
        <v>46.7</v>
      </c>
      <c r="BM41" s="29">
        <v>46.6</v>
      </c>
      <c r="BN41" s="29">
        <v>6.26</v>
      </c>
      <c r="BO41" s="29">
        <v>5.76</v>
      </c>
      <c r="BP41" s="29">
        <v>2.5382975206611573</v>
      </c>
      <c r="BQ41" s="29">
        <v>0.7200000000000002</v>
      </c>
      <c r="BR41" s="29">
        <v>0</v>
      </c>
      <c r="BS41" s="29">
        <v>5.26</v>
      </c>
      <c r="BT41" s="30">
        <v>2.0722551068914541</v>
      </c>
      <c r="BU41" s="29">
        <v>-2.7217024793388425</v>
      </c>
      <c r="BV41" s="29">
        <v>-3.26</v>
      </c>
      <c r="BW41" s="29">
        <v>-2.5399999999999996</v>
      </c>
      <c r="BX41" s="29">
        <v>24</v>
      </c>
      <c r="BY41" s="29">
        <v>28.77</v>
      </c>
      <c r="BZ41" s="29">
        <v>23.6</v>
      </c>
      <c r="CA41" s="29">
        <v>28.07</v>
      </c>
      <c r="CB41" s="29">
        <v>0</v>
      </c>
      <c r="CC41" s="31">
        <v>0.42599999999999999</v>
      </c>
      <c r="CD41" s="31">
        <v>2.73</v>
      </c>
      <c r="CE41" s="31">
        <v>0.36</v>
      </c>
      <c r="CF41" s="31">
        <v>1.1665232166813428</v>
      </c>
      <c r="CG41" s="31">
        <v>1.1874701423921363</v>
      </c>
      <c r="CH41" s="29">
        <v>-2.5598999999999998</v>
      </c>
      <c r="CI41" s="29">
        <v>-3.7550000000000003</v>
      </c>
      <c r="CJ41" s="29">
        <v>0</v>
      </c>
      <c r="CK41" s="28">
        <f t="shared" si="0"/>
        <v>0</v>
      </c>
      <c r="CL41" s="34">
        <f t="shared" si="1"/>
        <v>1.6636978981118633</v>
      </c>
      <c r="CM41" s="29">
        <v>3.63</v>
      </c>
      <c r="CN41" s="29">
        <v>0.91200000000000003</v>
      </c>
      <c r="CO41" s="29">
        <v>2.72</v>
      </c>
      <c r="CP41" s="29">
        <v>61.1</v>
      </c>
      <c r="CQ41" s="29">
        <v>5.76</v>
      </c>
      <c r="CR41" s="29">
        <v>65.570000000000007</v>
      </c>
      <c r="CS41" s="29" t="s">
        <v>100</v>
      </c>
      <c r="CT41" s="29">
        <v>0</v>
      </c>
      <c r="CU41" s="29">
        <v>3.39</v>
      </c>
      <c r="CV41" s="29">
        <v>28.07</v>
      </c>
      <c r="CW41" s="29">
        <v>6.26</v>
      </c>
      <c r="CX41" s="28">
        <v>0.11333333333333334</v>
      </c>
      <c r="CY41" s="28">
        <v>8.8227233947207412E-2</v>
      </c>
      <c r="CZ41" s="31">
        <v>10.474440894568692</v>
      </c>
      <c r="DA41" s="5" t="s">
        <v>100</v>
      </c>
      <c r="DB41" s="9"/>
      <c r="DC41" s="9"/>
    </row>
    <row r="42" spans="1:107" ht="20">
      <c r="A42" s="25" t="s">
        <v>470</v>
      </c>
      <c r="B42" s="25" t="s">
        <v>471</v>
      </c>
      <c r="C42" s="26" t="s">
        <v>132</v>
      </c>
      <c r="D42" s="26" t="s">
        <v>1137</v>
      </c>
      <c r="E42" s="32" t="s">
        <v>99</v>
      </c>
      <c r="F42" s="32" t="s">
        <v>1138</v>
      </c>
      <c r="G42" s="27">
        <v>0.7</v>
      </c>
      <c r="H42" s="27">
        <v>1.148382424558305</v>
      </c>
      <c r="I42" s="28">
        <v>9.0499999999999997E-2</v>
      </c>
      <c r="J42" s="28">
        <v>0.16502860942252662</v>
      </c>
      <c r="K42" s="28">
        <v>3.6999999999999998E-2</v>
      </c>
      <c r="L42" s="28">
        <v>9.8099999999999993E-2</v>
      </c>
      <c r="M42" s="28">
        <v>8.1422999999999995E-2</v>
      </c>
      <c r="N42" s="28">
        <v>0.12918741219867835</v>
      </c>
      <c r="O42" s="28">
        <v>1.0745336141570611E-2</v>
      </c>
      <c r="P42" s="28">
        <v>3.7951831755737353E-2</v>
      </c>
      <c r="Q42" s="29">
        <v>734.3</v>
      </c>
      <c r="R42" s="29">
        <v>0</v>
      </c>
      <c r="S42" s="29">
        <v>551</v>
      </c>
      <c r="T42" s="29">
        <v>551</v>
      </c>
      <c r="U42" s="29">
        <v>1285.3</v>
      </c>
      <c r="V42" s="29">
        <v>112.2</v>
      </c>
      <c r="W42" s="29">
        <v>1173.0999999999999</v>
      </c>
      <c r="X42" s="30">
        <v>8.7294794989496619E-2</v>
      </c>
      <c r="Y42" s="31">
        <v>1.0445611570836768</v>
      </c>
      <c r="Z42" s="30">
        <v>0.51844185171245771</v>
      </c>
      <c r="AA42" s="30">
        <v>0.42869369018906095</v>
      </c>
      <c r="AB42" s="30">
        <v>1.0765924189136382</v>
      </c>
      <c r="AC42" s="30">
        <v>0.75037450633256164</v>
      </c>
      <c r="AD42" s="29">
        <v>3.6999999999999998E-2</v>
      </c>
      <c r="AE42" s="31">
        <v>2.9723333333333337</v>
      </c>
      <c r="AF42" s="30">
        <v>0.28284271247461901</v>
      </c>
      <c r="AG42" s="30">
        <v>0.60457629791449807</v>
      </c>
      <c r="AH42" s="31">
        <v>0.23809523809523808</v>
      </c>
      <c r="AI42" s="1">
        <v>11.366666666666667</v>
      </c>
      <c r="AJ42" s="31">
        <v>8.2878103837471784</v>
      </c>
      <c r="AK42" s="31">
        <v>8.6796690307328603</v>
      </c>
      <c r="AL42" s="31">
        <v>6.1666666666666661</v>
      </c>
      <c r="AM42" s="31">
        <v>0.35723320619599908</v>
      </c>
      <c r="AN42" s="31">
        <v>1.4347401328644001</v>
      </c>
      <c r="AO42" s="31">
        <v>2.5044338335607095</v>
      </c>
      <c r="AP42" s="31">
        <v>6.8803519061583573</v>
      </c>
      <c r="AQ42" s="31">
        <v>6.6653409090909088</v>
      </c>
      <c r="AR42" s="31">
        <v>1.234062697243846</v>
      </c>
      <c r="AS42" s="31">
        <v>4.0010231923601633</v>
      </c>
      <c r="AT42" s="30">
        <v>0.12411347517730498</v>
      </c>
      <c r="AU42" s="30">
        <v>1.4299332697807437E-2</v>
      </c>
      <c r="AV42" s="28">
        <v>0.12</v>
      </c>
      <c r="AW42" s="28">
        <v>0.49200000000000005</v>
      </c>
      <c r="AX42" s="28">
        <v>0.317</v>
      </c>
      <c r="AY42" s="28">
        <v>0.46399999999999997</v>
      </c>
      <c r="AZ42" s="30">
        <v>0.23199999999999998</v>
      </c>
      <c r="BA42" s="30">
        <v>0.16600000000000001</v>
      </c>
      <c r="BB42" s="30">
        <v>0.17577394556409723</v>
      </c>
      <c r="BC42" s="30">
        <v>0.16713924395441571</v>
      </c>
      <c r="BD42" s="30">
        <v>0.29497907949790791</v>
      </c>
      <c r="BE42" s="30">
        <v>0.5944909344490934</v>
      </c>
      <c r="BF42" s="30">
        <v>0.14636449480642114</v>
      </c>
      <c r="BG42" s="30">
        <v>6.3899999999999998E-2</v>
      </c>
      <c r="BH42" s="29">
        <v>88.6</v>
      </c>
      <c r="BI42" s="29">
        <v>84.6</v>
      </c>
      <c r="BJ42" s="29">
        <v>170.5</v>
      </c>
      <c r="BK42" s="29">
        <v>170.5</v>
      </c>
      <c r="BL42" s="29">
        <v>293.2</v>
      </c>
      <c r="BM42" s="29">
        <v>286.8</v>
      </c>
      <c r="BN42" s="29">
        <v>159.80000000000001</v>
      </c>
      <c r="BO42" s="29">
        <v>176</v>
      </c>
      <c r="BP42" s="29">
        <v>145.54485363550521</v>
      </c>
      <c r="BQ42" s="29">
        <v>-13.600000000000001</v>
      </c>
      <c r="BR42" s="29">
        <v>0</v>
      </c>
      <c r="BS42" s="29">
        <v>15.5</v>
      </c>
      <c r="BT42" s="30">
        <v>0.10649637972646821</v>
      </c>
      <c r="BU42" s="29">
        <v>130.04485363550521</v>
      </c>
      <c r="BV42" s="29">
        <v>82.699999999999989</v>
      </c>
      <c r="BW42" s="29">
        <v>69.099999999999994</v>
      </c>
      <c r="BX42" s="29">
        <v>481.3</v>
      </c>
      <c r="BY42" s="29">
        <v>870.80000000000007</v>
      </c>
      <c r="BZ42" s="29">
        <v>511.8</v>
      </c>
      <c r="CA42" s="29">
        <v>950.59999999999991</v>
      </c>
      <c r="CB42" s="29">
        <v>-10.5</v>
      </c>
      <c r="CC42" s="31">
        <v>1.1399999999999999</v>
      </c>
      <c r="CD42" s="31">
        <v>0.92800000000000005</v>
      </c>
      <c r="CE42" s="31">
        <v>0.36</v>
      </c>
      <c r="CF42" s="31" t="s">
        <v>100</v>
      </c>
      <c r="CG42" s="31" t="s">
        <v>100</v>
      </c>
      <c r="CH42" s="29" t="s">
        <v>100</v>
      </c>
      <c r="CI42" s="29" t="s">
        <v>100</v>
      </c>
      <c r="CJ42" s="29">
        <v>-10.5</v>
      </c>
      <c r="CK42" s="28">
        <f t="shared" si="0"/>
        <v>-0.12696493349455867</v>
      </c>
      <c r="CL42" s="34">
        <f t="shared" si="1"/>
        <v>0.3084367767725647</v>
      </c>
      <c r="CM42" s="29">
        <v>105.9</v>
      </c>
      <c r="CN42" s="29">
        <v>15.5</v>
      </c>
      <c r="CO42" s="29">
        <v>84.6</v>
      </c>
      <c r="CP42" s="29">
        <v>734.3</v>
      </c>
      <c r="CQ42" s="29">
        <v>176</v>
      </c>
      <c r="CR42" s="29">
        <v>1173.0999999999999</v>
      </c>
      <c r="CS42" s="29">
        <v>82.699999999999989</v>
      </c>
      <c r="CT42" s="29">
        <v>0</v>
      </c>
      <c r="CU42" s="29">
        <v>170.5</v>
      </c>
      <c r="CV42" s="29">
        <v>950.59999999999991</v>
      </c>
      <c r="CW42" s="29">
        <v>159.80000000000001</v>
      </c>
      <c r="CX42" s="28">
        <v>0.17577394556409723</v>
      </c>
      <c r="CY42" s="28">
        <v>0.16713924395441571</v>
      </c>
      <c r="CZ42" s="31">
        <v>7.3410513141426774</v>
      </c>
      <c r="DA42" s="5" t="s">
        <v>100</v>
      </c>
      <c r="DB42" s="9"/>
      <c r="DC42" s="9"/>
    </row>
    <row r="43" spans="1:107" ht="20">
      <c r="A43" s="25" t="s">
        <v>783</v>
      </c>
      <c r="B43" s="25" t="s">
        <v>784</v>
      </c>
      <c r="C43" s="26" t="s">
        <v>141</v>
      </c>
      <c r="D43" s="26" t="s">
        <v>1137</v>
      </c>
      <c r="E43" s="32" t="s">
        <v>99</v>
      </c>
      <c r="F43" s="32" t="s">
        <v>1138</v>
      </c>
      <c r="G43" s="27">
        <v>0.61</v>
      </c>
      <c r="H43" s="27">
        <v>0.72735193181603908</v>
      </c>
      <c r="I43" s="28">
        <v>9.0499999999999997E-2</v>
      </c>
      <c r="J43" s="28">
        <v>0.12692534982935155</v>
      </c>
      <c r="K43" s="28">
        <v>4.7E-2</v>
      </c>
      <c r="L43" s="28">
        <v>0.1081</v>
      </c>
      <c r="M43" s="28">
        <v>8.9722999999999997E-2</v>
      </c>
      <c r="N43" s="28">
        <v>0.1191832391891892</v>
      </c>
      <c r="O43" s="28">
        <v>-6.5280050684052404E-2</v>
      </c>
      <c r="P43" s="28">
        <v>2.5672696796680411E-3</v>
      </c>
      <c r="Q43" s="29">
        <v>29.3</v>
      </c>
      <c r="R43" s="29">
        <v>0</v>
      </c>
      <c r="S43" s="29">
        <v>7.7</v>
      </c>
      <c r="T43" s="29">
        <v>7.7</v>
      </c>
      <c r="U43" s="29">
        <v>37</v>
      </c>
      <c r="V43" s="29">
        <v>0.86</v>
      </c>
      <c r="W43" s="29">
        <v>36.14</v>
      </c>
      <c r="X43" s="30">
        <v>2.3243243243243242E-2</v>
      </c>
      <c r="Y43" s="31">
        <v>0.57727272727272727</v>
      </c>
      <c r="Z43" s="30">
        <v>0.37931034482758619</v>
      </c>
      <c r="AA43" s="30">
        <v>0.20810810810810812</v>
      </c>
      <c r="AB43" s="30">
        <v>0.61111111111111116</v>
      </c>
      <c r="AC43" s="30">
        <v>0.26279863481228671</v>
      </c>
      <c r="AD43" s="29">
        <v>5.2999999999999999E-2</v>
      </c>
      <c r="AE43" s="31">
        <v>0.15433333333333332</v>
      </c>
      <c r="AF43" s="30" t="s">
        <v>100</v>
      </c>
      <c r="AG43" s="30" t="s">
        <v>100</v>
      </c>
      <c r="AH43" s="31">
        <v>7.407407407407407E-2</v>
      </c>
      <c r="AI43" s="1">
        <v>3.8536585365853662</v>
      </c>
      <c r="AJ43" s="31">
        <v>33.032694475760991</v>
      </c>
      <c r="AK43" s="31">
        <v>50.779896013864821</v>
      </c>
      <c r="AL43" s="31" t="s">
        <v>100</v>
      </c>
      <c r="AM43" s="31" t="s">
        <v>100</v>
      </c>
      <c r="AN43" s="31">
        <v>2.3253968253968256</v>
      </c>
      <c r="AO43" s="31">
        <v>0.73433583959899751</v>
      </c>
      <c r="AP43" s="31">
        <v>15.248945147679324</v>
      </c>
      <c r="AQ43" s="31">
        <v>11.01829268292683</v>
      </c>
      <c r="AR43" s="31">
        <v>1.8590534979423867</v>
      </c>
      <c r="AS43" s="31">
        <v>0.90576441102756899</v>
      </c>
      <c r="AT43" s="30">
        <v>0.10918544194107453</v>
      </c>
      <c r="AU43" s="30">
        <v>2.1501706484641637E-3</v>
      </c>
      <c r="AV43" s="28">
        <v>-0.04</v>
      </c>
      <c r="AW43" s="28" t="s">
        <v>100</v>
      </c>
      <c r="AX43" s="28">
        <v>0.25900000000000001</v>
      </c>
      <c r="AY43" s="28" t="s">
        <v>100</v>
      </c>
      <c r="AZ43" s="30" t="s">
        <v>100</v>
      </c>
      <c r="BA43" s="30" t="s">
        <v>100</v>
      </c>
      <c r="BB43" s="30">
        <v>6.1645299145299141E-2</v>
      </c>
      <c r="BC43" s="30">
        <v>0.12175050886885724</v>
      </c>
      <c r="BD43" s="30">
        <v>1.4909560723514209E-2</v>
      </c>
      <c r="BE43" s="30">
        <v>6.1240310077519379E-2</v>
      </c>
      <c r="BF43" s="30">
        <v>0.26795580110497236</v>
      </c>
      <c r="BG43" s="30" t="s">
        <v>100</v>
      </c>
      <c r="BH43" s="29">
        <v>0.88700000000000001</v>
      </c>
      <c r="BI43" s="29">
        <v>0.57699999999999996</v>
      </c>
      <c r="BJ43" s="29">
        <v>2.37</v>
      </c>
      <c r="BK43" s="29">
        <v>2.37</v>
      </c>
      <c r="BL43" s="29">
        <v>39.9</v>
      </c>
      <c r="BM43" s="29">
        <v>38.700000000000003</v>
      </c>
      <c r="BN43" s="29">
        <v>3.77</v>
      </c>
      <c r="BO43" s="29">
        <v>3.28</v>
      </c>
      <c r="BP43" s="29">
        <v>1.7349447513812157</v>
      </c>
      <c r="BQ43" s="29">
        <v>-2.3639999999999999</v>
      </c>
      <c r="BR43" s="29">
        <v>0</v>
      </c>
      <c r="BS43" s="29">
        <v>0.64700000000000002</v>
      </c>
      <c r="BT43" s="30">
        <v>0.37292253801448927</v>
      </c>
      <c r="BU43" s="29">
        <v>1.0879447513812157</v>
      </c>
      <c r="BV43" s="29">
        <v>2.2939999999999996</v>
      </c>
      <c r="BW43" s="29">
        <v>-7.0000000000000062E-2</v>
      </c>
      <c r="BX43" s="29">
        <v>9.36</v>
      </c>
      <c r="BY43" s="29">
        <v>14.25</v>
      </c>
      <c r="BZ43" s="29">
        <v>12.6</v>
      </c>
      <c r="CA43" s="29">
        <v>19.440000000000001</v>
      </c>
      <c r="CB43" s="29">
        <v>-6.3E-2</v>
      </c>
      <c r="CC43" s="31">
        <v>1.2E-2</v>
      </c>
      <c r="CD43" s="31">
        <v>0.14399999999999999</v>
      </c>
      <c r="CE43" s="31">
        <v>0.36</v>
      </c>
      <c r="CF43" s="31" t="s">
        <v>100</v>
      </c>
      <c r="CG43" s="31" t="s">
        <v>100</v>
      </c>
      <c r="CH43" s="29" t="s">
        <v>100</v>
      </c>
      <c r="CI43" s="29" t="s">
        <v>100</v>
      </c>
      <c r="CJ43" s="29">
        <v>-6.3E-2</v>
      </c>
      <c r="CK43" s="28">
        <f t="shared" si="0"/>
        <v>-2.7462946817785532E-2</v>
      </c>
      <c r="CL43" s="34">
        <f t="shared" si="1"/>
        <v>2.0524691358024691</v>
      </c>
      <c r="CM43" s="29">
        <v>1.81</v>
      </c>
      <c r="CN43" s="29">
        <v>0.48499999999999999</v>
      </c>
      <c r="CO43" s="29">
        <v>0.57699999999999996</v>
      </c>
      <c r="CP43" s="29">
        <v>29.3</v>
      </c>
      <c r="CQ43" s="29">
        <v>3.28</v>
      </c>
      <c r="CR43" s="29">
        <v>36.14</v>
      </c>
      <c r="CS43" s="29">
        <v>2.2939999999999996</v>
      </c>
      <c r="CT43" s="29">
        <v>0</v>
      </c>
      <c r="CU43" s="29">
        <v>2.37</v>
      </c>
      <c r="CV43" s="29">
        <v>19.440000000000001</v>
      </c>
      <c r="CW43" s="29">
        <v>3.77</v>
      </c>
      <c r="CX43" s="28">
        <v>6.1645299145299141E-2</v>
      </c>
      <c r="CY43" s="28">
        <v>0.12175050886885724</v>
      </c>
      <c r="CZ43" s="31">
        <v>9.5862068965517242</v>
      </c>
      <c r="DA43" s="5" t="s">
        <v>100</v>
      </c>
      <c r="DB43" s="9"/>
      <c r="DC43" s="9"/>
    </row>
    <row r="44" spans="1:107" ht="20">
      <c r="A44" s="25" t="s">
        <v>489</v>
      </c>
      <c r="B44" s="25" t="s">
        <v>490</v>
      </c>
      <c r="C44" s="26" t="s">
        <v>104</v>
      </c>
      <c r="D44" s="26" t="s">
        <v>1137</v>
      </c>
      <c r="E44" s="32" t="s">
        <v>99</v>
      </c>
      <c r="F44" s="32" t="s">
        <v>1138</v>
      </c>
      <c r="G44" s="27">
        <v>1.07</v>
      </c>
      <c r="H44" s="27">
        <v>15.660000000000004</v>
      </c>
      <c r="I44" s="28">
        <v>9.0499999999999997E-2</v>
      </c>
      <c r="J44" s="28">
        <v>1.4783300000000001</v>
      </c>
      <c r="K44" s="28">
        <v>4.7E-2</v>
      </c>
      <c r="L44" s="28">
        <v>0.1081</v>
      </c>
      <c r="M44" s="28">
        <v>8.9722999999999997E-2</v>
      </c>
      <c r="N44" s="28">
        <v>0.18460227777777771</v>
      </c>
      <c r="O44" s="28">
        <v>-1.4899609012875539</v>
      </c>
      <c r="P44" s="28">
        <v>-0.15565083948517022</v>
      </c>
      <c r="Q44" s="29">
        <v>10.7</v>
      </c>
      <c r="R44" s="29">
        <v>0</v>
      </c>
      <c r="S44" s="29">
        <v>145.9</v>
      </c>
      <c r="T44" s="29">
        <v>145.9</v>
      </c>
      <c r="U44" s="29">
        <v>156.6</v>
      </c>
      <c r="V44" s="29">
        <v>0.89200000000000002</v>
      </c>
      <c r="W44" s="29">
        <v>155.708</v>
      </c>
      <c r="X44" s="30">
        <v>5.6960408684546618E-3</v>
      </c>
      <c r="Y44" s="31">
        <v>7.832792207792208E-2</v>
      </c>
      <c r="Z44" s="30">
        <v>0.7368686868686869</v>
      </c>
      <c r="AA44" s="30">
        <v>0.93167305236270759</v>
      </c>
      <c r="AB44" s="30">
        <v>2.8003838771593093</v>
      </c>
      <c r="AC44" s="30">
        <v>13.635514018691591</v>
      </c>
      <c r="AD44" s="29">
        <v>1.7000000000000001E-2</v>
      </c>
      <c r="AE44" s="31">
        <v>0.6844166666666669</v>
      </c>
      <c r="AF44" s="30" t="s">
        <v>100</v>
      </c>
      <c r="AG44" s="30" t="s">
        <v>100</v>
      </c>
      <c r="AH44" s="31">
        <v>0.26829268292682928</v>
      </c>
      <c r="AI44" s="1">
        <v>0.75120385232744769</v>
      </c>
      <c r="AJ44" s="31">
        <v>68.152866242038215</v>
      </c>
      <c r="AK44" s="31" t="s">
        <v>100</v>
      </c>
      <c r="AL44" s="31" t="s">
        <v>100</v>
      </c>
      <c r="AM44" s="31" t="s">
        <v>100</v>
      </c>
      <c r="AN44" s="31">
        <v>0.20537428023032628</v>
      </c>
      <c r="AO44" s="31">
        <v>3.9717891610987377E-2</v>
      </c>
      <c r="AP44" s="31">
        <v>33.270940170940172</v>
      </c>
      <c r="AQ44" s="31">
        <v>18.211461988304091</v>
      </c>
      <c r="AR44" s="31">
        <v>0.78996286299896501</v>
      </c>
      <c r="AS44" s="31">
        <v>0.57798069784706763</v>
      </c>
      <c r="AT44" s="30" t="s">
        <v>100</v>
      </c>
      <c r="AU44" s="30">
        <v>8.7663551401869155E-2</v>
      </c>
      <c r="AV44" s="28" t="s">
        <v>100</v>
      </c>
      <c r="AW44" s="28" t="s">
        <v>100</v>
      </c>
      <c r="AX44" s="28">
        <v>-3.4599999999999999E-2</v>
      </c>
      <c r="AY44" s="28">
        <v>9.4899999999999998E-2</v>
      </c>
      <c r="AZ44" s="30" t="s">
        <v>100</v>
      </c>
      <c r="BA44" s="30" t="s">
        <v>100</v>
      </c>
      <c r="BB44" s="30">
        <v>-1.1630901287553648E-2</v>
      </c>
      <c r="BC44" s="30">
        <v>2.8951438292607483E-2</v>
      </c>
      <c r="BD44" s="30">
        <v>-2.1238244514106587E-3</v>
      </c>
      <c r="BE44" s="30">
        <v>1.8338557993730409E-2</v>
      </c>
      <c r="BF44" s="30">
        <v>0</v>
      </c>
      <c r="BG44" s="30" t="s">
        <v>100</v>
      </c>
      <c r="BH44" s="29">
        <v>0.157</v>
      </c>
      <c r="BI44" s="29">
        <v>-0.54200000000000004</v>
      </c>
      <c r="BJ44" s="29">
        <v>4.68</v>
      </c>
      <c r="BK44" s="29">
        <v>4.68</v>
      </c>
      <c r="BL44" s="29">
        <v>269.39999999999998</v>
      </c>
      <c r="BM44" s="29">
        <v>255.2</v>
      </c>
      <c r="BN44" s="29">
        <v>10</v>
      </c>
      <c r="BO44" s="29">
        <v>8.5500000000000007</v>
      </c>
      <c r="BP44" s="29">
        <v>4.68</v>
      </c>
      <c r="BQ44" s="29">
        <v>-39</v>
      </c>
      <c r="BR44" s="29">
        <v>0</v>
      </c>
      <c r="BS44" s="29">
        <v>0.92600000000000005</v>
      </c>
      <c r="BT44" s="30">
        <v>0.19786324786324788</v>
      </c>
      <c r="BU44" s="29">
        <v>3.7539999999999996</v>
      </c>
      <c r="BV44" s="29">
        <v>37.531999999999996</v>
      </c>
      <c r="BW44" s="29">
        <v>-1.468</v>
      </c>
      <c r="BX44" s="29">
        <v>46.6</v>
      </c>
      <c r="BY44" s="29">
        <v>161.65</v>
      </c>
      <c r="BZ44" s="29">
        <v>52.1</v>
      </c>
      <c r="CA44" s="29">
        <v>197.108</v>
      </c>
      <c r="CB44" s="29">
        <v>-0.93799999999999994</v>
      </c>
      <c r="CC44" s="31">
        <v>-1.2E-2</v>
      </c>
      <c r="CD44" s="31">
        <v>0.77100000000000002</v>
      </c>
      <c r="CE44" s="31">
        <v>0.36</v>
      </c>
      <c r="CF44" s="31">
        <v>0.46237992435636049</v>
      </c>
      <c r="CG44" s="31">
        <v>0.66307906883841716</v>
      </c>
      <c r="CH44" s="29">
        <v>7.6739000000000006</v>
      </c>
      <c r="CI44" s="29">
        <v>3.7993000000000001</v>
      </c>
      <c r="CJ44" s="29">
        <v>-0.93799999999999994</v>
      </c>
      <c r="CK44" s="28">
        <f t="shared" si="0"/>
        <v>-2.4992006820846211E-2</v>
      </c>
      <c r="CL44" s="34">
        <f t="shared" si="1"/>
        <v>1.3667633987458652</v>
      </c>
      <c r="CM44" s="29" t="s">
        <v>100</v>
      </c>
      <c r="CN44" s="29" t="s">
        <v>100</v>
      </c>
      <c r="CO44" s="29" t="s">
        <v>100</v>
      </c>
      <c r="CP44" s="29" t="s">
        <v>100</v>
      </c>
      <c r="CQ44" s="29">
        <v>8.5500000000000007</v>
      </c>
      <c r="CR44" s="29">
        <v>155.708</v>
      </c>
      <c r="CS44" s="29">
        <v>37.531999999999996</v>
      </c>
      <c r="CT44" s="29">
        <v>0</v>
      </c>
      <c r="CU44" s="29">
        <v>4.68</v>
      </c>
      <c r="CV44" s="29">
        <v>197.108</v>
      </c>
      <c r="CW44" s="29">
        <v>10</v>
      </c>
      <c r="CX44" s="28">
        <v>-1.1630901287553648E-2</v>
      </c>
      <c r="CY44" s="28">
        <v>2.8951438292607483E-2</v>
      </c>
      <c r="CZ44" s="31">
        <v>15.5708</v>
      </c>
      <c r="DA44" s="5">
        <v>4.7076574852892303</v>
      </c>
      <c r="DB44" s="9"/>
      <c r="DC44" s="9"/>
    </row>
    <row r="45" spans="1:107" ht="20">
      <c r="A45" s="25" t="s">
        <v>519</v>
      </c>
      <c r="B45" s="25" t="s">
        <v>520</v>
      </c>
      <c r="C45" s="26" t="s">
        <v>105</v>
      </c>
      <c r="D45" s="26" t="s">
        <v>1137</v>
      </c>
      <c r="E45" s="32" t="s">
        <v>99</v>
      </c>
      <c r="F45" s="32" t="s">
        <v>1138</v>
      </c>
      <c r="G45" s="27">
        <v>0.92</v>
      </c>
      <c r="H45" s="27">
        <v>0.92</v>
      </c>
      <c r="I45" s="28">
        <v>9.0499999999999997E-2</v>
      </c>
      <c r="J45" s="28">
        <v>0.14435999999999999</v>
      </c>
      <c r="K45" s="28">
        <v>4.7E-2</v>
      </c>
      <c r="L45" s="28">
        <v>0.1081</v>
      </c>
      <c r="M45" s="28">
        <v>8.9722999999999997E-2</v>
      </c>
      <c r="N45" s="28">
        <v>0.14435999999999999</v>
      </c>
      <c r="O45" s="28" t="s">
        <v>100</v>
      </c>
      <c r="P45" s="28" t="s">
        <v>100</v>
      </c>
      <c r="Q45" s="29">
        <v>85.3</v>
      </c>
      <c r="R45" s="29">
        <v>0</v>
      </c>
      <c r="S45" s="29">
        <v>0</v>
      </c>
      <c r="T45" s="29">
        <v>0</v>
      </c>
      <c r="U45" s="29">
        <v>85.3</v>
      </c>
      <c r="V45" s="29">
        <v>0</v>
      </c>
      <c r="W45" s="29">
        <v>85.3</v>
      </c>
      <c r="X45" s="30">
        <v>0</v>
      </c>
      <c r="Y45" s="31">
        <v>0.71599999999999997</v>
      </c>
      <c r="Z45" s="30" t="s">
        <v>100</v>
      </c>
      <c r="AA45" s="30">
        <v>0</v>
      </c>
      <c r="AB45" s="30" t="s">
        <v>100</v>
      </c>
      <c r="AC45" s="30">
        <v>0</v>
      </c>
      <c r="AD45" s="29">
        <v>4.5999999999999999E-2</v>
      </c>
      <c r="AE45" s="31" t="s">
        <v>100</v>
      </c>
      <c r="AF45" s="30" t="s">
        <v>100</v>
      </c>
      <c r="AG45" s="30" t="s">
        <v>100</v>
      </c>
      <c r="AH45" s="31">
        <v>0.24489795918367346</v>
      </c>
      <c r="AI45" s="1">
        <v>3.7010676156583631</v>
      </c>
      <c r="AJ45" s="31">
        <v>17.479508196721312</v>
      </c>
      <c r="AK45" s="31">
        <v>17.479508196721312</v>
      </c>
      <c r="AL45" s="31" t="s">
        <v>100</v>
      </c>
      <c r="AM45" s="31" t="s">
        <v>100</v>
      </c>
      <c r="AN45" s="31" t="s">
        <v>100</v>
      </c>
      <c r="AO45" s="31">
        <v>0.41108433734939759</v>
      </c>
      <c r="AP45" s="31">
        <v>8.2019230769230766</v>
      </c>
      <c r="AQ45" s="31">
        <v>6.7165354330708666</v>
      </c>
      <c r="AR45" s="31" t="s">
        <v>100</v>
      </c>
      <c r="AS45" s="31">
        <v>0.41108433734939759</v>
      </c>
      <c r="AT45" s="30">
        <v>0</v>
      </c>
      <c r="AU45" s="30">
        <v>0</v>
      </c>
      <c r="AV45" s="28" t="s">
        <v>100</v>
      </c>
      <c r="AW45" s="28" t="s">
        <v>100</v>
      </c>
      <c r="AX45" s="28" t="s">
        <v>100</v>
      </c>
      <c r="AY45" s="28" t="s">
        <v>100</v>
      </c>
      <c r="AZ45" s="30" t="s">
        <v>100</v>
      </c>
      <c r="BA45" s="30" t="s">
        <v>100</v>
      </c>
      <c r="BB45" s="30" t="s">
        <v>100</v>
      </c>
      <c r="BC45" s="30" t="s">
        <v>100</v>
      </c>
      <c r="BD45" s="30">
        <v>2.3518072289156627E-2</v>
      </c>
      <c r="BE45" s="30">
        <v>5.0120481927710847E-2</v>
      </c>
      <c r="BF45" s="30">
        <v>0.27574750830564787</v>
      </c>
      <c r="BG45" s="30" t="s">
        <v>100</v>
      </c>
      <c r="BH45" s="29">
        <v>4.88</v>
      </c>
      <c r="BI45" s="29">
        <v>4.88</v>
      </c>
      <c r="BJ45" s="29">
        <v>10.4</v>
      </c>
      <c r="BK45" s="29">
        <v>10.4</v>
      </c>
      <c r="BL45" s="29">
        <v>207.5</v>
      </c>
      <c r="BM45" s="29">
        <v>207.5</v>
      </c>
      <c r="BN45" s="29">
        <v>12.7</v>
      </c>
      <c r="BO45" s="29">
        <v>12.7</v>
      </c>
      <c r="BP45" s="29">
        <v>7.5322259136212626</v>
      </c>
      <c r="BQ45" s="29">
        <v>-2.9689999999999999</v>
      </c>
      <c r="BR45" s="29">
        <v>0</v>
      </c>
      <c r="BS45" s="29">
        <v>6.6</v>
      </c>
      <c r="BT45" s="30">
        <v>0.87623500352858141</v>
      </c>
      <c r="BU45" s="29">
        <v>0.93222591362126295</v>
      </c>
      <c r="BV45" s="29">
        <v>1.2490000000000001</v>
      </c>
      <c r="BW45" s="29">
        <v>-1.7199999999999998</v>
      </c>
      <c r="BX45" s="29">
        <v>0</v>
      </c>
      <c r="BY45" s="29">
        <v>0</v>
      </c>
      <c r="BZ45" s="29">
        <v>0</v>
      </c>
      <c r="CA45" s="29">
        <v>0</v>
      </c>
      <c r="CB45" s="29">
        <v>0</v>
      </c>
      <c r="CC45" s="31" t="s">
        <v>100</v>
      </c>
      <c r="CD45" s="31" t="s">
        <v>100</v>
      </c>
      <c r="CE45" s="31">
        <v>0.36</v>
      </c>
      <c r="CF45" s="31" t="s">
        <v>100</v>
      </c>
      <c r="CG45" s="31" t="s">
        <v>100</v>
      </c>
      <c r="CH45" s="29" t="s">
        <v>100</v>
      </c>
      <c r="CI45" s="29" t="s">
        <v>100</v>
      </c>
      <c r="CJ45" s="29">
        <v>0</v>
      </c>
      <c r="CK45" s="28">
        <f t="shared" si="0"/>
        <v>0</v>
      </c>
      <c r="CL45" s="34" t="str">
        <f t="shared" si="1"/>
        <v>NA</v>
      </c>
      <c r="CM45" s="29">
        <v>9.0299999999999994</v>
      </c>
      <c r="CN45" s="29">
        <v>2.4900000000000002</v>
      </c>
      <c r="CO45" s="29">
        <v>4.88</v>
      </c>
      <c r="CP45" s="29">
        <v>85.3</v>
      </c>
      <c r="CQ45" s="29">
        <v>12.7</v>
      </c>
      <c r="CR45" s="29">
        <v>85.3</v>
      </c>
      <c r="CS45" s="29" t="s">
        <v>100</v>
      </c>
      <c r="CT45" s="29">
        <v>0</v>
      </c>
      <c r="CU45" s="29">
        <v>10.4</v>
      </c>
      <c r="CV45" s="29">
        <v>0</v>
      </c>
      <c r="CW45" s="29">
        <v>12.7</v>
      </c>
      <c r="CX45" s="28" t="s">
        <v>100</v>
      </c>
      <c r="CY45" s="28" t="s">
        <v>100</v>
      </c>
      <c r="CZ45" s="31">
        <v>6.7165354330708666</v>
      </c>
      <c r="DA45" s="5">
        <v>76.416666666666671</v>
      </c>
      <c r="DB45" s="9"/>
      <c r="DC45" s="9"/>
    </row>
    <row r="46" spans="1:107" ht="20">
      <c r="A46" s="25" t="s">
        <v>539</v>
      </c>
      <c r="B46" s="25" t="s">
        <v>540</v>
      </c>
      <c r="C46" s="26" t="s">
        <v>111</v>
      </c>
      <c r="D46" s="26" t="s">
        <v>1137</v>
      </c>
      <c r="E46" s="32" t="s">
        <v>99</v>
      </c>
      <c r="F46" s="32" t="s">
        <v>1138</v>
      </c>
      <c r="G46" s="27">
        <v>0.59</v>
      </c>
      <c r="H46" s="27">
        <v>7.4298674084703915</v>
      </c>
      <c r="I46" s="28">
        <v>9.0499999999999997E-2</v>
      </c>
      <c r="J46" s="28">
        <v>0.73350300046657047</v>
      </c>
      <c r="K46" s="28">
        <v>6.2E-2</v>
      </c>
      <c r="L46" s="28">
        <v>0.1231</v>
      </c>
      <c r="M46" s="28">
        <v>0.102173</v>
      </c>
      <c r="N46" s="28">
        <v>0.15230642497211008</v>
      </c>
      <c r="O46" s="28">
        <v>-1.2881326300962002</v>
      </c>
      <c r="P46" s="28">
        <v>-0.14086967083452545</v>
      </c>
      <c r="Q46" s="29">
        <v>10.8</v>
      </c>
      <c r="R46" s="29">
        <v>1.6043525618309018</v>
      </c>
      <c r="S46" s="29">
        <v>123.6</v>
      </c>
      <c r="T46" s="29">
        <v>125.2043525618309</v>
      </c>
      <c r="U46" s="29">
        <v>136.0043525618309</v>
      </c>
      <c r="V46" s="29">
        <v>9.18</v>
      </c>
      <c r="W46" s="29">
        <v>126.82435256183089</v>
      </c>
      <c r="X46" s="30">
        <v>6.7497839790285744E-2</v>
      </c>
      <c r="Y46" s="31">
        <v>6.9369726485078425E-3</v>
      </c>
      <c r="Z46" s="30">
        <v>0.77668096780332296</v>
      </c>
      <c r="AA46" s="30">
        <v>0.92059077671731093</v>
      </c>
      <c r="AB46" s="30">
        <v>3.4778986822730804</v>
      </c>
      <c r="AC46" s="30">
        <v>11.592995607576935</v>
      </c>
      <c r="AD46" s="29">
        <v>6.0000000000000001E-3</v>
      </c>
      <c r="AE46" s="31">
        <v>1.5501944444444447</v>
      </c>
      <c r="AF46" s="30">
        <v>7.7459666924148338E-2</v>
      </c>
      <c r="AG46" s="30">
        <v>1.0941177953035952</v>
      </c>
      <c r="AH46" s="31">
        <v>0.33333333333333331</v>
      </c>
      <c r="AI46" s="1">
        <v>0.13277310924369748</v>
      </c>
      <c r="AJ46" s="31" t="s">
        <v>100</v>
      </c>
      <c r="AK46" s="31" t="s">
        <v>100</v>
      </c>
      <c r="AL46" s="31" t="s">
        <v>100</v>
      </c>
      <c r="AM46" s="31" t="s">
        <v>100</v>
      </c>
      <c r="AN46" s="31">
        <v>0.30000000000000004</v>
      </c>
      <c r="AO46" s="31">
        <v>5.88876772082879E-2</v>
      </c>
      <c r="AP46" s="31">
        <v>84.038085267739447</v>
      </c>
      <c r="AQ46" s="31">
        <v>10.79356192015582</v>
      </c>
      <c r="AR46" s="31">
        <v>0.83721090935821507</v>
      </c>
      <c r="AS46" s="31">
        <v>0.69151773479733314</v>
      </c>
      <c r="AT46" s="30" t="s">
        <v>100</v>
      </c>
      <c r="AU46" s="30">
        <v>0</v>
      </c>
      <c r="AV46" s="28" t="s">
        <v>100</v>
      </c>
      <c r="AW46" s="28" t="s">
        <v>100</v>
      </c>
      <c r="AX46" s="28">
        <v>8.9499999999999996E-2</v>
      </c>
      <c r="AY46" s="28">
        <v>0.11</v>
      </c>
      <c r="AZ46" s="30" t="s">
        <v>100</v>
      </c>
      <c r="BA46" s="30" t="s">
        <v>100</v>
      </c>
      <c r="BB46" s="30">
        <v>-0.55462962962962958</v>
      </c>
      <c r="BC46" s="30">
        <v>1.1436754137584623E-2</v>
      </c>
      <c r="BD46" s="30">
        <v>-3.4366035570854846E-2</v>
      </c>
      <c r="BE46" s="30">
        <v>8.6582299921619029E-3</v>
      </c>
      <c r="BF46" s="30">
        <v>0</v>
      </c>
      <c r="BG46" s="30" t="s">
        <v>100</v>
      </c>
      <c r="BH46" s="29">
        <v>-5.51</v>
      </c>
      <c r="BI46" s="29">
        <v>-5.99</v>
      </c>
      <c r="BJ46" s="29">
        <v>1.58</v>
      </c>
      <c r="BK46" s="29">
        <v>1.5091294876338197</v>
      </c>
      <c r="BL46" s="29">
        <v>183.4</v>
      </c>
      <c r="BM46" s="29">
        <v>174.3</v>
      </c>
      <c r="BN46" s="29">
        <v>14.2</v>
      </c>
      <c r="BO46" s="29">
        <v>11.75</v>
      </c>
      <c r="BP46" s="29">
        <v>1.5091294876338197</v>
      </c>
      <c r="BQ46" s="29">
        <v>7.1999999999999957</v>
      </c>
      <c r="BR46" s="29">
        <v>0</v>
      </c>
      <c r="BS46" s="29">
        <v>10.3</v>
      </c>
      <c r="BT46" s="30">
        <v>6.8251267266332993</v>
      </c>
      <c r="BU46" s="29">
        <v>-8.7908705123661814</v>
      </c>
      <c r="BV46" s="29">
        <v>-23.489999999999995</v>
      </c>
      <c r="BW46" s="29">
        <v>-16.29</v>
      </c>
      <c r="BX46" s="29">
        <v>10.8</v>
      </c>
      <c r="BY46" s="29">
        <v>131.95435256183092</v>
      </c>
      <c r="BZ46" s="29">
        <v>36</v>
      </c>
      <c r="CA46" s="29">
        <v>151.48435256183089</v>
      </c>
      <c r="CB46" s="29">
        <v>0</v>
      </c>
      <c r="CC46" s="31">
        <v>0.56499999999999995</v>
      </c>
      <c r="CD46" s="31">
        <v>0.54400000000000004</v>
      </c>
      <c r="CE46" s="31">
        <v>0.36</v>
      </c>
      <c r="CF46" s="31" t="s">
        <v>100</v>
      </c>
      <c r="CG46" s="31" t="s">
        <v>100</v>
      </c>
      <c r="CH46" s="29" t="s">
        <v>100</v>
      </c>
      <c r="CI46" s="29" t="s">
        <v>100</v>
      </c>
      <c r="CJ46" s="29">
        <v>0</v>
      </c>
      <c r="CK46" s="28">
        <f t="shared" si="0"/>
        <v>0</v>
      </c>
      <c r="CL46" s="34">
        <f t="shared" si="1"/>
        <v>1.210686099906868</v>
      </c>
      <c r="CM46" s="29" t="s">
        <v>100</v>
      </c>
      <c r="CN46" s="29" t="s">
        <v>100</v>
      </c>
      <c r="CO46" s="29" t="s">
        <v>100</v>
      </c>
      <c r="CP46" s="29" t="s">
        <v>100</v>
      </c>
      <c r="CQ46" s="29">
        <v>11.75</v>
      </c>
      <c r="CR46" s="29">
        <v>126.82435256183089</v>
      </c>
      <c r="CS46" s="29" t="s">
        <v>100</v>
      </c>
      <c r="CT46" s="29">
        <v>0</v>
      </c>
      <c r="CU46" s="29">
        <v>1.5091294876338197</v>
      </c>
      <c r="CV46" s="29">
        <v>151.48435256183089</v>
      </c>
      <c r="CW46" s="29">
        <v>14.2</v>
      </c>
      <c r="CX46" s="28">
        <v>-0.55462962962962958</v>
      </c>
      <c r="CY46" s="28">
        <v>1.1436754137584623E-2</v>
      </c>
      <c r="CZ46" s="31">
        <v>8.9312924339317536</v>
      </c>
      <c r="DA46" s="5" t="s">
        <v>100</v>
      </c>
      <c r="DB46" s="9"/>
      <c r="DC46" s="9"/>
    </row>
    <row r="47" spans="1:107" ht="20">
      <c r="A47" s="25" t="s">
        <v>493</v>
      </c>
      <c r="B47" s="25" t="s">
        <v>494</v>
      </c>
      <c r="C47" s="26" t="s">
        <v>102</v>
      </c>
      <c r="D47" s="26" t="s">
        <v>1137</v>
      </c>
      <c r="E47" s="32" t="s">
        <v>99</v>
      </c>
      <c r="F47" s="32" t="s">
        <v>1138</v>
      </c>
      <c r="G47" s="27">
        <v>1.1000000000000001</v>
      </c>
      <c r="H47" s="27">
        <v>2.1923359431765523</v>
      </c>
      <c r="I47" s="28">
        <v>9.0499999999999997E-2</v>
      </c>
      <c r="J47" s="28">
        <v>0.259506402857478</v>
      </c>
      <c r="K47" s="28">
        <v>3.2000000000000001E-2</v>
      </c>
      <c r="L47" s="28">
        <v>9.3100000000000002E-2</v>
      </c>
      <c r="M47" s="28">
        <v>7.7272999999999994E-2</v>
      </c>
      <c r="N47" s="28">
        <v>0.16870823088563563</v>
      </c>
      <c r="O47" s="28">
        <v>-0.32202763969064141</v>
      </c>
      <c r="P47" s="28">
        <v>-8.1264977287910337E-2</v>
      </c>
      <c r="Q47" s="29">
        <v>655.4</v>
      </c>
      <c r="R47" s="29">
        <v>68.633615598102082</v>
      </c>
      <c r="S47" s="29">
        <v>582.20000000000005</v>
      </c>
      <c r="T47" s="29">
        <v>650.83361559810214</v>
      </c>
      <c r="U47" s="29">
        <v>1306.233615598102</v>
      </c>
      <c r="V47" s="29">
        <v>59.3</v>
      </c>
      <c r="W47" s="29">
        <v>1246.9336155981021</v>
      </c>
      <c r="X47" s="30">
        <v>4.5397698613695178E-2</v>
      </c>
      <c r="Y47" s="31">
        <v>4.6994247904056539E-3</v>
      </c>
      <c r="Z47" s="30">
        <v>0.96529392860478758</v>
      </c>
      <c r="AA47" s="30">
        <v>0.49825207974003682</v>
      </c>
      <c r="AB47" s="30">
        <v>27.813402375987273</v>
      </c>
      <c r="AC47" s="30">
        <v>0.9930326756150476</v>
      </c>
      <c r="AD47" s="29">
        <v>0.246</v>
      </c>
      <c r="AE47" s="31">
        <v>1.2476944444444444</v>
      </c>
      <c r="AF47" s="30">
        <v>0.20248456731316589</v>
      </c>
      <c r="AG47" s="30">
        <v>0.41855041658026354</v>
      </c>
      <c r="AH47" s="31">
        <v>0.27891156462585032</v>
      </c>
      <c r="AI47" s="1">
        <v>1.4699140401146131</v>
      </c>
      <c r="AJ47" s="31" t="s">
        <v>100</v>
      </c>
      <c r="AK47" s="31" t="s">
        <v>100</v>
      </c>
      <c r="AL47" s="31" t="s">
        <v>100</v>
      </c>
      <c r="AM47" s="31" t="s">
        <v>100</v>
      </c>
      <c r="AN47" s="31">
        <v>28.008547008547009</v>
      </c>
      <c r="AO47" s="31">
        <v>2.6289610910549537</v>
      </c>
      <c r="AP47" s="31">
        <v>19.191484183471239</v>
      </c>
      <c r="AQ47" s="31">
        <v>11.015314625424931</v>
      </c>
      <c r="AR47" s="31">
        <v>2.0277532142803714</v>
      </c>
      <c r="AS47" s="31">
        <v>5.0017393325234734</v>
      </c>
      <c r="AT47" s="30" t="s">
        <v>100</v>
      </c>
      <c r="AU47" s="30">
        <v>0</v>
      </c>
      <c r="AV47" s="28" t="s">
        <v>100</v>
      </c>
      <c r="AW47" s="28" t="s">
        <v>100</v>
      </c>
      <c r="AX47" s="28">
        <v>7.3399999999999993E-2</v>
      </c>
      <c r="AY47" s="28">
        <v>3.7400000000000003E-2</v>
      </c>
      <c r="AZ47" s="30" t="s">
        <v>100</v>
      </c>
      <c r="BA47" s="30" t="s">
        <v>100</v>
      </c>
      <c r="BB47" s="30">
        <v>-6.2521236833163435E-2</v>
      </c>
      <c r="BC47" s="30">
        <v>8.7443253597725298E-2</v>
      </c>
      <c r="BD47" s="30">
        <v>-7.2784810126582264E-2</v>
      </c>
      <c r="BE47" s="30">
        <v>0.2570145446217546</v>
      </c>
      <c r="BF47" s="30">
        <v>0</v>
      </c>
      <c r="BG47" s="30" t="s">
        <v>100</v>
      </c>
      <c r="BH47" s="29">
        <v>-15.9</v>
      </c>
      <c r="BI47" s="29">
        <v>-18.399999999999999</v>
      </c>
      <c r="BJ47" s="29">
        <v>51.3</v>
      </c>
      <c r="BK47" s="29">
        <v>64.973276880379572</v>
      </c>
      <c r="BL47" s="29">
        <v>249.3</v>
      </c>
      <c r="BM47" s="29">
        <v>252.8</v>
      </c>
      <c r="BN47" s="29">
        <v>92.7</v>
      </c>
      <c r="BO47" s="29">
        <v>113.19999999999999</v>
      </c>
      <c r="BP47" s="29">
        <v>64.973276880379572</v>
      </c>
      <c r="BQ47" s="29">
        <v>111.2</v>
      </c>
      <c r="BR47" s="29">
        <v>0</v>
      </c>
      <c r="BS47" s="29">
        <v>-42.6</v>
      </c>
      <c r="BT47" s="30">
        <v>-0.6556541711514664</v>
      </c>
      <c r="BU47" s="29">
        <v>107.57327688037958</v>
      </c>
      <c r="BV47" s="29">
        <v>-87</v>
      </c>
      <c r="BW47" s="29">
        <v>24.200000000000003</v>
      </c>
      <c r="BX47" s="29">
        <v>294.3</v>
      </c>
      <c r="BY47" s="29">
        <v>743.03361559810207</v>
      </c>
      <c r="BZ47" s="29">
        <v>23.4</v>
      </c>
      <c r="CA47" s="29">
        <v>614.93361559810216</v>
      </c>
      <c r="CB47" s="29">
        <v>0</v>
      </c>
      <c r="CC47" s="31">
        <v>0.56499999999999995</v>
      </c>
      <c r="CD47" s="31">
        <v>0.214</v>
      </c>
      <c r="CE47" s="31">
        <v>0.36</v>
      </c>
      <c r="CF47" s="31">
        <v>0.68147223338068263</v>
      </c>
      <c r="CG47" s="31">
        <v>1.3116111921035767</v>
      </c>
      <c r="CH47" s="29">
        <v>47.419999999999995</v>
      </c>
      <c r="CI47" s="29">
        <v>14.724</v>
      </c>
      <c r="CJ47" s="29">
        <v>0</v>
      </c>
      <c r="CK47" s="28">
        <f t="shared" si="0"/>
        <v>0</v>
      </c>
      <c r="CL47" s="34">
        <f t="shared" si="1"/>
        <v>0.40540961443053269</v>
      </c>
      <c r="CM47" s="29" t="s">
        <v>100</v>
      </c>
      <c r="CN47" s="29" t="s">
        <v>100</v>
      </c>
      <c r="CO47" s="29" t="s">
        <v>100</v>
      </c>
      <c r="CP47" s="29" t="s">
        <v>100</v>
      </c>
      <c r="CQ47" s="29">
        <v>113.19999999999999</v>
      </c>
      <c r="CR47" s="29">
        <v>1246.9336155981021</v>
      </c>
      <c r="CS47" s="29" t="s">
        <v>100</v>
      </c>
      <c r="CT47" s="29">
        <v>0</v>
      </c>
      <c r="CU47" s="29">
        <v>64.973276880379572</v>
      </c>
      <c r="CV47" s="29">
        <v>614.93361559810216</v>
      </c>
      <c r="CW47" s="29">
        <v>92.7</v>
      </c>
      <c r="CX47" s="28">
        <v>-6.2521236833163435E-2</v>
      </c>
      <c r="CY47" s="28">
        <v>8.7443253597725298E-2</v>
      </c>
      <c r="CZ47" s="31">
        <v>13.45127956416507</v>
      </c>
      <c r="DA47" s="5" t="s">
        <v>100</v>
      </c>
      <c r="DB47" s="9"/>
      <c r="DC47" s="9"/>
    </row>
    <row r="48" spans="1:107" ht="20">
      <c r="A48" s="25" t="s">
        <v>573</v>
      </c>
      <c r="B48" s="25" t="s">
        <v>574</v>
      </c>
      <c r="C48" s="26" t="s">
        <v>141</v>
      </c>
      <c r="D48" s="26" t="s">
        <v>1137</v>
      </c>
      <c r="E48" s="32" t="s">
        <v>99</v>
      </c>
      <c r="F48" s="32" t="s">
        <v>1138</v>
      </c>
      <c r="G48" s="27">
        <v>0.61</v>
      </c>
      <c r="H48" s="27">
        <v>1.1470910143584994</v>
      </c>
      <c r="I48" s="28">
        <v>9.0499999999999997E-2</v>
      </c>
      <c r="J48" s="28">
        <v>0.16491173679944421</v>
      </c>
      <c r="K48" s="28">
        <v>3.2000000000000001E-2</v>
      </c>
      <c r="L48" s="28">
        <v>9.3100000000000002E-2</v>
      </c>
      <c r="M48" s="28">
        <v>7.7272999999999994E-2</v>
      </c>
      <c r="N48" s="28">
        <v>0.10913402931353841</v>
      </c>
      <c r="O48" s="28">
        <v>-0.14507414979248365</v>
      </c>
      <c r="P48" s="28">
        <v>-8.6925229903958914E-2</v>
      </c>
      <c r="Q48" s="29">
        <v>38.1</v>
      </c>
      <c r="R48" s="29">
        <v>0</v>
      </c>
      <c r="S48" s="29">
        <v>66.7</v>
      </c>
      <c r="T48" s="29">
        <v>66.7</v>
      </c>
      <c r="U48" s="29">
        <v>104.80000000000001</v>
      </c>
      <c r="V48" s="29">
        <v>7.92</v>
      </c>
      <c r="W48" s="29">
        <v>96.88000000000001</v>
      </c>
      <c r="X48" s="30">
        <v>7.5572519083969461E-2</v>
      </c>
      <c r="Y48" s="31">
        <v>2.4501796798431885E-3</v>
      </c>
      <c r="Z48" s="30">
        <v>0.44765100671140939</v>
      </c>
      <c r="AA48" s="30">
        <v>0.63645038167938928</v>
      </c>
      <c r="AB48" s="30">
        <v>0.81044957472661006</v>
      </c>
      <c r="AC48" s="30">
        <v>1.7506561679790027</v>
      </c>
      <c r="AD48" s="29">
        <v>6.2E-2</v>
      </c>
      <c r="AE48" s="31">
        <v>1.5076666666666667</v>
      </c>
      <c r="AF48" s="30">
        <v>0.18439088914585774</v>
      </c>
      <c r="AG48" s="30">
        <v>0.36851061521944217</v>
      </c>
      <c r="AH48" s="31">
        <v>0.20720720720720726</v>
      </c>
      <c r="AI48" s="1">
        <v>2</v>
      </c>
      <c r="AJ48" s="31">
        <v>13.607142857142858</v>
      </c>
      <c r="AK48" s="31">
        <v>22.280701754385966</v>
      </c>
      <c r="AL48" s="31" t="s">
        <v>100</v>
      </c>
      <c r="AM48" s="31" t="s">
        <v>100</v>
      </c>
      <c r="AN48" s="31">
        <v>0.46294046172539494</v>
      </c>
      <c r="AO48" s="31">
        <v>0.24252068746021643</v>
      </c>
      <c r="AP48" s="31">
        <v>15.37777777777778</v>
      </c>
      <c r="AQ48" s="31">
        <v>8.7279279279279294</v>
      </c>
      <c r="AR48" s="31">
        <v>0.68670258009639917</v>
      </c>
      <c r="AS48" s="31">
        <v>0.61667727562062391</v>
      </c>
      <c r="AT48" s="30">
        <v>0.46549707602339185</v>
      </c>
      <c r="AU48" s="30">
        <v>2.0892388451443571E-2</v>
      </c>
      <c r="AV48" s="28">
        <v>1.9599999999999999E-2</v>
      </c>
      <c r="AW48" s="28">
        <v>-0.20399999999999999</v>
      </c>
      <c r="AX48" s="28">
        <v>8.6099999999999996E-2</v>
      </c>
      <c r="AY48" s="28">
        <v>7.51E-2</v>
      </c>
      <c r="AZ48" s="30" t="s">
        <v>100</v>
      </c>
      <c r="BA48" s="30" t="s">
        <v>100</v>
      </c>
      <c r="BB48" s="30">
        <v>1.9837587006960557E-2</v>
      </c>
      <c r="BC48" s="30">
        <v>2.2208799409579493E-2</v>
      </c>
      <c r="BD48" s="30">
        <v>1.1632653061224489E-2</v>
      </c>
      <c r="BE48" s="30">
        <v>4.2857142857142858E-2</v>
      </c>
      <c r="BF48" s="30">
        <v>0.49705882352941178</v>
      </c>
      <c r="BG48" s="30">
        <v>0.31159999999999999</v>
      </c>
      <c r="BH48" s="29">
        <v>2.8</v>
      </c>
      <c r="BI48" s="29">
        <v>1.71</v>
      </c>
      <c r="BJ48" s="29">
        <v>6.3</v>
      </c>
      <c r="BK48" s="29">
        <v>6.3</v>
      </c>
      <c r="BL48" s="29">
        <v>157.1</v>
      </c>
      <c r="BM48" s="29">
        <v>147</v>
      </c>
      <c r="BN48" s="29">
        <v>13.3</v>
      </c>
      <c r="BO48" s="29">
        <v>11.1</v>
      </c>
      <c r="BP48" s="29">
        <v>3.1685294117647058</v>
      </c>
      <c r="BQ48" s="29">
        <v>-7</v>
      </c>
      <c r="BR48" s="29">
        <v>0</v>
      </c>
      <c r="BS48" s="29">
        <v>32.6</v>
      </c>
      <c r="BT48" s="30">
        <v>10.288684674649588</v>
      </c>
      <c r="BU48" s="29">
        <v>-29.431470588235296</v>
      </c>
      <c r="BV48" s="29">
        <v>-23.89</v>
      </c>
      <c r="BW48" s="29">
        <v>-30.89</v>
      </c>
      <c r="BX48" s="29">
        <v>86.2</v>
      </c>
      <c r="BY48" s="29">
        <v>142.66999999999999</v>
      </c>
      <c r="BZ48" s="29">
        <v>82.3</v>
      </c>
      <c r="CA48" s="29">
        <v>141.08000000000001</v>
      </c>
      <c r="CB48" s="29">
        <v>-0.79600000000000004</v>
      </c>
      <c r="CC48" s="31">
        <v>0.45300000000000001</v>
      </c>
      <c r="CD48" s="31">
        <v>0.72499999999999998</v>
      </c>
      <c r="CE48" s="31">
        <v>0.36</v>
      </c>
      <c r="CF48" s="31">
        <v>0.41323014298999777</v>
      </c>
      <c r="CG48" s="31">
        <v>0.73465422850127682</v>
      </c>
      <c r="CH48" s="29">
        <v>10.060999999999998</v>
      </c>
      <c r="CI48" s="29">
        <v>4.1346999999999996</v>
      </c>
      <c r="CJ48" s="29">
        <v>-0.79600000000000004</v>
      </c>
      <c r="CK48" s="28" t="str">
        <f t="shared" si="0"/>
        <v>NA</v>
      </c>
      <c r="CL48" s="34">
        <f t="shared" si="1"/>
        <v>1.1135525942727529</v>
      </c>
      <c r="CM48" s="29">
        <v>3.4</v>
      </c>
      <c r="CN48" s="29">
        <v>1.69</v>
      </c>
      <c r="CO48" s="29">
        <v>1.71</v>
      </c>
      <c r="CP48" s="29">
        <v>38.1</v>
      </c>
      <c r="CQ48" s="29">
        <v>11.1</v>
      </c>
      <c r="CR48" s="29">
        <v>96.88000000000001</v>
      </c>
      <c r="CS48" s="29">
        <v>-23.89</v>
      </c>
      <c r="CT48" s="29">
        <v>0</v>
      </c>
      <c r="CU48" s="29">
        <v>6.3</v>
      </c>
      <c r="CV48" s="29">
        <v>141.08000000000001</v>
      </c>
      <c r="CW48" s="29">
        <v>13.3</v>
      </c>
      <c r="CX48" s="28">
        <v>1.9837587006960557E-2</v>
      </c>
      <c r="CY48" s="28">
        <v>2.2208799409579493E-2</v>
      </c>
      <c r="CZ48" s="31">
        <v>7.2842105263157899</v>
      </c>
      <c r="DA48" s="5">
        <v>1.6029411764705883</v>
      </c>
      <c r="DB48" s="9"/>
      <c r="DC48" s="9"/>
    </row>
    <row r="49" spans="1:107" ht="20">
      <c r="A49" s="25" t="s">
        <v>947</v>
      </c>
      <c r="B49" s="25" t="s">
        <v>948</v>
      </c>
      <c r="C49" s="26" t="s">
        <v>146</v>
      </c>
      <c r="D49" s="26" t="s">
        <v>1137</v>
      </c>
      <c r="E49" s="32" t="s">
        <v>99</v>
      </c>
      <c r="F49" s="32" t="s">
        <v>1138</v>
      </c>
      <c r="G49" s="27">
        <v>0.45</v>
      </c>
      <c r="H49" s="27">
        <v>0.45</v>
      </c>
      <c r="I49" s="28">
        <v>9.0499999999999997E-2</v>
      </c>
      <c r="J49" s="28">
        <v>0.101825</v>
      </c>
      <c r="K49" s="28">
        <v>3.6999999999999998E-2</v>
      </c>
      <c r="L49" s="28">
        <v>9.8099999999999993E-2</v>
      </c>
      <c r="M49" s="28">
        <v>8.1422999999999995E-2</v>
      </c>
      <c r="N49" s="28">
        <v>0.101825</v>
      </c>
      <c r="O49" s="28">
        <v>-8.2548684210526316E-2</v>
      </c>
      <c r="P49" s="28">
        <v>-0.101825</v>
      </c>
      <c r="Q49" s="29">
        <v>8.5299999999999994</v>
      </c>
      <c r="R49" s="29">
        <v>0</v>
      </c>
      <c r="S49" s="29">
        <v>0</v>
      </c>
      <c r="T49" s="29">
        <v>0</v>
      </c>
      <c r="U49" s="29">
        <v>8.5299999999999994</v>
      </c>
      <c r="V49" s="29">
        <v>1.76</v>
      </c>
      <c r="W49" s="29">
        <v>6.77</v>
      </c>
      <c r="X49" s="30">
        <v>0.20633059788980071</v>
      </c>
      <c r="Y49" s="31">
        <v>1.5110812625923439E-2</v>
      </c>
      <c r="Z49" s="30">
        <v>0</v>
      </c>
      <c r="AA49" s="30">
        <v>0</v>
      </c>
      <c r="AB49" s="30">
        <v>0</v>
      </c>
      <c r="AC49" s="30">
        <v>0</v>
      </c>
      <c r="AD49" s="29">
        <v>1.9E-2</v>
      </c>
      <c r="AE49" s="31">
        <v>0.32519444444444445</v>
      </c>
      <c r="AF49" s="30">
        <v>7.0710678118654752E-2</v>
      </c>
      <c r="AG49" s="30">
        <v>0.54305800795126846</v>
      </c>
      <c r="AH49" s="31">
        <v>0.33333333333333331</v>
      </c>
      <c r="AI49" s="1" t="s">
        <v>100</v>
      </c>
      <c r="AJ49" s="31">
        <v>15.680147058823527</v>
      </c>
      <c r="AK49" s="31">
        <v>29.112627986348123</v>
      </c>
      <c r="AL49" s="31" t="s">
        <v>100</v>
      </c>
      <c r="AM49" s="31" t="s">
        <v>100</v>
      </c>
      <c r="AN49" s="31">
        <v>0.37743362831858401</v>
      </c>
      <c r="AO49" s="31">
        <v>1.1573948439620081</v>
      </c>
      <c r="AP49" s="31" t="s">
        <v>100</v>
      </c>
      <c r="AQ49" s="31" t="s">
        <v>100</v>
      </c>
      <c r="AR49" s="31">
        <v>0.32485604606525909</v>
      </c>
      <c r="AS49" s="31">
        <v>0.91858887381275434</v>
      </c>
      <c r="AT49" s="30">
        <v>0</v>
      </c>
      <c r="AU49" s="30">
        <v>0</v>
      </c>
      <c r="AV49" s="28">
        <v>-0.47700000000000004</v>
      </c>
      <c r="AW49" s="28">
        <v>-9.1499999999999998E-2</v>
      </c>
      <c r="AX49" s="28">
        <v>0.152</v>
      </c>
      <c r="AY49" s="28">
        <v>0.308</v>
      </c>
      <c r="AZ49" s="30" t="s">
        <v>100</v>
      </c>
      <c r="BA49" s="30" t="s">
        <v>100</v>
      </c>
      <c r="BB49" s="30">
        <v>1.9276315789473683E-2</v>
      </c>
      <c r="BC49" s="30">
        <v>0</v>
      </c>
      <c r="BD49" s="30">
        <v>4.6434231378763867E-2</v>
      </c>
      <c r="BE49" s="30">
        <v>0</v>
      </c>
      <c r="BF49" s="30">
        <v>0.3253012048192771</v>
      </c>
      <c r="BG49" s="30">
        <v>0.3856</v>
      </c>
      <c r="BH49" s="29">
        <v>0.54400000000000004</v>
      </c>
      <c r="BI49" s="29">
        <v>0.29299999999999998</v>
      </c>
      <c r="BJ49" s="29">
        <v>0</v>
      </c>
      <c r="BK49" s="29">
        <v>0</v>
      </c>
      <c r="BL49" s="29">
        <v>7.37</v>
      </c>
      <c r="BM49" s="29">
        <v>6.31</v>
      </c>
      <c r="BN49" s="29">
        <v>0</v>
      </c>
      <c r="BO49" s="29">
        <v>0</v>
      </c>
      <c r="BP49" s="29">
        <v>0</v>
      </c>
      <c r="BQ49" s="29">
        <v>0.91399999999999992</v>
      </c>
      <c r="BR49" s="29">
        <v>0</v>
      </c>
      <c r="BS49" s="29">
        <v>0.81299999999999994</v>
      </c>
      <c r="BT49" s="30" t="s">
        <v>100</v>
      </c>
      <c r="BU49" s="29">
        <v>-0.81299999999999994</v>
      </c>
      <c r="BV49" s="29">
        <v>-1.4339999999999999</v>
      </c>
      <c r="BW49" s="29">
        <v>-0.52</v>
      </c>
      <c r="BX49" s="29">
        <v>15.2</v>
      </c>
      <c r="BY49" s="29">
        <v>13.239999999999998</v>
      </c>
      <c r="BZ49" s="29">
        <v>22.6</v>
      </c>
      <c r="CA49" s="29">
        <v>20.84</v>
      </c>
      <c r="CB49" s="29">
        <v>0</v>
      </c>
      <c r="CC49" s="31">
        <v>0.25600000000000001</v>
      </c>
      <c r="CD49" s="31">
        <v>-0.16500000000000001</v>
      </c>
      <c r="CE49" s="31">
        <v>0.36</v>
      </c>
      <c r="CF49" s="31" t="s">
        <v>100</v>
      </c>
      <c r="CG49" s="31">
        <v>1.0207698866582227</v>
      </c>
      <c r="CH49" s="29" t="s">
        <v>100</v>
      </c>
      <c r="CI49" s="29">
        <v>0.76809999999999989</v>
      </c>
      <c r="CJ49" s="29">
        <v>0</v>
      </c>
      <c r="CK49" s="28">
        <f t="shared" si="0"/>
        <v>0</v>
      </c>
      <c r="CL49" s="34">
        <f t="shared" si="1"/>
        <v>0.35364683301343569</v>
      </c>
      <c r="CM49" s="29">
        <v>0.66400000000000003</v>
      </c>
      <c r="CN49" s="29">
        <v>0.216</v>
      </c>
      <c r="CO49" s="29">
        <v>0.29299999999999998</v>
      </c>
      <c r="CP49" s="29">
        <v>8.5299999999999994</v>
      </c>
      <c r="CQ49" s="29" t="s">
        <v>100</v>
      </c>
      <c r="CR49" s="29" t="s">
        <v>100</v>
      </c>
      <c r="CS49" s="29" t="s">
        <v>100</v>
      </c>
      <c r="CT49" s="29">
        <v>0</v>
      </c>
      <c r="CU49" s="29">
        <v>0</v>
      </c>
      <c r="CV49" s="29">
        <v>20.84</v>
      </c>
      <c r="CW49" s="29">
        <v>0</v>
      </c>
      <c r="CX49" s="28">
        <v>1.9276315789473683E-2</v>
      </c>
      <c r="CY49" s="28">
        <v>0</v>
      </c>
      <c r="CZ49" s="31" t="s">
        <v>100</v>
      </c>
      <c r="DA49" s="5">
        <v>5.8048888888888897</v>
      </c>
      <c r="DB49" s="9"/>
      <c r="DC49" s="9"/>
    </row>
    <row r="50" spans="1:107" ht="20">
      <c r="A50" s="25" t="s">
        <v>617</v>
      </c>
      <c r="B50" s="25" t="s">
        <v>618</v>
      </c>
      <c r="C50" s="26" t="s">
        <v>134</v>
      </c>
      <c r="D50" s="26" t="s">
        <v>1137</v>
      </c>
      <c r="E50" s="32" t="s">
        <v>99</v>
      </c>
      <c r="F50" s="32" t="s">
        <v>1138</v>
      </c>
      <c r="G50" s="27">
        <v>0.8</v>
      </c>
      <c r="H50" s="27">
        <v>0.80803700243376364</v>
      </c>
      <c r="I50" s="28">
        <v>9.0499999999999997E-2</v>
      </c>
      <c r="J50" s="28">
        <v>0.1342273487202556</v>
      </c>
      <c r="K50" s="28">
        <v>3.2000000000000001E-2</v>
      </c>
      <c r="L50" s="28">
        <v>9.3100000000000002E-2</v>
      </c>
      <c r="M50" s="28">
        <v>7.7272999999999994E-2</v>
      </c>
      <c r="N50" s="28">
        <v>0.13347539686217197</v>
      </c>
      <c r="O50" s="28">
        <v>0.13518628043980779</v>
      </c>
      <c r="P50" s="28">
        <v>0.15592897198608963</v>
      </c>
      <c r="Q50" s="29">
        <v>304.2</v>
      </c>
      <c r="R50" s="29">
        <v>0</v>
      </c>
      <c r="S50" s="29">
        <v>4.07</v>
      </c>
      <c r="T50" s="29">
        <v>4.07</v>
      </c>
      <c r="U50" s="29">
        <v>308.27</v>
      </c>
      <c r="V50" s="29">
        <v>5.01</v>
      </c>
      <c r="W50" s="29">
        <v>303.26</v>
      </c>
      <c r="X50" s="30">
        <v>1.6251986894605379E-2</v>
      </c>
      <c r="Y50" s="31">
        <v>0.13893807720598253</v>
      </c>
      <c r="Z50" s="30">
        <v>5.2946533107844411E-2</v>
      </c>
      <c r="AA50" s="30">
        <v>1.3202711908391996E-2</v>
      </c>
      <c r="AB50" s="30">
        <v>5.5906593406593416E-2</v>
      </c>
      <c r="AC50" s="30">
        <v>1.3379355687047996E-2</v>
      </c>
      <c r="AD50" s="29">
        <v>4.1000000000000002E-2</v>
      </c>
      <c r="AE50" s="31">
        <v>1.5426111111111109</v>
      </c>
      <c r="AF50" s="30">
        <v>0.2073644135332772</v>
      </c>
      <c r="AG50" s="30">
        <v>0.49767459247986529</v>
      </c>
      <c r="AH50" s="31">
        <v>0.3451327433628319</v>
      </c>
      <c r="AI50" s="1">
        <v>74.921630094043877</v>
      </c>
      <c r="AJ50" s="31">
        <v>14.555023923444976</v>
      </c>
      <c r="AK50" s="31">
        <v>17.894117647058824</v>
      </c>
      <c r="AL50" s="31">
        <v>13.666666666666666</v>
      </c>
      <c r="AM50" s="31">
        <v>0.72775119617224882</v>
      </c>
      <c r="AN50" s="31">
        <v>4.1785714285714288</v>
      </c>
      <c r="AO50" s="31">
        <v>2.34</v>
      </c>
      <c r="AP50" s="31">
        <v>12.688702928870294</v>
      </c>
      <c r="AQ50" s="31">
        <v>10.28</v>
      </c>
      <c r="AR50" s="31">
        <v>4.2201502922349015</v>
      </c>
      <c r="AS50" s="31">
        <v>2.3327692307692307</v>
      </c>
      <c r="AT50" s="30">
        <v>0.52823529411764714</v>
      </c>
      <c r="AU50" s="30">
        <v>2.9520052596975675E-2</v>
      </c>
      <c r="AV50" s="28">
        <v>0.3</v>
      </c>
      <c r="AW50" s="28">
        <v>0.24199999999999999</v>
      </c>
      <c r="AX50" s="28">
        <v>0.182</v>
      </c>
      <c r="AY50" s="28">
        <v>0.16</v>
      </c>
      <c r="AZ50" s="30">
        <v>0.2</v>
      </c>
      <c r="BA50" s="30">
        <v>0.114</v>
      </c>
      <c r="BB50" s="30">
        <v>0.26941362916006339</v>
      </c>
      <c r="BC50" s="30">
        <v>0.2894043688482616</v>
      </c>
      <c r="BD50" s="30">
        <v>0.14249790444258173</v>
      </c>
      <c r="BE50" s="30">
        <v>0.20033528918692373</v>
      </c>
      <c r="BF50" s="30">
        <v>0.24912280701754383</v>
      </c>
      <c r="BG50" s="30">
        <v>0.2303</v>
      </c>
      <c r="BH50" s="29">
        <v>20.9</v>
      </c>
      <c r="BI50" s="29">
        <v>17</v>
      </c>
      <c r="BJ50" s="29">
        <v>23.9</v>
      </c>
      <c r="BK50" s="29">
        <v>23.9</v>
      </c>
      <c r="BL50" s="29">
        <v>130</v>
      </c>
      <c r="BM50" s="29">
        <v>119.3</v>
      </c>
      <c r="BN50" s="29">
        <v>34.299999999999997</v>
      </c>
      <c r="BO50" s="29">
        <v>29.5</v>
      </c>
      <c r="BP50" s="29">
        <v>17.945964912280701</v>
      </c>
      <c r="BQ50" s="29">
        <v>1.6660000000000001</v>
      </c>
      <c r="BR50" s="29">
        <v>0</v>
      </c>
      <c r="BS50" s="29">
        <v>7.18</v>
      </c>
      <c r="BT50" s="30">
        <v>0.40008993860712472</v>
      </c>
      <c r="BU50" s="29">
        <v>10.765964912280701</v>
      </c>
      <c r="BV50" s="29">
        <v>8.1539999999999999</v>
      </c>
      <c r="BW50" s="29">
        <v>9.82</v>
      </c>
      <c r="BX50" s="29">
        <v>63.1</v>
      </c>
      <c r="BY50" s="29">
        <v>62.01</v>
      </c>
      <c r="BZ50" s="29">
        <v>72.8</v>
      </c>
      <c r="CA50" s="29">
        <v>71.86</v>
      </c>
      <c r="CB50" s="29">
        <v>-8.98</v>
      </c>
      <c r="CC50" s="31">
        <v>0.68799999999999994</v>
      </c>
      <c r="CD50" s="31">
        <v>0.28599999999999998</v>
      </c>
      <c r="CE50" s="31">
        <v>0.36</v>
      </c>
      <c r="CF50" s="31">
        <v>0.54591308997053711</v>
      </c>
      <c r="CG50" s="31">
        <v>0.71156157941173714</v>
      </c>
      <c r="CH50" s="29">
        <v>13.874000000000001</v>
      </c>
      <c r="CI50" s="29">
        <v>8.0429999999999993</v>
      </c>
      <c r="CJ50" s="29">
        <v>-8.98</v>
      </c>
      <c r="CK50" s="28">
        <f t="shared" si="0"/>
        <v>-1.1012999754721611</v>
      </c>
      <c r="CL50" s="34">
        <f t="shared" si="1"/>
        <v>1.8090731978847761</v>
      </c>
      <c r="CM50" s="29">
        <v>22.8</v>
      </c>
      <c r="CN50" s="29">
        <v>5.68</v>
      </c>
      <c r="CO50" s="29">
        <v>17</v>
      </c>
      <c r="CP50" s="29">
        <v>304.2</v>
      </c>
      <c r="CQ50" s="29">
        <v>29.5</v>
      </c>
      <c r="CR50" s="29">
        <v>303.26</v>
      </c>
      <c r="CS50" s="29">
        <v>8.1539999999999999</v>
      </c>
      <c r="CT50" s="29">
        <v>0</v>
      </c>
      <c r="CU50" s="29">
        <v>23.9</v>
      </c>
      <c r="CV50" s="29">
        <v>71.86</v>
      </c>
      <c r="CW50" s="29">
        <v>34.299999999999997</v>
      </c>
      <c r="CX50" s="28">
        <v>0.26941362916006339</v>
      </c>
      <c r="CY50" s="28">
        <v>0.2894043688482616</v>
      </c>
      <c r="CZ50" s="31">
        <v>8.8413994169096206</v>
      </c>
      <c r="DA50" s="5" t="s">
        <v>100</v>
      </c>
      <c r="DB50" s="9"/>
      <c r="DC50" s="9"/>
    </row>
    <row r="51" spans="1:107" ht="20">
      <c r="A51" s="25" t="s">
        <v>472</v>
      </c>
      <c r="B51" s="25" t="s">
        <v>473</v>
      </c>
      <c r="C51" s="26" t="s">
        <v>134</v>
      </c>
      <c r="D51" s="26" t="s">
        <v>1137</v>
      </c>
      <c r="E51" s="32" t="s">
        <v>99</v>
      </c>
      <c r="F51" s="32" t="s">
        <v>1138</v>
      </c>
      <c r="G51" s="27">
        <v>0.8</v>
      </c>
      <c r="H51" s="27">
        <v>0.8</v>
      </c>
      <c r="I51" s="28">
        <v>9.0499999999999997E-2</v>
      </c>
      <c r="J51" s="28">
        <v>0.13350000000000001</v>
      </c>
      <c r="K51" s="28">
        <v>3.2000000000000001E-2</v>
      </c>
      <c r="L51" s="28">
        <v>9.3100000000000002E-2</v>
      </c>
      <c r="M51" s="28">
        <v>7.7272999999999994E-2</v>
      </c>
      <c r="N51" s="28">
        <v>0.13350000000000001</v>
      </c>
      <c r="O51" s="28">
        <v>1.1410179640718554E-2</v>
      </c>
      <c r="P51" s="28">
        <v>4.8410649783670046E-2</v>
      </c>
      <c r="Q51" s="29">
        <v>227.2</v>
      </c>
      <c r="R51" s="29">
        <v>0</v>
      </c>
      <c r="S51" s="29">
        <v>0</v>
      </c>
      <c r="T51" s="29">
        <v>0</v>
      </c>
      <c r="U51" s="29">
        <v>227.2</v>
      </c>
      <c r="V51" s="29">
        <v>89.1</v>
      </c>
      <c r="W51" s="29">
        <v>138.1</v>
      </c>
      <c r="X51" s="30">
        <v>0.3921654929577465</v>
      </c>
      <c r="Y51" s="31">
        <v>7.6612903225806453E-2</v>
      </c>
      <c r="Z51" s="30">
        <v>0</v>
      </c>
      <c r="AA51" s="30">
        <v>0</v>
      </c>
      <c r="AB51" s="30">
        <v>0</v>
      </c>
      <c r="AC51" s="30">
        <v>0</v>
      </c>
      <c r="AD51" s="29">
        <v>0.52400000000000002</v>
      </c>
      <c r="AE51" s="31">
        <v>1.0976944444444445</v>
      </c>
      <c r="AF51" s="30">
        <v>0.12649110640673517</v>
      </c>
      <c r="AG51" s="30">
        <v>0.29290596827309617</v>
      </c>
      <c r="AH51" s="31">
        <v>0.17025089605734767</v>
      </c>
      <c r="AI51" s="1" t="s">
        <v>100</v>
      </c>
      <c r="AJ51" s="31">
        <v>6.14054054054054</v>
      </c>
      <c r="AK51" s="31">
        <v>6.2589531680440773</v>
      </c>
      <c r="AL51" s="31" t="s">
        <v>100</v>
      </c>
      <c r="AM51" s="31" t="s">
        <v>100</v>
      </c>
      <c r="AN51" s="31">
        <v>0.94117647058823517</v>
      </c>
      <c r="AO51" s="31">
        <v>0.7662731871838111</v>
      </c>
      <c r="AP51" s="31">
        <v>3.4183168316831685</v>
      </c>
      <c r="AQ51" s="31">
        <v>2.4529307282415629</v>
      </c>
      <c r="AR51" s="31">
        <v>0.90676296782665777</v>
      </c>
      <c r="AS51" s="31">
        <v>0.46576728499156828</v>
      </c>
      <c r="AT51" s="30">
        <v>7.3278236914600559E-2</v>
      </c>
      <c r="AU51" s="30">
        <v>1.1707746478873241E-2</v>
      </c>
      <c r="AV51" s="28">
        <v>0.11900000000000001</v>
      </c>
      <c r="AW51" s="28">
        <v>0.31</v>
      </c>
      <c r="AX51" s="28">
        <v>0.121</v>
      </c>
      <c r="AY51" s="28">
        <v>0.121</v>
      </c>
      <c r="AZ51" s="30" t="s">
        <v>100</v>
      </c>
      <c r="BA51" s="30" t="s">
        <v>100</v>
      </c>
      <c r="BB51" s="30">
        <v>0.14491017964071856</v>
      </c>
      <c r="BC51" s="30">
        <v>0.18191064978367005</v>
      </c>
      <c r="BD51" s="30">
        <v>0.12895204262877441</v>
      </c>
      <c r="BE51" s="30">
        <v>0.14351687388987566</v>
      </c>
      <c r="BF51" s="30">
        <v>0.2309322033898305</v>
      </c>
      <c r="BG51" s="30">
        <v>2.1700000000000001E-2</v>
      </c>
      <c r="BH51" s="29">
        <v>37</v>
      </c>
      <c r="BI51" s="29">
        <v>36.299999999999997</v>
      </c>
      <c r="BJ51" s="29">
        <v>40.4</v>
      </c>
      <c r="BK51" s="29">
        <v>40.4</v>
      </c>
      <c r="BL51" s="29">
        <v>296.5</v>
      </c>
      <c r="BM51" s="29">
        <v>281.5</v>
      </c>
      <c r="BN51" s="29">
        <v>61.1</v>
      </c>
      <c r="BO51" s="29">
        <v>56.3</v>
      </c>
      <c r="BP51" s="29">
        <v>31.070338983050849</v>
      </c>
      <c r="BQ51" s="29">
        <v>0</v>
      </c>
      <c r="BR51" s="29">
        <v>0</v>
      </c>
      <c r="BS51" s="29">
        <v>24.6</v>
      </c>
      <c r="BT51" s="30">
        <v>0.79175190246297356</v>
      </c>
      <c r="BU51" s="29">
        <v>6.4703389830508478</v>
      </c>
      <c r="BV51" s="29">
        <v>11.699999999999996</v>
      </c>
      <c r="BW51" s="29">
        <v>11.699999999999996</v>
      </c>
      <c r="BX51" s="29">
        <v>250.5</v>
      </c>
      <c r="BY51" s="29">
        <v>170.8</v>
      </c>
      <c r="BZ51" s="29">
        <v>241.4</v>
      </c>
      <c r="CA51" s="29">
        <v>152.30000000000001</v>
      </c>
      <c r="CB51" s="29">
        <v>-2.66</v>
      </c>
      <c r="CC51" s="31">
        <v>0.247</v>
      </c>
      <c r="CD51" s="31">
        <v>0.69599999999999995</v>
      </c>
      <c r="CE51" s="31">
        <v>0.36</v>
      </c>
      <c r="CF51" s="31">
        <v>0.50442457385607919</v>
      </c>
      <c r="CG51" s="31">
        <v>0.56752459408729383</v>
      </c>
      <c r="CH51" s="29">
        <v>30.913100000000004</v>
      </c>
      <c r="CI51" s="29">
        <v>22.392000000000003</v>
      </c>
      <c r="CJ51" s="29">
        <v>-2.66</v>
      </c>
      <c r="CK51" s="28">
        <f t="shared" si="0"/>
        <v>-0.22735042735042746</v>
      </c>
      <c r="CL51" s="34">
        <f t="shared" si="1"/>
        <v>1.9468154957321075</v>
      </c>
      <c r="CM51" s="29">
        <v>47.2</v>
      </c>
      <c r="CN51" s="29">
        <v>10.9</v>
      </c>
      <c r="CO51" s="29">
        <v>36.299999999999997</v>
      </c>
      <c r="CP51" s="29">
        <v>227.2</v>
      </c>
      <c r="CQ51" s="29">
        <v>56.3</v>
      </c>
      <c r="CR51" s="29">
        <v>138.1</v>
      </c>
      <c r="CS51" s="29">
        <v>11.699999999999996</v>
      </c>
      <c r="CT51" s="29">
        <v>0</v>
      </c>
      <c r="CU51" s="29">
        <v>40.4</v>
      </c>
      <c r="CV51" s="29">
        <v>152.30000000000001</v>
      </c>
      <c r="CW51" s="29">
        <v>61.1</v>
      </c>
      <c r="CX51" s="28">
        <v>0.14491017964071856</v>
      </c>
      <c r="CY51" s="28">
        <v>0.18191064978367005</v>
      </c>
      <c r="CZ51" s="31">
        <v>2.2602291325695578</v>
      </c>
      <c r="DA51" s="5">
        <v>8.5473251028806594</v>
      </c>
      <c r="DB51" s="9"/>
      <c r="DC51" s="9"/>
    </row>
    <row r="52" spans="1:107" ht="20">
      <c r="A52" s="25" t="s">
        <v>408</v>
      </c>
      <c r="B52" s="25" t="s">
        <v>409</v>
      </c>
      <c r="C52" s="26" t="s">
        <v>113</v>
      </c>
      <c r="D52" s="26" t="s">
        <v>1137</v>
      </c>
      <c r="E52" s="32" t="s">
        <v>99</v>
      </c>
      <c r="F52" s="32" t="s">
        <v>1138</v>
      </c>
      <c r="G52" s="27">
        <v>0.73</v>
      </c>
      <c r="H52" s="27">
        <v>83.188226901281482</v>
      </c>
      <c r="I52" s="28">
        <v>9.0499999999999997E-2</v>
      </c>
      <c r="J52" s="28">
        <v>7.5896345345659739</v>
      </c>
      <c r="K52" s="28">
        <v>4.7E-2</v>
      </c>
      <c r="L52" s="28">
        <v>0.1081</v>
      </c>
      <c r="M52" s="28">
        <v>8.9722999999999997E-2</v>
      </c>
      <c r="N52" s="28">
        <v>0.15553682515497236</v>
      </c>
      <c r="O52" s="28" t="s">
        <v>100</v>
      </c>
      <c r="P52" s="28">
        <v>-0.44558134796574589</v>
      </c>
      <c r="Q52" s="29">
        <v>9.6</v>
      </c>
      <c r="R52" s="29">
        <v>2.4821619894548519</v>
      </c>
      <c r="S52" s="29">
        <v>1081.9000000000001</v>
      </c>
      <c r="T52" s="29">
        <v>1084.382161989455</v>
      </c>
      <c r="U52" s="29">
        <v>1093.9821619894549</v>
      </c>
      <c r="V52" s="29">
        <v>3.76</v>
      </c>
      <c r="W52" s="29">
        <v>1090.2221619894549</v>
      </c>
      <c r="X52" s="30">
        <v>3.4369847431170849E-3</v>
      </c>
      <c r="Y52" s="31">
        <v>0.42271015305713594</v>
      </c>
      <c r="Z52" s="30" t="s">
        <v>100</v>
      </c>
      <c r="AA52" s="30">
        <v>0.99122471980480753</v>
      </c>
      <c r="AB52" s="30" t="s">
        <v>100</v>
      </c>
      <c r="AC52" s="30">
        <v>112.9564752072349</v>
      </c>
      <c r="AD52" s="29">
        <v>4.0000000000000001E-3</v>
      </c>
      <c r="AE52" s="31">
        <v>-8.2388888888888914E-2</v>
      </c>
      <c r="AF52" s="30">
        <v>5.4772255750516613E-2</v>
      </c>
      <c r="AG52" s="30" t="s">
        <v>100</v>
      </c>
      <c r="AH52" s="31">
        <v>0.38461538461538458</v>
      </c>
      <c r="AI52" s="1" t="s">
        <v>100</v>
      </c>
      <c r="AJ52" s="31" t="s">
        <v>100</v>
      </c>
      <c r="AK52" s="31" t="s">
        <v>100</v>
      </c>
      <c r="AL52" s="31" t="s">
        <v>100</v>
      </c>
      <c r="AM52" s="31" t="s">
        <v>100</v>
      </c>
      <c r="AN52" s="31" t="s">
        <v>100</v>
      </c>
      <c r="AO52" s="31">
        <v>1.932367149758454E-2</v>
      </c>
      <c r="AP52" s="31" t="s">
        <v>100</v>
      </c>
      <c r="AQ52" s="31" t="s">
        <v>100</v>
      </c>
      <c r="AR52" s="31">
        <v>6.3303244448656271</v>
      </c>
      <c r="AS52" s="31">
        <v>2.1944890539240234</v>
      </c>
      <c r="AT52" s="30" t="s">
        <v>100</v>
      </c>
      <c r="AU52" s="30">
        <v>0</v>
      </c>
      <c r="AV52" s="28" t="s">
        <v>100</v>
      </c>
      <c r="AW52" s="28" t="s">
        <v>100</v>
      </c>
      <c r="AX52" s="28">
        <v>-9.4200000000000006E-2</v>
      </c>
      <c r="AY52" s="28">
        <v>0.106</v>
      </c>
      <c r="AZ52" s="30" t="s">
        <v>100</v>
      </c>
      <c r="BA52" s="30" t="s">
        <v>100</v>
      </c>
      <c r="BB52" s="30" t="s">
        <v>100</v>
      </c>
      <c r="BC52" s="30">
        <v>-0.29004452281077353</v>
      </c>
      <c r="BD52" s="30">
        <v>-0.12927350427350429</v>
      </c>
      <c r="BE52" s="30">
        <v>-0.15458639401258756</v>
      </c>
      <c r="BF52" s="30">
        <v>0</v>
      </c>
      <c r="BG52" s="30">
        <v>6.2E-2</v>
      </c>
      <c r="BH52" s="29">
        <v>-79.900000000000006</v>
      </c>
      <c r="BI52" s="29">
        <v>-60.5</v>
      </c>
      <c r="BJ52" s="29">
        <v>-72.400000000000006</v>
      </c>
      <c r="BK52" s="29">
        <v>-72.346432397890979</v>
      </c>
      <c r="BL52" s="29">
        <v>496.8</v>
      </c>
      <c r="BM52" s="29">
        <v>468</v>
      </c>
      <c r="BN52" s="29">
        <v>-44.8</v>
      </c>
      <c r="BO52" s="29">
        <v>-47.45</v>
      </c>
      <c r="BP52" s="29">
        <v>-72.346432397890979</v>
      </c>
      <c r="BQ52" s="29">
        <v>-4.6620000000000008</v>
      </c>
      <c r="BR52" s="29">
        <v>0</v>
      </c>
      <c r="BS52" s="29">
        <v>11.3</v>
      </c>
      <c r="BT52" s="30" t="s">
        <v>100</v>
      </c>
      <c r="BU52" s="29">
        <v>-83.646432397890976</v>
      </c>
      <c r="BV52" s="29">
        <v>-67.137999999999991</v>
      </c>
      <c r="BW52" s="29">
        <v>-71.8</v>
      </c>
      <c r="BX52" s="29">
        <v>-847.9</v>
      </c>
      <c r="BY52" s="29">
        <v>249.43216198945478</v>
      </c>
      <c r="BZ52" s="29">
        <v>-908.4</v>
      </c>
      <c r="CA52" s="29">
        <v>172.222161989455</v>
      </c>
      <c r="CB52" s="29">
        <v>0</v>
      </c>
      <c r="CC52" s="31">
        <v>-0.19400000000000001</v>
      </c>
      <c r="CD52" s="31">
        <v>0.30399999999999999</v>
      </c>
      <c r="CE52" s="31">
        <v>0.36</v>
      </c>
      <c r="CF52" s="31">
        <v>0.5669607424534282</v>
      </c>
      <c r="CG52" s="31">
        <v>1.2427310999344465</v>
      </c>
      <c r="CH52" s="29">
        <v>-47.168600000000005</v>
      </c>
      <c r="CI52" s="29">
        <v>-50.448999999999998</v>
      </c>
      <c r="CJ52" s="29">
        <v>0</v>
      </c>
      <c r="CK52" s="28">
        <f t="shared" si="0"/>
        <v>0</v>
      </c>
      <c r="CL52" s="34">
        <f t="shared" si="1"/>
        <v>2.8846461701625752</v>
      </c>
      <c r="CM52" s="29" t="s">
        <v>100</v>
      </c>
      <c r="CN52" s="29" t="s">
        <v>100</v>
      </c>
      <c r="CO52" s="29" t="s">
        <v>100</v>
      </c>
      <c r="CP52" s="29" t="s">
        <v>100</v>
      </c>
      <c r="CQ52" s="29" t="s">
        <v>100</v>
      </c>
      <c r="CR52" s="29" t="s">
        <v>100</v>
      </c>
      <c r="CS52" s="29" t="s">
        <v>100</v>
      </c>
      <c r="CT52" s="29">
        <v>0</v>
      </c>
      <c r="CU52" s="29">
        <v>-72.346432397890979</v>
      </c>
      <c r="CV52" s="29">
        <v>172.222161989455</v>
      </c>
      <c r="CW52" s="29">
        <v>-44.8</v>
      </c>
      <c r="CX52" s="28" t="s">
        <v>100</v>
      </c>
      <c r="CY52" s="28">
        <v>-0.29004452281077353</v>
      </c>
      <c r="CZ52" s="31" t="s">
        <v>100</v>
      </c>
      <c r="DA52" s="5">
        <v>23.876471942966095</v>
      </c>
      <c r="DB52" s="9"/>
      <c r="DC52" s="9"/>
    </row>
    <row r="53" spans="1:107" ht="20">
      <c r="A53" s="25" t="s">
        <v>304</v>
      </c>
      <c r="B53" s="25" t="s">
        <v>305</v>
      </c>
      <c r="C53" s="26" t="s">
        <v>138</v>
      </c>
      <c r="D53" s="26" t="s">
        <v>1137</v>
      </c>
      <c r="E53" s="32" t="s">
        <v>99</v>
      </c>
      <c r="F53" s="32" t="s">
        <v>1138</v>
      </c>
      <c r="G53" s="27">
        <v>0.64</v>
      </c>
      <c r="H53" s="27">
        <v>0.73592215844438258</v>
      </c>
      <c r="I53" s="28">
        <v>9.0499999999999997E-2</v>
      </c>
      <c r="J53" s="28">
        <v>0.1277009553392166</v>
      </c>
      <c r="K53" s="28">
        <v>3.2000000000000001E-2</v>
      </c>
      <c r="L53" s="28">
        <v>9.3100000000000002E-2</v>
      </c>
      <c r="M53" s="28">
        <v>7.7272999999999994E-2</v>
      </c>
      <c r="N53" s="28">
        <v>0.11887512953435249</v>
      </c>
      <c r="O53" s="28">
        <v>3.6211387157966957E-3</v>
      </c>
      <c r="P53" s="28">
        <v>1.506085330339231E-2</v>
      </c>
      <c r="Q53" s="29">
        <v>2339.4</v>
      </c>
      <c r="R53" s="29">
        <v>0</v>
      </c>
      <c r="S53" s="29">
        <v>496.3</v>
      </c>
      <c r="T53" s="29">
        <v>496.3</v>
      </c>
      <c r="U53" s="29">
        <v>2835.7000000000003</v>
      </c>
      <c r="V53" s="29">
        <v>49</v>
      </c>
      <c r="W53" s="29">
        <v>2786.7000000000003</v>
      </c>
      <c r="X53" s="30">
        <v>1.7279684028634903E-2</v>
      </c>
      <c r="Y53" s="31">
        <v>0.23179018225693782</v>
      </c>
      <c r="Z53" s="30">
        <v>0.36500698683533134</v>
      </c>
      <c r="AA53" s="30">
        <v>0.17501851394717352</v>
      </c>
      <c r="AB53" s="30">
        <v>0.57482047718322915</v>
      </c>
      <c r="AC53" s="30">
        <v>0.21214841412327948</v>
      </c>
      <c r="AD53" s="29">
        <v>1.49</v>
      </c>
      <c r="AE53" s="31">
        <v>1.3439444444444446</v>
      </c>
      <c r="AF53" s="30">
        <v>0.17029386365926402</v>
      </c>
      <c r="AG53" s="30">
        <v>0.4976691360387111</v>
      </c>
      <c r="AH53" s="31">
        <v>0.17919075144508673</v>
      </c>
      <c r="AI53" s="1">
        <v>30.835777126099707</v>
      </c>
      <c r="AJ53" s="31">
        <v>11.569732937685462</v>
      </c>
      <c r="AK53" s="31">
        <v>19.758445945945947</v>
      </c>
      <c r="AL53" s="31">
        <v>12.521008403361344</v>
      </c>
      <c r="AM53" s="31">
        <v>0.70119593561730076</v>
      </c>
      <c r="AN53" s="31">
        <v>2.7095205003474638</v>
      </c>
      <c r="AO53" s="31">
        <v>1.7768494607321892</v>
      </c>
      <c r="AP53" s="31">
        <v>13.251069900142653</v>
      </c>
      <c r="AQ53" s="31">
        <v>10.137140778464898</v>
      </c>
      <c r="AR53" s="31">
        <v>2.1329506314580944</v>
      </c>
      <c r="AS53" s="31">
        <v>2.1165881816800853</v>
      </c>
      <c r="AT53" s="30">
        <v>0.71368243243243235</v>
      </c>
      <c r="AU53" s="30">
        <v>3.612037274514833E-2</v>
      </c>
      <c r="AV53" s="28">
        <v>-8.9800000000000005E-2</v>
      </c>
      <c r="AW53" s="28">
        <v>6.7000000000000002E-3</v>
      </c>
      <c r="AX53" s="28">
        <v>0.11800000000000001</v>
      </c>
      <c r="AY53" s="28">
        <v>0.16</v>
      </c>
      <c r="AZ53" s="30">
        <v>0.16500000000000001</v>
      </c>
      <c r="BA53" s="30">
        <v>2.4799999999999999E-2</v>
      </c>
      <c r="BB53" s="30">
        <v>0.1313220940550133</v>
      </c>
      <c r="BC53" s="30">
        <v>0.1339359828377448</v>
      </c>
      <c r="BD53" s="30">
        <v>0.10168327035383029</v>
      </c>
      <c r="BE53" s="30">
        <v>0.18060803847475093</v>
      </c>
      <c r="BF53" s="30">
        <v>0.29352112676056341</v>
      </c>
      <c r="BG53" s="30">
        <v>4.0800000000000003E-2</v>
      </c>
      <c r="BH53" s="29">
        <v>202.2</v>
      </c>
      <c r="BI53" s="29">
        <v>118.4</v>
      </c>
      <c r="BJ53" s="29">
        <v>210.3</v>
      </c>
      <c r="BK53" s="29">
        <v>210.3</v>
      </c>
      <c r="BL53" s="29">
        <v>1316.6</v>
      </c>
      <c r="BM53" s="29">
        <v>1164.4000000000001</v>
      </c>
      <c r="BN53" s="29">
        <v>363.3</v>
      </c>
      <c r="BO53" s="29">
        <v>274.89999999999998</v>
      </c>
      <c r="BP53" s="29">
        <v>148.57250704225353</v>
      </c>
      <c r="BQ53" s="29">
        <v>-215.40000000000003</v>
      </c>
      <c r="BR53" s="29">
        <v>0</v>
      </c>
      <c r="BS53" s="29">
        <v>261</v>
      </c>
      <c r="BT53" s="30">
        <v>1.7567180173231678</v>
      </c>
      <c r="BU53" s="29">
        <v>-112.42749295774647</v>
      </c>
      <c r="BV53" s="29">
        <v>72.80000000000004</v>
      </c>
      <c r="BW53" s="29">
        <v>-142.6</v>
      </c>
      <c r="BX53" s="29">
        <v>901.6</v>
      </c>
      <c r="BY53" s="29">
        <v>1109.28</v>
      </c>
      <c r="BZ53" s="29">
        <v>863.4</v>
      </c>
      <c r="CA53" s="29">
        <v>1306.5</v>
      </c>
      <c r="CB53" s="29">
        <v>-84.5</v>
      </c>
      <c r="CC53" s="31">
        <v>0.56499999999999995</v>
      </c>
      <c r="CD53" s="31">
        <v>0.31900000000000001</v>
      </c>
      <c r="CE53" s="31">
        <v>0.36</v>
      </c>
      <c r="CF53" s="31">
        <v>0.36289688366232642</v>
      </c>
      <c r="CG53" s="31">
        <v>0.40718184653347655</v>
      </c>
      <c r="CH53" s="29">
        <v>257.20999999999998</v>
      </c>
      <c r="CI53" s="29">
        <v>176.57</v>
      </c>
      <c r="CJ53" s="29">
        <v>-84.5</v>
      </c>
      <c r="CK53" s="28">
        <f t="shared" si="0"/>
        <v>-1.1607142857142851</v>
      </c>
      <c r="CL53" s="34">
        <f t="shared" si="1"/>
        <v>1.0077305778798316</v>
      </c>
      <c r="CM53" s="29">
        <v>177.5</v>
      </c>
      <c r="CN53" s="29">
        <v>52.1</v>
      </c>
      <c r="CO53" s="29">
        <v>118.4</v>
      </c>
      <c r="CP53" s="29">
        <v>2339.4</v>
      </c>
      <c r="CQ53" s="29">
        <v>274.89999999999998</v>
      </c>
      <c r="CR53" s="29">
        <v>2786.7000000000003</v>
      </c>
      <c r="CS53" s="29">
        <v>72.80000000000004</v>
      </c>
      <c r="CT53" s="29">
        <v>1.8559999999999999</v>
      </c>
      <c r="CU53" s="29">
        <v>210.39340000000001</v>
      </c>
      <c r="CV53" s="29">
        <v>1308.356</v>
      </c>
      <c r="CW53" s="29">
        <v>364.00600000000003</v>
      </c>
      <c r="CX53" s="28">
        <v>0.13115569546275635</v>
      </c>
      <c r="CY53" s="28">
        <v>0.1337716464672318</v>
      </c>
      <c r="CZ53" s="31">
        <v>7.6556430388510082</v>
      </c>
      <c r="DA53" s="5">
        <v>0.27491408934707906</v>
      </c>
      <c r="DB53" s="9"/>
      <c r="DC53" s="9"/>
    </row>
    <row r="54" spans="1:107" ht="20">
      <c r="A54" s="25" t="s">
        <v>537</v>
      </c>
      <c r="B54" s="25" t="s">
        <v>538</v>
      </c>
      <c r="C54" s="26" t="s">
        <v>164</v>
      </c>
      <c r="D54" s="26" t="s">
        <v>1137</v>
      </c>
      <c r="E54" s="32" t="s">
        <v>99</v>
      </c>
      <c r="F54" s="32" t="s">
        <v>1138</v>
      </c>
      <c r="G54" s="27">
        <v>0.74</v>
      </c>
      <c r="H54" s="27">
        <v>0.7480557298078151</v>
      </c>
      <c r="I54" s="28">
        <v>9.0499999999999997E-2</v>
      </c>
      <c r="J54" s="28">
        <v>0.12879904354760727</v>
      </c>
      <c r="K54" s="28">
        <v>3.2000000000000001E-2</v>
      </c>
      <c r="L54" s="28">
        <v>9.3100000000000002E-2</v>
      </c>
      <c r="M54" s="28">
        <v>7.7272999999999994E-2</v>
      </c>
      <c r="N54" s="28">
        <v>0.12807415050812698</v>
      </c>
      <c r="O54" s="28">
        <v>0.18139298008607072</v>
      </c>
      <c r="P54" s="28">
        <v>0.18725480389053473</v>
      </c>
      <c r="Q54" s="29">
        <v>198.6</v>
      </c>
      <c r="R54" s="29">
        <v>0.81386805615271829</v>
      </c>
      <c r="S54" s="29">
        <v>2.02</v>
      </c>
      <c r="T54" s="29">
        <v>2.8338680561527183</v>
      </c>
      <c r="U54" s="29">
        <v>201.4338680561527</v>
      </c>
      <c r="V54" s="29">
        <v>32.1</v>
      </c>
      <c r="W54" s="29">
        <v>169.33386805615271</v>
      </c>
      <c r="X54" s="30">
        <v>0.15935751177181212</v>
      </c>
      <c r="Y54" s="31">
        <v>5.8385231316725981E-2</v>
      </c>
      <c r="Z54" s="30">
        <v>3.7517846352658507E-2</v>
      </c>
      <c r="AA54" s="30">
        <v>1.4068478570657916E-2</v>
      </c>
      <c r="AB54" s="30">
        <v>3.8980303385869573E-2</v>
      </c>
      <c r="AC54" s="30">
        <v>1.4269224854746819E-2</v>
      </c>
      <c r="AD54" s="29">
        <v>0.14699999999999999</v>
      </c>
      <c r="AE54" s="31">
        <v>1.7236944444444446</v>
      </c>
      <c r="AF54" s="30">
        <v>0.2073644135332772</v>
      </c>
      <c r="AG54" s="30">
        <v>0.29585597140154785</v>
      </c>
      <c r="AH54" s="31">
        <v>0.12418300653594765</v>
      </c>
      <c r="AI54" s="1">
        <v>75.649350649350652</v>
      </c>
      <c r="AJ54" s="31">
        <v>9.4571428571428573</v>
      </c>
      <c r="AK54" s="31">
        <v>9.4571428571428573</v>
      </c>
      <c r="AL54" s="31">
        <v>10.5</v>
      </c>
      <c r="AM54" s="31" t="s">
        <v>100</v>
      </c>
      <c r="AN54" s="31">
        <v>2.731774415405777</v>
      </c>
      <c r="AO54" s="31">
        <v>1.0775908844275637</v>
      </c>
      <c r="AP54" s="31">
        <v>7.2237631789299011</v>
      </c>
      <c r="AQ54" s="31">
        <v>5.1307074311038869</v>
      </c>
      <c r="AR54" s="31">
        <v>4.0285102439285598</v>
      </c>
      <c r="AS54" s="31">
        <v>0.91879472629491432</v>
      </c>
      <c r="AT54" s="30">
        <v>0.33904761904761904</v>
      </c>
      <c r="AU54" s="30">
        <v>3.5850956696878149E-2</v>
      </c>
      <c r="AV54" s="28">
        <v>0.21899999999999997</v>
      </c>
      <c r="AW54" s="28">
        <v>0.30399999999999999</v>
      </c>
      <c r="AX54" s="28">
        <v>7.9500000000000001E-2</v>
      </c>
      <c r="AY54" s="28">
        <v>0.127</v>
      </c>
      <c r="AZ54" s="30" t="s">
        <v>100</v>
      </c>
      <c r="BA54" s="30">
        <v>9.5199999999999993E-2</v>
      </c>
      <c r="BB54" s="30">
        <v>0.31019202363367798</v>
      </c>
      <c r="BC54" s="30">
        <v>0.31532895439866171</v>
      </c>
      <c r="BD54" s="30">
        <v>0.11904761904761904</v>
      </c>
      <c r="BE54" s="30">
        <v>0.13288677091139145</v>
      </c>
      <c r="BF54" s="30">
        <v>0.23709090909090907</v>
      </c>
      <c r="BG54" s="30">
        <v>5.9400000000000001E-2</v>
      </c>
      <c r="BH54" s="29">
        <v>21</v>
      </c>
      <c r="BI54" s="29">
        <v>21</v>
      </c>
      <c r="BJ54" s="29">
        <v>23.3</v>
      </c>
      <c r="BK54" s="29">
        <v>23.441226388769454</v>
      </c>
      <c r="BL54" s="29">
        <v>184.3</v>
      </c>
      <c r="BM54" s="29">
        <v>176.4</v>
      </c>
      <c r="BN54" s="29">
        <v>32.799999999999997</v>
      </c>
      <c r="BO54" s="29">
        <v>33.004000000000005</v>
      </c>
      <c r="BP54" s="29">
        <v>17.883524714050299</v>
      </c>
      <c r="BQ54" s="29">
        <v>0.56000000000000005</v>
      </c>
      <c r="BR54" s="29">
        <v>0</v>
      </c>
      <c r="BS54" s="29">
        <v>1.35</v>
      </c>
      <c r="BT54" s="30">
        <v>7.5488474536530514E-2</v>
      </c>
      <c r="BU54" s="29">
        <v>16.533524714050298</v>
      </c>
      <c r="BV54" s="29">
        <v>19.09</v>
      </c>
      <c r="BW54" s="29">
        <v>19.649999999999999</v>
      </c>
      <c r="BX54" s="29">
        <v>67.7</v>
      </c>
      <c r="BY54" s="29">
        <v>56.713868056152727</v>
      </c>
      <c r="BZ54" s="29">
        <v>72.7</v>
      </c>
      <c r="CA54" s="29">
        <v>42.033868056152727</v>
      </c>
      <c r="CB54" s="29">
        <v>-7.12</v>
      </c>
      <c r="CC54" s="31">
        <v>0.40899999999999997</v>
      </c>
      <c r="CD54" s="31">
        <v>1.05</v>
      </c>
      <c r="CE54" s="31">
        <v>0.36</v>
      </c>
      <c r="CF54" s="31">
        <v>0.50049808341160584</v>
      </c>
      <c r="CG54" s="31">
        <v>0.56452782964231785</v>
      </c>
      <c r="CH54" s="29">
        <v>13.538999999999998</v>
      </c>
      <c r="CI54" s="29">
        <v>9.7889999999999997</v>
      </c>
      <c r="CJ54" s="29">
        <v>-7.12</v>
      </c>
      <c r="CK54" s="28">
        <f t="shared" si="0"/>
        <v>-0.37297014143530643</v>
      </c>
      <c r="CL54" s="34">
        <f t="shared" si="1"/>
        <v>4.3845596068816466</v>
      </c>
      <c r="CM54" s="29">
        <v>27.5</v>
      </c>
      <c r="CN54" s="29">
        <v>6.52</v>
      </c>
      <c r="CO54" s="29">
        <v>21</v>
      </c>
      <c r="CP54" s="29">
        <v>198.6</v>
      </c>
      <c r="CQ54" s="29">
        <v>33.004000000000005</v>
      </c>
      <c r="CR54" s="29">
        <v>169.33386805615271</v>
      </c>
      <c r="CS54" s="29">
        <v>19.09</v>
      </c>
      <c r="CT54" s="29">
        <v>0</v>
      </c>
      <c r="CU54" s="29">
        <v>23.441226388769454</v>
      </c>
      <c r="CV54" s="29">
        <v>42.033868056152727</v>
      </c>
      <c r="CW54" s="29">
        <v>32.799999999999997</v>
      </c>
      <c r="CX54" s="28">
        <v>0.31019202363367798</v>
      </c>
      <c r="CY54" s="28">
        <v>0.31532895439866171</v>
      </c>
      <c r="CZ54" s="31">
        <v>5.1626179285412412</v>
      </c>
      <c r="DA54" s="5">
        <v>1.5116731517509727</v>
      </c>
      <c r="DB54" s="9"/>
      <c r="DC54" s="9"/>
    </row>
    <row r="55" spans="1:107" ht="20">
      <c r="A55" s="25" t="s">
        <v>1071</v>
      </c>
      <c r="B55" s="25" t="s">
        <v>1072</v>
      </c>
      <c r="C55" s="26" t="s">
        <v>1142</v>
      </c>
      <c r="D55" s="26" t="s">
        <v>1137</v>
      </c>
      <c r="E55" s="32" t="s">
        <v>99</v>
      </c>
      <c r="F55" s="32" t="s">
        <v>1138</v>
      </c>
      <c r="G55" s="27">
        <v>0.52</v>
      </c>
      <c r="H55" s="27">
        <v>0.52</v>
      </c>
      <c r="I55" s="28">
        <v>9.0499999999999997E-2</v>
      </c>
      <c r="J55" s="28">
        <v>0.10816000000000001</v>
      </c>
      <c r="K55" s="28">
        <v>4.7E-2</v>
      </c>
      <c r="L55" s="28">
        <v>0.1081</v>
      </c>
      <c r="M55" s="28">
        <v>8.9722999999999997E-2</v>
      </c>
      <c r="N55" s="28">
        <v>0.10816000000000001</v>
      </c>
      <c r="O55" s="28">
        <v>7.6671460674157282E-2</v>
      </c>
      <c r="P55" s="28">
        <v>2.0910105876475321E-2</v>
      </c>
      <c r="Q55" s="29">
        <v>14.2</v>
      </c>
      <c r="R55" s="29">
        <v>0</v>
      </c>
      <c r="S55" s="29">
        <v>0</v>
      </c>
      <c r="T55" s="29">
        <v>0</v>
      </c>
      <c r="U55" s="29">
        <v>14.2</v>
      </c>
      <c r="V55" s="29">
        <v>0.98899999999999999</v>
      </c>
      <c r="W55" s="29">
        <v>13.210999999999999</v>
      </c>
      <c r="X55" s="30">
        <v>6.9647887323943669E-2</v>
      </c>
      <c r="Y55" s="31">
        <v>1.8229166666666668E-2</v>
      </c>
      <c r="Z55" s="30">
        <v>0</v>
      </c>
      <c r="AA55" s="30">
        <v>0</v>
      </c>
      <c r="AB55" s="30">
        <v>0</v>
      </c>
      <c r="AC55" s="30">
        <v>0</v>
      </c>
      <c r="AD55" s="29">
        <v>7.3999999999999996E-2</v>
      </c>
      <c r="AE55" s="31">
        <v>-0.46872222222222232</v>
      </c>
      <c r="AF55" s="30">
        <v>0.22583179581272428</v>
      </c>
      <c r="AG55" s="30" t="s">
        <v>100</v>
      </c>
      <c r="AH55" s="31">
        <v>0.19727891156462585</v>
      </c>
      <c r="AI55" s="1" t="s">
        <v>100</v>
      </c>
      <c r="AJ55" s="31">
        <v>4.6557377049180326</v>
      </c>
      <c r="AK55" s="31">
        <v>4.316109422492401</v>
      </c>
      <c r="AL55" s="31" t="s">
        <v>100</v>
      </c>
      <c r="AM55" s="31" t="s">
        <v>100</v>
      </c>
      <c r="AN55" s="31">
        <v>0.79329608938547491</v>
      </c>
      <c r="AO55" s="31">
        <v>1</v>
      </c>
      <c r="AP55" s="31">
        <v>5.0811538461538452</v>
      </c>
      <c r="AQ55" s="31">
        <v>4.5555172413793104</v>
      </c>
      <c r="AR55" s="31">
        <v>0.78120749807817402</v>
      </c>
      <c r="AS55" s="31">
        <v>0.93035211267605633</v>
      </c>
      <c r="AT55" s="30">
        <v>0.25440729483282676</v>
      </c>
      <c r="AU55" s="30">
        <v>5.8943661971830985E-2</v>
      </c>
      <c r="AV55" s="28">
        <v>0.184</v>
      </c>
      <c r="AW55" s="28">
        <v>0.36799999999999999</v>
      </c>
      <c r="AX55" s="28">
        <v>0.10400000000000001</v>
      </c>
      <c r="AY55" s="28">
        <v>0.109</v>
      </c>
      <c r="AZ55" s="30" t="s">
        <v>100</v>
      </c>
      <c r="BA55" s="30" t="s">
        <v>100</v>
      </c>
      <c r="BB55" s="30">
        <v>0.18483146067415729</v>
      </c>
      <c r="BC55" s="30">
        <v>0.12907010587647533</v>
      </c>
      <c r="BD55" s="30">
        <v>0.2437037037037037</v>
      </c>
      <c r="BE55" s="30">
        <v>0.19259259259259259</v>
      </c>
      <c r="BF55" s="30">
        <v>0.16412213740458015</v>
      </c>
      <c r="BG55" s="30">
        <v>0.08</v>
      </c>
      <c r="BH55" s="29">
        <v>3.05</v>
      </c>
      <c r="BI55" s="29">
        <v>3.29</v>
      </c>
      <c r="BJ55" s="29">
        <v>2.6</v>
      </c>
      <c r="BK55" s="29">
        <v>2.6</v>
      </c>
      <c r="BL55" s="29">
        <v>14.2</v>
      </c>
      <c r="BM55" s="29">
        <v>13.5</v>
      </c>
      <c r="BN55" s="29">
        <v>3.25</v>
      </c>
      <c r="BO55" s="29">
        <v>2.9</v>
      </c>
      <c r="BP55" s="29">
        <v>2.1732824427480919</v>
      </c>
      <c r="BQ55" s="29">
        <v>0</v>
      </c>
      <c r="BR55" s="29">
        <v>0</v>
      </c>
      <c r="BS55" s="29">
        <v>0.245</v>
      </c>
      <c r="BT55" s="30">
        <v>0.11273270108886546</v>
      </c>
      <c r="BU55" s="29">
        <v>1.9282824427480918</v>
      </c>
      <c r="BV55" s="29">
        <v>3.0449999999999999</v>
      </c>
      <c r="BW55" s="29">
        <v>3.0449999999999999</v>
      </c>
      <c r="BX55" s="29">
        <v>17.8</v>
      </c>
      <c r="BY55" s="29">
        <v>16.838000000000001</v>
      </c>
      <c r="BZ55" s="29">
        <v>17.899999999999999</v>
      </c>
      <c r="CA55" s="29">
        <v>16.910999999999998</v>
      </c>
      <c r="CB55" s="29">
        <v>-0.83699999999999997</v>
      </c>
      <c r="CC55" s="31">
        <v>-0.50600000000000001</v>
      </c>
      <c r="CD55" s="31">
        <v>0.51600000000000001</v>
      </c>
      <c r="CE55" s="31">
        <v>0.36</v>
      </c>
      <c r="CF55" s="31">
        <v>0.98174418899065485</v>
      </c>
      <c r="CG55" s="31">
        <v>0.7627147664427385</v>
      </c>
      <c r="CH55" s="29">
        <v>1.1819999999999999</v>
      </c>
      <c r="CI55" s="29">
        <v>1.3902999999999999</v>
      </c>
      <c r="CJ55" s="29">
        <v>-0.83699999999999997</v>
      </c>
      <c r="CK55" s="28">
        <f t="shared" si="0"/>
        <v>-0.27487684729064038</v>
      </c>
      <c r="CL55" s="34">
        <f t="shared" si="1"/>
        <v>0.83969014251079188</v>
      </c>
      <c r="CM55" s="29">
        <v>3.93</v>
      </c>
      <c r="CN55" s="29">
        <v>0.64500000000000002</v>
      </c>
      <c r="CO55" s="29">
        <v>3.29</v>
      </c>
      <c r="CP55" s="29">
        <v>14.2</v>
      </c>
      <c r="CQ55" s="29">
        <v>2.9</v>
      </c>
      <c r="CR55" s="29">
        <v>13.210999999999999</v>
      </c>
      <c r="CS55" s="29">
        <v>3.0449999999999999</v>
      </c>
      <c r="CT55" s="29">
        <v>0</v>
      </c>
      <c r="CU55" s="29">
        <v>2.6</v>
      </c>
      <c r="CV55" s="29">
        <v>16.910999999999998</v>
      </c>
      <c r="CW55" s="29">
        <v>3.25</v>
      </c>
      <c r="CX55" s="28">
        <v>0.18483146067415729</v>
      </c>
      <c r="CY55" s="28">
        <v>0.12907010587647533</v>
      </c>
      <c r="CZ55" s="31">
        <v>4.0649230769230762</v>
      </c>
      <c r="DA55" s="5" t="s">
        <v>100</v>
      </c>
      <c r="DB55" s="9"/>
      <c r="DC55" s="9"/>
    </row>
    <row r="56" spans="1:107" ht="20">
      <c r="A56" s="25" t="s">
        <v>877</v>
      </c>
      <c r="B56" s="25" t="s">
        <v>878</v>
      </c>
      <c r="C56" s="26" t="s">
        <v>1142</v>
      </c>
      <c r="D56" s="26" t="s">
        <v>1137</v>
      </c>
      <c r="E56" s="32" t="s">
        <v>99</v>
      </c>
      <c r="F56" s="32" t="s">
        <v>1138</v>
      </c>
      <c r="G56" s="27">
        <v>0.52</v>
      </c>
      <c r="H56" s="27">
        <v>0.52</v>
      </c>
      <c r="I56" s="28">
        <v>9.0499999999999997E-2</v>
      </c>
      <c r="J56" s="28">
        <v>0.10816000000000001</v>
      </c>
      <c r="K56" s="28">
        <v>4.7E-2</v>
      </c>
      <c r="L56" s="28">
        <v>0.1081</v>
      </c>
      <c r="M56" s="28">
        <v>8.9722999999999997E-2</v>
      </c>
      <c r="N56" s="28">
        <v>0.10816000000000001</v>
      </c>
      <c r="O56" s="28">
        <v>3.1907377979568524E-3</v>
      </c>
      <c r="P56" s="28">
        <v>-0.11769002610966058</v>
      </c>
      <c r="Q56" s="29">
        <v>6.88</v>
      </c>
      <c r="R56" s="29">
        <v>0</v>
      </c>
      <c r="S56" s="29">
        <v>0</v>
      </c>
      <c r="T56" s="29">
        <v>0</v>
      </c>
      <c r="U56" s="29">
        <v>6.88</v>
      </c>
      <c r="V56" s="29">
        <v>1.1200000000000001</v>
      </c>
      <c r="W56" s="29">
        <v>5.76</v>
      </c>
      <c r="X56" s="30">
        <v>0.16279069767441862</v>
      </c>
      <c r="Y56" s="31">
        <v>0.7416666666666667</v>
      </c>
      <c r="Z56" s="30">
        <v>0</v>
      </c>
      <c r="AA56" s="30">
        <v>0</v>
      </c>
      <c r="AB56" s="30">
        <v>0</v>
      </c>
      <c r="AC56" s="30">
        <v>0</v>
      </c>
      <c r="AD56" s="29">
        <v>1.0999999999999999E-2</v>
      </c>
      <c r="AE56" s="31">
        <v>-0.66030555555555548</v>
      </c>
      <c r="AF56" s="30">
        <v>0.13416407864998739</v>
      </c>
      <c r="AG56" s="30" t="s">
        <v>100</v>
      </c>
      <c r="AH56" s="31">
        <v>0.5609756097560975</v>
      </c>
      <c r="AI56" s="1" t="s">
        <v>100</v>
      </c>
      <c r="AJ56" s="31">
        <v>4.845070422535211</v>
      </c>
      <c r="AK56" s="31">
        <v>7.0132517838939856</v>
      </c>
      <c r="AL56" s="31" t="s">
        <v>100</v>
      </c>
      <c r="AM56" s="31" t="s">
        <v>100</v>
      </c>
      <c r="AN56" s="31">
        <v>0.5504</v>
      </c>
      <c r="AO56" s="31">
        <v>0.40233918128654966</v>
      </c>
      <c r="AP56" s="31" t="s">
        <v>100</v>
      </c>
      <c r="AQ56" s="31">
        <v>147.69230769230768</v>
      </c>
      <c r="AR56" s="31">
        <v>0.5061511423550088</v>
      </c>
      <c r="AS56" s="31">
        <v>0.33684210526315783</v>
      </c>
      <c r="AT56" s="30">
        <v>0</v>
      </c>
      <c r="AU56" s="30">
        <v>0</v>
      </c>
      <c r="AV56" s="28">
        <v>-1.6E-2</v>
      </c>
      <c r="AW56" s="28">
        <v>4.6399999999999997E-2</v>
      </c>
      <c r="AX56" s="28">
        <v>9.9399999999999988E-2</v>
      </c>
      <c r="AY56" s="28">
        <v>0.185</v>
      </c>
      <c r="AZ56" s="30" t="s">
        <v>100</v>
      </c>
      <c r="BA56" s="30" t="s">
        <v>100</v>
      </c>
      <c r="BB56" s="30">
        <v>0.11135073779795686</v>
      </c>
      <c r="BC56" s="30">
        <v>-9.5300261096605745E-3</v>
      </c>
      <c r="BD56" s="30">
        <v>6.2088607594936708E-2</v>
      </c>
      <c r="BE56" s="30">
        <v>-4.6202531645569613E-3</v>
      </c>
      <c r="BF56" s="30">
        <v>0</v>
      </c>
      <c r="BG56" s="30">
        <v>0.90329999999999999</v>
      </c>
      <c r="BH56" s="29">
        <v>1.42</v>
      </c>
      <c r="BI56" s="29">
        <v>0.98099999999999998</v>
      </c>
      <c r="BJ56" s="29">
        <v>-7.2999999999999995E-2</v>
      </c>
      <c r="BK56" s="29">
        <v>-7.2999999999999995E-2</v>
      </c>
      <c r="BL56" s="29">
        <v>17.100000000000001</v>
      </c>
      <c r="BM56" s="29">
        <v>15.8</v>
      </c>
      <c r="BN56" s="29">
        <v>0.84199999999999997</v>
      </c>
      <c r="BO56" s="29">
        <v>3.9E-2</v>
      </c>
      <c r="BP56" s="29">
        <v>-7.2999999999999995E-2</v>
      </c>
      <c r="BQ56" s="29">
        <v>0</v>
      </c>
      <c r="BR56" s="29">
        <v>0</v>
      </c>
      <c r="BS56" s="29">
        <v>-4.1999999999999996E-2</v>
      </c>
      <c r="BT56" s="30" t="s">
        <v>100</v>
      </c>
      <c r="BU56" s="29">
        <v>-3.1E-2</v>
      </c>
      <c r="BV56" s="29">
        <v>1.0229999999999999</v>
      </c>
      <c r="BW56" s="29">
        <v>1.0229999999999999</v>
      </c>
      <c r="BX56" s="29">
        <v>8.81</v>
      </c>
      <c r="BY56" s="29">
        <v>7.66</v>
      </c>
      <c r="BZ56" s="29">
        <v>12.5</v>
      </c>
      <c r="CA56" s="29">
        <v>11.379999999999999</v>
      </c>
      <c r="CB56" s="29">
        <v>0</v>
      </c>
      <c r="CC56" s="31">
        <v>-0.60499999999999998</v>
      </c>
      <c r="CD56" s="31">
        <v>0.50800000000000001</v>
      </c>
      <c r="CE56" s="31">
        <v>0.36</v>
      </c>
      <c r="CF56" s="31" t="s">
        <v>100</v>
      </c>
      <c r="CG56" s="31" t="s">
        <v>100</v>
      </c>
      <c r="CH56" s="29" t="s">
        <v>100</v>
      </c>
      <c r="CI56" s="29" t="s">
        <v>100</v>
      </c>
      <c r="CJ56" s="29">
        <v>0</v>
      </c>
      <c r="CK56" s="28">
        <f t="shared" si="0"/>
        <v>0</v>
      </c>
      <c r="CL56" s="34">
        <f t="shared" si="1"/>
        <v>1.5026362038664325</v>
      </c>
      <c r="CM56" s="29">
        <v>0.85899999999999999</v>
      </c>
      <c r="CN56" s="29" t="s">
        <v>100</v>
      </c>
      <c r="CO56" s="29">
        <v>0.98099999999999998</v>
      </c>
      <c r="CP56" s="29">
        <v>6.88</v>
      </c>
      <c r="CQ56" s="29">
        <v>3.9E-2</v>
      </c>
      <c r="CR56" s="29">
        <v>5.76</v>
      </c>
      <c r="CS56" s="29" t="s">
        <v>100</v>
      </c>
      <c r="CT56" s="29">
        <v>0</v>
      </c>
      <c r="CU56" s="29">
        <v>-7.2999999999999995E-2</v>
      </c>
      <c r="CV56" s="29">
        <v>11.379999999999999</v>
      </c>
      <c r="CW56" s="29">
        <v>0.84199999999999997</v>
      </c>
      <c r="CX56" s="28">
        <v>0.11135073779795686</v>
      </c>
      <c r="CY56" s="28">
        <v>-9.5300261096605745E-3</v>
      </c>
      <c r="CZ56" s="31">
        <v>6.8408551068883607</v>
      </c>
      <c r="DA56" s="5" t="s">
        <v>100</v>
      </c>
      <c r="DB56" s="9"/>
      <c r="DC56" s="9"/>
    </row>
    <row r="57" spans="1:107" ht="20">
      <c r="A57" s="25" t="s">
        <v>1053</v>
      </c>
      <c r="B57" s="25" t="s">
        <v>1054</v>
      </c>
      <c r="C57" s="26" t="s">
        <v>1142</v>
      </c>
      <c r="D57" s="26" t="s">
        <v>1137</v>
      </c>
      <c r="E57" s="32" t="s">
        <v>99</v>
      </c>
      <c r="F57" s="32" t="s">
        <v>1138</v>
      </c>
      <c r="G57" s="27">
        <v>0.52</v>
      </c>
      <c r="H57" s="27">
        <v>0.53224138953711642</v>
      </c>
      <c r="I57" s="28">
        <v>9.0499999999999997E-2</v>
      </c>
      <c r="J57" s="28">
        <v>0.10926784575310904</v>
      </c>
      <c r="K57" s="28">
        <v>4.7E-2</v>
      </c>
      <c r="L57" s="28">
        <v>0.1081</v>
      </c>
      <c r="M57" s="28">
        <v>8.9722999999999997E-2</v>
      </c>
      <c r="N57" s="28">
        <v>0.10874939024806854</v>
      </c>
      <c r="O57" s="28">
        <v>0.18488420103051667</v>
      </c>
      <c r="P57" s="28">
        <v>0.21141166221744714</v>
      </c>
      <c r="Q57" s="29">
        <v>34.9</v>
      </c>
      <c r="R57" s="29">
        <v>0</v>
      </c>
      <c r="S57" s="29">
        <v>0.95099999999999996</v>
      </c>
      <c r="T57" s="29">
        <v>0.95099999999999996</v>
      </c>
      <c r="U57" s="29">
        <v>35.850999999999999</v>
      </c>
      <c r="V57" s="29">
        <v>2.93</v>
      </c>
      <c r="W57" s="29">
        <v>32.920999999999999</v>
      </c>
      <c r="X57" s="30">
        <v>8.1727148475635281E-2</v>
      </c>
      <c r="Y57" s="31">
        <v>6.8732525629077348E-2</v>
      </c>
      <c r="Z57" s="30">
        <v>4.7666783619868675E-2</v>
      </c>
      <c r="AA57" s="30">
        <v>2.6526456723661822E-2</v>
      </c>
      <c r="AB57" s="30">
        <v>5.0052631578947369E-2</v>
      </c>
      <c r="AC57" s="30">
        <v>2.7249283667621776E-2</v>
      </c>
      <c r="AD57" s="29">
        <v>0.16300000000000001</v>
      </c>
      <c r="AE57" s="31">
        <v>0.40172222222222226</v>
      </c>
      <c r="AF57" s="30" t="s">
        <v>100</v>
      </c>
      <c r="AG57" s="30" t="s">
        <v>100</v>
      </c>
      <c r="AH57" s="31">
        <v>0.38723404255319155</v>
      </c>
      <c r="AI57" s="1">
        <v>47.606837606837608</v>
      </c>
      <c r="AJ57" s="31">
        <v>7.4097664543524413</v>
      </c>
      <c r="AK57" s="31">
        <v>6.9383697813121268</v>
      </c>
      <c r="AL57" s="31" t="s">
        <v>100</v>
      </c>
      <c r="AM57" s="31" t="s">
        <v>100</v>
      </c>
      <c r="AN57" s="31">
        <v>1.8368421052631578</v>
      </c>
      <c r="AO57" s="31">
        <v>0.73628691983122363</v>
      </c>
      <c r="AP57" s="31">
        <v>5.9104129263913823</v>
      </c>
      <c r="AQ57" s="31">
        <v>4.9579819277108435</v>
      </c>
      <c r="AR57" s="31">
        <v>1.9341401797779212</v>
      </c>
      <c r="AS57" s="31">
        <v>0.69453586497890296</v>
      </c>
      <c r="AT57" s="30">
        <v>0.17952286282306162</v>
      </c>
      <c r="AU57" s="30">
        <v>2.5873925501432665E-2</v>
      </c>
      <c r="AV57" s="28">
        <v>0.36099999999999999</v>
      </c>
      <c r="AW57" s="28">
        <v>0.30399999999999999</v>
      </c>
      <c r="AX57" s="28">
        <v>0.26899999999999996</v>
      </c>
      <c r="AY57" s="28">
        <v>0.217</v>
      </c>
      <c r="AZ57" s="30" t="s">
        <v>100</v>
      </c>
      <c r="BA57" s="30" t="s">
        <v>100</v>
      </c>
      <c r="BB57" s="30">
        <v>0.29415204678362572</v>
      </c>
      <c r="BC57" s="30">
        <v>0.32016105246551568</v>
      </c>
      <c r="BD57" s="30">
        <v>0.10501043841336118</v>
      </c>
      <c r="BE57" s="30">
        <v>0.11628392484342381</v>
      </c>
      <c r="BF57" s="30">
        <v>0.13608247422680411</v>
      </c>
      <c r="BG57" s="30">
        <v>0.1</v>
      </c>
      <c r="BH57" s="29">
        <v>4.71</v>
      </c>
      <c r="BI57" s="29">
        <v>5.03</v>
      </c>
      <c r="BJ57" s="29">
        <v>5.57</v>
      </c>
      <c r="BK57" s="29">
        <v>5.57</v>
      </c>
      <c r="BL57" s="29">
        <v>47.4</v>
      </c>
      <c r="BM57" s="29">
        <v>47.9</v>
      </c>
      <c r="BN57" s="29">
        <v>6.35</v>
      </c>
      <c r="BO57" s="29">
        <v>6.64</v>
      </c>
      <c r="BP57" s="29">
        <v>4.8120206185567014</v>
      </c>
      <c r="BQ57" s="29">
        <v>0.41199999999999998</v>
      </c>
      <c r="BR57" s="29">
        <v>0</v>
      </c>
      <c r="BS57" s="29">
        <v>1.92</v>
      </c>
      <c r="BT57" s="30">
        <v>0.39900078411880896</v>
      </c>
      <c r="BU57" s="29">
        <v>2.8920206185567015</v>
      </c>
      <c r="BV57" s="29">
        <v>2.6980000000000004</v>
      </c>
      <c r="BW57" s="29">
        <v>3.1100000000000003</v>
      </c>
      <c r="BX57" s="29">
        <v>17.100000000000001</v>
      </c>
      <c r="BY57" s="29">
        <v>15.030000000000001</v>
      </c>
      <c r="BZ57" s="29">
        <v>19</v>
      </c>
      <c r="CA57" s="29">
        <v>17.021000000000001</v>
      </c>
      <c r="CB57" s="29">
        <v>-0.90300000000000002</v>
      </c>
      <c r="CC57" s="31">
        <v>4.1000000000000002E-2</v>
      </c>
      <c r="CD57" s="31">
        <v>0.35499999999999998</v>
      </c>
      <c r="CE57" s="31">
        <v>0.36</v>
      </c>
      <c r="CF57" s="31">
        <v>0.293051244469056</v>
      </c>
      <c r="CG57" s="31">
        <v>0.30060731619983927</v>
      </c>
      <c r="CH57" s="29">
        <v>2.4500000000000002</v>
      </c>
      <c r="CI57" s="29">
        <v>2.2239999999999998</v>
      </c>
      <c r="CJ57" s="29">
        <v>-0.90300000000000002</v>
      </c>
      <c r="CK57" s="28">
        <f t="shared" si="0"/>
        <v>-0.3346923647146034</v>
      </c>
      <c r="CL57" s="34">
        <f t="shared" si="1"/>
        <v>2.7847952529228599</v>
      </c>
      <c r="CM57" s="29">
        <v>5.82</v>
      </c>
      <c r="CN57" s="29">
        <v>0.79200000000000004</v>
      </c>
      <c r="CO57" s="29">
        <v>5.03</v>
      </c>
      <c r="CP57" s="29">
        <v>34.9</v>
      </c>
      <c r="CQ57" s="29">
        <v>6.64</v>
      </c>
      <c r="CR57" s="29">
        <v>32.920999999999999</v>
      </c>
      <c r="CS57" s="29">
        <v>2.6980000000000004</v>
      </c>
      <c r="CT57" s="29">
        <v>0</v>
      </c>
      <c r="CU57" s="29">
        <v>5.57</v>
      </c>
      <c r="CV57" s="29">
        <v>17.021000000000001</v>
      </c>
      <c r="CW57" s="29">
        <v>6.35</v>
      </c>
      <c r="CX57" s="28">
        <v>0.29415204678362572</v>
      </c>
      <c r="CY57" s="28">
        <v>0.32016105246551568</v>
      </c>
      <c r="CZ57" s="31">
        <v>5.1844094488188981</v>
      </c>
      <c r="DA57" s="5">
        <v>5.9007929190484969</v>
      </c>
      <c r="DB57" s="9"/>
      <c r="DC57" s="9"/>
    </row>
    <row r="58" spans="1:107" ht="20">
      <c r="A58" s="25" t="s">
        <v>799</v>
      </c>
      <c r="B58" s="25" t="s">
        <v>800</v>
      </c>
      <c r="C58" s="26" t="s">
        <v>110</v>
      </c>
      <c r="D58" s="26" t="s">
        <v>1137</v>
      </c>
      <c r="E58" s="32" t="s">
        <v>99</v>
      </c>
      <c r="F58" s="32" t="s">
        <v>1138</v>
      </c>
      <c r="G58" s="27">
        <v>1.05</v>
      </c>
      <c r="H58" s="27">
        <v>2.0656792645556687</v>
      </c>
      <c r="I58" s="28">
        <v>9.0499999999999997E-2</v>
      </c>
      <c r="J58" s="28">
        <v>0.24804397344228801</v>
      </c>
      <c r="K58" s="28">
        <v>4.7E-2</v>
      </c>
      <c r="L58" s="28">
        <v>0.1081</v>
      </c>
      <c r="M58" s="28">
        <v>8.9722999999999997E-2</v>
      </c>
      <c r="N58" s="28">
        <v>0.17019871806853581</v>
      </c>
      <c r="O58" s="28">
        <v>-0.40309487399044774</v>
      </c>
      <c r="P58" s="28">
        <v>-0.2585070613672204</v>
      </c>
      <c r="Q58" s="29">
        <v>97.9</v>
      </c>
      <c r="R58" s="29">
        <v>0</v>
      </c>
      <c r="S58" s="29">
        <v>94.7</v>
      </c>
      <c r="T58" s="29">
        <v>94.7</v>
      </c>
      <c r="U58" s="29">
        <v>192.60000000000002</v>
      </c>
      <c r="V58" s="29">
        <v>3.9</v>
      </c>
      <c r="W58" s="29">
        <v>188.70000000000002</v>
      </c>
      <c r="X58" s="30">
        <v>2.0249221183800622E-2</v>
      </c>
      <c r="Y58" s="31">
        <v>1.7166666666666667E-2</v>
      </c>
      <c r="Z58" s="30">
        <v>0.48242485990830358</v>
      </c>
      <c r="AA58" s="30">
        <v>0.49169262720664586</v>
      </c>
      <c r="AB58" s="30">
        <v>0.93208661417322847</v>
      </c>
      <c r="AC58" s="30">
        <v>0.96731358529111333</v>
      </c>
      <c r="AD58" s="29">
        <v>3.3000000000000002E-2</v>
      </c>
      <c r="AE58" s="31">
        <v>-1.3235833333333333</v>
      </c>
      <c r="AF58" s="30">
        <v>0.10488088481701516</v>
      </c>
      <c r="AG58" s="30" t="s">
        <v>100</v>
      </c>
      <c r="AH58" s="31">
        <v>0.40540540540540543</v>
      </c>
      <c r="AI58" s="1" t="s">
        <v>100</v>
      </c>
      <c r="AJ58" s="31" t="s">
        <v>100</v>
      </c>
      <c r="AK58" s="31" t="s">
        <v>100</v>
      </c>
      <c r="AL58" s="31" t="s">
        <v>100</v>
      </c>
      <c r="AM58" s="31" t="s">
        <v>100</v>
      </c>
      <c r="AN58" s="31">
        <v>0.9635826771653544</v>
      </c>
      <c r="AO58" s="31">
        <v>2.5428571428571431</v>
      </c>
      <c r="AP58" s="31" t="s">
        <v>100</v>
      </c>
      <c r="AQ58" s="31" t="s">
        <v>100</v>
      </c>
      <c r="AR58" s="31">
        <v>0.9913317572892042</v>
      </c>
      <c r="AS58" s="31">
        <v>4.9012987012987015</v>
      </c>
      <c r="AT58" s="30" t="s">
        <v>100</v>
      </c>
      <c r="AU58" s="30">
        <v>0</v>
      </c>
      <c r="AV58" s="28" t="s">
        <v>100</v>
      </c>
      <c r="AW58" s="28" t="s">
        <v>100</v>
      </c>
      <c r="AX58" s="28">
        <v>-0.27399999999999997</v>
      </c>
      <c r="AY58" s="28" t="s">
        <v>100</v>
      </c>
      <c r="AZ58" s="30" t="s">
        <v>100</v>
      </c>
      <c r="BA58" s="30" t="s">
        <v>100</v>
      </c>
      <c r="BB58" s="30">
        <v>-0.15505090054815976</v>
      </c>
      <c r="BC58" s="30">
        <v>-8.8308343298684575E-2</v>
      </c>
      <c r="BD58" s="30">
        <v>-0.55932203389830515</v>
      </c>
      <c r="BE58" s="30">
        <v>-0.5423728813559322</v>
      </c>
      <c r="BF58" s="30">
        <v>0</v>
      </c>
      <c r="BG58" s="30">
        <v>0.10099999999999999</v>
      </c>
      <c r="BH58" s="29">
        <v>-21.2</v>
      </c>
      <c r="BI58" s="29">
        <v>-19.8</v>
      </c>
      <c r="BJ58" s="29">
        <v>-19.2</v>
      </c>
      <c r="BK58" s="29">
        <v>-19.2</v>
      </c>
      <c r="BL58" s="29">
        <v>38.5</v>
      </c>
      <c r="BM58" s="29">
        <v>35.4</v>
      </c>
      <c r="BN58" s="29">
        <v>-14.1</v>
      </c>
      <c r="BO58" s="29">
        <v>-12.4</v>
      </c>
      <c r="BP58" s="29">
        <v>-19.2</v>
      </c>
      <c r="BQ58" s="29">
        <v>0.82899999999999996</v>
      </c>
      <c r="BR58" s="29">
        <v>0</v>
      </c>
      <c r="BS58" s="29">
        <v>7.2099999999999991</v>
      </c>
      <c r="BT58" s="30" t="s">
        <v>100</v>
      </c>
      <c r="BU58" s="29">
        <v>-26.409999999999997</v>
      </c>
      <c r="BV58" s="29">
        <v>-27.838999999999999</v>
      </c>
      <c r="BW58" s="29">
        <v>-27.009999999999998</v>
      </c>
      <c r="BX58" s="29">
        <v>127.7</v>
      </c>
      <c r="BY58" s="29">
        <v>217.42</v>
      </c>
      <c r="BZ58" s="29">
        <v>101.6</v>
      </c>
      <c r="CA58" s="29">
        <v>190.35</v>
      </c>
      <c r="CB58" s="29">
        <v>0</v>
      </c>
      <c r="CC58" s="31">
        <v>-0.59099999999999997</v>
      </c>
      <c r="CD58" s="31">
        <v>-0.24399999999999999</v>
      </c>
      <c r="CE58" s="31">
        <v>0.36</v>
      </c>
      <c r="CF58" s="31" t="s">
        <v>100</v>
      </c>
      <c r="CG58" s="31" t="s">
        <v>100</v>
      </c>
      <c r="CH58" s="29" t="s">
        <v>100</v>
      </c>
      <c r="CI58" s="29" t="s">
        <v>100</v>
      </c>
      <c r="CJ58" s="29">
        <v>0</v>
      </c>
      <c r="CK58" s="28">
        <f t="shared" si="0"/>
        <v>0</v>
      </c>
      <c r="CL58" s="34">
        <f t="shared" si="1"/>
        <v>0.20225899658523772</v>
      </c>
      <c r="CM58" s="29" t="s">
        <v>100</v>
      </c>
      <c r="CN58" s="29" t="s">
        <v>100</v>
      </c>
      <c r="CO58" s="29" t="s">
        <v>100</v>
      </c>
      <c r="CP58" s="29" t="s">
        <v>100</v>
      </c>
      <c r="CQ58" s="29" t="s">
        <v>100</v>
      </c>
      <c r="CR58" s="29" t="s">
        <v>100</v>
      </c>
      <c r="CS58" s="29" t="s">
        <v>100</v>
      </c>
      <c r="CT58" s="29">
        <v>0</v>
      </c>
      <c r="CU58" s="29">
        <v>-19.2</v>
      </c>
      <c r="CV58" s="29">
        <v>190.35</v>
      </c>
      <c r="CW58" s="29">
        <v>-14.1</v>
      </c>
      <c r="CX58" s="28">
        <v>-0.15505090054815976</v>
      </c>
      <c r="CY58" s="28">
        <v>-8.8308343298684575E-2</v>
      </c>
      <c r="CZ58" s="31" t="s">
        <v>100</v>
      </c>
      <c r="DA58" s="5" t="s">
        <v>100</v>
      </c>
      <c r="DB58" s="9"/>
      <c r="DC58" s="9"/>
    </row>
    <row r="59" spans="1:107" ht="20">
      <c r="A59" s="25" t="s">
        <v>747</v>
      </c>
      <c r="B59" s="25" t="s">
        <v>748</v>
      </c>
      <c r="C59" s="26" t="s">
        <v>104</v>
      </c>
      <c r="D59" s="26" t="s">
        <v>1137</v>
      </c>
      <c r="E59" s="32" t="s">
        <v>99</v>
      </c>
      <c r="F59" s="32" t="s">
        <v>1138</v>
      </c>
      <c r="G59" s="27">
        <v>1.07</v>
      </c>
      <c r="H59" s="27">
        <v>1.3417181126331814</v>
      </c>
      <c r="I59" s="28">
        <v>9.0499999999999997E-2</v>
      </c>
      <c r="J59" s="28">
        <v>0.18252548919330291</v>
      </c>
      <c r="K59" s="28">
        <v>3.2000000000000001E-2</v>
      </c>
      <c r="L59" s="28">
        <v>9.3100000000000002E-2</v>
      </c>
      <c r="M59" s="28">
        <v>7.7272999999999994E-2</v>
      </c>
      <c r="N59" s="28">
        <v>0.14849648892779896</v>
      </c>
      <c r="O59" s="28">
        <v>-0.16270388364325336</v>
      </c>
      <c r="P59" s="28">
        <v>-0.13498055916074436</v>
      </c>
      <c r="Q59" s="29">
        <v>81</v>
      </c>
      <c r="R59" s="29">
        <v>0</v>
      </c>
      <c r="S59" s="29">
        <v>38.700000000000003</v>
      </c>
      <c r="T59" s="29">
        <v>38.700000000000003</v>
      </c>
      <c r="U59" s="29">
        <v>119.7</v>
      </c>
      <c r="V59" s="29">
        <v>1.23</v>
      </c>
      <c r="W59" s="29">
        <v>118.47</v>
      </c>
      <c r="X59" s="30">
        <v>1.0275689223057645E-2</v>
      </c>
      <c r="Y59" s="31">
        <v>6.5101906183813063E-2</v>
      </c>
      <c r="Z59" s="30">
        <v>0.30140186915887851</v>
      </c>
      <c r="AA59" s="30">
        <v>0.32330827067669177</v>
      </c>
      <c r="AB59" s="30">
        <v>0.43143812709030105</v>
      </c>
      <c r="AC59" s="30">
        <v>0.4777777777777778</v>
      </c>
      <c r="AD59" s="29">
        <v>1.4E-2</v>
      </c>
      <c r="AE59" s="31">
        <v>1.217916666666667</v>
      </c>
      <c r="AF59" s="30">
        <v>0.1</v>
      </c>
      <c r="AG59" s="30">
        <v>0.47699999999999998</v>
      </c>
      <c r="AH59" s="31">
        <v>0.33333333333333337</v>
      </c>
      <c r="AI59" s="1">
        <v>4.4757433489827854</v>
      </c>
      <c r="AJ59" s="31">
        <v>18.706697459584294</v>
      </c>
      <c r="AK59" s="31">
        <v>40.5</v>
      </c>
      <c r="AL59" s="31" t="s">
        <v>100</v>
      </c>
      <c r="AM59" s="31" t="s">
        <v>100</v>
      </c>
      <c r="AN59" s="31">
        <v>0.90301003344481601</v>
      </c>
      <c r="AO59" s="31">
        <v>1.4917127071823206</v>
      </c>
      <c r="AP59" s="31">
        <v>41.423076923076927</v>
      </c>
      <c r="AQ59" s="31">
        <v>10.392105263157895</v>
      </c>
      <c r="AR59" s="31">
        <v>0.93158763859400795</v>
      </c>
      <c r="AS59" s="31">
        <v>2.1817679558011052</v>
      </c>
      <c r="AT59" s="30">
        <v>0</v>
      </c>
      <c r="AU59" s="30">
        <v>0</v>
      </c>
      <c r="AV59" s="28" t="s">
        <v>100</v>
      </c>
      <c r="AW59" s="28" t="s">
        <v>100</v>
      </c>
      <c r="AX59" s="28">
        <v>0.61399999999999999</v>
      </c>
      <c r="AY59" s="28">
        <v>1.6780000000000002</v>
      </c>
      <c r="AZ59" s="30" t="s">
        <v>100</v>
      </c>
      <c r="BA59" s="30" t="s">
        <v>100</v>
      </c>
      <c r="BB59" s="30">
        <v>1.9821605550049554E-2</v>
      </c>
      <c r="BC59" s="30">
        <v>1.3515929767054591E-2</v>
      </c>
      <c r="BD59" s="30">
        <v>3.7950664136622389E-2</v>
      </c>
      <c r="BE59" s="30">
        <v>5.4269449715370011E-2</v>
      </c>
      <c r="BF59" s="30">
        <v>0.46849315068493153</v>
      </c>
      <c r="BG59" s="30" t="s">
        <v>100</v>
      </c>
      <c r="BH59" s="29">
        <v>4.33</v>
      </c>
      <c r="BI59" s="29">
        <v>2</v>
      </c>
      <c r="BJ59" s="29">
        <v>2.86</v>
      </c>
      <c r="BK59" s="29">
        <v>2.86</v>
      </c>
      <c r="BL59" s="29">
        <v>54.3</v>
      </c>
      <c r="BM59" s="29">
        <v>52.7</v>
      </c>
      <c r="BN59" s="29">
        <v>12.5</v>
      </c>
      <c r="BO59" s="29">
        <v>11.4</v>
      </c>
      <c r="BP59" s="29">
        <v>1.5201095890410958</v>
      </c>
      <c r="BQ59" s="29">
        <v>7.47</v>
      </c>
      <c r="BR59" s="29">
        <v>0</v>
      </c>
      <c r="BS59" s="29">
        <v>-2.294</v>
      </c>
      <c r="BT59" s="30">
        <v>-1.5091017230192489</v>
      </c>
      <c r="BU59" s="29">
        <v>3.8141095890410961</v>
      </c>
      <c r="BV59" s="29">
        <v>-3.1759999999999993</v>
      </c>
      <c r="BW59" s="29">
        <v>4.2940000000000005</v>
      </c>
      <c r="BX59" s="29">
        <v>100.9</v>
      </c>
      <c r="BY59" s="29">
        <v>112.468</v>
      </c>
      <c r="BZ59" s="29">
        <v>89.7</v>
      </c>
      <c r="CA59" s="29">
        <v>127.17</v>
      </c>
      <c r="CB59" s="29">
        <v>0</v>
      </c>
      <c r="CC59" s="31">
        <v>0.318</v>
      </c>
      <c r="CD59" s="31">
        <v>0.68300000000000005</v>
      </c>
      <c r="CE59" s="31">
        <v>0.36</v>
      </c>
      <c r="CF59" s="31" t="s">
        <v>100</v>
      </c>
      <c r="CG59" s="31" t="s">
        <v>100</v>
      </c>
      <c r="CH59" s="29" t="s">
        <v>100</v>
      </c>
      <c r="CI59" s="29" t="s">
        <v>100</v>
      </c>
      <c r="CJ59" s="29">
        <v>0</v>
      </c>
      <c r="CK59" s="28">
        <f t="shared" si="0"/>
        <v>0</v>
      </c>
      <c r="CL59" s="34">
        <f t="shared" si="1"/>
        <v>0.42698749705119127</v>
      </c>
      <c r="CM59" s="29">
        <v>3.65</v>
      </c>
      <c r="CN59" s="29">
        <v>1.71</v>
      </c>
      <c r="CO59" s="29">
        <v>2</v>
      </c>
      <c r="CP59" s="29">
        <v>81</v>
      </c>
      <c r="CQ59" s="29">
        <v>11.4</v>
      </c>
      <c r="CR59" s="29">
        <v>118.47</v>
      </c>
      <c r="CS59" s="29" t="s">
        <v>100</v>
      </c>
      <c r="CT59" s="29">
        <v>0</v>
      </c>
      <c r="CU59" s="29">
        <v>2.86</v>
      </c>
      <c r="CV59" s="29">
        <v>127.17</v>
      </c>
      <c r="CW59" s="29">
        <v>12.5</v>
      </c>
      <c r="CX59" s="28">
        <v>1.9821605550049554E-2</v>
      </c>
      <c r="CY59" s="28">
        <v>1.3515929767054591E-2</v>
      </c>
      <c r="CZ59" s="31">
        <v>9.4776000000000007</v>
      </c>
      <c r="DA59" s="5" t="s">
        <v>100</v>
      </c>
      <c r="DB59" s="9"/>
      <c r="DC59" s="9"/>
    </row>
    <row r="60" spans="1:107" ht="20">
      <c r="A60" s="25" t="s">
        <v>559</v>
      </c>
      <c r="B60" s="25" t="s">
        <v>560</v>
      </c>
      <c r="C60" s="26" t="s">
        <v>138</v>
      </c>
      <c r="D60" s="26" t="s">
        <v>1137</v>
      </c>
      <c r="E60" s="32" t="s">
        <v>99</v>
      </c>
      <c r="F60" s="32" t="s">
        <v>1138</v>
      </c>
      <c r="G60" s="27">
        <v>0.64</v>
      </c>
      <c r="H60" s="27">
        <v>0.68008835402543977</v>
      </c>
      <c r="I60" s="28">
        <v>9.0499999999999997E-2</v>
      </c>
      <c r="J60" s="28">
        <v>0.12264799603930229</v>
      </c>
      <c r="K60" s="28">
        <v>4.7E-2</v>
      </c>
      <c r="L60" s="28">
        <v>0.1081</v>
      </c>
      <c r="M60" s="28">
        <v>8.9722999999999997E-2</v>
      </c>
      <c r="N60" s="28">
        <v>0.11900378798347219</v>
      </c>
      <c r="O60" s="28">
        <v>-8.1799189673254544E-2</v>
      </c>
      <c r="P60" s="28">
        <v>-6.7731253638449451E-2</v>
      </c>
      <c r="Q60" s="29">
        <v>345.5</v>
      </c>
      <c r="R60" s="29">
        <v>0</v>
      </c>
      <c r="S60" s="29">
        <v>43</v>
      </c>
      <c r="T60" s="29">
        <v>43</v>
      </c>
      <c r="U60" s="29">
        <v>388.5</v>
      </c>
      <c r="V60" s="29">
        <v>30.7</v>
      </c>
      <c r="W60" s="29">
        <v>357.8</v>
      </c>
      <c r="X60" s="30">
        <v>7.9021879021879016E-2</v>
      </c>
      <c r="Y60" s="31">
        <v>2.1065099403280458E-2</v>
      </c>
      <c r="Z60" s="30">
        <v>0.10348977135980746</v>
      </c>
      <c r="AA60" s="30">
        <v>0.11068211068211069</v>
      </c>
      <c r="AB60" s="30">
        <v>0.11543624161073826</v>
      </c>
      <c r="AC60" s="30">
        <v>0.12445730824891461</v>
      </c>
      <c r="AD60" s="29">
        <v>0.104</v>
      </c>
      <c r="AE60" s="31">
        <v>0.42347222222222225</v>
      </c>
      <c r="AF60" s="30">
        <v>0.12649110640673517</v>
      </c>
      <c r="AG60" s="30" t="s">
        <v>100</v>
      </c>
      <c r="AH60" s="31">
        <v>0.21637426900584791</v>
      </c>
      <c r="AI60" s="1">
        <v>69.320388349514573</v>
      </c>
      <c r="AJ60" s="31">
        <v>18.77717391304348</v>
      </c>
      <c r="AK60" s="31">
        <v>22.435064935064936</v>
      </c>
      <c r="AL60" s="31">
        <v>17.333333333333332</v>
      </c>
      <c r="AM60" s="31" t="s">
        <v>100</v>
      </c>
      <c r="AN60" s="31">
        <v>0.9275167785234899</v>
      </c>
      <c r="AO60" s="31">
        <v>2.1770636420919978</v>
      </c>
      <c r="AP60" s="31">
        <v>10.022408963585434</v>
      </c>
      <c r="AQ60" s="31">
        <v>6.7893738140417454</v>
      </c>
      <c r="AR60" s="31">
        <v>0.94200036858594638</v>
      </c>
      <c r="AS60" s="31">
        <v>2.2545683679899184</v>
      </c>
      <c r="AT60" s="30">
        <v>0.62597402597402596</v>
      </c>
      <c r="AU60" s="30">
        <v>2.7901591895803185E-2</v>
      </c>
      <c r="AV60" s="28" t="s">
        <v>100</v>
      </c>
      <c r="AW60" s="28" t="s">
        <v>100</v>
      </c>
      <c r="AX60" s="28" t="s">
        <v>100</v>
      </c>
      <c r="AY60" s="28" t="s">
        <v>100</v>
      </c>
      <c r="AZ60" s="30" t="s">
        <v>100</v>
      </c>
      <c r="BA60" s="30">
        <v>8.3900000000000002E-2</v>
      </c>
      <c r="BB60" s="30">
        <v>4.0848806366047749E-2</v>
      </c>
      <c r="BC60" s="30">
        <v>5.1272534345022734E-2</v>
      </c>
      <c r="BD60" s="30">
        <v>9.6612296110414053E-2</v>
      </c>
      <c r="BE60" s="30">
        <v>0.22396486825595985</v>
      </c>
      <c r="BF60" s="30">
        <v>0.49671052631578949</v>
      </c>
      <c r="BG60" s="30">
        <v>9.2700000000000005E-3</v>
      </c>
      <c r="BH60" s="29">
        <v>18.399999999999999</v>
      </c>
      <c r="BI60" s="29">
        <v>15.4</v>
      </c>
      <c r="BJ60" s="29">
        <v>35.700000000000003</v>
      </c>
      <c r="BK60" s="29">
        <v>35.700000000000003</v>
      </c>
      <c r="BL60" s="29">
        <v>158.69999999999999</v>
      </c>
      <c r="BM60" s="29">
        <v>159.4</v>
      </c>
      <c r="BN60" s="29">
        <v>53.2</v>
      </c>
      <c r="BO60" s="29">
        <v>52.7</v>
      </c>
      <c r="BP60" s="29">
        <v>17.967434210526317</v>
      </c>
      <c r="BQ60" s="29">
        <v>-20.899999999999991</v>
      </c>
      <c r="BR60" s="29">
        <v>0</v>
      </c>
      <c r="BS60" s="29">
        <v>73.8</v>
      </c>
      <c r="BT60" s="30">
        <v>4.1074312077772284</v>
      </c>
      <c r="BU60" s="29">
        <v>-55.832565789473676</v>
      </c>
      <c r="BV60" s="29">
        <v>-37.500000000000007</v>
      </c>
      <c r="BW60" s="29">
        <v>-58.4</v>
      </c>
      <c r="BX60" s="29">
        <v>377</v>
      </c>
      <c r="BY60" s="29">
        <v>350.43</v>
      </c>
      <c r="BZ60" s="29">
        <v>372.5</v>
      </c>
      <c r="CA60" s="29">
        <v>379.83</v>
      </c>
      <c r="CB60" s="29">
        <v>-9.64</v>
      </c>
      <c r="CC60" s="31">
        <v>-0.26500000000000001</v>
      </c>
      <c r="CD60" s="31" t="s">
        <v>100</v>
      </c>
      <c r="CE60" s="31">
        <v>0.36</v>
      </c>
      <c r="CF60" s="31" t="s">
        <v>100</v>
      </c>
      <c r="CG60" s="31" t="s">
        <v>100</v>
      </c>
      <c r="CH60" s="29" t="s">
        <v>100</v>
      </c>
      <c r="CI60" s="29" t="s">
        <v>100</v>
      </c>
      <c r="CJ60" s="29">
        <v>-9.64</v>
      </c>
      <c r="CK60" s="28" t="str">
        <f t="shared" si="0"/>
        <v>NA</v>
      </c>
      <c r="CL60" s="34">
        <f t="shared" si="1"/>
        <v>0.41781849774899293</v>
      </c>
      <c r="CM60" s="29">
        <v>30.4</v>
      </c>
      <c r="CN60" s="29">
        <v>15.1</v>
      </c>
      <c r="CO60" s="29">
        <v>15.4</v>
      </c>
      <c r="CP60" s="29">
        <v>345.5</v>
      </c>
      <c r="CQ60" s="29">
        <v>52.7</v>
      </c>
      <c r="CR60" s="29">
        <v>357.8</v>
      </c>
      <c r="CS60" s="29">
        <v>-37.500000000000007</v>
      </c>
      <c r="CT60" s="29">
        <v>0</v>
      </c>
      <c r="CU60" s="29">
        <v>35.700000000000003</v>
      </c>
      <c r="CV60" s="29">
        <v>379.83</v>
      </c>
      <c r="CW60" s="29">
        <v>53.2</v>
      </c>
      <c r="CX60" s="28">
        <v>4.0848806366047749E-2</v>
      </c>
      <c r="CY60" s="28">
        <v>5.1272534345022734E-2</v>
      </c>
      <c r="CZ60" s="31">
        <v>6.7255639097744355</v>
      </c>
      <c r="DA60" s="5" t="s">
        <v>100</v>
      </c>
      <c r="DB60" s="9"/>
      <c r="DC60" s="9"/>
    </row>
    <row r="61" spans="1:107" ht="20">
      <c r="A61" s="25" t="s">
        <v>420</v>
      </c>
      <c r="B61" s="25" t="s">
        <v>421</v>
      </c>
      <c r="C61" s="26" t="s">
        <v>122</v>
      </c>
      <c r="D61" s="26" t="s">
        <v>1137</v>
      </c>
      <c r="E61" s="32" t="s">
        <v>99</v>
      </c>
      <c r="F61" s="32" t="s">
        <v>1138</v>
      </c>
      <c r="G61" s="27">
        <v>0.76</v>
      </c>
      <c r="H61" s="27">
        <v>1.8248327566320643</v>
      </c>
      <c r="I61" s="28">
        <v>9.0499999999999997E-2</v>
      </c>
      <c r="J61" s="28">
        <v>0.22624736447520183</v>
      </c>
      <c r="K61" s="28">
        <v>4.7E-2</v>
      </c>
      <c r="L61" s="28">
        <v>0.1081</v>
      </c>
      <c r="M61" s="28">
        <v>8.9722999999999997E-2</v>
      </c>
      <c r="N61" s="28">
        <v>0.1465821925063048</v>
      </c>
      <c r="O61" s="28" t="s">
        <v>100</v>
      </c>
      <c r="P61" s="28">
        <v>-1.1107061869571666E-2</v>
      </c>
      <c r="Q61" s="29">
        <v>346.8</v>
      </c>
      <c r="R61" s="29">
        <v>0</v>
      </c>
      <c r="S61" s="29">
        <v>485.9</v>
      </c>
      <c r="T61" s="29">
        <v>485.9</v>
      </c>
      <c r="U61" s="29">
        <v>832.7</v>
      </c>
      <c r="V61" s="29">
        <v>18.3</v>
      </c>
      <c r="W61" s="29">
        <v>814.40000000000009</v>
      </c>
      <c r="X61" s="30">
        <v>2.1976702293743246E-2</v>
      </c>
      <c r="Y61" s="31">
        <v>2.2406763855115731E-4</v>
      </c>
      <c r="Z61" s="30" t="s">
        <v>100</v>
      </c>
      <c r="AA61" s="30">
        <v>0.58352347784316072</v>
      </c>
      <c r="AB61" s="30" t="s">
        <v>100</v>
      </c>
      <c r="AC61" s="30">
        <v>1.4010957324106112</v>
      </c>
      <c r="AD61" s="29">
        <v>4.0000000000000001E-3</v>
      </c>
      <c r="AE61" s="31">
        <v>1.1921111111111111</v>
      </c>
      <c r="AF61" s="30" t="s">
        <v>100</v>
      </c>
      <c r="AG61" s="30" t="s">
        <v>100</v>
      </c>
      <c r="AH61" s="31">
        <v>0</v>
      </c>
      <c r="AI61" s="1">
        <v>2.1964809384164226</v>
      </c>
      <c r="AJ61" s="31">
        <v>28.195121951219512</v>
      </c>
      <c r="AK61" s="31" t="s">
        <v>100</v>
      </c>
      <c r="AL61" s="31" t="s">
        <v>100</v>
      </c>
      <c r="AM61" s="31" t="s">
        <v>100</v>
      </c>
      <c r="AN61" s="31" t="s">
        <v>100</v>
      </c>
      <c r="AO61" s="31">
        <v>0.67326732673267331</v>
      </c>
      <c r="AP61" s="31">
        <v>10.873164218958612</v>
      </c>
      <c r="AQ61" s="31">
        <v>8.9494505494505496</v>
      </c>
      <c r="AR61" s="31">
        <v>2.8908956664962808</v>
      </c>
      <c r="AS61" s="31">
        <v>1.5810522228693458</v>
      </c>
      <c r="AT61" s="30" t="s">
        <v>100</v>
      </c>
      <c r="AU61" s="30">
        <v>0</v>
      </c>
      <c r="AV61" s="28" t="s">
        <v>100</v>
      </c>
      <c r="AW61" s="28" t="s">
        <v>100</v>
      </c>
      <c r="AX61" s="28">
        <v>-0.36099999999999999</v>
      </c>
      <c r="AY61" s="28">
        <v>-8.9499999999999996E-2</v>
      </c>
      <c r="AZ61" s="30" t="s">
        <v>100</v>
      </c>
      <c r="BA61" s="30" t="s">
        <v>100</v>
      </c>
      <c r="BB61" s="30" t="s">
        <v>100</v>
      </c>
      <c r="BC61" s="30">
        <v>0.13547513063673314</v>
      </c>
      <c r="BD61" s="30">
        <v>-0.14936466075281707</v>
      </c>
      <c r="BE61" s="30">
        <v>0.17957324382642054</v>
      </c>
      <c r="BF61" s="30">
        <v>0</v>
      </c>
      <c r="BG61" s="30">
        <v>0.25629999999999997</v>
      </c>
      <c r="BH61" s="29">
        <v>12.3</v>
      </c>
      <c r="BI61" s="29">
        <v>-62.3</v>
      </c>
      <c r="BJ61" s="29">
        <v>74.900000000000006</v>
      </c>
      <c r="BK61" s="29">
        <v>74.900000000000006</v>
      </c>
      <c r="BL61" s="29">
        <v>515.1</v>
      </c>
      <c r="BM61" s="29">
        <v>417.1</v>
      </c>
      <c r="BN61" s="29">
        <v>150.5</v>
      </c>
      <c r="BO61" s="29">
        <v>91</v>
      </c>
      <c r="BP61" s="29">
        <v>74.900000000000006</v>
      </c>
      <c r="BQ61" s="29">
        <v>-3</v>
      </c>
      <c r="BR61" s="29">
        <v>0</v>
      </c>
      <c r="BS61" s="29">
        <v>25.3</v>
      </c>
      <c r="BT61" s="30">
        <v>0.33778371161548731</v>
      </c>
      <c r="BU61" s="29">
        <v>49.600000000000009</v>
      </c>
      <c r="BV61" s="29">
        <v>-84.6</v>
      </c>
      <c r="BW61" s="29">
        <v>-87.6</v>
      </c>
      <c r="BX61" s="29">
        <v>-134</v>
      </c>
      <c r="BY61" s="29">
        <v>552.86899999999991</v>
      </c>
      <c r="BZ61" s="29">
        <v>-185.6</v>
      </c>
      <c r="CA61" s="29">
        <v>281.71199999999993</v>
      </c>
      <c r="CB61" s="29">
        <v>0</v>
      </c>
      <c r="CC61" s="31" t="s">
        <v>100</v>
      </c>
      <c r="CD61" s="31">
        <v>0.14799999999999999</v>
      </c>
      <c r="CE61" s="31">
        <v>0.36</v>
      </c>
      <c r="CF61" s="31">
        <v>1.437508288331051</v>
      </c>
      <c r="CG61" s="31">
        <v>1.5128148636254044</v>
      </c>
      <c r="CH61" s="29">
        <v>39.64</v>
      </c>
      <c r="CI61" s="29">
        <v>-345.74999999999994</v>
      </c>
      <c r="CJ61" s="29">
        <v>0</v>
      </c>
      <c r="CK61" s="28">
        <f t="shared" si="0"/>
        <v>0</v>
      </c>
      <c r="CL61" s="34">
        <f t="shared" si="1"/>
        <v>1.8284631112625664</v>
      </c>
      <c r="CM61" s="29" t="s">
        <v>100</v>
      </c>
      <c r="CN61" s="29" t="s">
        <v>100</v>
      </c>
      <c r="CO61" s="29" t="s">
        <v>100</v>
      </c>
      <c r="CP61" s="29" t="s">
        <v>100</v>
      </c>
      <c r="CQ61" s="29">
        <v>91</v>
      </c>
      <c r="CR61" s="29">
        <v>814.40000000000009</v>
      </c>
      <c r="CS61" s="29" t="s">
        <v>100</v>
      </c>
      <c r="CT61" s="29">
        <v>0</v>
      </c>
      <c r="CU61" s="29">
        <v>74.900000000000006</v>
      </c>
      <c r="CV61" s="29">
        <v>281.71199999999993</v>
      </c>
      <c r="CW61" s="29">
        <v>150.5</v>
      </c>
      <c r="CX61" s="28" t="s">
        <v>100</v>
      </c>
      <c r="CY61" s="28">
        <v>0.13547513063673314</v>
      </c>
      <c r="CZ61" s="31">
        <v>5.4112956810631232</v>
      </c>
      <c r="DA61" s="5">
        <v>11.091492776886035</v>
      </c>
      <c r="DB61" s="9"/>
      <c r="DC61" s="9"/>
    </row>
    <row r="62" spans="1:107" ht="20">
      <c r="A62" s="25" t="s">
        <v>529</v>
      </c>
      <c r="B62" s="25" t="s">
        <v>530</v>
      </c>
      <c r="C62" s="26" t="s">
        <v>138</v>
      </c>
      <c r="D62" s="26" t="s">
        <v>1137</v>
      </c>
      <c r="E62" s="32" t="s">
        <v>99</v>
      </c>
      <c r="F62" s="32" t="s">
        <v>1138</v>
      </c>
      <c r="G62" s="27">
        <v>0.64</v>
      </c>
      <c r="H62" s="27">
        <v>9.9590551181102374</v>
      </c>
      <c r="I62" s="28">
        <v>9.0499999999999997E-2</v>
      </c>
      <c r="J62" s="28">
        <v>0.96239448818897655</v>
      </c>
      <c r="K62" s="28">
        <v>4.7E-2</v>
      </c>
      <c r="L62" s="28">
        <v>0.1081</v>
      </c>
      <c r="M62" s="28">
        <v>8.9722999999999997E-2</v>
      </c>
      <c r="N62" s="28">
        <v>0.1458035965844402</v>
      </c>
      <c r="O62" s="28">
        <v>-1.1104136436090897</v>
      </c>
      <c r="P62" s="28">
        <v>-0.13952447646318822</v>
      </c>
      <c r="Q62" s="29">
        <v>50.8</v>
      </c>
      <c r="R62" s="29">
        <v>0</v>
      </c>
      <c r="S62" s="29">
        <v>739.7</v>
      </c>
      <c r="T62" s="29">
        <v>739.7</v>
      </c>
      <c r="U62" s="29">
        <v>790.5</v>
      </c>
      <c r="V62" s="29">
        <v>7.82</v>
      </c>
      <c r="W62" s="29">
        <v>782.68</v>
      </c>
      <c r="X62" s="30">
        <v>9.8924731182795708E-3</v>
      </c>
      <c r="Y62" s="31">
        <v>6.2497722386210416E-2</v>
      </c>
      <c r="Z62" s="30">
        <v>0.70414088529271779</v>
      </c>
      <c r="AA62" s="30">
        <v>0.93573687539531947</v>
      </c>
      <c r="AB62" s="30">
        <v>2.3799871299871302</v>
      </c>
      <c r="AC62" s="30">
        <v>14.561023622047246</v>
      </c>
      <c r="AD62" s="29">
        <v>4.0000000000000001E-3</v>
      </c>
      <c r="AE62" s="31">
        <v>0.21758333333333338</v>
      </c>
      <c r="AF62" s="30">
        <v>0.18708286933869708</v>
      </c>
      <c r="AG62" s="30" t="s">
        <v>100</v>
      </c>
      <c r="AH62" s="31">
        <v>0</v>
      </c>
      <c r="AI62" s="1">
        <v>0.15786290322580646</v>
      </c>
      <c r="AJ62" s="31" t="s">
        <v>100</v>
      </c>
      <c r="AK62" s="31" t="s">
        <v>100</v>
      </c>
      <c r="AL62" s="31" t="s">
        <v>100</v>
      </c>
      <c r="AM62" s="31" t="s">
        <v>100</v>
      </c>
      <c r="AN62" s="31">
        <v>0.16344916344916344</v>
      </c>
      <c r="AO62" s="31">
        <v>0.23860967590418034</v>
      </c>
      <c r="AP62" s="31">
        <v>99.959131545338437</v>
      </c>
      <c r="AQ62" s="31">
        <v>36.403720930232559</v>
      </c>
      <c r="AR62" s="31">
        <v>0.79842493981311446</v>
      </c>
      <c r="AS62" s="31">
        <v>3.6762799436355094</v>
      </c>
      <c r="AT62" s="30" t="s">
        <v>100</v>
      </c>
      <c r="AU62" s="30">
        <v>0</v>
      </c>
      <c r="AV62" s="28" t="s">
        <v>100</v>
      </c>
      <c r="AW62" s="28" t="s">
        <v>100</v>
      </c>
      <c r="AX62" s="28">
        <v>-9.5199999999999993E-2</v>
      </c>
      <c r="AY62" s="28">
        <v>5.7299999999999999E-3</v>
      </c>
      <c r="AZ62" s="30" t="s">
        <v>100</v>
      </c>
      <c r="BA62" s="30" t="s">
        <v>100</v>
      </c>
      <c r="BB62" s="30">
        <v>-0.14801915542011321</v>
      </c>
      <c r="BC62" s="30">
        <v>6.2791201212519746E-3</v>
      </c>
      <c r="BD62" s="30">
        <v>-0.35733053074093535</v>
      </c>
      <c r="BE62" s="30">
        <v>4.1145559642669464E-2</v>
      </c>
      <c r="BF62" s="30">
        <v>0</v>
      </c>
      <c r="BG62" s="30">
        <v>0.1042</v>
      </c>
      <c r="BH62" s="29">
        <v>-50.4</v>
      </c>
      <c r="BI62" s="29">
        <v>-68</v>
      </c>
      <c r="BJ62" s="29">
        <v>7.83</v>
      </c>
      <c r="BK62" s="29">
        <v>7.83</v>
      </c>
      <c r="BL62" s="29">
        <v>212.9</v>
      </c>
      <c r="BM62" s="29">
        <v>190.3</v>
      </c>
      <c r="BN62" s="29">
        <v>30.3</v>
      </c>
      <c r="BO62" s="29">
        <v>21.5</v>
      </c>
      <c r="BP62" s="29">
        <v>7.83</v>
      </c>
      <c r="BQ62" s="29">
        <v>115.76</v>
      </c>
      <c r="BR62" s="29">
        <v>0</v>
      </c>
      <c r="BS62" s="29">
        <v>12.4</v>
      </c>
      <c r="BT62" s="30">
        <v>1.5836526181353767</v>
      </c>
      <c r="BU62" s="29">
        <v>-4.57</v>
      </c>
      <c r="BV62" s="29">
        <v>-196.16000000000003</v>
      </c>
      <c r="BW62" s="29">
        <v>-80.400000000000006</v>
      </c>
      <c r="BX62" s="29">
        <v>459.4</v>
      </c>
      <c r="BY62" s="29">
        <v>1246.99</v>
      </c>
      <c r="BZ62" s="29">
        <v>310.8</v>
      </c>
      <c r="CA62" s="29">
        <v>980.28000000000009</v>
      </c>
      <c r="CB62" s="29">
        <v>0</v>
      </c>
      <c r="CC62" s="31">
        <v>-0.28499999999999998</v>
      </c>
      <c r="CD62" s="31">
        <v>0.81599999999999995</v>
      </c>
      <c r="CE62" s="31">
        <v>0.36</v>
      </c>
      <c r="CF62" s="31">
        <v>0.90850392704940952</v>
      </c>
      <c r="CG62" s="31">
        <v>1.5350747599469949</v>
      </c>
      <c r="CH62" s="29">
        <v>37.14</v>
      </c>
      <c r="CI62" s="29">
        <v>-6.01</v>
      </c>
      <c r="CJ62" s="29">
        <v>0</v>
      </c>
      <c r="CK62" s="28">
        <f t="shared" si="0"/>
        <v>0</v>
      </c>
      <c r="CL62" s="34">
        <f t="shared" si="1"/>
        <v>0.21718284571755009</v>
      </c>
      <c r="CM62" s="29" t="s">
        <v>100</v>
      </c>
      <c r="CN62" s="29" t="s">
        <v>100</v>
      </c>
      <c r="CO62" s="29" t="s">
        <v>100</v>
      </c>
      <c r="CP62" s="29" t="s">
        <v>100</v>
      </c>
      <c r="CQ62" s="29">
        <v>21.5</v>
      </c>
      <c r="CR62" s="29">
        <v>782.68</v>
      </c>
      <c r="CS62" s="29" t="s">
        <v>100</v>
      </c>
      <c r="CT62" s="29">
        <v>0</v>
      </c>
      <c r="CU62" s="29">
        <v>7.83</v>
      </c>
      <c r="CV62" s="29">
        <v>980.28000000000009</v>
      </c>
      <c r="CW62" s="29">
        <v>30.3</v>
      </c>
      <c r="CX62" s="28">
        <v>-0.14801915542011321</v>
      </c>
      <c r="CY62" s="28">
        <v>6.2791201212519746E-3</v>
      </c>
      <c r="CZ62" s="31">
        <v>25.83102310231023</v>
      </c>
      <c r="DA62" s="5">
        <v>5.4886066833595217</v>
      </c>
      <c r="DB62" s="9"/>
      <c r="DC62" s="9"/>
    </row>
    <row r="63" spans="1:107" ht="20">
      <c r="A63" s="25" t="s">
        <v>703</v>
      </c>
      <c r="B63" s="25" t="s">
        <v>704</v>
      </c>
      <c r="C63" s="26" t="s">
        <v>107</v>
      </c>
      <c r="D63" s="26" t="s">
        <v>1137</v>
      </c>
      <c r="E63" s="32" t="s">
        <v>99</v>
      </c>
      <c r="F63" s="32" t="s">
        <v>1138</v>
      </c>
      <c r="G63" s="27">
        <v>0.88</v>
      </c>
      <c r="H63" s="27">
        <v>4.4682347360434029</v>
      </c>
      <c r="I63" s="28">
        <v>9.0499999999999997E-2</v>
      </c>
      <c r="J63" s="28">
        <v>0.46547524361192794</v>
      </c>
      <c r="K63" s="28">
        <v>4.7E-2</v>
      </c>
      <c r="L63" s="28">
        <v>0.1081</v>
      </c>
      <c r="M63" s="28">
        <v>8.9722999999999997E-2</v>
      </c>
      <c r="N63" s="28">
        <v>0.16372582078091891</v>
      </c>
      <c r="O63" s="28" t="s">
        <v>100</v>
      </c>
      <c r="P63" s="28">
        <v>-0.37339408625790071</v>
      </c>
      <c r="Q63" s="29">
        <v>112.8</v>
      </c>
      <c r="R63" s="29">
        <v>67.746452529199843</v>
      </c>
      <c r="S63" s="29">
        <v>392.2</v>
      </c>
      <c r="T63" s="29">
        <v>459.94645252919986</v>
      </c>
      <c r="U63" s="29">
        <v>572.74645252919981</v>
      </c>
      <c r="V63" s="29">
        <v>0.90500000000000003</v>
      </c>
      <c r="W63" s="29">
        <v>571.84145252919984</v>
      </c>
      <c r="X63" s="30">
        <v>1.5801058147171347E-3</v>
      </c>
      <c r="Y63" s="31">
        <v>6.5628424983428822E-5</v>
      </c>
      <c r="Z63" s="30" t="s">
        <v>100</v>
      </c>
      <c r="AA63" s="30">
        <v>0.80305421447503567</v>
      </c>
      <c r="AB63" s="30" t="s">
        <v>100</v>
      </c>
      <c r="AC63" s="30">
        <v>4.0775394727765946</v>
      </c>
      <c r="AD63" s="29">
        <v>4.0000000000000001E-3</v>
      </c>
      <c r="AE63" s="31">
        <v>1.1288333333333334</v>
      </c>
      <c r="AF63" s="30" t="s">
        <v>100</v>
      </c>
      <c r="AG63" s="30" t="s">
        <v>100</v>
      </c>
      <c r="AH63" s="31">
        <v>0</v>
      </c>
      <c r="AI63" s="1" t="s">
        <v>100</v>
      </c>
      <c r="AJ63" s="31" t="s">
        <v>100</v>
      </c>
      <c r="AK63" s="31" t="s">
        <v>100</v>
      </c>
      <c r="AL63" s="31" t="s">
        <v>100</v>
      </c>
      <c r="AM63" s="31" t="s">
        <v>100</v>
      </c>
      <c r="AN63" s="31" t="s">
        <v>100</v>
      </c>
      <c r="AO63" s="31">
        <v>1.1848739495798319</v>
      </c>
      <c r="AP63" s="31" t="s">
        <v>100</v>
      </c>
      <c r="AQ63" s="31">
        <v>31.768969584955546</v>
      </c>
      <c r="AR63" s="31">
        <v>13.163497517603213</v>
      </c>
      <c r="AS63" s="31">
        <v>6.0067379467352922</v>
      </c>
      <c r="AT63" s="30" t="s">
        <v>100</v>
      </c>
      <c r="AU63" s="30">
        <v>0</v>
      </c>
      <c r="AV63" s="28" t="s">
        <v>100</v>
      </c>
      <c r="AW63" s="28" t="s">
        <v>100</v>
      </c>
      <c r="AX63" s="28">
        <v>-0.27300000000000002</v>
      </c>
      <c r="AY63" s="28">
        <v>-0.19899999999999998</v>
      </c>
      <c r="AZ63" s="30" t="s">
        <v>100</v>
      </c>
      <c r="BA63" s="30">
        <v>0.33100000000000002</v>
      </c>
      <c r="BB63" s="30" t="s">
        <v>100</v>
      </c>
      <c r="BC63" s="30">
        <v>-0.20966826547698181</v>
      </c>
      <c r="BD63" s="30">
        <v>-4.9971590909090908</v>
      </c>
      <c r="BE63" s="30">
        <v>-1.5106433310488632</v>
      </c>
      <c r="BF63" s="30">
        <v>0</v>
      </c>
      <c r="BG63" s="30">
        <v>0.11410000000000001</v>
      </c>
      <c r="BH63" s="29">
        <v>-231.8</v>
      </c>
      <c r="BI63" s="29">
        <v>-351.8</v>
      </c>
      <c r="BJ63" s="29">
        <v>-121.9</v>
      </c>
      <c r="BK63" s="29">
        <v>-106.34929050583997</v>
      </c>
      <c r="BL63" s="29">
        <v>95.2</v>
      </c>
      <c r="BM63" s="29">
        <v>70.400000000000006</v>
      </c>
      <c r="BN63" s="29">
        <v>12.9</v>
      </c>
      <c r="BO63" s="29">
        <v>18</v>
      </c>
      <c r="BP63" s="29">
        <v>-106.34929050583997</v>
      </c>
      <c r="BQ63" s="29">
        <v>1.61</v>
      </c>
      <c r="BR63" s="29">
        <v>0</v>
      </c>
      <c r="BS63" s="29">
        <v>-103.91</v>
      </c>
      <c r="BT63" s="30" t="s">
        <v>100</v>
      </c>
      <c r="BU63" s="29">
        <v>-2.4392905058399776</v>
      </c>
      <c r="BV63" s="29">
        <v>-249.50000000000003</v>
      </c>
      <c r="BW63" s="29">
        <v>-247.89000000000001</v>
      </c>
      <c r="BX63" s="29">
        <v>-70.099999999999994</v>
      </c>
      <c r="BY63" s="29">
        <v>507.22645252919983</v>
      </c>
      <c r="BZ63" s="29">
        <v>-415.6</v>
      </c>
      <c r="CA63" s="29">
        <v>43.441452529199836</v>
      </c>
      <c r="CB63" s="29">
        <v>0</v>
      </c>
      <c r="CC63" s="31" t="s">
        <v>100</v>
      </c>
      <c r="CD63" s="31">
        <v>0.114</v>
      </c>
      <c r="CE63" s="31">
        <v>0.36</v>
      </c>
      <c r="CF63" s="31">
        <v>1.2432785108847833</v>
      </c>
      <c r="CG63" s="31">
        <v>1.6161150179869477</v>
      </c>
      <c r="CH63" s="29">
        <v>4.0776999999999992</v>
      </c>
      <c r="CI63" s="29">
        <v>-62.898000000000003</v>
      </c>
      <c r="CJ63" s="29">
        <v>0</v>
      </c>
      <c r="CK63" s="28">
        <f t="shared" si="0"/>
        <v>0</v>
      </c>
      <c r="CL63" s="34">
        <f t="shared" si="1"/>
        <v>2.1914552681223047</v>
      </c>
      <c r="CM63" s="29" t="s">
        <v>100</v>
      </c>
      <c r="CN63" s="29" t="s">
        <v>100</v>
      </c>
      <c r="CO63" s="29" t="s">
        <v>100</v>
      </c>
      <c r="CP63" s="29" t="s">
        <v>100</v>
      </c>
      <c r="CQ63" s="29">
        <v>18</v>
      </c>
      <c r="CR63" s="29">
        <v>571.84145252919984</v>
      </c>
      <c r="CS63" s="29" t="s">
        <v>100</v>
      </c>
      <c r="CT63" s="29">
        <v>0</v>
      </c>
      <c r="CU63" s="29">
        <v>-106.34929050583997</v>
      </c>
      <c r="CV63" s="29">
        <v>43.441452529199836</v>
      </c>
      <c r="CW63" s="29">
        <v>12.9</v>
      </c>
      <c r="CX63" s="28" t="s">
        <v>100</v>
      </c>
      <c r="CY63" s="28">
        <v>-0.20966826547698181</v>
      </c>
      <c r="CZ63" s="31">
        <v>44.328794769705411</v>
      </c>
      <c r="DA63" s="5">
        <v>11.55185185185185</v>
      </c>
      <c r="DB63" s="9"/>
      <c r="DC63" s="9"/>
    </row>
    <row r="64" spans="1:107" ht="20">
      <c r="A64" s="25" t="s">
        <v>915</v>
      </c>
      <c r="B64" s="25" t="s">
        <v>916</v>
      </c>
      <c r="C64" s="26" t="s">
        <v>124</v>
      </c>
      <c r="D64" s="26" t="s">
        <v>1137</v>
      </c>
      <c r="E64" s="32" t="s">
        <v>99</v>
      </c>
      <c r="F64" s="32" t="s">
        <v>1138</v>
      </c>
      <c r="G64" s="27">
        <v>0.69</v>
      </c>
      <c r="H64" s="27">
        <v>1.0275812860647524</v>
      </c>
      <c r="I64" s="28">
        <v>9.0499999999999997E-2</v>
      </c>
      <c r="J64" s="28">
        <v>0.15409610638886009</v>
      </c>
      <c r="K64" s="28">
        <v>6.2E-2</v>
      </c>
      <c r="L64" s="28">
        <v>0.1231</v>
      </c>
      <c r="M64" s="28">
        <v>0.102173</v>
      </c>
      <c r="N64" s="28">
        <v>0.13313918995480209</v>
      </c>
      <c r="O64" s="28">
        <v>9.7491195198441488E-2</v>
      </c>
      <c r="P64" s="28">
        <v>-3.6030661899525473E-2</v>
      </c>
      <c r="Q64" s="29">
        <v>29.7</v>
      </c>
      <c r="R64" s="29">
        <v>0</v>
      </c>
      <c r="S64" s="29">
        <v>20.100000000000001</v>
      </c>
      <c r="T64" s="29">
        <v>20.100000000000001</v>
      </c>
      <c r="U64" s="29">
        <v>49.8</v>
      </c>
      <c r="V64" s="29">
        <v>0.45800000000000002</v>
      </c>
      <c r="W64" s="29">
        <v>49.341999999999999</v>
      </c>
      <c r="X64" s="30">
        <v>9.1967871485943778E-3</v>
      </c>
      <c r="Y64" s="31">
        <v>3.6887024446694637E-2</v>
      </c>
      <c r="Z64" s="30">
        <v>0.40606060606060607</v>
      </c>
      <c r="AA64" s="30">
        <v>0.40361445783132538</v>
      </c>
      <c r="AB64" s="30">
        <v>0.68367346938775519</v>
      </c>
      <c r="AC64" s="30">
        <v>0.6767676767676768</v>
      </c>
      <c r="AD64" s="29">
        <v>4.2999999999999997E-2</v>
      </c>
      <c r="AE64" s="31">
        <v>2.3571666666666671</v>
      </c>
      <c r="AF64" s="30">
        <v>0.1</v>
      </c>
      <c r="AG64" s="30">
        <v>1.1609999999999998</v>
      </c>
      <c r="AH64" s="31">
        <v>0.22222222222222218</v>
      </c>
      <c r="AI64" s="1">
        <v>2.158671586715867</v>
      </c>
      <c r="AJ64" s="31">
        <v>4.1307371349095963</v>
      </c>
      <c r="AK64" s="31">
        <v>4.6845425867507888</v>
      </c>
      <c r="AL64" s="31" t="s">
        <v>100</v>
      </c>
      <c r="AM64" s="31" t="s">
        <v>100</v>
      </c>
      <c r="AN64" s="31">
        <v>1.0102040816326532</v>
      </c>
      <c r="AO64" s="31">
        <v>2.6999999999999997</v>
      </c>
      <c r="AP64" s="31">
        <v>8.4345299145299144</v>
      </c>
      <c r="AQ64" s="31">
        <v>7.9841423948220065</v>
      </c>
      <c r="AR64" s="31">
        <v>1.0061172056604542</v>
      </c>
      <c r="AS64" s="31">
        <v>4.4856363636363632</v>
      </c>
      <c r="AT64" s="30">
        <v>0.25236593059936913</v>
      </c>
      <c r="AU64" s="30">
        <v>5.3872053872053877E-2</v>
      </c>
      <c r="AV64" s="28" t="s">
        <v>100</v>
      </c>
      <c r="AW64" s="28" t="s">
        <v>100</v>
      </c>
      <c r="AX64" s="28" t="s">
        <v>100</v>
      </c>
      <c r="AY64" s="28" t="s">
        <v>100</v>
      </c>
      <c r="AZ64" s="30" t="s">
        <v>100</v>
      </c>
      <c r="BA64" s="30" t="s">
        <v>100</v>
      </c>
      <c r="BB64" s="30">
        <v>0.25158730158730158</v>
      </c>
      <c r="BC64" s="30">
        <v>9.7108528055276616E-2</v>
      </c>
      <c r="BD64" s="30">
        <v>0.59252336448598131</v>
      </c>
      <c r="BE64" s="30">
        <v>0.54672897196261683</v>
      </c>
      <c r="BF64" s="30">
        <v>0.2770809578107184</v>
      </c>
      <c r="BG64" s="30" t="s">
        <v>100</v>
      </c>
      <c r="BH64" s="29">
        <v>7.19</v>
      </c>
      <c r="BI64" s="29">
        <v>6.34</v>
      </c>
      <c r="BJ64" s="29">
        <v>5.85</v>
      </c>
      <c r="BK64" s="29">
        <v>5.85</v>
      </c>
      <c r="BL64" s="29">
        <v>11</v>
      </c>
      <c r="BM64" s="29">
        <v>10.7</v>
      </c>
      <c r="BN64" s="29">
        <v>6.53</v>
      </c>
      <c r="BO64" s="29">
        <v>6.18</v>
      </c>
      <c r="BP64" s="29">
        <v>4.2290763968072973</v>
      </c>
      <c r="BQ64" s="29">
        <v>-1.0899999999999999</v>
      </c>
      <c r="BR64" s="29">
        <v>0</v>
      </c>
      <c r="BS64" s="29">
        <v>4.7839999999999998</v>
      </c>
      <c r="BT64" s="30">
        <v>1.1312162635821943</v>
      </c>
      <c r="BU64" s="29">
        <v>-0.55492360319270251</v>
      </c>
      <c r="BV64" s="29">
        <v>2.6459999999999999</v>
      </c>
      <c r="BW64" s="29">
        <v>1.556</v>
      </c>
      <c r="BX64" s="29">
        <v>25.2</v>
      </c>
      <c r="BY64" s="29">
        <v>43.550000000000004</v>
      </c>
      <c r="BZ64" s="29">
        <v>29.4</v>
      </c>
      <c r="CA64" s="29">
        <v>49.042000000000002</v>
      </c>
      <c r="CB64" s="29">
        <v>-1.6</v>
      </c>
      <c r="CC64" s="31">
        <v>0.77400000000000002</v>
      </c>
      <c r="CD64" s="31" t="s">
        <v>100</v>
      </c>
      <c r="CE64" s="31">
        <v>0.36</v>
      </c>
      <c r="CF64" s="31" t="s">
        <v>100</v>
      </c>
      <c r="CG64" s="31" t="s">
        <v>100</v>
      </c>
      <c r="CH64" s="29" t="s">
        <v>100</v>
      </c>
      <c r="CI64" s="29" t="s">
        <v>100</v>
      </c>
      <c r="CJ64" s="29">
        <v>-1.6</v>
      </c>
      <c r="CK64" s="28">
        <f t="shared" si="0"/>
        <v>-0.60468631897203329</v>
      </c>
      <c r="CL64" s="34">
        <f t="shared" si="1"/>
        <v>0.22429754088332449</v>
      </c>
      <c r="CM64" s="29">
        <v>8.77</v>
      </c>
      <c r="CN64" s="29">
        <v>2.4300000000000002</v>
      </c>
      <c r="CO64" s="29">
        <v>6.34</v>
      </c>
      <c r="CP64" s="29">
        <v>29.7</v>
      </c>
      <c r="CQ64" s="29">
        <v>6.18</v>
      </c>
      <c r="CR64" s="29">
        <v>49.341999999999999</v>
      </c>
      <c r="CS64" s="29">
        <v>2.6459999999999999</v>
      </c>
      <c r="CT64" s="29">
        <v>0</v>
      </c>
      <c r="CU64" s="29">
        <v>5.85</v>
      </c>
      <c r="CV64" s="29">
        <v>49.042000000000002</v>
      </c>
      <c r="CW64" s="29">
        <v>6.53</v>
      </c>
      <c r="CX64" s="28">
        <v>0.25158730158730158</v>
      </c>
      <c r="CY64" s="28">
        <v>9.7108528055276616E-2</v>
      </c>
      <c r="CZ64" s="31">
        <v>7.556202143950995</v>
      </c>
      <c r="DA64" s="5">
        <v>8.1652173913043473</v>
      </c>
      <c r="DB64" s="9"/>
      <c r="DC64" s="9"/>
    </row>
    <row r="65" spans="1:107" ht="20">
      <c r="A65" s="25" t="s">
        <v>939</v>
      </c>
      <c r="B65" s="25" t="s">
        <v>940</v>
      </c>
      <c r="C65" s="26" t="s">
        <v>166</v>
      </c>
      <c r="D65" s="26" t="s">
        <v>1137</v>
      </c>
      <c r="E65" s="32" t="s">
        <v>99</v>
      </c>
      <c r="F65" s="32" t="s">
        <v>1138</v>
      </c>
      <c r="G65" s="27">
        <v>0.49</v>
      </c>
      <c r="H65" s="27">
        <v>0.49</v>
      </c>
      <c r="I65" s="28">
        <v>9.0499999999999997E-2</v>
      </c>
      <c r="J65" s="28">
        <v>0.105445</v>
      </c>
      <c r="K65" s="28">
        <v>4.7E-2</v>
      </c>
      <c r="L65" s="28">
        <v>0.1081</v>
      </c>
      <c r="M65" s="28">
        <v>8.9722999999999997E-2</v>
      </c>
      <c r="N65" s="28">
        <v>0.105445</v>
      </c>
      <c r="O65" s="28">
        <v>-9.4233819875776392E-2</v>
      </c>
      <c r="P65" s="28">
        <v>-0.105445</v>
      </c>
      <c r="Q65" s="29">
        <v>28.5</v>
      </c>
      <c r="R65" s="29">
        <v>0</v>
      </c>
      <c r="S65" s="29">
        <v>0</v>
      </c>
      <c r="T65" s="29">
        <v>0</v>
      </c>
      <c r="U65" s="29">
        <v>28.5</v>
      </c>
      <c r="V65" s="29">
        <v>27.7</v>
      </c>
      <c r="W65" s="29">
        <v>0.80000000000000071</v>
      </c>
      <c r="X65" s="30">
        <v>0.97192982456140353</v>
      </c>
      <c r="Y65" s="31">
        <v>0.40184107602785463</v>
      </c>
      <c r="Z65" s="30">
        <v>0</v>
      </c>
      <c r="AA65" s="30">
        <v>0</v>
      </c>
      <c r="AB65" s="30">
        <v>0</v>
      </c>
      <c r="AC65" s="30">
        <v>0</v>
      </c>
      <c r="AD65" s="29">
        <v>7.0000000000000001E-3</v>
      </c>
      <c r="AE65" s="31" t="s">
        <v>100</v>
      </c>
      <c r="AF65" s="30" t="s">
        <v>100</v>
      </c>
      <c r="AG65" s="30" t="s">
        <v>100</v>
      </c>
      <c r="AH65" s="31">
        <v>0.51999999999999991</v>
      </c>
      <c r="AI65" s="1" t="s">
        <v>100</v>
      </c>
      <c r="AJ65" s="31">
        <v>76.819407008086259</v>
      </c>
      <c r="AK65" s="31">
        <v>78.94736842105263</v>
      </c>
      <c r="AL65" s="31" t="s">
        <v>100</v>
      </c>
      <c r="AM65" s="31" t="s">
        <v>100</v>
      </c>
      <c r="AN65" s="31">
        <v>0.78512396694214881</v>
      </c>
      <c r="AO65" s="31">
        <v>3.784860557768924</v>
      </c>
      <c r="AP65" s="31" t="s">
        <v>100</v>
      </c>
      <c r="AQ65" s="31" t="s">
        <v>100</v>
      </c>
      <c r="AR65" s="31">
        <v>9.3023255813953598E-2</v>
      </c>
      <c r="AS65" s="31">
        <v>0.10624169986719796</v>
      </c>
      <c r="AT65" s="30">
        <v>0</v>
      </c>
      <c r="AU65" s="30">
        <v>0</v>
      </c>
      <c r="AV65" s="28" t="s">
        <v>100</v>
      </c>
      <c r="AW65" s="28" t="s">
        <v>100</v>
      </c>
      <c r="AX65" s="28" t="s">
        <v>100</v>
      </c>
      <c r="AY65" s="28" t="s">
        <v>100</v>
      </c>
      <c r="AZ65" s="30" t="s">
        <v>100</v>
      </c>
      <c r="BA65" s="30" t="s">
        <v>100</v>
      </c>
      <c r="BB65" s="30">
        <v>1.1211180124223601E-2</v>
      </c>
      <c r="BC65" s="30">
        <v>0</v>
      </c>
      <c r="BD65" s="30">
        <v>4.8652291105121294E-2</v>
      </c>
      <c r="BE65" s="30">
        <v>0</v>
      </c>
      <c r="BF65" s="30">
        <v>0.41774193548387101</v>
      </c>
      <c r="BG65" s="30" t="s">
        <v>100</v>
      </c>
      <c r="BH65" s="29">
        <v>0.371</v>
      </c>
      <c r="BI65" s="29">
        <v>0.36099999999999999</v>
      </c>
      <c r="BJ65" s="29">
        <v>0</v>
      </c>
      <c r="BK65" s="29">
        <v>0</v>
      </c>
      <c r="BL65" s="29">
        <v>7.53</v>
      </c>
      <c r="BM65" s="29">
        <v>7.42</v>
      </c>
      <c r="BN65" s="29">
        <v>0</v>
      </c>
      <c r="BO65" s="29">
        <v>0</v>
      </c>
      <c r="BP65" s="29">
        <v>0</v>
      </c>
      <c r="BQ65" s="29">
        <v>0</v>
      </c>
      <c r="BR65" s="29">
        <v>0</v>
      </c>
      <c r="BS65" s="29">
        <v>0</v>
      </c>
      <c r="BT65" s="30" t="s">
        <v>100</v>
      </c>
      <c r="BU65" s="29">
        <v>0</v>
      </c>
      <c r="BV65" s="29">
        <v>0.36099999999999999</v>
      </c>
      <c r="BW65" s="29">
        <v>0.36099999999999999</v>
      </c>
      <c r="BX65" s="29">
        <v>32.200000000000003</v>
      </c>
      <c r="BY65" s="29">
        <v>34.630000000000003</v>
      </c>
      <c r="BZ65" s="29">
        <v>36.299999999999997</v>
      </c>
      <c r="CA65" s="29">
        <v>8.5999999999999979</v>
      </c>
      <c r="CB65" s="29">
        <v>0</v>
      </c>
      <c r="CC65" s="31" t="s">
        <v>100</v>
      </c>
      <c r="CD65" s="31" t="s">
        <v>100</v>
      </c>
      <c r="CE65" s="31">
        <v>0.36</v>
      </c>
      <c r="CF65" s="31" t="s">
        <v>100</v>
      </c>
      <c r="CG65" s="31" t="s">
        <v>100</v>
      </c>
      <c r="CH65" s="29" t="s">
        <v>100</v>
      </c>
      <c r="CI65" s="29" t="s">
        <v>100</v>
      </c>
      <c r="CJ65" s="29">
        <v>0</v>
      </c>
      <c r="CK65" s="28">
        <f t="shared" si="0"/>
        <v>0</v>
      </c>
      <c r="CL65" s="34">
        <f t="shared" si="1"/>
        <v>0.8755813953488375</v>
      </c>
      <c r="CM65" s="29">
        <v>0.62</v>
      </c>
      <c r="CN65" s="29">
        <v>0.25900000000000001</v>
      </c>
      <c r="CO65" s="29">
        <v>0.36099999999999999</v>
      </c>
      <c r="CP65" s="29">
        <v>28.5</v>
      </c>
      <c r="CQ65" s="29" t="s">
        <v>100</v>
      </c>
      <c r="CR65" s="29" t="s">
        <v>100</v>
      </c>
      <c r="CS65" s="29" t="s">
        <v>100</v>
      </c>
      <c r="CT65" s="29">
        <v>0</v>
      </c>
      <c r="CU65" s="29">
        <v>0</v>
      </c>
      <c r="CV65" s="29">
        <v>8.5999999999999979</v>
      </c>
      <c r="CW65" s="29">
        <v>0</v>
      </c>
      <c r="CX65" s="28">
        <v>1.1211180124223601E-2</v>
      </c>
      <c r="CY65" s="28">
        <v>0</v>
      </c>
      <c r="CZ65" s="31" t="s">
        <v>100</v>
      </c>
      <c r="DA65" s="5" t="s">
        <v>100</v>
      </c>
      <c r="DB65" s="9" t="s">
        <v>185</v>
      </c>
      <c r="DC65" s="9" t="s">
        <v>185</v>
      </c>
    </row>
    <row r="66" spans="1:107" ht="20">
      <c r="A66" s="25" t="s">
        <v>693</v>
      </c>
      <c r="B66" s="25" t="s">
        <v>694</v>
      </c>
      <c r="C66" s="26" t="s">
        <v>166</v>
      </c>
      <c r="D66" s="26" t="s">
        <v>1137</v>
      </c>
      <c r="E66" s="32" t="s">
        <v>99</v>
      </c>
      <c r="F66" s="32" t="s">
        <v>1138</v>
      </c>
      <c r="G66" s="27">
        <v>0.49</v>
      </c>
      <c r="H66" s="27">
        <v>0.6794089673913043</v>
      </c>
      <c r="I66" s="28">
        <v>9.0499999999999997E-2</v>
      </c>
      <c r="J66" s="28">
        <v>0.12258651154891304</v>
      </c>
      <c r="K66" s="28">
        <v>2.7E-2</v>
      </c>
      <c r="L66" s="28">
        <v>8.8099999999999998E-2</v>
      </c>
      <c r="M66" s="28">
        <v>7.3122999999999994E-2</v>
      </c>
      <c r="N66" s="28">
        <v>0.10101966245210728</v>
      </c>
      <c r="O66" s="28">
        <v>-0.10414073870518972</v>
      </c>
      <c r="P66" s="28">
        <v>-0.10101966245210728</v>
      </c>
      <c r="Q66" s="29">
        <v>73.599999999999994</v>
      </c>
      <c r="R66" s="29">
        <v>0</v>
      </c>
      <c r="S66" s="29">
        <v>56.9</v>
      </c>
      <c r="T66" s="29">
        <v>56.9</v>
      </c>
      <c r="U66" s="29">
        <v>130.5</v>
      </c>
      <c r="V66" s="29">
        <v>132.19999999999999</v>
      </c>
      <c r="W66" s="29">
        <v>-1.6999999999999886</v>
      </c>
      <c r="X66" s="30">
        <v>1.0130268199233716</v>
      </c>
      <c r="Y66" s="31">
        <v>8.5572610652261943E-3</v>
      </c>
      <c r="Z66" s="30">
        <v>0.21496033245183227</v>
      </c>
      <c r="AA66" s="30">
        <v>0.43601532567049806</v>
      </c>
      <c r="AB66" s="30">
        <v>0.27382098171318575</v>
      </c>
      <c r="AC66" s="30">
        <v>0.77309782608695654</v>
      </c>
      <c r="AD66" s="29">
        <v>6.0000000000000001E-3</v>
      </c>
      <c r="AE66" s="31">
        <v>0.78869444444444448</v>
      </c>
      <c r="AF66" s="30">
        <v>6.3245553203367583E-2</v>
      </c>
      <c r="AG66" s="30">
        <v>0.18736495136497647</v>
      </c>
      <c r="AH66" s="31">
        <v>0.16666666666666666</v>
      </c>
      <c r="AI66" s="1" t="s">
        <v>100</v>
      </c>
      <c r="AJ66" s="31">
        <v>8.2418812989921602</v>
      </c>
      <c r="AK66" s="31">
        <v>17.037037037037035</v>
      </c>
      <c r="AL66" s="31" t="s">
        <v>100</v>
      </c>
      <c r="AM66" s="31" t="s">
        <v>100</v>
      </c>
      <c r="AN66" s="31">
        <v>0.35418671799807505</v>
      </c>
      <c r="AO66" s="31">
        <v>0.9211514392991238</v>
      </c>
      <c r="AP66" s="31" t="s">
        <v>100</v>
      </c>
      <c r="AQ66" s="31" t="s">
        <v>100</v>
      </c>
      <c r="AR66" s="31" t="s">
        <v>100</v>
      </c>
      <c r="AS66" s="31" t="s">
        <v>100</v>
      </c>
      <c r="AT66" s="30">
        <v>0</v>
      </c>
      <c r="AU66" s="30">
        <v>0</v>
      </c>
      <c r="AV66" s="28">
        <v>-0.17699999999999999</v>
      </c>
      <c r="AW66" s="28">
        <v>2.0199999999999999E-2</v>
      </c>
      <c r="AX66" s="28">
        <v>0.14800000000000002</v>
      </c>
      <c r="AY66" s="28">
        <v>0.154</v>
      </c>
      <c r="AZ66" s="30" t="s">
        <v>100</v>
      </c>
      <c r="BA66" s="30" t="s">
        <v>100</v>
      </c>
      <c r="BB66" s="30">
        <v>1.8445772843723316E-2</v>
      </c>
      <c r="BC66" s="30">
        <v>0</v>
      </c>
      <c r="BD66" s="30">
        <v>5.3399258343634119E-2</v>
      </c>
      <c r="BE66" s="30">
        <v>0</v>
      </c>
      <c r="BF66" s="30">
        <v>0.5</v>
      </c>
      <c r="BG66" s="30" t="s">
        <v>100</v>
      </c>
      <c r="BH66" s="29">
        <v>8.93</v>
      </c>
      <c r="BI66" s="29">
        <v>4.32</v>
      </c>
      <c r="BJ66" s="29">
        <v>0</v>
      </c>
      <c r="BK66" s="29">
        <v>0</v>
      </c>
      <c r="BL66" s="29">
        <v>79.900000000000006</v>
      </c>
      <c r="BM66" s="29">
        <v>80.900000000000006</v>
      </c>
      <c r="BN66" s="29">
        <v>0</v>
      </c>
      <c r="BO66" s="29">
        <v>0</v>
      </c>
      <c r="BP66" s="29">
        <v>0</v>
      </c>
      <c r="BQ66" s="29">
        <v>7.73</v>
      </c>
      <c r="BR66" s="29">
        <v>0</v>
      </c>
      <c r="BS66" s="29">
        <v>2.46</v>
      </c>
      <c r="BT66" s="30" t="s">
        <v>100</v>
      </c>
      <c r="BU66" s="29">
        <v>-2.46</v>
      </c>
      <c r="BV66" s="29">
        <v>-5.87</v>
      </c>
      <c r="BW66" s="29">
        <v>1.8600000000000003</v>
      </c>
      <c r="BX66" s="29">
        <v>234.2</v>
      </c>
      <c r="BY66" s="29">
        <v>146.39999999999998</v>
      </c>
      <c r="BZ66" s="29">
        <v>207.8</v>
      </c>
      <c r="CA66" s="29">
        <v>132.5</v>
      </c>
      <c r="CB66" s="29">
        <v>0</v>
      </c>
      <c r="CC66" s="31">
        <v>7.9000000000000001E-2</v>
      </c>
      <c r="CD66" s="31">
        <v>0.7</v>
      </c>
      <c r="CE66" s="31">
        <v>0.36</v>
      </c>
      <c r="CF66" s="31" t="s">
        <v>100</v>
      </c>
      <c r="CG66" s="31">
        <v>0.75964195128547563</v>
      </c>
      <c r="CH66" s="29" t="s">
        <v>100</v>
      </c>
      <c r="CI66" s="29">
        <v>7.5090000000000003</v>
      </c>
      <c r="CJ66" s="29">
        <v>0</v>
      </c>
      <c r="CK66" s="28">
        <f t="shared" ref="CK66:CK129" si="2">IF(CJ66=0,0,IF(BV66&gt;0,CJ66/BV66,"NA"))</f>
        <v>0</v>
      </c>
      <c r="CL66" s="34">
        <f t="shared" si="1"/>
        <v>0.6030188679245283</v>
      </c>
      <c r="CM66" s="29">
        <v>9.73</v>
      </c>
      <c r="CN66" s="29">
        <v>5.41</v>
      </c>
      <c r="CO66" s="29">
        <v>4.32</v>
      </c>
      <c r="CP66" s="29">
        <v>73.599999999999994</v>
      </c>
      <c r="CQ66" s="29" t="s">
        <v>100</v>
      </c>
      <c r="CR66" s="29" t="s">
        <v>100</v>
      </c>
      <c r="CS66" s="29" t="s">
        <v>100</v>
      </c>
      <c r="CT66" s="29">
        <v>0</v>
      </c>
      <c r="CU66" s="29">
        <v>0</v>
      </c>
      <c r="CV66" s="29">
        <v>132.5</v>
      </c>
      <c r="CW66" s="29">
        <v>0</v>
      </c>
      <c r="CX66" s="28">
        <v>1.8445772843723316E-2</v>
      </c>
      <c r="CY66" s="28">
        <v>0</v>
      </c>
      <c r="CZ66" s="31" t="s">
        <v>100</v>
      </c>
      <c r="DA66" s="5">
        <v>58.418918918918926</v>
      </c>
      <c r="DB66" s="9"/>
      <c r="DC66" s="9"/>
    </row>
    <row r="67" spans="1:107" ht="20">
      <c r="A67" s="25" t="s">
        <v>382</v>
      </c>
      <c r="B67" s="25" t="s">
        <v>383</v>
      </c>
      <c r="C67" s="26" t="s">
        <v>108</v>
      </c>
      <c r="D67" s="26" t="s">
        <v>1137</v>
      </c>
      <c r="E67" s="32" t="s">
        <v>99</v>
      </c>
      <c r="F67" s="32" t="s">
        <v>1138</v>
      </c>
      <c r="G67" s="27">
        <v>0.39</v>
      </c>
      <c r="H67" s="27">
        <v>0.63814928112572655</v>
      </c>
      <c r="I67" s="28">
        <v>9.0499999999999997E-2</v>
      </c>
      <c r="J67" s="28">
        <v>0.11885250994187825</v>
      </c>
      <c r="K67" s="28">
        <v>3.2000000000000001E-2</v>
      </c>
      <c r="L67" s="28">
        <v>9.3100000000000002E-2</v>
      </c>
      <c r="M67" s="28">
        <v>7.7272999999999994E-2</v>
      </c>
      <c r="N67" s="28">
        <v>9.9669345032130499E-2</v>
      </c>
      <c r="O67" s="28">
        <v>-2.9711226169722008E-2</v>
      </c>
      <c r="P67" s="28">
        <v>-9.9669345032130499E-2</v>
      </c>
      <c r="Q67" s="29">
        <v>420.3</v>
      </c>
      <c r="R67" s="29">
        <v>0</v>
      </c>
      <c r="S67" s="29">
        <v>360</v>
      </c>
      <c r="T67" s="29">
        <v>360</v>
      </c>
      <c r="U67" s="29">
        <v>780.3</v>
      </c>
      <c r="V67" s="29">
        <v>756</v>
      </c>
      <c r="W67" s="29">
        <v>24.299999999999955</v>
      </c>
      <c r="X67" s="30">
        <v>0.96885813148788935</v>
      </c>
      <c r="Y67" s="31">
        <v>0.16150155173552264</v>
      </c>
      <c r="Z67" s="30">
        <v>0.39968913067614076</v>
      </c>
      <c r="AA67" s="30">
        <v>0.46136101499423299</v>
      </c>
      <c r="AB67" s="30">
        <v>0.66580358794155714</v>
      </c>
      <c r="AC67" s="30">
        <v>0.85653104925053536</v>
      </c>
      <c r="AD67" s="29">
        <v>4.5999999999999999E-2</v>
      </c>
      <c r="AE67" s="31">
        <v>1.8424444444444448</v>
      </c>
      <c r="AF67" s="30">
        <v>0.27202941017470889</v>
      </c>
      <c r="AG67" s="30">
        <v>0.29004216841600711</v>
      </c>
      <c r="AH67" s="31">
        <v>0.13207547169811321</v>
      </c>
      <c r="AI67" s="1" t="s">
        <v>100</v>
      </c>
      <c r="AJ67" s="31">
        <v>7.1846153846153848</v>
      </c>
      <c r="AK67" s="31">
        <v>8.1138996138996138</v>
      </c>
      <c r="AL67" s="31">
        <v>6.5714285714285712</v>
      </c>
      <c r="AM67" s="31" t="s">
        <v>100</v>
      </c>
      <c r="AN67" s="31">
        <v>0.77732568892176801</v>
      </c>
      <c r="AO67" s="31">
        <v>1.5950664136622392</v>
      </c>
      <c r="AP67" s="31" t="s">
        <v>100</v>
      </c>
      <c r="AQ67" s="31" t="s">
        <v>100</v>
      </c>
      <c r="AR67" s="31">
        <v>0.18663594470046041</v>
      </c>
      <c r="AS67" s="31">
        <v>9.2220113851992233E-2</v>
      </c>
      <c r="AT67" s="30">
        <v>0.41119691119691121</v>
      </c>
      <c r="AU67" s="30">
        <v>5.0678087080656672E-2</v>
      </c>
      <c r="AV67" s="28">
        <v>-4.0399999999999998E-2</v>
      </c>
      <c r="AW67" s="28">
        <v>0.124</v>
      </c>
      <c r="AX67" s="28">
        <v>6.9699999999999998E-2</v>
      </c>
      <c r="AY67" s="28">
        <v>0.114</v>
      </c>
      <c r="AZ67" s="30" t="s">
        <v>100</v>
      </c>
      <c r="BA67" s="30">
        <v>0.124</v>
      </c>
      <c r="BB67" s="30">
        <v>8.9141283772156243E-2</v>
      </c>
      <c r="BC67" s="30">
        <v>0</v>
      </c>
      <c r="BD67" s="30">
        <v>0.20678642714570858</v>
      </c>
      <c r="BE67" s="30">
        <v>0</v>
      </c>
      <c r="BF67" s="30">
        <v>0.25714285714285712</v>
      </c>
      <c r="BG67" s="30">
        <v>7.5899999999999995E-2</v>
      </c>
      <c r="BH67" s="29">
        <v>58.5</v>
      </c>
      <c r="BI67" s="29">
        <v>51.8</v>
      </c>
      <c r="BJ67" s="29">
        <v>0</v>
      </c>
      <c r="BK67" s="29">
        <v>0</v>
      </c>
      <c r="BL67" s="29">
        <v>263.5</v>
      </c>
      <c r="BM67" s="29">
        <v>250.5</v>
      </c>
      <c r="BN67" s="29">
        <v>0</v>
      </c>
      <c r="BO67" s="29">
        <v>0</v>
      </c>
      <c r="BP67" s="29">
        <v>0</v>
      </c>
      <c r="BQ67" s="29">
        <v>-6.6000000000000227</v>
      </c>
      <c r="BR67" s="29">
        <v>0</v>
      </c>
      <c r="BS67" s="29">
        <v>18.5</v>
      </c>
      <c r="BT67" s="30" t="s">
        <v>100</v>
      </c>
      <c r="BU67" s="29">
        <v>-18.5</v>
      </c>
      <c r="BV67" s="29">
        <v>39.90000000000002</v>
      </c>
      <c r="BW67" s="29">
        <v>33.299999999999997</v>
      </c>
      <c r="BX67" s="29">
        <v>581.1</v>
      </c>
      <c r="BY67" s="29">
        <v>595.79999999999995</v>
      </c>
      <c r="BZ67" s="29">
        <v>540.70000000000005</v>
      </c>
      <c r="CA67" s="29">
        <v>130.20000000000005</v>
      </c>
      <c r="CB67" s="29">
        <v>-21.3</v>
      </c>
      <c r="CC67" s="31">
        <v>0.52600000000000002</v>
      </c>
      <c r="CD67" s="31">
        <v>0.94199999999999995</v>
      </c>
      <c r="CE67" s="31">
        <v>0.36</v>
      </c>
      <c r="CF67" s="31" t="s">
        <v>100</v>
      </c>
      <c r="CG67" s="31" t="s">
        <v>100</v>
      </c>
      <c r="CH67" s="29" t="s">
        <v>100</v>
      </c>
      <c r="CI67" s="29" t="s">
        <v>100</v>
      </c>
      <c r="CJ67" s="29">
        <v>-21.3</v>
      </c>
      <c r="CK67" s="28">
        <f t="shared" si="2"/>
        <v>-0.53383458646616522</v>
      </c>
      <c r="CL67" s="34">
        <f t="shared" ref="CL67:CL130" si="3">IF(CA67&gt;0,IF(BL67&gt;0,BL67/CA67,"NA"),"NA")</f>
        <v>2.0238095238095233</v>
      </c>
      <c r="CM67" s="29">
        <v>70</v>
      </c>
      <c r="CN67" s="29">
        <v>18</v>
      </c>
      <c r="CO67" s="29">
        <v>51.8</v>
      </c>
      <c r="CP67" s="29">
        <v>420.3</v>
      </c>
      <c r="CQ67" s="29" t="s">
        <v>100</v>
      </c>
      <c r="CR67" s="29" t="s">
        <v>100</v>
      </c>
      <c r="CS67" s="29">
        <v>39.90000000000002</v>
      </c>
      <c r="CT67" s="29">
        <v>0</v>
      </c>
      <c r="CU67" s="29">
        <v>0</v>
      </c>
      <c r="CV67" s="29">
        <v>130.20000000000005</v>
      </c>
      <c r="CW67" s="29">
        <v>0</v>
      </c>
      <c r="CX67" s="28">
        <v>8.9141283772156243E-2</v>
      </c>
      <c r="CY67" s="28">
        <v>0</v>
      </c>
      <c r="CZ67" s="31" t="s">
        <v>100</v>
      </c>
      <c r="DA67" s="5" t="s">
        <v>100</v>
      </c>
      <c r="DB67" s="9"/>
      <c r="DC67" s="9"/>
    </row>
    <row r="68" spans="1:107" ht="20">
      <c r="A68" s="25" t="s">
        <v>839</v>
      </c>
      <c r="B68" s="25" t="s">
        <v>840</v>
      </c>
      <c r="C68" s="26" t="s">
        <v>108</v>
      </c>
      <c r="D68" s="26" t="s">
        <v>1137</v>
      </c>
      <c r="E68" s="32" t="s">
        <v>99</v>
      </c>
      <c r="F68" s="32" t="s">
        <v>1138</v>
      </c>
      <c r="G68" s="27">
        <v>0.39</v>
      </c>
      <c r="H68" s="27">
        <v>0.43633763042277368</v>
      </c>
      <c r="I68" s="28">
        <v>9.0499999999999997E-2</v>
      </c>
      <c r="J68" s="28">
        <v>0.10058855555326102</v>
      </c>
      <c r="K68" s="28">
        <v>3.2000000000000001E-2</v>
      </c>
      <c r="L68" s="28">
        <v>9.3100000000000002E-2</v>
      </c>
      <c r="M68" s="28">
        <v>7.7272999999999994E-2</v>
      </c>
      <c r="N68" s="28">
        <v>9.7411113359998927E-2</v>
      </c>
      <c r="O68" s="28">
        <v>-1.7098622667354985E-2</v>
      </c>
      <c r="P68" s="28" t="s">
        <v>100</v>
      </c>
      <c r="Q68" s="29">
        <v>93.8</v>
      </c>
      <c r="R68" s="29">
        <v>0</v>
      </c>
      <c r="S68" s="29">
        <v>14.8</v>
      </c>
      <c r="T68" s="29">
        <v>14.8</v>
      </c>
      <c r="U68" s="29">
        <v>108.6</v>
      </c>
      <c r="V68" s="29">
        <v>112.3</v>
      </c>
      <c r="W68" s="29">
        <v>-3.7000000000000028</v>
      </c>
      <c r="X68" s="30">
        <v>1.0340699815837937</v>
      </c>
      <c r="Y68" s="31">
        <v>0.14169724412522444</v>
      </c>
      <c r="Z68" s="30">
        <v>0.16052060737527116</v>
      </c>
      <c r="AA68" s="30">
        <v>0.13627992633517497</v>
      </c>
      <c r="AB68" s="30">
        <v>0.19121447028423771</v>
      </c>
      <c r="AC68" s="30">
        <v>0.15778251599147122</v>
      </c>
      <c r="AD68" s="29">
        <v>1.4999999999999999E-2</v>
      </c>
      <c r="AE68" s="31">
        <v>0.96913888888888899</v>
      </c>
      <c r="AF68" s="30">
        <v>0.16733200530681511</v>
      </c>
      <c r="AG68" s="30">
        <v>0.45089999287140003</v>
      </c>
      <c r="AH68" s="31">
        <v>0.47826086956521746</v>
      </c>
      <c r="AI68" s="1" t="s">
        <v>100</v>
      </c>
      <c r="AJ68" s="31">
        <v>15.58139534883721</v>
      </c>
      <c r="AK68" s="31">
        <v>15.080385852090032</v>
      </c>
      <c r="AL68" s="31" t="s">
        <v>100</v>
      </c>
      <c r="AM68" s="31" t="s">
        <v>100</v>
      </c>
      <c r="AN68" s="31">
        <v>1.2118863049095605</v>
      </c>
      <c r="AO68" s="31">
        <v>4.6435643564356432</v>
      </c>
      <c r="AP68" s="31" t="s">
        <v>100</v>
      </c>
      <c r="AQ68" s="31" t="s">
        <v>100</v>
      </c>
      <c r="AR68" s="31" t="s">
        <v>100</v>
      </c>
      <c r="AS68" s="31" t="s">
        <v>100</v>
      </c>
      <c r="AT68" s="30">
        <v>0</v>
      </c>
      <c r="AU68" s="30">
        <v>0</v>
      </c>
      <c r="AV68" s="28">
        <v>0.504</v>
      </c>
      <c r="AW68" s="28">
        <v>0.24600000000000002</v>
      </c>
      <c r="AX68" s="28">
        <v>0.29899999999999999</v>
      </c>
      <c r="AY68" s="28">
        <v>0.23699999999999999</v>
      </c>
      <c r="AZ68" s="30" t="s">
        <v>100</v>
      </c>
      <c r="BA68" s="30" t="s">
        <v>100</v>
      </c>
      <c r="BB68" s="30">
        <v>8.3489932885906032E-2</v>
      </c>
      <c r="BC68" s="30" t="s">
        <v>100</v>
      </c>
      <c r="BD68" s="30">
        <v>0.29760765550239238</v>
      </c>
      <c r="BE68" s="30">
        <v>0</v>
      </c>
      <c r="BF68" s="30">
        <v>0.24697336561743344</v>
      </c>
      <c r="BG68" s="30">
        <v>0.25129999999999997</v>
      </c>
      <c r="BH68" s="29">
        <v>6.02</v>
      </c>
      <c r="BI68" s="29">
        <v>6.22</v>
      </c>
      <c r="BJ68" s="29">
        <v>0</v>
      </c>
      <c r="BK68" s="29">
        <v>0</v>
      </c>
      <c r="BL68" s="29">
        <v>20.2</v>
      </c>
      <c r="BM68" s="29">
        <v>20.9</v>
      </c>
      <c r="BN68" s="29">
        <v>0</v>
      </c>
      <c r="BO68" s="29">
        <v>0</v>
      </c>
      <c r="BP68" s="29">
        <v>0</v>
      </c>
      <c r="BQ68" s="29">
        <v>0</v>
      </c>
      <c r="BR68" s="29">
        <v>0</v>
      </c>
      <c r="BS68" s="29">
        <v>1.65</v>
      </c>
      <c r="BT68" s="30" t="s">
        <v>100</v>
      </c>
      <c r="BU68" s="29">
        <v>-1.65</v>
      </c>
      <c r="BV68" s="29">
        <v>4.57</v>
      </c>
      <c r="BW68" s="29">
        <v>4.57</v>
      </c>
      <c r="BX68" s="29">
        <v>74.5</v>
      </c>
      <c r="BY68" s="29">
        <v>-0.29999999999999716</v>
      </c>
      <c r="BZ68" s="29">
        <v>77.400000000000006</v>
      </c>
      <c r="CA68" s="29">
        <v>-20.099999999999994</v>
      </c>
      <c r="CB68" s="29">
        <v>0</v>
      </c>
      <c r="CC68" s="31">
        <v>0.503</v>
      </c>
      <c r="CD68" s="31">
        <v>3.5999999999999997E-2</v>
      </c>
      <c r="CE68" s="31">
        <v>0.36</v>
      </c>
      <c r="CF68" s="31" t="s">
        <v>100</v>
      </c>
      <c r="CG68" s="31" t="s">
        <v>100</v>
      </c>
      <c r="CH68" s="29" t="s">
        <v>100</v>
      </c>
      <c r="CI68" s="29" t="s">
        <v>100</v>
      </c>
      <c r="CJ68" s="29">
        <v>0</v>
      </c>
      <c r="CK68" s="28">
        <f t="shared" si="2"/>
        <v>0</v>
      </c>
      <c r="CL68" s="34" t="str">
        <f t="shared" si="3"/>
        <v>NA</v>
      </c>
      <c r="CM68" s="29">
        <v>8.26</v>
      </c>
      <c r="CN68" s="29">
        <v>2.04</v>
      </c>
      <c r="CO68" s="29">
        <v>6.22</v>
      </c>
      <c r="CP68" s="29">
        <v>93.8</v>
      </c>
      <c r="CQ68" s="29" t="s">
        <v>100</v>
      </c>
      <c r="CR68" s="29" t="s">
        <v>100</v>
      </c>
      <c r="CS68" s="29" t="s">
        <v>100</v>
      </c>
      <c r="CT68" s="29">
        <v>0</v>
      </c>
      <c r="CU68" s="29">
        <v>0</v>
      </c>
      <c r="CV68" s="29">
        <v>-20.099999999999994</v>
      </c>
      <c r="CW68" s="29">
        <v>0</v>
      </c>
      <c r="CX68" s="28">
        <v>8.3489932885906032E-2</v>
      </c>
      <c r="CY68" s="28" t="s">
        <v>100</v>
      </c>
      <c r="CZ68" s="31" t="s">
        <v>100</v>
      </c>
      <c r="DA68" s="5" t="s">
        <v>100</v>
      </c>
      <c r="DB68" s="9"/>
      <c r="DC68" s="9"/>
    </row>
    <row r="69" spans="1:107" ht="20">
      <c r="A69" s="25" t="s">
        <v>242</v>
      </c>
      <c r="B69" s="25" t="s">
        <v>243</v>
      </c>
      <c r="C69" s="26" t="s">
        <v>108</v>
      </c>
      <c r="D69" s="26" t="s">
        <v>1137</v>
      </c>
      <c r="E69" s="32" t="s">
        <v>99</v>
      </c>
      <c r="F69" s="32" t="s">
        <v>1138</v>
      </c>
      <c r="G69" s="27">
        <v>0.39</v>
      </c>
      <c r="H69" s="27">
        <v>0.39501899998905976</v>
      </c>
      <c r="I69" s="28">
        <v>9.0499999999999997E-2</v>
      </c>
      <c r="J69" s="28">
        <v>9.6849219499009903E-2</v>
      </c>
      <c r="K69" s="28">
        <v>3.2000000000000001E-2</v>
      </c>
      <c r="L69" s="28">
        <v>9.3100000000000002E-2</v>
      </c>
      <c r="M69" s="28">
        <v>7.7272999999999994E-2</v>
      </c>
      <c r="N69" s="28">
        <v>9.6537608178712903E-2</v>
      </c>
      <c r="O69" s="28">
        <v>0.12059713641745556</v>
      </c>
      <c r="P69" s="28">
        <v>-9.6537608178712903E-2</v>
      </c>
      <c r="Q69" s="29">
        <v>23900.6</v>
      </c>
      <c r="R69" s="29">
        <v>0</v>
      </c>
      <c r="S69" s="29">
        <v>386.6</v>
      </c>
      <c r="T69" s="29">
        <v>386.6</v>
      </c>
      <c r="U69" s="29">
        <v>24287.199999999997</v>
      </c>
      <c r="V69" s="29">
        <v>1145.5999999999999</v>
      </c>
      <c r="W69" s="29">
        <v>23141.599999999999</v>
      </c>
      <c r="X69" s="30">
        <v>4.7168879080338615E-2</v>
      </c>
      <c r="Y69" s="31">
        <v>0.13080511052524843</v>
      </c>
      <c r="Z69" s="30">
        <v>5.9318132997821217E-2</v>
      </c>
      <c r="AA69" s="30">
        <v>1.5917849731545839E-2</v>
      </c>
      <c r="AB69" s="30">
        <v>6.3058654661708097E-2</v>
      </c>
      <c r="AC69" s="30">
        <v>1.6175326142439942E-2</v>
      </c>
      <c r="AD69" s="29">
        <v>0.96899999999999997</v>
      </c>
      <c r="AE69" s="31">
        <v>1.2882222222222224</v>
      </c>
      <c r="AF69" s="30">
        <v>0.28460498941515416</v>
      </c>
      <c r="AG69" s="30">
        <v>0.26668541600753326</v>
      </c>
      <c r="AH69" s="31">
        <v>0.17346938775510198</v>
      </c>
      <c r="AI69" s="1" t="s">
        <v>100</v>
      </c>
      <c r="AJ69" s="31">
        <v>17.955525505221246</v>
      </c>
      <c r="AK69" s="31">
        <v>18.556366459627327</v>
      </c>
      <c r="AL69" s="31">
        <v>16.423728813559322</v>
      </c>
      <c r="AM69" s="31">
        <v>1.5750460969492321</v>
      </c>
      <c r="AN69" s="31">
        <v>3.8984471847067264</v>
      </c>
      <c r="AO69" s="31">
        <v>7.6264718082899892</v>
      </c>
      <c r="AP69" s="31" t="s">
        <v>100</v>
      </c>
      <c r="AQ69" s="31" t="s">
        <v>100</v>
      </c>
      <c r="AR69" s="31">
        <v>4.3079787036002815</v>
      </c>
      <c r="AS69" s="31">
        <v>7.3842815660997472</v>
      </c>
      <c r="AT69" s="30">
        <v>0.17942546583850932</v>
      </c>
      <c r="AU69" s="30">
        <v>9.6692133251884901E-3</v>
      </c>
      <c r="AV69" s="28">
        <v>0.14899999999999999</v>
      </c>
      <c r="AW69" s="28">
        <v>0.18100000000000002</v>
      </c>
      <c r="AX69" s="28">
        <v>0.17899999999999999</v>
      </c>
      <c r="AY69" s="28">
        <v>0.17100000000000001</v>
      </c>
      <c r="AZ69" s="30">
        <v>0.114</v>
      </c>
      <c r="BA69" s="30">
        <v>8.1000000000000003E-2</v>
      </c>
      <c r="BB69" s="30">
        <v>0.21744635591646547</v>
      </c>
      <c r="BC69" s="30">
        <v>0</v>
      </c>
      <c r="BD69" s="30">
        <v>0.41275436628745393</v>
      </c>
      <c r="BE69" s="30">
        <v>0</v>
      </c>
      <c r="BF69" s="30">
        <v>0.20439126680646352</v>
      </c>
      <c r="BG69" s="30">
        <v>0.7387999999999999</v>
      </c>
      <c r="BH69" s="29">
        <v>1331.1</v>
      </c>
      <c r="BI69" s="29">
        <v>1288</v>
      </c>
      <c r="BJ69" s="29">
        <v>0</v>
      </c>
      <c r="BK69" s="29">
        <v>0</v>
      </c>
      <c r="BL69" s="29">
        <v>3133.9</v>
      </c>
      <c r="BM69" s="29">
        <v>3120.5</v>
      </c>
      <c r="BN69" s="29">
        <v>0</v>
      </c>
      <c r="BO69" s="29">
        <v>0</v>
      </c>
      <c r="BP69" s="29">
        <v>0</v>
      </c>
      <c r="BQ69" s="29">
        <v>76.84</v>
      </c>
      <c r="BR69" s="29">
        <v>0</v>
      </c>
      <c r="BS69" s="29">
        <v>197.2</v>
      </c>
      <c r="BT69" s="30" t="s">
        <v>100</v>
      </c>
      <c r="BU69" s="29">
        <v>-197.2</v>
      </c>
      <c r="BV69" s="29">
        <v>1013.9599999999999</v>
      </c>
      <c r="BW69" s="29">
        <v>1090.8</v>
      </c>
      <c r="BX69" s="29">
        <v>5923.3</v>
      </c>
      <c r="BY69" s="29">
        <v>2810.5000000000005</v>
      </c>
      <c r="BZ69" s="29">
        <v>6130.8</v>
      </c>
      <c r="CA69" s="29">
        <v>5371.8000000000011</v>
      </c>
      <c r="CB69" s="29">
        <v>-231.1</v>
      </c>
      <c r="CC69" s="31">
        <v>0.50600000000000001</v>
      </c>
      <c r="CD69" s="31">
        <v>0.378</v>
      </c>
      <c r="CE69" s="31">
        <v>0.36</v>
      </c>
      <c r="CF69" s="31" t="s">
        <v>100</v>
      </c>
      <c r="CG69" s="31">
        <v>0.48004153059208376</v>
      </c>
      <c r="CH69" s="29" t="s">
        <v>100</v>
      </c>
      <c r="CI69" s="29">
        <v>742.7299999999999</v>
      </c>
      <c r="CJ69" s="29">
        <v>-231.1</v>
      </c>
      <c r="CK69" s="28">
        <f t="shared" si="2"/>
        <v>-0.2279182610753876</v>
      </c>
      <c r="CL69" s="34">
        <f t="shared" si="3"/>
        <v>0.58339848840239761</v>
      </c>
      <c r="CM69" s="29">
        <v>1621.4</v>
      </c>
      <c r="CN69" s="29">
        <v>331.4</v>
      </c>
      <c r="CO69" s="29">
        <v>1288</v>
      </c>
      <c r="CP69" s="29">
        <v>23900.6</v>
      </c>
      <c r="CQ69" s="29" t="s">
        <v>100</v>
      </c>
      <c r="CR69" s="29" t="s">
        <v>100</v>
      </c>
      <c r="CS69" s="29">
        <v>1013.9599999999999</v>
      </c>
      <c r="CT69" s="29">
        <v>0</v>
      </c>
      <c r="CU69" s="29">
        <v>0</v>
      </c>
      <c r="CV69" s="29">
        <v>5371.8000000000011</v>
      </c>
      <c r="CW69" s="29">
        <v>0</v>
      </c>
      <c r="CX69" s="28">
        <v>0.21744635591646547</v>
      </c>
      <c r="CY69" s="28">
        <v>0</v>
      </c>
      <c r="CZ69" s="31" t="s">
        <v>100</v>
      </c>
      <c r="DA69" s="5">
        <v>1783.125</v>
      </c>
      <c r="DB69" s="9"/>
      <c r="DC69" s="9"/>
    </row>
    <row r="70" spans="1:107" ht="20">
      <c r="A70" s="25" t="s">
        <v>368</v>
      </c>
      <c r="B70" s="25" t="s">
        <v>369</v>
      </c>
      <c r="C70" s="26" t="s">
        <v>108</v>
      </c>
      <c r="D70" s="26" t="s">
        <v>1137</v>
      </c>
      <c r="E70" s="32" t="s">
        <v>99</v>
      </c>
      <c r="F70" s="32" t="s">
        <v>1138</v>
      </c>
      <c r="G70" s="27">
        <v>0.39</v>
      </c>
      <c r="H70" s="27">
        <v>0.73782372786695527</v>
      </c>
      <c r="I70" s="28">
        <v>9.0499999999999997E-2</v>
      </c>
      <c r="J70" s="28">
        <v>0.12787304737195945</v>
      </c>
      <c r="K70" s="28">
        <v>2.7E-2</v>
      </c>
      <c r="L70" s="28">
        <v>8.8099999999999998E-2</v>
      </c>
      <c r="M70" s="28">
        <v>7.3122999999999994E-2</v>
      </c>
      <c r="N70" s="28">
        <v>9.7692346133047045E-2</v>
      </c>
      <c r="O70" s="28">
        <v>-8.525463957887916E-2</v>
      </c>
      <c r="P70" s="28">
        <v>-9.7638133600734534E-2</v>
      </c>
      <c r="Q70" s="29">
        <v>1208.8</v>
      </c>
      <c r="R70" s="29">
        <v>1.1759694311340314</v>
      </c>
      <c r="S70" s="29">
        <v>1483.7</v>
      </c>
      <c r="T70" s="29">
        <v>1484.8759694311341</v>
      </c>
      <c r="U70" s="29">
        <v>2693.675969431134</v>
      </c>
      <c r="V70" s="29">
        <v>1203.3</v>
      </c>
      <c r="W70" s="29">
        <v>1490.3759694311341</v>
      </c>
      <c r="X70" s="30">
        <v>0.4467129727760536</v>
      </c>
      <c r="Y70" s="31">
        <v>5.5905712330293336E-3</v>
      </c>
      <c r="Z70" s="30">
        <v>0.4040505248966253</v>
      </c>
      <c r="AA70" s="30">
        <v>0.55124520776889085</v>
      </c>
      <c r="AB70" s="30">
        <v>0.67799459816041918</v>
      </c>
      <c r="AC70" s="30">
        <v>1.2283884591587808</v>
      </c>
      <c r="AD70" s="29">
        <v>4.8000000000000001E-2</v>
      </c>
      <c r="AE70" s="31">
        <v>0.9290277777777779</v>
      </c>
      <c r="AF70" s="30">
        <v>7.7459666924148338E-2</v>
      </c>
      <c r="AG70" s="30">
        <v>0.22269654240692649</v>
      </c>
      <c r="AH70" s="31">
        <v>0.26400000000000001</v>
      </c>
      <c r="AI70" s="1" t="s">
        <v>100</v>
      </c>
      <c r="AJ70" s="31">
        <v>6.3923849814912748</v>
      </c>
      <c r="AK70" s="31">
        <v>11.90935960591133</v>
      </c>
      <c r="AL70" s="31">
        <v>9.6</v>
      </c>
      <c r="AM70" s="31" t="s">
        <v>100</v>
      </c>
      <c r="AN70" s="31">
        <v>0.55193826765901099</v>
      </c>
      <c r="AO70" s="31">
        <v>1.4923456790123457</v>
      </c>
      <c r="AP70" s="31">
        <v>6542.300137365798</v>
      </c>
      <c r="AQ70" s="31">
        <v>3218.9545776050409</v>
      </c>
      <c r="AR70" s="31">
        <v>0.60298193932522226</v>
      </c>
      <c r="AS70" s="31">
        <v>1.8399703326310297</v>
      </c>
      <c r="AT70" s="30">
        <v>0</v>
      </c>
      <c r="AU70" s="30">
        <v>0</v>
      </c>
      <c r="AV70" s="28">
        <v>-0.26800000000000002</v>
      </c>
      <c r="AW70" s="28">
        <v>-6.2300000000000001E-2</v>
      </c>
      <c r="AX70" s="28">
        <v>-4.7E-2</v>
      </c>
      <c r="AY70" s="28">
        <v>5.4800000000000001E-2</v>
      </c>
      <c r="AZ70" s="30" t="s">
        <v>100</v>
      </c>
      <c r="BA70" s="30">
        <v>0.158</v>
      </c>
      <c r="BB70" s="30">
        <v>4.2618407793080286E-2</v>
      </c>
      <c r="BC70" s="30">
        <v>5.4212532312509124E-5</v>
      </c>
      <c r="BD70" s="30">
        <v>0.15081723625557206</v>
      </c>
      <c r="BE70" s="30">
        <v>3.3849348257532501E-4</v>
      </c>
      <c r="BF70" s="30">
        <v>0.27396280400572243</v>
      </c>
      <c r="BG70" s="30">
        <v>3.3E-4</v>
      </c>
      <c r="BH70" s="29">
        <v>189.1</v>
      </c>
      <c r="BI70" s="29">
        <v>101.5</v>
      </c>
      <c r="BJ70" s="29">
        <v>0</v>
      </c>
      <c r="BK70" s="29">
        <v>0.22780611377319374</v>
      </c>
      <c r="BL70" s="29">
        <v>810</v>
      </c>
      <c r="BM70" s="29">
        <v>673</v>
      </c>
      <c r="BN70" s="29">
        <v>0</v>
      </c>
      <c r="BO70" s="29">
        <v>0.46300000000000002</v>
      </c>
      <c r="BP70" s="29">
        <v>0.16539571207424295</v>
      </c>
      <c r="BQ70" s="29">
        <v>-24.490000000000002</v>
      </c>
      <c r="BR70" s="29">
        <v>0</v>
      </c>
      <c r="BS70" s="29">
        <v>66.3</v>
      </c>
      <c r="BT70" s="30">
        <v>400.85682493533574</v>
      </c>
      <c r="BU70" s="29">
        <v>-66.134604287925754</v>
      </c>
      <c r="BV70" s="29">
        <v>59.690000000000005</v>
      </c>
      <c r="BW70" s="29">
        <v>35.200000000000003</v>
      </c>
      <c r="BX70" s="29">
        <v>2381.6</v>
      </c>
      <c r="BY70" s="29">
        <v>3050.8759694311339</v>
      </c>
      <c r="BZ70" s="29">
        <v>2190.1</v>
      </c>
      <c r="CA70" s="29">
        <v>2471.675969431134</v>
      </c>
      <c r="CB70" s="29">
        <v>0</v>
      </c>
      <c r="CC70" s="31">
        <v>0.115</v>
      </c>
      <c r="CD70" s="31">
        <v>0.78</v>
      </c>
      <c r="CE70" s="31">
        <v>0.36</v>
      </c>
      <c r="CF70" s="31" t="s">
        <v>100</v>
      </c>
      <c r="CG70" s="31">
        <v>0.67188920898267179</v>
      </c>
      <c r="CH70" s="29" t="s">
        <v>100</v>
      </c>
      <c r="CI70" s="29">
        <v>206.8</v>
      </c>
      <c r="CJ70" s="29">
        <v>0</v>
      </c>
      <c r="CK70" s="28">
        <f t="shared" si="2"/>
        <v>0</v>
      </c>
      <c r="CL70" s="34">
        <f t="shared" si="3"/>
        <v>0.32771285962149183</v>
      </c>
      <c r="CM70" s="29">
        <v>139.80000000000001</v>
      </c>
      <c r="CN70" s="29">
        <v>38.299999999999997</v>
      </c>
      <c r="CO70" s="29">
        <v>101.5</v>
      </c>
      <c r="CP70" s="29">
        <v>1208.8</v>
      </c>
      <c r="CQ70" s="29">
        <v>0.46300000000000002</v>
      </c>
      <c r="CR70" s="29">
        <v>1490.3759694311341</v>
      </c>
      <c r="CS70" s="29" t="s">
        <v>100</v>
      </c>
      <c r="CT70" s="29">
        <v>0</v>
      </c>
      <c r="CU70" s="29">
        <v>0.22780611377319374</v>
      </c>
      <c r="CV70" s="29">
        <v>2471.675969431134</v>
      </c>
      <c r="CW70" s="29">
        <v>0</v>
      </c>
      <c r="CX70" s="28">
        <v>4.2618407793080286E-2</v>
      </c>
      <c r="CY70" s="28">
        <v>5.4212532312509124E-5</v>
      </c>
      <c r="CZ70" s="31" t="s">
        <v>100</v>
      </c>
      <c r="DA70" s="5">
        <v>6.5432098765432096</v>
      </c>
      <c r="DB70" s="9"/>
      <c r="DC70" s="9"/>
    </row>
    <row r="71" spans="1:107" ht="20">
      <c r="A71" s="25" t="s">
        <v>328</v>
      </c>
      <c r="B71" s="25" t="s">
        <v>329</v>
      </c>
      <c r="C71" s="26" t="s">
        <v>108</v>
      </c>
      <c r="D71" s="26" t="s">
        <v>1137</v>
      </c>
      <c r="E71" s="32" t="s">
        <v>99</v>
      </c>
      <c r="F71" s="32" t="s">
        <v>1138</v>
      </c>
      <c r="G71" s="27">
        <v>0.39</v>
      </c>
      <c r="H71" s="27">
        <v>0.61967014220588157</v>
      </c>
      <c r="I71" s="28">
        <v>9.0499999999999997E-2</v>
      </c>
      <c r="J71" s="28">
        <v>0.11718014786963228</v>
      </c>
      <c r="K71" s="28">
        <v>3.2000000000000001E-2</v>
      </c>
      <c r="L71" s="28">
        <v>9.3100000000000002E-2</v>
      </c>
      <c r="M71" s="28">
        <v>7.7272999999999994E-2</v>
      </c>
      <c r="N71" s="28">
        <v>9.9661256424574393E-2</v>
      </c>
      <c r="O71" s="28">
        <v>-5.0531003982579106E-2</v>
      </c>
      <c r="P71" s="28">
        <v>-9.9661256424574393E-2</v>
      </c>
      <c r="Q71" s="29">
        <v>2978.9</v>
      </c>
      <c r="R71" s="29">
        <v>0</v>
      </c>
      <c r="S71" s="29">
        <v>2331</v>
      </c>
      <c r="T71" s="29">
        <v>2331</v>
      </c>
      <c r="U71" s="29">
        <v>5309.9</v>
      </c>
      <c r="V71" s="29">
        <v>179</v>
      </c>
      <c r="W71" s="29">
        <v>5130.8999999999996</v>
      </c>
      <c r="X71" s="30">
        <v>3.3710616019134075E-2</v>
      </c>
      <c r="Y71" s="31">
        <v>7.4338000542536989E-2</v>
      </c>
      <c r="Z71" s="30">
        <v>0.48284862043251303</v>
      </c>
      <c r="AA71" s="30">
        <v>0.43899131810391911</v>
      </c>
      <c r="AB71" s="30">
        <v>0.93366979091564528</v>
      </c>
      <c r="AC71" s="30">
        <v>0.78250360871462621</v>
      </c>
      <c r="AD71" s="29">
        <v>0.311</v>
      </c>
      <c r="AE71" s="31">
        <v>1.4808055555555557</v>
      </c>
      <c r="AF71" s="30">
        <v>0.26267851073127396</v>
      </c>
      <c r="AG71" s="30">
        <v>0.38488112224538834</v>
      </c>
      <c r="AH71" s="31">
        <v>0.17557251908396945</v>
      </c>
      <c r="AI71" s="1" t="s">
        <v>100</v>
      </c>
      <c r="AJ71" s="31">
        <v>14.165002377555872</v>
      </c>
      <c r="AK71" s="31">
        <v>16.782535211267607</v>
      </c>
      <c r="AL71" s="31">
        <v>11.518518518518519</v>
      </c>
      <c r="AM71" s="31">
        <v>1.0415442924673435</v>
      </c>
      <c r="AN71" s="31">
        <v>1.1931827285107748</v>
      </c>
      <c r="AO71" s="31">
        <v>2.5441113673242803</v>
      </c>
      <c r="AP71" s="31" t="s">
        <v>100</v>
      </c>
      <c r="AQ71" s="31" t="s">
        <v>100</v>
      </c>
      <c r="AR71" s="31">
        <v>1.1037516671686098</v>
      </c>
      <c r="AS71" s="31">
        <v>4.3820138355111444</v>
      </c>
      <c r="AT71" s="30">
        <v>0</v>
      </c>
      <c r="AU71" s="30">
        <v>0</v>
      </c>
      <c r="AV71" s="28">
        <v>-0.14800000000000002</v>
      </c>
      <c r="AW71" s="28">
        <v>2.4700000000000003E-2</v>
      </c>
      <c r="AX71" s="28">
        <v>-1.7299999999999999E-2</v>
      </c>
      <c r="AY71" s="28">
        <v>5.5199999999999999E-2</v>
      </c>
      <c r="AZ71" s="30">
        <v>0.13600000000000001</v>
      </c>
      <c r="BA71" s="30">
        <v>9.98E-2</v>
      </c>
      <c r="BB71" s="30">
        <v>6.6649143887053175E-2</v>
      </c>
      <c r="BC71" s="30">
        <v>0</v>
      </c>
      <c r="BD71" s="30">
        <v>0.1693863918312816</v>
      </c>
      <c r="BE71" s="30">
        <v>0</v>
      </c>
      <c r="BF71" s="30">
        <v>0.24741842213961174</v>
      </c>
      <c r="BG71" s="30">
        <v>0.11259999999999999</v>
      </c>
      <c r="BH71" s="29">
        <v>210.3</v>
      </c>
      <c r="BI71" s="29">
        <v>177.5</v>
      </c>
      <c r="BJ71" s="29">
        <v>0</v>
      </c>
      <c r="BK71" s="29">
        <v>0</v>
      </c>
      <c r="BL71" s="29">
        <v>1170.9000000000001</v>
      </c>
      <c r="BM71" s="29">
        <v>1047.9000000000001</v>
      </c>
      <c r="BN71" s="29">
        <v>0</v>
      </c>
      <c r="BO71" s="29">
        <v>0</v>
      </c>
      <c r="BP71" s="29">
        <v>0</v>
      </c>
      <c r="BQ71" s="29">
        <v>-30.5</v>
      </c>
      <c r="BR71" s="29">
        <v>0</v>
      </c>
      <c r="BS71" s="29">
        <v>79.8</v>
      </c>
      <c r="BT71" s="30" t="s">
        <v>100</v>
      </c>
      <c r="BU71" s="29">
        <v>-79.8</v>
      </c>
      <c r="BV71" s="29">
        <v>128.19999999999999</v>
      </c>
      <c r="BW71" s="29">
        <v>97.7</v>
      </c>
      <c r="BX71" s="29">
        <v>2663.2</v>
      </c>
      <c r="BY71" s="29">
        <v>3906.6999999999994</v>
      </c>
      <c r="BZ71" s="29">
        <v>2496.6</v>
      </c>
      <c r="CA71" s="29">
        <v>4648.6000000000004</v>
      </c>
      <c r="CB71" s="29">
        <v>0</v>
      </c>
      <c r="CC71" s="31">
        <v>0.67400000000000004</v>
      </c>
      <c r="CD71" s="31">
        <v>0.247</v>
      </c>
      <c r="CE71" s="31">
        <v>0.36</v>
      </c>
      <c r="CF71" s="31" t="s">
        <v>100</v>
      </c>
      <c r="CG71" s="31">
        <v>0.37871246830414357</v>
      </c>
      <c r="CH71" s="29" t="s">
        <v>100</v>
      </c>
      <c r="CI71" s="29">
        <v>256.87</v>
      </c>
      <c r="CJ71" s="29">
        <v>0</v>
      </c>
      <c r="CK71" s="28">
        <f t="shared" si="2"/>
        <v>0</v>
      </c>
      <c r="CL71" s="34">
        <f t="shared" si="3"/>
        <v>0.25188228714021427</v>
      </c>
      <c r="CM71" s="29">
        <v>242.1</v>
      </c>
      <c r="CN71" s="29">
        <v>59.9</v>
      </c>
      <c r="CO71" s="29">
        <v>177.5</v>
      </c>
      <c r="CP71" s="29">
        <v>2978.9</v>
      </c>
      <c r="CQ71" s="29" t="s">
        <v>100</v>
      </c>
      <c r="CR71" s="29" t="s">
        <v>100</v>
      </c>
      <c r="CS71" s="29" t="s">
        <v>100</v>
      </c>
      <c r="CT71" s="29">
        <v>0</v>
      </c>
      <c r="CU71" s="29">
        <v>0</v>
      </c>
      <c r="CV71" s="29">
        <v>4648.6000000000004</v>
      </c>
      <c r="CW71" s="29">
        <v>0</v>
      </c>
      <c r="CX71" s="28">
        <v>6.6649143887053175E-2</v>
      </c>
      <c r="CY71" s="28">
        <v>0</v>
      </c>
      <c r="CZ71" s="31" t="s">
        <v>100</v>
      </c>
      <c r="DA71" s="5" t="s">
        <v>100</v>
      </c>
      <c r="DB71" s="9"/>
      <c r="DC71" s="9"/>
    </row>
    <row r="72" spans="1:107" ht="20">
      <c r="A72" s="25" t="s">
        <v>979</v>
      </c>
      <c r="B72" s="25" t="s">
        <v>980</v>
      </c>
      <c r="C72" s="26" t="s">
        <v>166</v>
      </c>
      <c r="D72" s="26" t="s">
        <v>1137</v>
      </c>
      <c r="E72" s="32" t="s">
        <v>99</v>
      </c>
      <c r="F72" s="32" t="s">
        <v>1138</v>
      </c>
      <c r="G72" s="27">
        <v>0.49</v>
      </c>
      <c r="H72" s="27">
        <v>0.49</v>
      </c>
      <c r="I72" s="28">
        <v>9.0499999999999997E-2</v>
      </c>
      <c r="J72" s="28">
        <v>0.105445</v>
      </c>
      <c r="K72" s="28">
        <v>4.7E-2</v>
      </c>
      <c r="L72" s="28">
        <v>0.1081</v>
      </c>
      <c r="M72" s="28">
        <v>8.9722999999999997E-2</v>
      </c>
      <c r="N72" s="28">
        <v>0.105445</v>
      </c>
      <c r="O72" s="28">
        <v>-9.3356111111111112E-2</v>
      </c>
      <c r="P72" s="28">
        <v>-0.105445</v>
      </c>
      <c r="Q72" s="29">
        <v>24.8</v>
      </c>
      <c r="R72" s="29">
        <v>0</v>
      </c>
      <c r="S72" s="29">
        <v>0</v>
      </c>
      <c r="T72" s="29">
        <v>0</v>
      </c>
      <c r="U72" s="29">
        <v>24.8</v>
      </c>
      <c r="V72" s="29">
        <v>27</v>
      </c>
      <c r="W72" s="29">
        <v>-2.1999999999999993</v>
      </c>
      <c r="X72" s="30">
        <v>1.0887096774193548</v>
      </c>
      <c r="Y72" s="31">
        <v>0.50555555555555554</v>
      </c>
      <c r="Z72" s="30">
        <v>0</v>
      </c>
      <c r="AA72" s="30">
        <v>0</v>
      </c>
      <c r="AB72" s="30">
        <v>0</v>
      </c>
      <c r="AC72" s="30">
        <v>0</v>
      </c>
      <c r="AD72" s="29">
        <v>1.0999999999999999E-2</v>
      </c>
      <c r="AE72" s="31">
        <v>0.81616666666666682</v>
      </c>
      <c r="AF72" s="30" t="s">
        <v>100</v>
      </c>
      <c r="AG72" s="30" t="s">
        <v>100</v>
      </c>
      <c r="AH72" s="31">
        <v>0.36000000000000004</v>
      </c>
      <c r="AI72" s="1" t="s">
        <v>100</v>
      </c>
      <c r="AJ72" s="31">
        <v>98.804780876494021</v>
      </c>
      <c r="AK72" s="31">
        <v>91.17647058823529</v>
      </c>
      <c r="AL72" s="31" t="s">
        <v>100</v>
      </c>
      <c r="AM72" s="31" t="s">
        <v>100</v>
      </c>
      <c r="AN72" s="31">
        <v>0.77018633540372661</v>
      </c>
      <c r="AO72" s="31">
        <v>7.6307692307692312</v>
      </c>
      <c r="AP72" s="31" t="s">
        <v>100</v>
      </c>
      <c r="AQ72" s="31" t="s">
        <v>100</v>
      </c>
      <c r="AR72" s="31" t="s">
        <v>100</v>
      </c>
      <c r="AS72" s="31" t="s">
        <v>100</v>
      </c>
      <c r="AT72" s="30">
        <v>0</v>
      </c>
      <c r="AU72" s="30">
        <v>0</v>
      </c>
      <c r="AV72" s="28" t="s">
        <v>100</v>
      </c>
      <c r="AW72" s="28" t="s">
        <v>100</v>
      </c>
      <c r="AX72" s="28" t="s">
        <v>100</v>
      </c>
      <c r="AY72" s="28" t="s">
        <v>100</v>
      </c>
      <c r="AZ72" s="30" t="s">
        <v>100</v>
      </c>
      <c r="BA72" s="30" t="s">
        <v>100</v>
      </c>
      <c r="BB72" s="30">
        <v>1.208888888888889E-2</v>
      </c>
      <c r="BC72" s="30">
        <v>0</v>
      </c>
      <c r="BD72" s="30">
        <v>8.1927710843373511E-2</v>
      </c>
      <c r="BE72" s="30">
        <v>0</v>
      </c>
      <c r="BF72" s="30">
        <v>0.21613832853025938</v>
      </c>
      <c r="BG72" s="30" t="s">
        <v>100</v>
      </c>
      <c r="BH72" s="29">
        <v>0.251</v>
      </c>
      <c r="BI72" s="29">
        <v>0.27200000000000002</v>
      </c>
      <c r="BJ72" s="29">
        <v>0</v>
      </c>
      <c r="BK72" s="29">
        <v>0</v>
      </c>
      <c r="BL72" s="29">
        <v>3.25</v>
      </c>
      <c r="BM72" s="29">
        <v>3.32</v>
      </c>
      <c r="BN72" s="29">
        <v>0</v>
      </c>
      <c r="BO72" s="29">
        <v>0</v>
      </c>
      <c r="BP72" s="29">
        <v>0</v>
      </c>
      <c r="BQ72" s="29">
        <v>0</v>
      </c>
      <c r="BR72" s="29">
        <v>0</v>
      </c>
      <c r="BS72" s="29">
        <v>0.34499999999999997</v>
      </c>
      <c r="BT72" s="30" t="s">
        <v>100</v>
      </c>
      <c r="BU72" s="29">
        <v>-0.34499999999999997</v>
      </c>
      <c r="BV72" s="29">
        <v>-7.2999999999999954E-2</v>
      </c>
      <c r="BW72" s="29">
        <v>-7.2999999999999954E-2</v>
      </c>
      <c r="BX72" s="29">
        <v>22.5</v>
      </c>
      <c r="BY72" s="29">
        <v>3.8219999999999992</v>
      </c>
      <c r="BZ72" s="29">
        <v>32.200000000000003</v>
      </c>
      <c r="CA72" s="29">
        <v>5.2000000000000028</v>
      </c>
      <c r="CB72" s="29">
        <v>0</v>
      </c>
      <c r="CC72" s="31">
        <v>-5.3999999999999999E-2</v>
      </c>
      <c r="CD72" s="31" t="s">
        <v>100</v>
      </c>
      <c r="CE72" s="31">
        <v>0.36</v>
      </c>
      <c r="CF72" s="31" t="s">
        <v>100</v>
      </c>
      <c r="CG72" s="31" t="s">
        <v>100</v>
      </c>
      <c r="CH72" s="29" t="s">
        <v>100</v>
      </c>
      <c r="CI72" s="29" t="s">
        <v>100</v>
      </c>
      <c r="CJ72" s="29">
        <v>0</v>
      </c>
      <c r="CK72" s="28">
        <f t="shared" si="2"/>
        <v>0</v>
      </c>
      <c r="CL72" s="34">
        <f t="shared" si="3"/>
        <v>0.62499999999999967</v>
      </c>
      <c r="CM72" s="29">
        <v>0.34699999999999998</v>
      </c>
      <c r="CN72" s="29">
        <v>7.4999999999999997E-2</v>
      </c>
      <c r="CO72" s="29">
        <v>0.27200000000000002</v>
      </c>
      <c r="CP72" s="29">
        <v>24.8</v>
      </c>
      <c r="CQ72" s="29" t="s">
        <v>100</v>
      </c>
      <c r="CR72" s="29" t="s">
        <v>100</v>
      </c>
      <c r="CS72" s="29" t="s">
        <v>100</v>
      </c>
      <c r="CT72" s="29">
        <v>0</v>
      </c>
      <c r="CU72" s="29">
        <v>0</v>
      </c>
      <c r="CV72" s="29">
        <v>5.2000000000000028</v>
      </c>
      <c r="CW72" s="29">
        <v>0</v>
      </c>
      <c r="CX72" s="28">
        <v>1.208888888888889E-2</v>
      </c>
      <c r="CY72" s="28">
        <v>0</v>
      </c>
      <c r="CZ72" s="31" t="s">
        <v>100</v>
      </c>
      <c r="DA72" s="5">
        <v>4.1054444444444451</v>
      </c>
      <c r="DB72" s="9"/>
      <c r="DC72" s="9"/>
    </row>
    <row r="73" spans="1:107" ht="20">
      <c r="A73" s="25" t="s">
        <v>953</v>
      </c>
      <c r="B73" s="25" t="s">
        <v>954</v>
      </c>
      <c r="C73" s="26" t="s">
        <v>108</v>
      </c>
      <c r="D73" s="26" t="s">
        <v>1137</v>
      </c>
      <c r="E73" s="32" t="s">
        <v>99</v>
      </c>
      <c r="F73" s="32" t="s">
        <v>1138</v>
      </c>
      <c r="G73" s="27">
        <v>0.39</v>
      </c>
      <c r="H73" s="27">
        <v>0.39</v>
      </c>
      <c r="I73" s="28">
        <v>9.0499999999999997E-2</v>
      </c>
      <c r="J73" s="28">
        <v>9.6395000000000008E-2</v>
      </c>
      <c r="K73" s="28">
        <v>3.2000000000000001E-2</v>
      </c>
      <c r="L73" s="28">
        <v>9.3100000000000002E-2</v>
      </c>
      <c r="M73" s="28">
        <v>7.7272999999999994E-2</v>
      </c>
      <c r="N73" s="28">
        <v>9.6395000000000008E-2</v>
      </c>
      <c r="O73" s="28">
        <v>-2.954568493150686E-2</v>
      </c>
      <c r="P73" s="28">
        <v>-9.6395000000000008E-2</v>
      </c>
      <c r="Q73" s="29">
        <v>43.5</v>
      </c>
      <c r="R73" s="29">
        <v>0</v>
      </c>
      <c r="S73" s="29">
        <v>0</v>
      </c>
      <c r="T73" s="29">
        <v>0</v>
      </c>
      <c r="U73" s="29">
        <v>43.5</v>
      </c>
      <c r="V73" s="29">
        <v>22.1</v>
      </c>
      <c r="W73" s="29">
        <v>21.4</v>
      </c>
      <c r="X73" s="30">
        <v>0.50804597701149423</v>
      </c>
      <c r="Y73" s="31">
        <v>3.0952380952380953E-3</v>
      </c>
      <c r="Z73" s="30">
        <v>0</v>
      </c>
      <c r="AA73" s="30">
        <v>0</v>
      </c>
      <c r="AB73" s="30">
        <v>0</v>
      </c>
      <c r="AC73" s="30">
        <v>0</v>
      </c>
      <c r="AD73" s="29">
        <v>2.1000000000000001E-2</v>
      </c>
      <c r="AE73" s="31">
        <v>1.0841666666666667</v>
      </c>
      <c r="AF73" s="30">
        <v>3.1622776601683791E-2</v>
      </c>
      <c r="AG73" s="30">
        <v>0.42690748412273122</v>
      </c>
      <c r="AH73" s="31">
        <v>0.13513513513513514</v>
      </c>
      <c r="AI73" s="1" t="s">
        <v>100</v>
      </c>
      <c r="AJ73" s="31">
        <v>35.08064516129032</v>
      </c>
      <c r="AK73" s="31">
        <v>44.569672131147541</v>
      </c>
      <c r="AL73" s="31" t="s">
        <v>100</v>
      </c>
      <c r="AM73" s="31" t="s">
        <v>100</v>
      </c>
      <c r="AN73" s="31">
        <v>1.8669527896995708</v>
      </c>
      <c r="AO73" s="31">
        <v>7.2379367720465897</v>
      </c>
      <c r="AP73" s="31" t="s">
        <v>100</v>
      </c>
      <c r="AQ73" s="31" t="s">
        <v>100</v>
      </c>
      <c r="AR73" s="31">
        <v>17.833333333333343</v>
      </c>
      <c r="AS73" s="31">
        <v>3.5607321131447587</v>
      </c>
      <c r="AT73" s="30">
        <v>0</v>
      </c>
      <c r="AU73" s="30">
        <v>0</v>
      </c>
      <c r="AV73" s="28">
        <v>0.21299999999999999</v>
      </c>
      <c r="AW73" s="28">
        <v>-2.7400000000000001E-2</v>
      </c>
      <c r="AX73" s="28">
        <v>0.125</v>
      </c>
      <c r="AY73" s="28">
        <v>6.5199999999999994E-2</v>
      </c>
      <c r="AZ73" s="30" t="s">
        <v>100</v>
      </c>
      <c r="BA73" s="30" t="s">
        <v>100</v>
      </c>
      <c r="BB73" s="30">
        <v>6.6849315068493148E-2</v>
      </c>
      <c r="BC73" s="30">
        <v>0</v>
      </c>
      <c r="BD73" s="30">
        <v>0.17062937062937064</v>
      </c>
      <c r="BE73" s="30">
        <v>0</v>
      </c>
      <c r="BF73" s="30">
        <v>0.30142857142857143</v>
      </c>
      <c r="BG73" s="30" t="s">
        <v>100</v>
      </c>
      <c r="BH73" s="29">
        <v>1.24</v>
      </c>
      <c r="BI73" s="29">
        <v>0.97599999999999998</v>
      </c>
      <c r="BJ73" s="29">
        <v>0</v>
      </c>
      <c r="BK73" s="29">
        <v>0</v>
      </c>
      <c r="BL73" s="29">
        <v>6.01</v>
      </c>
      <c r="BM73" s="29">
        <v>5.72</v>
      </c>
      <c r="BN73" s="29">
        <v>0</v>
      </c>
      <c r="BO73" s="29">
        <v>0</v>
      </c>
      <c r="BP73" s="29">
        <v>0</v>
      </c>
      <c r="BQ73" s="29">
        <v>0</v>
      </c>
      <c r="BR73" s="29">
        <v>0</v>
      </c>
      <c r="BS73" s="29">
        <v>3.2000000000000001E-2</v>
      </c>
      <c r="BT73" s="30" t="s">
        <v>100</v>
      </c>
      <c r="BU73" s="29">
        <v>-3.2000000000000001E-2</v>
      </c>
      <c r="BV73" s="29">
        <v>0.94399999999999995</v>
      </c>
      <c r="BW73" s="29">
        <v>0.94399999999999995</v>
      </c>
      <c r="BX73" s="29">
        <v>14.6</v>
      </c>
      <c r="BY73" s="29">
        <v>14.241</v>
      </c>
      <c r="BZ73" s="29">
        <v>23.3</v>
      </c>
      <c r="CA73" s="29">
        <v>1.1999999999999993</v>
      </c>
      <c r="CB73" s="29">
        <v>0</v>
      </c>
      <c r="CC73" s="31">
        <v>0.09</v>
      </c>
      <c r="CD73" s="31" t="s">
        <v>100</v>
      </c>
      <c r="CE73" s="31">
        <v>0.36</v>
      </c>
      <c r="CF73" s="31" t="s">
        <v>100</v>
      </c>
      <c r="CG73" s="31" t="s">
        <v>100</v>
      </c>
      <c r="CH73" s="29" t="s">
        <v>100</v>
      </c>
      <c r="CI73" s="29" t="s">
        <v>100</v>
      </c>
      <c r="CJ73" s="29">
        <v>0</v>
      </c>
      <c r="CK73" s="28">
        <f t="shared" si="2"/>
        <v>0</v>
      </c>
      <c r="CL73" s="34">
        <f t="shared" si="3"/>
        <v>5.0083333333333364</v>
      </c>
      <c r="CM73" s="29">
        <v>1.4</v>
      </c>
      <c r="CN73" s="29">
        <v>0.42199999999999999</v>
      </c>
      <c r="CO73" s="29">
        <v>0.97599999999999998</v>
      </c>
      <c r="CP73" s="29">
        <v>43.5</v>
      </c>
      <c r="CQ73" s="29" t="s">
        <v>100</v>
      </c>
      <c r="CR73" s="29" t="s">
        <v>100</v>
      </c>
      <c r="CS73" s="29" t="s">
        <v>100</v>
      </c>
      <c r="CT73" s="29">
        <v>0</v>
      </c>
      <c r="CU73" s="29">
        <v>0</v>
      </c>
      <c r="CV73" s="29">
        <v>1.1999999999999993</v>
      </c>
      <c r="CW73" s="29">
        <v>0</v>
      </c>
      <c r="CX73" s="28">
        <v>6.6849315068493148E-2</v>
      </c>
      <c r="CY73" s="28">
        <v>0</v>
      </c>
      <c r="CZ73" s="31" t="s">
        <v>100</v>
      </c>
      <c r="DA73" s="5" t="s">
        <v>100</v>
      </c>
      <c r="DB73" s="9"/>
      <c r="DC73" s="9"/>
    </row>
    <row r="74" spans="1:107" ht="20">
      <c r="A74" s="25" t="s">
        <v>1101</v>
      </c>
      <c r="B74" s="25" t="s">
        <v>1102</v>
      </c>
      <c r="C74" s="26" t="s">
        <v>108</v>
      </c>
      <c r="D74" s="26" t="s">
        <v>1137</v>
      </c>
      <c r="E74" s="32" t="s">
        <v>99</v>
      </c>
      <c r="F74" s="32" t="s">
        <v>1138</v>
      </c>
      <c r="G74" s="27">
        <v>0.39</v>
      </c>
      <c r="H74" s="27">
        <v>0.57908064078197119</v>
      </c>
      <c r="I74" s="28">
        <v>9.0499999999999997E-2</v>
      </c>
      <c r="J74" s="28">
        <v>0.11350679799076839</v>
      </c>
      <c r="K74" s="28">
        <v>2.7E-2</v>
      </c>
      <c r="L74" s="28">
        <v>8.8099999999999998E-2</v>
      </c>
      <c r="M74" s="28">
        <v>7.3122999999999994E-2</v>
      </c>
      <c r="N74" s="28">
        <v>9.7899533066799937E-2</v>
      </c>
      <c r="O74" s="28">
        <v>-6.09543865965783E-2</v>
      </c>
      <c r="P74" s="28">
        <v>-9.7899533066799937E-2</v>
      </c>
      <c r="Q74" s="29">
        <v>952.5</v>
      </c>
      <c r="R74" s="29">
        <v>0</v>
      </c>
      <c r="S74" s="29">
        <v>600</v>
      </c>
      <c r="T74" s="29">
        <v>600</v>
      </c>
      <c r="U74" s="29">
        <v>1552.5</v>
      </c>
      <c r="V74" s="29">
        <v>160.19999999999999</v>
      </c>
      <c r="W74" s="29">
        <v>1392.3</v>
      </c>
      <c r="X74" s="30">
        <v>0.10318840579710144</v>
      </c>
      <c r="Y74" s="31">
        <v>1.4170411000962407E-3</v>
      </c>
      <c r="Z74" s="30">
        <v>0.34798747245099176</v>
      </c>
      <c r="AA74" s="30">
        <v>0.38647342995169082</v>
      </c>
      <c r="AB74" s="30">
        <v>0.53371286247998573</v>
      </c>
      <c r="AC74" s="30">
        <v>0.62992125984251968</v>
      </c>
      <c r="AD74" s="29">
        <v>1.4E-2</v>
      </c>
      <c r="AE74" s="31">
        <v>0.70530555555555563</v>
      </c>
      <c r="AF74" s="30">
        <v>0.17606816861659008</v>
      </c>
      <c r="AG74" s="30">
        <v>0.1524977524953369</v>
      </c>
      <c r="AH74" s="31">
        <v>0.25714285714285717</v>
      </c>
      <c r="AI74" s="1" t="s">
        <v>100</v>
      </c>
      <c r="AJ74" s="31">
        <v>16.888297872340427</v>
      </c>
      <c r="AK74" s="31">
        <v>17.039355992844364</v>
      </c>
      <c r="AL74" s="31" t="s">
        <v>100</v>
      </c>
      <c r="AM74" s="31" t="s">
        <v>100</v>
      </c>
      <c r="AN74" s="31">
        <v>0.84726916918697737</v>
      </c>
      <c r="AO74" s="31">
        <v>1.9438775510204083</v>
      </c>
      <c r="AP74" s="31" t="s">
        <v>100</v>
      </c>
      <c r="AQ74" s="31" t="s">
        <v>100</v>
      </c>
      <c r="AR74" s="31">
        <v>0.89021739130434785</v>
      </c>
      <c r="AS74" s="31">
        <v>2.8414285714285712</v>
      </c>
      <c r="AT74" s="30">
        <v>0</v>
      </c>
      <c r="AU74" s="30">
        <v>0</v>
      </c>
      <c r="AV74" s="28">
        <v>-5.8499999999999996E-2</v>
      </c>
      <c r="AW74" s="28">
        <v>2.8500000000000001E-2</v>
      </c>
      <c r="AX74" s="28">
        <v>3.7499999999999999E-2</v>
      </c>
      <c r="AY74" s="28">
        <v>9.4600000000000004E-2</v>
      </c>
      <c r="AZ74" s="30" t="s">
        <v>100</v>
      </c>
      <c r="BA74" s="30" t="s">
        <v>100</v>
      </c>
      <c r="BB74" s="30">
        <v>5.2552411394190091E-2</v>
      </c>
      <c r="BC74" s="30">
        <v>0</v>
      </c>
      <c r="BD74" s="30">
        <v>0.11706806282722512</v>
      </c>
      <c r="BE74" s="30">
        <v>0</v>
      </c>
      <c r="BF74" s="30">
        <v>0.23034482758620689</v>
      </c>
      <c r="BG74" s="30">
        <v>0.18739999999999998</v>
      </c>
      <c r="BH74" s="29">
        <v>56.4</v>
      </c>
      <c r="BI74" s="29">
        <v>55.9</v>
      </c>
      <c r="BJ74" s="29">
        <v>0</v>
      </c>
      <c r="BK74" s="29">
        <v>0</v>
      </c>
      <c r="BL74" s="29">
        <v>490</v>
      </c>
      <c r="BM74" s="29">
        <v>477.5</v>
      </c>
      <c r="BN74" s="29">
        <v>0</v>
      </c>
      <c r="BO74" s="29">
        <v>0</v>
      </c>
      <c r="BP74" s="29">
        <v>0</v>
      </c>
      <c r="BQ74" s="29">
        <v>-204.79999999999998</v>
      </c>
      <c r="BR74" s="29">
        <v>0</v>
      </c>
      <c r="BS74" s="29">
        <v>15.6</v>
      </c>
      <c r="BT74" s="30" t="s">
        <v>100</v>
      </c>
      <c r="BU74" s="29">
        <v>-15.6</v>
      </c>
      <c r="BV74" s="29">
        <v>245.09999999999997</v>
      </c>
      <c r="BW74" s="29">
        <v>40.299999999999997</v>
      </c>
      <c r="BX74" s="29">
        <v>1063.7</v>
      </c>
      <c r="BY74" s="29">
        <v>2103.998</v>
      </c>
      <c r="BZ74" s="29">
        <v>1124.2</v>
      </c>
      <c r="CA74" s="29">
        <v>1564</v>
      </c>
      <c r="CB74" s="29">
        <v>0</v>
      </c>
      <c r="CC74" s="31">
        <v>0.17899999999999999</v>
      </c>
      <c r="CD74" s="31">
        <v>0.40600000000000003</v>
      </c>
      <c r="CE74" s="31">
        <v>0.36</v>
      </c>
      <c r="CF74" s="31" t="s">
        <v>100</v>
      </c>
      <c r="CG74" s="31">
        <v>0.57801414927199724</v>
      </c>
      <c r="CH74" s="29" t="s">
        <v>100</v>
      </c>
      <c r="CI74" s="29">
        <v>68.254999999999995</v>
      </c>
      <c r="CJ74" s="29">
        <v>0</v>
      </c>
      <c r="CK74" s="28">
        <f t="shared" si="2"/>
        <v>0</v>
      </c>
      <c r="CL74" s="34">
        <f t="shared" si="3"/>
        <v>0.3132992327365729</v>
      </c>
      <c r="CM74" s="29">
        <v>72.5</v>
      </c>
      <c r="CN74" s="29">
        <v>16.7</v>
      </c>
      <c r="CO74" s="29">
        <v>55.9</v>
      </c>
      <c r="CP74" s="29">
        <v>952.5</v>
      </c>
      <c r="CQ74" s="29" t="s">
        <v>100</v>
      </c>
      <c r="CR74" s="29" t="s">
        <v>100</v>
      </c>
      <c r="CS74" s="29" t="s">
        <v>100</v>
      </c>
      <c r="CT74" s="29">
        <v>0</v>
      </c>
      <c r="CU74" s="29">
        <v>0</v>
      </c>
      <c r="CV74" s="29">
        <v>1564</v>
      </c>
      <c r="CW74" s="29">
        <v>0</v>
      </c>
      <c r="CX74" s="28">
        <v>5.2552411394190091E-2</v>
      </c>
      <c r="CY74" s="28">
        <v>0</v>
      </c>
      <c r="CZ74" s="31" t="s">
        <v>100</v>
      </c>
      <c r="DA74" s="5">
        <v>6.5387931034482767</v>
      </c>
      <c r="DB74" s="9"/>
      <c r="DC74" s="9"/>
    </row>
    <row r="75" spans="1:107" ht="20">
      <c r="A75" s="25" t="s">
        <v>244</v>
      </c>
      <c r="B75" s="25" t="s">
        <v>245</v>
      </c>
      <c r="C75" s="26" t="s">
        <v>108</v>
      </c>
      <c r="D75" s="26" t="s">
        <v>1137</v>
      </c>
      <c r="E75" s="32" t="s">
        <v>99</v>
      </c>
      <c r="F75" s="32" t="s">
        <v>1138</v>
      </c>
      <c r="G75" s="27">
        <v>0.39</v>
      </c>
      <c r="H75" s="27">
        <v>0.42355169623388272</v>
      </c>
      <c r="I75" s="28">
        <v>9.0499999999999997E-2</v>
      </c>
      <c r="J75" s="28">
        <v>9.9431428509166392E-2</v>
      </c>
      <c r="K75" s="28">
        <v>3.2000000000000001E-2</v>
      </c>
      <c r="L75" s="28">
        <v>9.3100000000000002E-2</v>
      </c>
      <c r="M75" s="28">
        <v>7.7272999999999994E-2</v>
      </c>
      <c r="N75" s="28">
        <v>9.7258116231204006E-2</v>
      </c>
      <c r="O75" s="28">
        <v>9.5323200704027972E-2</v>
      </c>
      <c r="P75" s="28">
        <v>-9.7258116231204006E-2</v>
      </c>
      <c r="Q75" s="29">
        <v>16446.5</v>
      </c>
      <c r="R75" s="29">
        <v>0</v>
      </c>
      <c r="S75" s="29">
        <v>1788.5</v>
      </c>
      <c r="T75" s="29">
        <v>1788.5</v>
      </c>
      <c r="U75" s="29">
        <v>18235</v>
      </c>
      <c r="V75" s="29">
        <v>1464.1</v>
      </c>
      <c r="W75" s="29">
        <v>16770.900000000001</v>
      </c>
      <c r="X75" s="30">
        <v>8.0290649849191112E-2</v>
      </c>
      <c r="Y75" s="31">
        <v>0.24107177295967566</v>
      </c>
      <c r="Z75" s="30">
        <v>0.17916892067880827</v>
      </c>
      <c r="AA75" s="30">
        <v>9.8080614203454888E-2</v>
      </c>
      <c r="AB75" s="30">
        <v>0.21827745707067622</v>
      </c>
      <c r="AC75" s="30">
        <v>0.10874654181740796</v>
      </c>
      <c r="AD75" s="29">
        <v>0.70499999999999996</v>
      </c>
      <c r="AE75" s="31">
        <v>1.7493333333333334</v>
      </c>
      <c r="AF75" s="30">
        <v>0.24289915602982237</v>
      </c>
      <c r="AG75" s="30">
        <v>0.37422937767984499</v>
      </c>
      <c r="AH75" s="31">
        <v>0.15046439628482969</v>
      </c>
      <c r="AI75" s="1" t="s">
        <v>100</v>
      </c>
      <c r="AJ75" s="31">
        <v>10.250233717669056</v>
      </c>
      <c r="AK75" s="31">
        <v>10.851477962523093</v>
      </c>
      <c r="AL75" s="31" t="s">
        <v>100</v>
      </c>
      <c r="AM75" s="31">
        <v>1.0148746255117878</v>
      </c>
      <c r="AN75" s="31">
        <v>2.007212858659702</v>
      </c>
      <c r="AO75" s="31">
        <v>3.9846153846153847</v>
      </c>
      <c r="AP75" s="31" t="s">
        <v>100</v>
      </c>
      <c r="AQ75" s="31" t="s">
        <v>100</v>
      </c>
      <c r="AR75" s="31">
        <v>1.9688545567673543</v>
      </c>
      <c r="AS75" s="31">
        <v>4.063210175651121</v>
      </c>
      <c r="AT75" s="30">
        <v>0</v>
      </c>
      <c r="AU75" s="30">
        <v>0</v>
      </c>
      <c r="AV75" s="28">
        <v>0.156</v>
      </c>
      <c r="AW75" s="28">
        <v>0.19600000000000001</v>
      </c>
      <c r="AX75" s="28">
        <v>0.159</v>
      </c>
      <c r="AY75" s="28">
        <v>0.17899999999999999</v>
      </c>
      <c r="AZ75" s="30">
        <v>0.10099999999999999</v>
      </c>
      <c r="BA75" s="30">
        <v>0.11800000000000001</v>
      </c>
      <c r="BB75" s="30">
        <v>0.19475462921319436</v>
      </c>
      <c r="BC75" s="30">
        <v>0</v>
      </c>
      <c r="BD75" s="30">
        <v>0.37710873351579993</v>
      </c>
      <c r="BE75" s="30">
        <v>0</v>
      </c>
      <c r="BF75" s="30">
        <v>0.20889447236180905</v>
      </c>
      <c r="BG75" s="30">
        <v>0.21350000000000002</v>
      </c>
      <c r="BH75" s="29">
        <v>1604.5</v>
      </c>
      <c r="BI75" s="29">
        <v>1515.6</v>
      </c>
      <c r="BJ75" s="29">
        <v>0</v>
      </c>
      <c r="BK75" s="29">
        <v>0</v>
      </c>
      <c r="BL75" s="29">
        <v>4127.5</v>
      </c>
      <c r="BM75" s="29">
        <v>4019</v>
      </c>
      <c r="BN75" s="29">
        <v>0</v>
      </c>
      <c r="BO75" s="29">
        <v>0</v>
      </c>
      <c r="BP75" s="29">
        <v>0</v>
      </c>
      <c r="BQ75" s="29">
        <v>0</v>
      </c>
      <c r="BR75" s="29">
        <v>0</v>
      </c>
      <c r="BS75" s="29">
        <v>0</v>
      </c>
      <c r="BT75" s="30" t="s">
        <v>100</v>
      </c>
      <c r="BU75" s="29">
        <v>0</v>
      </c>
      <c r="BV75" s="29">
        <v>1515.6</v>
      </c>
      <c r="BW75" s="29">
        <v>1515.6</v>
      </c>
      <c r="BX75" s="29">
        <v>7782.1</v>
      </c>
      <c r="BY75" s="29">
        <v>4163.7</v>
      </c>
      <c r="BZ75" s="29">
        <v>8193.7000000000007</v>
      </c>
      <c r="CA75" s="29">
        <v>8518.1</v>
      </c>
      <c r="CB75" s="29">
        <v>0</v>
      </c>
      <c r="CC75" s="31">
        <v>0.60599999999999998</v>
      </c>
      <c r="CD75" s="31">
        <v>0.67800000000000005</v>
      </c>
      <c r="CE75" s="31">
        <v>0.36</v>
      </c>
      <c r="CF75" s="31" t="s">
        <v>100</v>
      </c>
      <c r="CG75" s="31">
        <v>0.66391478202439635</v>
      </c>
      <c r="CH75" s="29" t="s">
        <v>100</v>
      </c>
      <c r="CI75" s="29">
        <v>808.0200000000001</v>
      </c>
      <c r="CJ75" s="29">
        <v>0</v>
      </c>
      <c r="CK75" s="28">
        <f t="shared" si="2"/>
        <v>0</v>
      </c>
      <c r="CL75" s="34">
        <f t="shared" si="3"/>
        <v>0.48455641516300579</v>
      </c>
      <c r="CM75" s="29">
        <v>1990</v>
      </c>
      <c r="CN75" s="29">
        <v>415.7</v>
      </c>
      <c r="CO75" s="29">
        <v>1515.6</v>
      </c>
      <c r="CP75" s="29">
        <v>16446.5</v>
      </c>
      <c r="CQ75" s="29" t="s">
        <v>100</v>
      </c>
      <c r="CR75" s="29" t="s">
        <v>100</v>
      </c>
      <c r="CS75" s="29" t="s">
        <v>100</v>
      </c>
      <c r="CT75" s="29">
        <v>0</v>
      </c>
      <c r="CU75" s="29">
        <v>0</v>
      </c>
      <c r="CV75" s="29">
        <v>8518.1</v>
      </c>
      <c r="CW75" s="29">
        <v>0</v>
      </c>
      <c r="CX75" s="28">
        <v>0.19475462921319436</v>
      </c>
      <c r="CY75" s="28">
        <v>0</v>
      </c>
      <c r="CZ75" s="31" t="s">
        <v>100</v>
      </c>
      <c r="DA75" s="5">
        <v>1.3441860465116278</v>
      </c>
      <c r="DB75" s="9"/>
      <c r="DC75" s="9"/>
    </row>
    <row r="76" spans="1:107" ht="20">
      <c r="A76" s="25" t="s">
        <v>891</v>
      </c>
      <c r="B76" s="25" t="s">
        <v>892</v>
      </c>
      <c r="C76" s="26" t="s">
        <v>108</v>
      </c>
      <c r="D76" s="26" t="s">
        <v>1137</v>
      </c>
      <c r="E76" s="32" t="s">
        <v>99</v>
      </c>
      <c r="F76" s="32" t="s">
        <v>1138</v>
      </c>
      <c r="G76" s="27">
        <v>0.39</v>
      </c>
      <c r="H76" s="27">
        <v>0.39</v>
      </c>
      <c r="I76" s="28">
        <v>9.0499999999999997E-2</v>
      </c>
      <c r="J76" s="28">
        <v>9.6395000000000008E-2</v>
      </c>
      <c r="K76" s="28">
        <v>4.7E-2</v>
      </c>
      <c r="L76" s="28">
        <v>0.1081</v>
      </c>
      <c r="M76" s="28">
        <v>8.9722999999999997E-2</v>
      </c>
      <c r="N76" s="28">
        <v>9.6395000000000008E-2</v>
      </c>
      <c r="O76" s="28">
        <v>-6.8754154929577468E-2</v>
      </c>
      <c r="P76" s="28">
        <v>-9.6395000000000008E-2</v>
      </c>
      <c r="Q76" s="29">
        <v>105.4</v>
      </c>
      <c r="R76" s="29">
        <v>0</v>
      </c>
      <c r="S76" s="29">
        <v>0</v>
      </c>
      <c r="T76" s="29">
        <v>0</v>
      </c>
      <c r="U76" s="29">
        <v>105.4</v>
      </c>
      <c r="V76" s="29">
        <v>56.7</v>
      </c>
      <c r="W76" s="29">
        <v>48.7</v>
      </c>
      <c r="X76" s="30">
        <v>0.5379506641366224</v>
      </c>
      <c r="Y76" s="31">
        <v>1.8826278888600364E-3</v>
      </c>
      <c r="Z76" s="30">
        <v>0</v>
      </c>
      <c r="AA76" s="30">
        <v>0</v>
      </c>
      <c r="AB76" s="30">
        <v>0</v>
      </c>
      <c r="AC76" s="30">
        <v>0</v>
      </c>
      <c r="AD76" s="29">
        <v>2.7E-2</v>
      </c>
      <c r="AE76" s="31">
        <v>-0.26019444444444456</v>
      </c>
      <c r="AF76" s="30">
        <v>6.3245553203367583E-2</v>
      </c>
      <c r="AG76" s="30" t="s">
        <v>100</v>
      </c>
      <c r="AH76" s="31">
        <v>0.20754716981132071</v>
      </c>
      <c r="AI76" s="1" t="s">
        <v>100</v>
      </c>
      <c r="AJ76" s="31">
        <v>52.7</v>
      </c>
      <c r="AK76" s="31">
        <v>67.133757961783445</v>
      </c>
      <c r="AL76" s="31" t="s">
        <v>100</v>
      </c>
      <c r="AM76" s="31" t="s">
        <v>100</v>
      </c>
      <c r="AN76" s="31">
        <v>2.1510204081632653</v>
      </c>
      <c r="AO76" s="31">
        <v>7.1700680272108848</v>
      </c>
      <c r="AP76" s="31" t="s">
        <v>100</v>
      </c>
      <c r="AQ76" s="31" t="s">
        <v>100</v>
      </c>
      <c r="AR76" s="31" t="s">
        <v>100</v>
      </c>
      <c r="AS76" s="31">
        <v>3.3129251700680276</v>
      </c>
      <c r="AT76" s="30">
        <v>0.76433121019108274</v>
      </c>
      <c r="AU76" s="30">
        <v>1.1385199240986717E-2</v>
      </c>
      <c r="AV76" s="28">
        <v>-0.124</v>
      </c>
      <c r="AW76" s="28" t="s">
        <v>100</v>
      </c>
      <c r="AX76" s="28">
        <v>7.1399999999999991E-2</v>
      </c>
      <c r="AY76" s="28" t="s">
        <v>100</v>
      </c>
      <c r="AZ76" s="30" t="s">
        <v>100</v>
      </c>
      <c r="BA76" s="30" t="s">
        <v>100</v>
      </c>
      <c r="BB76" s="30">
        <v>2.7640845070422537E-2</v>
      </c>
      <c r="BC76" s="30">
        <v>0</v>
      </c>
      <c r="BD76" s="30">
        <v>0.11459854014598542</v>
      </c>
      <c r="BE76" s="30">
        <v>0</v>
      </c>
      <c r="BF76" s="30">
        <v>0.27419354838709675</v>
      </c>
      <c r="BG76" s="30" t="s">
        <v>100</v>
      </c>
      <c r="BH76" s="29">
        <v>2</v>
      </c>
      <c r="BI76" s="29">
        <v>1.57</v>
      </c>
      <c r="BJ76" s="29">
        <v>0</v>
      </c>
      <c r="BK76" s="29">
        <v>0</v>
      </c>
      <c r="BL76" s="29">
        <v>14.7</v>
      </c>
      <c r="BM76" s="29">
        <v>13.7</v>
      </c>
      <c r="BN76" s="29">
        <v>0</v>
      </c>
      <c r="BO76" s="29">
        <v>0</v>
      </c>
      <c r="BP76" s="29">
        <v>0</v>
      </c>
      <c r="BQ76" s="29">
        <v>0</v>
      </c>
      <c r="BR76" s="29">
        <v>0</v>
      </c>
      <c r="BS76" s="29">
        <v>1.95</v>
      </c>
      <c r="BT76" s="30" t="s">
        <v>100</v>
      </c>
      <c r="BU76" s="29">
        <v>-1.95</v>
      </c>
      <c r="BV76" s="29">
        <v>-0.37999999999999989</v>
      </c>
      <c r="BW76" s="29">
        <v>-0.37999999999999989</v>
      </c>
      <c r="BX76" s="29">
        <v>56.8</v>
      </c>
      <c r="BY76" s="29">
        <v>20</v>
      </c>
      <c r="BZ76" s="29">
        <v>49</v>
      </c>
      <c r="CA76" s="29">
        <v>-7.7000000000000028</v>
      </c>
      <c r="CB76" s="29">
        <v>-1.2</v>
      </c>
      <c r="CC76" s="31">
        <v>-0.22600000000000001</v>
      </c>
      <c r="CD76" s="31">
        <v>0.17499999999999999</v>
      </c>
      <c r="CE76" s="31">
        <v>0.36</v>
      </c>
      <c r="CF76" s="31" t="s">
        <v>100</v>
      </c>
      <c r="CG76" s="31" t="s">
        <v>100</v>
      </c>
      <c r="CH76" s="29" t="s">
        <v>100</v>
      </c>
      <c r="CI76" s="29" t="s">
        <v>100</v>
      </c>
      <c r="CJ76" s="29">
        <v>-1.2</v>
      </c>
      <c r="CK76" s="28" t="str">
        <f t="shared" si="2"/>
        <v>NA</v>
      </c>
      <c r="CL76" s="34" t="str">
        <f t="shared" si="3"/>
        <v>NA</v>
      </c>
      <c r="CM76" s="29">
        <v>2.17</v>
      </c>
      <c r="CN76" s="29">
        <v>0.59499999999999997</v>
      </c>
      <c r="CO76" s="29">
        <v>1.57</v>
      </c>
      <c r="CP76" s="29">
        <v>105.4</v>
      </c>
      <c r="CQ76" s="29" t="s">
        <v>100</v>
      </c>
      <c r="CR76" s="29" t="s">
        <v>100</v>
      </c>
      <c r="CS76" s="29">
        <v>-0.37999999999999989</v>
      </c>
      <c r="CT76" s="29">
        <v>0</v>
      </c>
      <c r="CU76" s="29">
        <v>0</v>
      </c>
      <c r="CV76" s="29">
        <v>-7.7000000000000028</v>
      </c>
      <c r="CW76" s="29">
        <v>0</v>
      </c>
      <c r="CX76" s="28">
        <v>2.7640845070422537E-2</v>
      </c>
      <c r="CY76" s="28">
        <v>0</v>
      </c>
      <c r="CZ76" s="31" t="s">
        <v>100</v>
      </c>
      <c r="DA76" s="5">
        <v>9.8731900452488706</v>
      </c>
      <c r="DB76" s="9"/>
      <c r="DC76" s="9"/>
    </row>
    <row r="77" spans="1:107" ht="20">
      <c r="A77" s="25" t="s">
        <v>969</v>
      </c>
      <c r="B77" s="25" t="s">
        <v>970</v>
      </c>
      <c r="C77" s="26" t="s">
        <v>108</v>
      </c>
      <c r="D77" s="26" t="s">
        <v>1137</v>
      </c>
      <c r="E77" s="32" t="s">
        <v>99</v>
      </c>
      <c r="F77" s="32" t="s">
        <v>1138</v>
      </c>
      <c r="G77" s="27">
        <v>0.39</v>
      </c>
      <c r="H77" s="27">
        <v>0.39</v>
      </c>
      <c r="I77" s="28">
        <v>9.0499999999999997E-2</v>
      </c>
      <c r="J77" s="28">
        <v>9.6395000000000008E-2</v>
      </c>
      <c r="K77" s="28">
        <v>4.1999999999999996E-2</v>
      </c>
      <c r="L77" s="28">
        <v>0.1031</v>
      </c>
      <c r="M77" s="28">
        <v>8.5572999999999996E-2</v>
      </c>
      <c r="N77" s="28">
        <v>9.6395000000000008E-2</v>
      </c>
      <c r="O77" s="28">
        <v>-5.6328774834437094E-2</v>
      </c>
      <c r="P77" s="28">
        <v>-9.6395000000000008E-2</v>
      </c>
      <c r="Q77" s="29">
        <v>15.3</v>
      </c>
      <c r="R77" s="29">
        <v>0</v>
      </c>
      <c r="S77" s="29">
        <v>0</v>
      </c>
      <c r="T77" s="29">
        <v>0</v>
      </c>
      <c r="U77" s="29">
        <v>15.3</v>
      </c>
      <c r="V77" s="29">
        <v>4.96</v>
      </c>
      <c r="W77" s="29">
        <v>10.34</v>
      </c>
      <c r="X77" s="30">
        <v>0.32418300653594767</v>
      </c>
      <c r="Y77" s="31">
        <v>0.93476778074037326</v>
      </c>
      <c r="Z77" s="30">
        <v>0</v>
      </c>
      <c r="AA77" s="30">
        <v>0</v>
      </c>
      <c r="AB77" s="30">
        <v>0</v>
      </c>
      <c r="AC77" s="30">
        <v>0</v>
      </c>
      <c r="AD77" s="29">
        <v>8.9999999999999993E-3</v>
      </c>
      <c r="AE77" s="31">
        <v>-0.16227777777777772</v>
      </c>
      <c r="AF77" s="30">
        <v>4.4721359549995794E-2</v>
      </c>
      <c r="AG77" s="30">
        <v>0.6607580873511878</v>
      </c>
      <c r="AH77" s="31">
        <v>0.33333333333333331</v>
      </c>
      <c r="AI77" s="1" t="s">
        <v>100</v>
      </c>
      <c r="AJ77" s="31">
        <v>30.538922155688624</v>
      </c>
      <c r="AK77" s="31">
        <v>25.289256198347108</v>
      </c>
      <c r="AL77" s="31" t="s">
        <v>100</v>
      </c>
      <c r="AM77" s="31" t="s">
        <v>100</v>
      </c>
      <c r="AN77" s="31">
        <v>0.99350649350649356</v>
      </c>
      <c r="AO77" s="31">
        <v>4.1803278688524594</v>
      </c>
      <c r="AP77" s="31" t="s">
        <v>100</v>
      </c>
      <c r="AQ77" s="31" t="s">
        <v>100</v>
      </c>
      <c r="AR77" s="31">
        <v>0.99042145593869724</v>
      </c>
      <c r="AS77" s="31">
        <v>2.8251366120218577</v>
      </c>
      <c r="AT77" s="30">
        <v>0</v>
      </c>
      <c r="AU77" s="30">
        <v>0</v>
      </c>
      <c r="AV77" s="28" t="s">
        <v>100</v>
      </c>
      <c r="AW77" s="28" t="s">
        <v>100</v>
      </c>
      <c r="AX77" s="28" t="s">
        <v>100</v>
      </c>
      <c r="AY77" s="28" t="s">
        <v>100</v>
      </c>
      <c r="AZ77" s="30" t="s">
        <v>100</v>
      </c>
      <c r="BA77" s="30" t="s">
        <v>100</v>
      </c>
      <c r="BB77" s="30">
        <v>4.0066225165562915E-2</v>
      </c>
      <c r="BC77" s="30">
        <v>0</v>
      </c>
      <c r="BD77" s="30">
        <v>0.15673575129533679</v>
      </c>
      <c r="BE77" s="30">
        <v>0</v>
      </c>
      <c r="BF77" s="30">
        <v>0.28773584905660377</v>
      </c>
      <c r="BG77" s="30" t="s">
        <v>100</v>
      </c>
      <c r="BH77" s="29">
        <v>0.501</v>
      </c>
      <c r="BI77" s="29">
        <v>0.60499999999999998</v>
      </c>
      <c r="BJ77" s="29">
        <v>0</v>
      </c>
      <c r="BK77" s="29">
        <v>0</v>
      </c>
      <c r="BL77" s="29">
        <v>3.66</v>
      </c>
      <c r="BM77" s="29">
        <v>3.86</v>
      </c>
      <c r="BN77" s="29">
        <v>0</v>
      </c>
      <c r="BO77" s="29">
        <v>0</v>
      </c>
      <c r="BP77" s="29">
        <v>0</v>
      </c>
      <c r="BQ77" s="29">
        <v>0</v>
      </c>
      <c r="BR77" s="29">
        <v>0</v>
      </c>
      <c r="BS77" s="29">
        <v>1.7999999999999999E-2</v>
      </c>
      <c r="BT77" s="30" t="s">
        <v>100</v>
      </c>
      <c r="BU77" s="29">
        <v>-1.7999999999999999E-2</v>
      </c>
      <c r="BV77" s="29">
        <v>0.58699999999999997</v>
      </c>
      <c r="BW77" s="29">
        <v>0.58699999999999997</v>
      </c>
      <c r="BX77" s="29">
        <v>15.1</v>
      </c>
      <c r="BY77" s="29">
        <v>14.49</v>
      </c>
      <c r="BZ77" s="29">
        <v>15.4</v>
      </c>
      <c r="CA77" s="29">
        <v>10.440000000000001</v>
      </c>
      <c r="CB77" s="29">
        <v>0</v>
      </c>
      <c r="CC77" s="31">
        <v>0.19700000000000001</v>
      </c>
      <c r="CD77" s="31">
        <v>-0.57699999999999996</v>
      </c>
      <c r="CE77" s="31">
        <v>0.36</v>
      </c>
      <c r="CF77" s="31" t="s">
        <v>100</v>
      </c>
      <c r="CG77" s="31" t="s">
        <v>100</v>
      </c>
      <c r="CH77" s="29" t="s">
        <v>100</v>
      </c>
      <c r="CI77" s="29" t="s">
        <v>100</v>
      </c>
      <c r="CJ77" s="29">
        <v>0</v>
      </c>
      <c r="CK77" s="28">
        <f t="shared" si="2"/>
        <v>0</v>
      </c>
      <c r="CL77" s="34">
        <f t="shared" si="3"/>
        <v>0.35057471264367812</v>
      </c>
      <c r="CM77" s="29">
        <v>0.84799999999999998</v>
      </c>
      <c r="CN77" s="29">
        <v>0.24399999999999999</v>
      </c>
      <c r="CO77" s="29">
        <v>0.60499999999999998</v>
      </c>
      <c r="CP77" s="29">
        <v>15.3</v>
      </c>
      <c r="CQ77" s="29" t="s">
        <v>100</v>
      </c>
      <c r="CR77" s="29" t="s">
        <v>100</v>
      </c>
      <c r="CS77" s="29" t="s">
        <v>100</v>
      </c>
      <c r="CT77" s="29">
        <v>0</v>
      </c>
      <c r="CU77" s="29">
        <v>0</v>
      </c>
      <c r="CV77" s="29">
        <v>10.440000000000001</v>
      </c>
      <c r="CW77" s="29">
        <v>0</v>
      </c>
      <c r="CX77" s="28">
        <v>4.0066225165562915E-2</v>
      </c>
      <c r="CY77" s="28">
        <v>0</v>
      </c>
      <c r="CZ77" s="31" t="s">
        <v>100</v>
      </c>
      <c r="DA77" s="5">
        <v>5.4423380726698252</v>
      </c>
      <c r="DB77" s="9"/>
      <c r="DC77" s="9"/>
    </row>
    <row r="78" spans="1:107" ht="20">
      <c r="A78" s="25" t="s">
        <v>827</v>
      </c>
      <c r="B78" s="25" t="s">
        <v>828</v>
      </c>
      <c r="C78" s="26" t="s">
        <v>166</v>
      </c>
      <c r="D78" s="26" t="s">
        <v>1137</v>
      </c>
      <c r="E78" s="32" t="s">
        <v>99</v>
      </c>
      <c r="F78" s="32" t="s">
        <v>1138</v>
      </c>
      <c r="G78" s="27">
        <v>0.49</v>
      </c>
      <c r="H78" s="27">
        <v>0.49004574095682607</v>
      </c>
      <c r="I78" s="28">
        <v>9.0499999999999997E-2</v>
      </c>
      <c r="J78" s="28">
        <v>0.10544913955659277</v>
      </c>
      <c r="K78" s="28">
        <v>3.2000000000000001E-2</v>
      </c>
      <c r="L78" s="28">
        <v>9.3100000000000002E-2</v>
      </c>
      <c r="M78" s="28">
        <v>7.7272999999999994E-2</v>
      </c>
      <c r="N78" s="28">
        <v>0.10544650959070331</v>
      </c>
      <c r="O78" s="28">
        <v>-0.1497916472018527</v>
      </c>
      <c r="P78" s="28" t="s">
        <v>100</v>
      </c>
      <c r="Q78" s="29">
        <v>85.7</v>
      </c>
      <c r="R78" s="29">
        <v>0</v>
      </c>
      <c r="S78" s="29">
        <v>8.0000000000000002E-3</v>
      </c>
      <c r="T78" s="29">
        <v>8.0000000000000002E-3</v>
      </c>
      <c r="U78" s="29">
        <v>85.707999999999998</v>
      </c>
      <c r="V78" s="29">
        <v>98.1</v>
      </c>
      <c r="W78" s="29">
        <v>-12.391999999999996</v>
      </c>
      <c r="X78" s="30">
        <v>1.1445839361553181</v>
      </c>
      <c r="Y78" s="31">
        <v>0.36920497861272061</v>
      </c>
      <c r="Z78" s="30">
        <v>8.0557457606637948E-5</v>
      </c>
      <c r="AA78" s="30">
        <v>9.3340178279740523E-5</v>
      </c>
      <c r="AB78" s="30">
        <v>8.0563947633434038E-5</v>
      </c>
      <c r="AC78" s="30">
        <v>9.3348891481913655E-5</v>
      </c>
      <c r="AD78" s="29">
        <v>6.0000000000000001E-3</v>
      </c>
      <c r="AE78" s="31">
        <v>0.9973888888888891</v>
      </c>
      <c r="AF78" s="30">
        <v>6.3245553203367583E-2</v>
      </c>
      <c r="AG78" s="30">
        <v>0.47434164902525694</v>
      </c>
      <c r="AH78" s="31">
        <v>0.2857142857142857</v>
      </c>
      <c r="AI78" s="1" t="s">
        <v>100</v>
      </c>
      <c r="AJ78" s="31" t="s">
        <v>100</v>
      </c>
      <c r="AK78" s="31" t="s">
        <v>100</v>
      </c>
      <c r="AL78" s="31" t="s">
        <v>100</v>
      </c>
      <c r="AM78" s="31" t="s">
        <v>100</v>
      </c>
      <c r="AN78" s="31">
        <v>0.86304128902316224</v>
      </c>
      <c r="AO78" s="31">
        <v>4.1400966183574885</v>
      </c>
      <c r="AP78" s="31" t="s">
        <v>100</v>
      </c>
      <c r="AQ78" s="31" t="s">
        <v>100</v>
      </c>
      <c r="AR78" s="31" t="s">
        <v>100</v>
      </c>
      <c r="AS78" s="31" t="s">
        <v>100</v>
      </c>
      <c r="AT78" s="30" t="s">
        <v>100</v>
      </c>
      <c r="AU78" s="30">
        <v>0</v>
      </c>
      <c r="AV78" s="28" t="s">
        <v>100</v>
      </c>
      <c r="AW78" s="28" t="s">
        <v>100</v>
      </c>
      <c r="AX78" s="28">
        <v>-2.2599999999999999E-2</v>
      </c>
      <c r="AY78" s="28">
        <v>-4.9200000000000001E-2</v>
      </c>
      <c r="AZ78" s="30" t="s">
        <v>100</v>
      </c>
      <c r="BA78" s="30" t="s">
        <v>100</v>
      </c>
      <c r="BB78" s="30">
        <v>-4.4342507645259932E-2</v>
      </c>
      <c r="BC78" s="30" t="s">
        <v>100</v>
      </c>
      <c r="BD78" s="30">
        <v>-0.13488372093023254</v>
      </c>
      <c r="BE78" s="30">
        <v>0</v>
      </c>
      <c r="BF78" s="30">
        <v>0</v>
      </c>
      <c r="BG78" s="30" t="s">
        <v>100</v>
      </c>
      <c r="BH78" s="29">
        <v>-4.4000000000000004</v>
      </c>
      <c r="BI78" s="29">
        <v>-2.9</v>
      </c>
      <c r="BJ78" s="29">
        <v>0</v>
      </c>
      <c r="BK78" s="29">
        <v>0</v>
      </c>
      <c r="BL78" s="29">
        <v>20.7</v>
      </c>
      <c r="BM78" s="29">
        <v>21.5</v>
      </c>
      <c r="BN78" s="29">
        <v>0</v>
      </c>
      <c r="BO78" s="29">
        <v>0</v>
      </c>
      <c r="BP78" s="29">
        <v>0</v>
      </c>
      <c r="BQ78" s="29">
        <v>-7.0000000000000001E-3</v>
      </c>
      <c r="BR78" s="29">
        <v>0</v>
      </c>
      <c r="BS78" s="29">
        <v>0.64500000000000002</v>
      </c>
      <c r="BT78" s="30" t="s">
        <v>100</v>
      </c>
      <c r="BU78" s="29">
        <v>-0.64500000000000002</v>
      </c>
      <c r="BV78" s="29">
        <v>-3.5379999999999998</v>
      </c>
      <c r="BW78" s="29">
        <v>-3.5449999999999999</v>
      </c>
      <c r="BX78" s="29">
        <v>65.400000000000006</v>
      </c>
      <c r="BY78" s="29">
        <v>-35.5</v>
      </c>
      <c r="BZ78" s="29">
        <v>99.3</v>
      </c>
      <c r="CA78" s="29">
        <v>1.2079999999999984</v>
      </c>
      <c r="CB78" s="29">
        <v>0</v>
      </c>
      <c r="CC78" s="31">
        <v>0.2</v>
      </c>
      <c r="CD78" s="31">
        <v>0.68200000000000005</v>
      </c>
      <c r="CE78" s="31">
        <v>0.36</v>
      </c>
      <c r="CF78" s="31" t="s">
        <v>100</v>
      </c>
      <c r="CG78" s="31">
        <v>1.4763178606734395</v>
      </c>
      <c r="CH78" s="29" t="s">
        <v>100</v>
      </c>
      <c r="CI78" s="29">
        <v>-1.3649</v>
      </c>
      <c r="CJ78" s="29">
        <v>0</v>
      </c>
      <c r="CK78" s="28">
        <f t="shared" si="2"/>
        <v>0</v>
      </c>
      <c r="CL78" s="34">
        <f t="shared" si="3"/>
        <v>17.135761589403995</v>
      </c>
      <c r="CM78" s="29" t="s">
        <v>100</v>
      </c>
      <c r="CN78" s="29" t="s">
        <v>100</v>
      </c>
      <c r="CO78" s="29" t="s">
        <v>100</v>
      </c>
      <c r="CP78" s="29" t="s">
        <v>100</v>
      </c>
      <c r="CQ78" s="29" t="s">
        <v>100</v>
      </c>
      <c r="CR78" s="29" t="s">
        <v>100</v>
      </c>
      <c r="CS78" s="29" t="s">
        <v>100</v>
      </c>
      <c r="CT78" s="29">
        <v>0</v>
      </c>
      <c r="CU78" s="29">
        <v>0</v>
      </c>
      <c r="CV78" s="29">
        <v>1.2079999999999984</v>
      </c>
      <c r="CW78" s="29">
        <v>0</v>
      </c>
      <c r="CX78" s="28">
        <v>-4.4342507645259932E-2</v>
      </c>
      <c r="CY78" s="28" t="s">
        <v>100</v>
      </c>
      <c r="CZ78" s="31" t="s">
        <v>100</v>
      </c>
      <c r="DA78" s="5" t="s">
        <v>100</v>
      </c>
      <c r="DB78" s="9"/>
      <c r="DC78" s="9"/>
    </row>
    <row r="79" spans="1:107" ht="20">
      <c r="A79" s="25" t="s">
        <v>893</v>
      </c>
      <c r="B79" s="25" t="s">
        <v>894</v>
      </c>
      <c r="C79" s="26" t="s">
        <v>108</v>
      </c>
      <c r="D79" s="26" t="s">
        <v>1137</v>
      </c>
      <c r="E79" s="32" t="s">
        <v>99</v>
      </c>
      <c r="F79" s="32" t="s">
        <v>1138</v>
      </c>
      <c r="G79" s="27">
        <v>0.39</v>
      </c>
      <c r="H79" s="27">
        <v>0.39500253747391062</v>
      </c>
      <c r="I79" s="28">
        <v>9.0499999999999997E-2</v>
      </c>
      <c r="J79" s="28">
        <v>9.6847729641388908E-2</v>
      </c>
      <c r="K79" s="28">
        <v>3.2000000000000001E-2</v>
      </c>
      <c r="L79" s="28">
        <v>9.3100000000000002E-2</v>
      </c>
      <c r="M79" s="28">
        <v>7.7272999999999994E-2</v>
      </c>
      <c r="N79" s="28">
        <v>9.652696259445448E-2</v>
      </c>
      <c r="O79" s="28">
        <v>-8.1648694659483004E-2</v>
      </c>
      <c r="P79" s="28">
        <v>-9.652696259445448E-2</v>
      </c>
      <c r="Q79" s="29">
        <v>242.5</v>
      </c>
      <c r="R79" s="29">
        <v>0</v>
      </c>
      <c r="S79" s="29">
        <v>4.04</v>
      </c>
      <c r="T79" s="29">
        <v>4.04</v>
      </c>
      <c r="U79" s="29">
        <v>246.54</v>
      </c>
      <c r="V79" s="29">
        <v>111.6</v>
      </c>
      <c r="W79" s="29">
        <v>134.94</v>
      </c>
      <c r="X79" s="30">
        <v>0.45266488196641519</v>
      </c>
      <c r="Y79" s="31">
        <v>8.3501496068471223E-2</v>
      </c>
      <c r="Z79" s="30">
        <v>4.1040227549776508E-2</v>
      </c>
      <c r="AA79" s="30">
        <v>1.6386793218139045E-2</v>
      </c>
      <c r="AB79" s="30">
        <v>4.2796610169491524E-2</v>
      </c>
      <c r="AC79" s="30">
        <v>1.6659793814432989E-2</v>
      </c>
      <c r="AD79" s="29">
        <v>5.6000000000000001E-2</v>
      </c>
      <c r="AE79" s="31">
        <v>0.72025000000000006</v>
      </c>
      <c r="AF79" s="30">
        <v>0.18439088914585774</v>
      </c>
      <c r="AG79" s="30">
        <v>0.26113003859920736</v>
      </c>
      <c r="AH79" s="31">
        <v>0.11864406779661023</v>
      </c>
      <c r="AI79" s="1" t="s">
        <v>100</v>
      </c>
      <c r="AJ79" s="31">
        <v>192.46031746031747</v>
      </c>
      <c r="AK79" s="31">
        <v>192.46031746031747</v>
      </c>
      <c r="AL79" s="31" t="s">
        <v>100</v>
      </c>
      <c r="AM79" s="31" t="s">
        <v>100</v>
      </c>
      <c r="AN79" s="31">
        <v>2.5688559322033897</v>
      </c>
      <c r="AO79" s="31">
        <v>17.700729927007298</v>
      </c>
      <c r="AP79" s="31" t="s">
        <v>100</v>
      </c>
      <c r="AQ79" s="31" t="s">
        <v>100</v>
      </c>
      <c r="AR79" s="31" t="s">
        <v>100</v>
      </c>
      <c r="AS79" s="31">
        <v>9.8496350364963501</v>
      </c>
      <c r="AT79" s="30">
        <v>0</v>
      </c>
      <c r="AU79" s="30">
        <v>0</v>
      </c>
      <c r="AV79" s="28">
        <v>1.01</v>
      </c>
      <c r="AW79" s="28">
        <v>0.53600000000000003</v>
      </c>
      <c r="AX79" s="28">
        <v>1.2</v>
      </c>
      <c r="AY79" s="28">
        <v>0.93099999999999994</v>
      </c>
      <c r="AZ79" s="30" t="s">
        <v>100</v>
      </c>
      <c r="BA79" s="30" t="s">
        <v>100</v>
      </c>
      <c r="BB79" s="30">
        <v>1.5199034981905909E-2</v>
      </c>
      <c r="BC79" s="30">
        <v>0</v>
      </c>
      <c r="BD79" s="30">
        <v>9.1970802919708036E-2</v>
      </c>
      <c r="BE79" s="30">
        <v>0</v>
      </c>
      <c r="BF79" s="30">
        <v>0.23006134969325154</v>
      </c>
      <c r="BG79" s="30" t="s">
        <v>100</v>
      </c>
      <c r="BH79" s="29">
        <v>1.26</v>
      </c>
      <c r="BI79" s="29">
        <v>1.26</v>
      </c>
      <c r="BJ79" s="29">
        <v>0</v>
      </c>
      <c r="BK79" s="29">
        <v>0</v>
      </c>
      <c r="BL79" s="29">
        <v>13.7</v>
      </c>
      <c r="BM79" s="29">
        <v>13.7</v>
      </c>
      <c r="BN79" s="29">
        <v>0</v>
      </c>
      <c r="BO79" s="29">
        <v>0</v>
      </c>
      <c r="BP79" s="29">
        <v>0</v>
      </c>
      <c r="BQ79" s="29">
        <v>0</v>
      </c>
      <c r="BR79" s="29">
        <v>0</v>
      </c>
      <c r="BS79" s="29">
        <v>1.62</v>
      </c>
      <c r="BT79" s="30" t="s">
        <v>100</v>
      </c>
      <c r="BU79" s="29">
        <v>-1.62</v>
      </c>
      <c r="BV79" s="29">
        <v>-0.3600000000000001</v>
      </c>
      <c r="BW79" s="29">
        <v>-0.3600000000000001</v>
      </c>
      <c r="BX79" s="29">
        <v>82.9</v>
      </c>
      <c r="BY79" s="29">
        <v>16.200000000000003</v>
      </c>
      <c r="BZ79" s="29">
        <v>94.4</v>
      </c>
      <c r="CA79" s="29">
        <v>-13.159999999999982</v>
      </c>
      <c r="CB79" s="29">
        <v>0</v>
      </c>
      <c r="CC79" s="31">
        <v>0.32100000000000001</v>
      </c>
      <c r="CD79" s="31">
        <v>0.13400000000000001</v>
      </c>
      <c r="CE79" s="31">
        <v>0.36</v>
      </c>
      <c r="CF79" s="31" t="s">
        <v>100</v>
      </c>
      <c r="CG79" s="31" t="s">
        <v>100</v>
      </c>
      <c r="CH79" s="29" t="s">
        <v>100</v>
      </c>
      <c r="CI79" s="29" t="s">
        <v>100</v>
      </c>
      <c r="CJ79" s="29">
        <v>0</v>
      </c>
      <c r="CK79" s="28">
        <f t="shared" si="2"/>
        <v>0</v>
      </c>
      <c r="CL79" s="34" t="str">
        <f t="shared" si="3"/>
        <v>NA</v>
      </c>
      <c r="CM79" s="29">
        <v>1.63</v>
      </c>
      <c r="CN79" s="29">
        <v>0.375</v>
      </c>
      <c r="CO79" s="29">
        <v>1.26</v>
      </c>
      <c r="CP79" s="29">
        <v>242.5</v>
      </c>
      <c r="CQ79" s="29" t="s">
        <v>100</v>
      </c>
      <c r="CR79" s="29" t="s">
        <v>100</v>
      </c>
      <c r="CS79" s="29" t="s">
        <v>100</v>
      </c>
      <c r="CT79" s="29">
        <v>0</v>
      </c>
      <c r="CU79" s="29">
        <v>0</v>
      </c>
      <c r="CV79" s="29">
        <v>-13.159999999999982</v>
      </c>
      <c r="CW79" s="29">
        <v>0</v>
      </c>
      <c r="CX79" s="28">
        <v>1.5199034981905909E-2</v>
      </c>
      <c r="CY79" s="28">
        <v>0</v>
      </c>
      <c r="CZ79" s="31" t="s">
        <v>100</v>
      </c>
      <c r="DA79" s="5" t="s">
        <v>100</v>
      </c>
      <c r="DB79" s="9"/>
      <c r="DC79" s="9"/>
    </row>
    <row r="80" spans="1:107" ht="20">
      <c r="A80" s="25" t="s">
        <v>264</v>
      </c>
      <c r="B80" s="25" t="s">
        <v>265</v>
      </c>
      <c r="C80" s="26" t="s">
        <v>108</v>
      </c>
      <c r="D80" s="26" t="s">
        <v>1137</v>
      </c>
      <c r="E80" s="32" t="s">
        <v>99</v>
      </c>
      <c r="F80" s="32" t="s">
        <v>1138</v>
      </c>
      <c r="G80" s="27">
        <v>0.39</v>
      </c>
      <c r="H80" s="27">
        <v>0.48181071885275845</v>
      </c>
      <c r="I80" s="28">
        <v>9.0499999999999997E-2</v>
      </c>
      <c r="J80" s="28">
        <v>0.10470387005617464</v>
      </c>
      <c r="K80" s="28">
        <v>3.2000000000000001E-2</v>
      </c>
      <c r="L80" s="28">
        <v>9.3100000000000002E-2</v>
      </c>
      <c r="M80" s="28">
        <v>7.7272999999999994E-2</v>
      </c>
      <c r="N80" s="28">
        <v>9.8471326987329563E-2</v>
      </c>
      <c r="O80" s="28">
        <v>3.2509853526812363E-2</v>
      </c>
      <c r="P80" s="28">
        <v>-9.8471326987329563E-2</v>
      </c>
      <c r="Q80" s="29">
        <v>6568.8</v>
      </c>
      <c r="R80" s="29">
        <v>0</v>
      </c>
      <c r="S80" s="29">
        <v>1931.3</v>
      </c>
      <c r="T80" s="29">
        <v>1931.3</v>
      </c>
      <c r="U80" s="29">
        <v>8500.1</v>
      </c>
      <c r="V80" s="29">
        <v>698.6</v>
      </c>
      <c r="W80" s="29">
        <v>7801.5</v>
      </c>
      <c r="X80" s="30">
        <v>8.2187268385077825E-2</v>
      </c>
      <c r="Y80" s="31">
        <v>0.33916573273204031</v>
      </c>
      <c r="Z80" s="30">
        <v>0.29665755276335598</v>
      </c>
      <c r="AA80" s="30">
        <v>0.22720909165774519</v>
      </c>
      <c r="AB80" s="30">
        <v>0.42178252418703183</v>
      </c>
      <c r="AC80" s="30">
        <v>0.29401108269394716</v>
      </c>
      <c r="AD80" s="29">
        <v>0.35199999999999998</v>
      </c>
      <c r="AE80" s="31">
        <v>1.568027777777778</v>
      </c>
      <c r="AF80" s="30">
        <v>0.21447610589527216</v>
      </c>
      <c r="AG80" s="30">
        <v>0.38256009758058873</v>
      </c>
      <c r="AH80" s="31">
        <v>0.24106113033448676</v>
      </c>
      <c r="AI80" s="1" t="s">
        <v>100</v>
      </c>
      <c r="AJ80" s="31">
        <v>7.5451412818745691</v>
      </c>
      <c r="AK80" s="31">
        <v>10.582890285161913</v>
      </c>
      <c r="AL80" s="31">
        <v>7.4893617021276588</v>
      </c>
      <c r="AM80" s="31">
        <v>0.71180578130892169</v>
      </c>
      <c r="AN80" s="31">
        <v>1.4345803577278387</v>
      </c>
      <c r="AO80" s="31">
        <v>2.9482944344703772</v>
      </c>
      <c r="AP80" s="31" t="s">
        <v>100</v>
      </c>
      <c r="AQ80" s="31" t="s">
        <v>100</v>
      </c>
      <c r="AR80" s="31">
        <v>1.3424014040883752</v>
      </c>
      <c r="AS80" s="31">
        <v>3.5015709156193897</v>
      </c>
      <c r="AT80" s="30">
        <v>0</v>
      </c>
      <c r="AU80" s="30">
        <v>0</v>
      </c>
      <c r="AV80" s="28">
        <v>9.0500000000000011E-2</v>
      </c>
      <c r="AW80" s="28">
        <v>0.20800000000000002</v>
      </c>
      <c r="AX80" s="28">
        <v>0.124</v>
      </c>
      <c r="AY80" s="28">
        <v>0.13900000000000001</v>
      </c>
      <c r="AZ80" s="30">
        <v>0.106</v>
      </c>
      <c r="BA80" s="30">
        <v>8.5600000000000009E-2</v>
      </c>
      <c r="BB80" s="30">
        <v>0.137213723582987</v>
      </c>
      <c r="BC80" s="30">
        <v>0</v>
      </c>
      <c r="BD80" s="30">
        <v>0.31981657048639739</v>
      </c>
      <c r="BE80" s="30">
        <v>0</v>
      </c>
      <c r="BF80" s="30">
        <v>0.19930875576036863</v>
      </c>
      <c r="BG80" s="30">
        <v>0.1202</v>
      </c>
      <c r="BH80" s="29">
        <v>870.6</v>
      </c>
      <c r="BI80" s="29">
        <v>620.70000000000005</v>
      </c>
      <c r="BJ80" s="29">
        <v>0</v>
      </c>
      <c r="BK80" s="29">
        <v>0</v>
      </c>
      <c r="BL80" s="29">
        <v>2228</v>
      </c>
      <c r="BM80" s="29">
        <v>1940.8</v>
      </c>
      <c r="BN80" s="29">
        <v>0</v>
      </c>
      <c r="BO80" s="29">
        <v>0</v>
      </c>
      <c r="BP80" s="29">
        <v>0</v>
      </c>
      <c r="BQ80" s="29">
        <v>-348.29999999999995</v>
      </c>
      <c r="BR80" s="29">
        <v>0</v>
      </c>
      <c r="BS80" s="29">
        <v>106.7</v>
      </c>
      <c r="BT80" s="30" t="s">
        <v>100</v>
      </c>
      <c r="BU80" s="29">
        <v>-106.7</v>
      </c>
      <c r="BV80" s="29">
        <v>862.3</v>
      </c>
      <c r="BW80" s="29">
        <v>514</v>
      </c>
      <c r="BX80" s="29">
        <v>4523.6000000000004</v>
      </c>
      <c r="BY80" s="29">
        <v>1321.6999999999998</v>
      </c>
      <c r="BZ80" s="29">
        <v>4578.8999999999996</v>
      </c>
      <c r="CA80" s="29">
        <v>5811.5999999999995</v>
      </c>
      <c r="CB80" s="29">
        <v>0</v>
      </c>
      <c r="CC80" s="31">
        <v>0.54700000000000004</v>
      </c>
      <c r="CD80" s="31">
        <v>0.6</v>
      </c>
      <c r="CE80" s="31">
        <v>0.36</v>
      </c>
      <c r="CF80" s="31" t="s">
        <v>100</v>
      </c>
      <c r="CG80" s="31">
        <v>0.68131643376876894</v>
      </c>
      <c r="CH80" s="29" t="s">
        <v>100</v>
      </c>
      <c r="CI80" s="29">
        <v>373.5</v>
      </c>
      <c r="CJ80" s="29">
        <v>0</v>
      </c>
      <c r="CK80" s="28">
        <f t="shared" si="2"/>
        <v>0</v>
      </c>
      <c r="CL80" s="34">
        <f t="shared" si="3"/>
        <v>0.38337118865716846</v>
      </c>
      <c r="CM80" s="29">
        <v>781.2</v>
      </c>
      <c r="CN80" s="29">
        <v>155.69999999999999</v>
      </c>
      <c r="CO80" s="29">
        <v>620.70000000000005</v>
      </c>
      <c r="CP80" s="29">
        <v>6568.8</v>
      </c>
      <c r="CQ80" s="29" t="s">
        <v>100</v>
      </c>
      <c r="CR80" s="29" t="s">
        <v>100</v>
      </c>
      <c r="CS80" s="29" t="s">
        <v>100</v>
      </c>
      <c r="CT80" s="29">
        <v>0</v>
      </c>
      <c r="CU80" s="29">
        <v>0</v>
      </c>
      <c r="CV80" s="29">
        <v>5811.5999999999995</v>
      </c>
      <c r="CW80" s="29">
        <v>0</v>
      </c>
      <c r="CX80" s="28">
        <v>0.137213723582987</v>
      </c>
      <c r="CY80" s="28">
        <v>0</v>
      </c>
      <c r="CZ80" s="31" t="s">
        <v>100</v>
      </c>
      <c r="DA80" s="5" t="s">
        <v>100</v>
      </c>
      <c r="DB80" s="9"/>
      <c r="DC80" s="9"/>
    </row>
    <row r="81" spans="1:107" ht="20">
      <c r="A81" s="25" t="s">
        <v>448</v>
      </c>
      <c r="B81" s="25" t="s">
        <v>449</v>
      </c>
      <c r="C81" s="26" t="s">
        <v>108</v>
      </c>
      <c r="D81" s="26" t="s">
        <v>1137</v>
      </c>
      <c r="E81" s="32" t="s">
        <v>99</v>
      </c>
      <c r="F81" s="32" t="s">
        <v>1138</v>
      </c>
      <c r="G81" s="27">
        <v>0.39</v>
      </c>
      <c r="H81" s="27">
        <v>0.60469649805975056</v>
      </c>
      <c r="I81" s="28">
        <v>9.0499999999999997E-2</v>
      </c>
      <c r="J81" s="28">
        <v>0.11582503307440742</v>
      </c>
      <c r="K81" s="28">
        <v>4.7E-2</v>
      </c>
      <c r="L81" s="28">
        <v>0.1081</v>
      </c>
      <c r="M81" s="28">
        <v>8.9722999999999997E-2</v>
      </c>
      <c r="N81" s="28">
        <v>0.10477297419101393</v>
      </c>
      <c r="O81" s="28">
        <v>-3.0466165736654741E-2</v>
      </c>
      <c r="P81" s="28">
        <v>-0.10477297419101393</v>
      </c>
      <c r="Q81" s="29">
        <v>1061.2</v>
      </c>
      <c r="R81" s="29">
        <v>0</v>
      </c>
      <c r="S81" s="29">
        <v>779.3</v>
      </c>
      <c r="T81" s="29">
        <v>779.3</v>
      </c>
      <c r="U81" s="29">
        <v>1840.5</v>
      </c>
      <c r="V81" s="29">
        <v>1005.5</v>
      </c>
      <c r="W81" s="29">
        <v>835</v>
      </c>
      <c r="X81" s="30">
        <v>0.54631893507199125</v>
      </c>
      <c r="Y81" s="31">
        <v>6.0579118944267211E-3</v>
      </c>
      <c r="Z81" s="30">
        <v>0.39927246644123371</v>
      </c>
      <c r="AA81" s="30">
        <v>0.42341754957891875</v>
      </c>
      <c r="AB81" s="30">
        <v>0.66464818763326217</v>
      </c>
      <c r="AC81" s="30">
        <v>0.73435733132303049</v>
      </c>
      <c r="AD81" s="29">
        <v>9.2999999999999999E-2</v>
      </c>
      <c r="AE81" s="31">
        <v>0.78361111111111115</v>
      </c>
      <c r="AF81" s="30">
        <v>3.1622776601683791E-2</v>
      </c>
      <c r="AG81" s="30" t="s">
        <v>100</v>
      </c>
      <c r="AH81" s="31">
        <v>0.20430107526881724</v>
      </c>
      <c r="AI81" s="1" t="s">
        <v>100</v>
      </c>
      <c r="AJ81" s="31">
        <v>9.8624535315985131</v>
      </c>
      <c r="AK81" s="31">
        <v>10.174496644295303</v>
      </c>
      <c r="AL81" s="31" t="s">
        <v>100</v>
      </c>
      <c r="AM81" s="31" t="s">
        <v>100</v>
      </c>
      <c r="AN81" s="31">
        <v>0.90507462686567164</v>
      </c>
      <c r="AO81" s="31">
        <v>3.0804063860667634</v>
      </c>
      <c r="AP81" s="31" t="s">
        <v>100</v>
      </c>
      <c r="AQ81" s="31" t="s">
        <v>100</v>
      </c>
      <c r="AR81" s="31">
        <v>0.88238402198034449</v>
      </c>
      <c r="AS81" s="31">
        <v>2.4238026124818579</v>
      </c>
      <c r="AT81" s="30">
        <v>0</v>
      </c>
      <c r="AU81" s="30">
        <v>0</v>
      </c>
      <c r="AV81" s="28">
        <v>0.191</v>
      </c>
      <c r="AW81" s="28">
        <v>0.21600000000000003</v>
      </c>
      <c r="AX81" s="28">
        <v>0.16699999999999998</v>
      </c>
      <c r="AY81" s="28">
        <v>0.15</v>
      </c>
      <c r="AZ81" s="30" t="s">
        <v>100</v>
      </c>
      <c r="BA81" s="30" t="s">
        <v>100</v>
      </c>
      <c r="BB81" s="30">
        <v>8.5358867337752678E-2</v>
      </c>
      <c r="BC81" s="30">
        <v>0</v>
      </c>
      <c r="BD81" s="30">
        <v>0.31396748946417818</v>
      </c>
      <c r="BE81" s="30">
        <v>0</v>
      </c>
      <c r="BF81" s="30">
        <v>0.2503597122302158</v>
      </c>
      <c r="BG81" s="30">
        <v>9.74E-2</v>
      </c>
      <c r="BH81" s="29">
        <v>107.6</v>
      </c>
      <c r="BI81" s="29">
        <v>104.3</v>
      </c>
      <c r="BJ81" s="29">
        <v>0</v>
      </c>
      <c r="BK81" s="29">
        <v>0</v>
      </c>
      <c r="BL81" s="29">
        <v>344.5</v>
      </c>
      <c r="BM81" s="29">
        <v>332.2</v>
      </c>
      <c r="BN81" s="29">
        <v>0</v>
      </c>
      <c r="BO81" s="29">
        <v>0</v>
      </c>
      <c r="BP81" s="29">
        <v>0</v>
      </c>
      <c r="BQ81" s="29">
        <v>-188.9</v>
      </c>
      <c r="BR81" s="29">
        <v>0</v>
      </c>
      <c r="BS81" s="29">
        <v>24.2</v>
      </c>
      <c r="BT81" s="30" t="s">
        <v>100</v>
      </c>
      <c r="BU81" s="29">
        <v>-24.2</v>
      </c>
      <c r="BV81" s="29">
        <v>269</v>
      </c>
      <c r="BW81" s="29">
        <v>80.099999999999994</v>
      </c>
      <c r="BX81" s="29">
        <v>1221.9000000000001</v>
      </c>
      <c r="BY81" s="29">
        <v>1595.4000000000003</v>
      </c>
      <c r="BZ81" s="29">
        <v>1172.5</v>
      </c>
      <c r="CA81" s="29">
        <v>946.3</v>
      </c>
      <c r="CB81" s="29">
        <v>0</v>
      </c>
      <c r="CC81" s="31">
        <v>-7.0999999999999994E-2</v>
      </c>
      <c r="CD81" s="31">
        <v>0.999</v>
      </c>
      <c r="CE81" s="31">
        <v>0.36</v>
      </c>
      <c r="CF81" s="31" t="s">
        <v>100</v>
      </c>
      <c r="CG81" s="31">
        <v>0.58089146080019105</v>
      </c>
      <c r="CH81" s="29" t="s">
        <v>100</v>
      </c>
      <c r="CI81" s="29">
        <v>50.83</v>
      </c>
      <c r="CJ81" s="29">
        <v>0</v>
      </c>
      <c r="CK81" s="28">
        <f t="shared" si="2"/>
        <v>0</v>
      </c>
      <c r="CL81" s="34">
        <f t="shared" si="3"/>
        <v>0.36404945577512421</v>
      </c>
      <c r="CM81" s="29">
        <v>139</v>
      </c>
      <c r="CN81" s="29">
        <v>34.799999999999997</v>
      </c>
      <c r="CO81" s="29">
        <v>104.3</v>
      </c>
      <c r="CP81" s="29">
        <v>1061.2</v>
      </c>
      <c r="CQ81" s="29" t="s">
        <v>100</v>
      </c>
      <c r="CR81" s="29" t="s">
        <v>100</v>
      </c>
      <c r="CS81" s="29" t="s">
        <v>100</v>
      </c>
      <c r="CT81" s="29">
        <v>0</v>
      </c>
      <c r="CU81" s="29">
        <v>0</v>
      </c>
      <c r="CV81" s="29">
        <v>946.3</v>
      </c>
      <c r="CW81" s="29">
        <v>0</v>
      </c>
      <c r="CX81" s="28">
        <v>8.5358867337752678E-2</v>
      </c>
      <c r="CY81" s="28">
        <v>0</v>
      </c>
      <c r="CZ81" s="31" t="s">
        <v>100</v>
      </c>
      <c r="DA81" s="5">
        <v>6.6213592233009706</v>
      </c>
      <c r="DB81" s="9"/>
      <c r="DC81" s="9"/>
    </row>
    <row r="82" spans="1:107" ht="20">
      <c r="A82" s="25" t="s">
        <v>865</v>
      </c>
      <c r="B82" s="25" t="s">
        <v>866</v>
      </c>
      <c r="C82" s="26" t="s">
        <v>166</v>
      </c>
      <c r="D82" s="26" t="s">
        <v>1137</v>
      </c>
      <c r="E82" s="32" t="s">
        <v>99</v>
      </c>
      <c r="F82" s="32" t="s">
        <v>1138</v>
      </c>
      <c r="G82" s="27">
        <v>0.49</v>
      </c>
      <c r="H82" s="27">
        <v>0.53619320128771752</v>
      </c>
      <c r="I82" s="28">
        <v>9.0499999999999997E-2</v>
      </c>
      <c r="J82" s="28">
        <v>0.10962548471653843</v>
      </c>
      <c r="K82" s="28">
        <v>4.7E-2</v>
      </c>
      <c r="L82" s="28">
        <v>0.1081</v>
      </c>
      <c r="M82" s="28">
        <v>8.9722999999999997E-2</v>
      </c>
      <c r="N82" s="28">
        <v>0.10739564733470934</v>
      </c>
      <c r="O82" s="28">
        <v>0.10708039763640276</v>
      </c>
      <c r="P82" s="28">
        <v>-0.10739564733470934</v>
      </c>
      <c r="Q82" s="29">
        <v>223.5</v>
      </c>
      <c r="R82" s="29">
        <v>0</v>
      </c>
      <c r="S82" s="29">
        <v>28.2</v>
      </c>
      <c r="T82" s="29">
        <v>28.2</v>
      </c>
      <c r="U82" s="29">
        <v>251.7</v>
      </c>
      <c r="V82" s="29">
        <v>18.899999999999999</v>
      </c>
      <c r="W82" s="29">
        <v>232.79999999999998</v>
      </c>
      <c r="X82" s="30">
        <v>7.508939213349225E-2</v>
      </c>
      <c r="Y82" s="31">
        <v>4.8003072196620589E-4</v>
      </c>
      <c r="Z82" s="30">
        <v>0.25359712230215825</v>
      </c>
      <c r="AA82" s="30">
        <v>0.11203814064362336</v>
      </c>
      <c r="AB82" s="30">
        <v>0.33975903614457831</v>
      </c>
      <c r="AC82" s="30">
        <v>0.12617449664429531</v>
      </c>
      <c r="AD82" s="29">
        <v>0.215</v>
      </c>
      <c r="AE82" s="31">
        <v>-1.6634722222222222</v>
      </c>
      <c r="AF82" s="30">
        <v>4.4721359549995794E-2</v>
      </c>
      <c r="AG82" s="30" t="s">
        <v>100</v>
      </c>
      <c r="AH82" s="31">
        <v>0.74716981132075466</v>
      </c>
      <c r="AI82" s="1" t="s">
        <v>100</v>
      </c>
      <c r="AJ82" s="31">
        <v>26.079346557759624</v>
      </c>
      <c r="AK82" s="31">
        <v>24.267100977198695</v>
      </c>
      <c r="AL82" s="31" t="s">
        <v>100</v>
      </c>
      <c r="AM82" s="31" t="s">
        <v>100</v>
      </c>
      <c r="AN82" s="31">
        <v>2.6927710843373496</v>
      </c>
      <c r="AO82" s="31">
        <v>13.224852071005918</v>
      </c>
      <c r="AP82" s="31" t="s">
        <v>100</v>
      </c>
      <c r="AQ82" s="31" t="s">
        <v>100</v>
      </c>
      <c r="AR82" s="31">
        <v>2.5222101841820148</v>
      </c>
      <c r="AS82" s="31">
        <v>13.775147928994082</v>
      </c>
      <c r="AT82" s="30">
        <v>0</v>
      </c>
      <c r="AU82" s="30">
        <v>0</v>
      </c>
      <c r="AV82" s="28">
        <v>0.32700000000000001</v>
      </c>
      <c r="AW82" s="28">
        <v>0.252</v>
      </c>
      <c r="AX82" s="28">
        <v>0.26899999999999996</v>
      </c>
      <c r="AY82" s="28">
        <v>0.217</v>
      </c>
      <c r="AZ82" s="30" t="s">
        <v>100</v>
      </c>
      <c r="BA82" s="30" t="s">
        <v>100</v>
      </c>
      <c r="BB82" s="30">
        <v>0.21670588235294119</v>
      </c>
      <c r="BC82" s="30">
        <v>0</v>
      </c>
      <c r="BD82" s="30">
        <v>0.52033898305084758</v>
      </c>
      <c r="BE82" s="30">
        <v>0</v>
      </c>
      <c r="BF82" s="30">
        <v>0.25284552845528452</v>
      </c>
      <c r="BG82" s="30" t="s">
        <v>100</v>
      </c>
      <c r="BH82" s="29">
        <v>8.57</v>
      </c>
      <c r="BI82" s="29">
        <v>9.2100000000000009</v>
      </c>
      <c r="BJ82" s="29">
        <v>0</v>
      </c>
      <c r="BK82" s="29">
        <v>0</v>
      </c>
      <c r="BL82" s="29">
        <v>16.899999999999999</v>
      </c>
      <c r="BM82" s="29">
        <v>17.7</v>
      </c>
      <c r="BN82" s="29">
        <v>0</v>
      </c>
      <c r="BO82" s="29">
        <v>0</v>
      </c>
      <c r="BP82" s="29">
        <v>0</v>
      </c>
      <c r="BQ82" s="29">
        <v>0</v>
      </c>
      <c r="BR82" s="29">
        <v>0</v>
      </c>
      <c r="BS82" s="29">
        <v>0.68700000000000006</v>
      </c>
      <c r="BT82" s="30" t="s">
        <v>100</v>
      </c>
      <c r="BU82" s="29">
        <v>-0.68700000000000006</v>
      </c>
      <c r="BV82" s="29">
        <v>8.5230000000000015</v>
      </c>
      <c r="BW82" s="29">
        <v>8.5230000000000015</v>
      </c>
      <c r="BX82" s="29">
        <v>42.5</v>
      </c>
      <c r="BY82" s="29">
        <v>22.427999999999997</v>
      </c>
      <c r="BZ82" s="29">
        <v>83</v>
      </c>
      <c r="CA82" s="29">
        <v>92.300000000000011</v>
      </c>
      <c r="CB82" s="29">
        <v>0</v>
      </c>
      <c r="CC82" s="31">
        <v>-0.48499999999999999</v>
      </c>
      <c r="CD82" s="31">
        <v>-0.83</v>
      </c>
      <c r="CE82" s="31">
        <v>0.36</v>
      </c>
      <c r="CF82" s="31" t="s">
        <v>100</v>
      </c>
      <c r="CG82" s="31">
        <v>0.70580905063594246</v>
      </c>
      <c r="CH82" s="29" t="s">
        <v>100</v>
      </c>
      <c r="CI82" s="29">
        <v>3.1505000000000001</v>
      </c>
      <c r="CJ82" s="29">
        <v>0</v>
      </c>
      <c r="CK82" s="28">
        <f t="shared" si="2"/>
        <v>0</v>
      </c>
      <c r="CL82" s="34">
        <f t="shared" si="3"/>
        <v>0.18309859154929573</v>
      </c>
      <c r="CM82" s="29">
        <v>12.3</v>
      </c>
      <c r="CN82" s="29">
        <v>3.11</v>
      </c>
      <c r="CO82" s="29">
        <v>9.2100000000000009</v>
      </c>
      <c r="CP82" s="29">
        <v>223.5</v>
      </c>
      <c r="CQ82" s="29" t="s">
        <v>100</v>
      </c>
      <c r="CR82" s="29" t="s">
        <v>100</v>
      </c>
      <c r="CS82" s="29" t="s">
        <v>100</v>
      </c>
      <c r="CT82" s="29">
        <v>0</v>
      </c>
      <c r="CU82" s="29">
        <v>0</v>
      </c>
      <c r="CV82" s="29">
        <v>92.300000000000011</v>
      </c>
      <c r="CW82" s="29">
        <v>0</v>
      </c>
      <c r="CX82" s="28">
        <v>0.21670588235294119</v>
      </c>
      <c r="CY82" s="28">
        <v>0</v>
      </c>
      <c r="CZ82" s="31" t="s">
        <v>100</v>
      </c>
      <c r="DA82" s="5">
        <v>913</v>
      </c>
      <c r="DB82" s="9"/>
      <c r="DC82" s="9"/>
    </row>
    <row r="83" spans="1:107" ht="20">
      <c r="A83" s="25" t="s">
        <v>294</v>
      </c>
      <c r="B83" s="25" t="s">
        <v>295</v>
      </c>
      <c r="C83" s="26" t="s">
        <v>108</v>
      </c>
      <c r="D83" s="26" t="s">
        <v>1137</v>
      </c>
      <c r="E83" s="32" t="s">
        <v>99</v>
      </c>
      <c r="F83" s="32" t="s">
        <v>1138</v>
      </c>
      <c r="G83" s="27">
        <v>0.39</v>
      </c>
      <c r="H83" s="27">
        <v>0.5846414645647624</v>
      </c>
      <c r="I83" s="28">
        <v>9.0499999999999997E-2</v>
      </c>
      <c r="J83" s="28">
        <v>0.114010052543111</v>
      </c>
      <c r="K83" s="28">
        <v>3.2000000000000001E-2</v>
      </c>
      <c r="L83" s="28">
        <v>9.3100000000000002E-2</v>
      </c>
      <c r="M83" s="28">
        <v>7.7272999999999994E-2</v>
      </c>
      <c r="N83" s="28">
        <v>9.9195588677686214E-2</v>
      </c>
      <c r="O83" s="28">
        <v>-1.1776831165466781E-2</v>
      </c>
      <c r="P83" s="28">
        <v>-9.9195588677686214E-2</v>
      </c>
      <c r="Q83" s="29">
        <v>1898.3</v>
      </c>
      <c r="R83" s="29">
        <v>0</v>
      </c>
      <c r="S83" s="29">
        <v>1282.8</v>
      </c>
      <c r="T83" s="29">
        <v>1282.8</v>
      </c>
      <c r="U83" s="29">
        <v>3181.1</v>
      </c>
      <c r="V83" s="29">
        <v>1195.2</v>
      </c>
      <c r="W83" s="29">
        <v>1985.8999999999999</v>
      </c>
      <c r="X83" s="30">
        <v>0.37571909088051303</v>
      </c>
      <c r="Y83" s="31">
        <v>3.1343927996147394E-2</v>
      </c>
      <c r="Z83" s="30">
        <v>0.41233004403587153</v>
      </c>
      <c r="AA83" s="30">
        <v>0.40325673509163495</v>
      </c>
      <c r="AB83" s="30">
        <v>0.70163539900453975</v>
      </c>
      <c r="AC83" s="30">
        <v>0.67576252436390449</v>
      </c>
      <c r="AD83" s="29">
        <v>7.9000000000000001E-2</v>
      </c>
      <c r="AE83" s="31">
        <v>1.197611111111111</v>
      </c>
      <c r="AF83" s="30">
        <v>0.16431676725154984</v>
      </c>
      <c r="AG83" s="30">
        <v>0.37610282282021401</v>
      </c>
      <c r="AH83" s="31">
        <v>0.26190476190476192</v>
      </c>
      <c r="AI83" s="1" t="s">
        <v>100</v>
      </c>
      <c r="AJ83" s="31">
        <v>9.9805467928496316</v>
      </c>
      <c r="AK83" s="31">
        <v>10.94121037463977</v>
      </c>
      <c r="AL83" s="31">
        <v>9.875</v>
      </c>
      <c r="AM83" s="31">
        <v>0.73929976243330608</v>
      </c>
      <c r="AN83" s="31">
        <v>1.0382869332166493</v>
      </c>
      <c r="AO83" s="31">
        <v>3.0741700404858299</v>
      </c>
      <c r="AP83" s="31" t="s">
        <v>100</v>
      </c>
      <c r="AQ83" s="31" t="s">
        <v>100</v>
      </c>
      <c r="AR83" s="31">
        <v>1.0369471490610873</v>
      </c>
      <c r="AS83" s="31">
        <v>3.2160323886639675</v>
      </c>
      <c r="AT83" s="30">
        <v>0</v>
      </c>
      <c r="AU83" s="30">
        <v>0</v>
      </c>
      <c r="AV83" s="28">
        <v>4.58E-2</v>
      </c>
      <c r="AW83" s="28">
        <v>0.13500000000000001</v>
      </c>
      <c r="AX83" s="28">
        <v>7.22E-2</v>
      </c>
      <c r="AY83" s="28">
        <v>0.152</v>
      </c>
      <c r="AZ83" s="30">
        <v>0.13500000000000001</v>
      </c>
      <c r="BA83" s="30">
        <v>9.3399999999999997E-2</v>
      </c>
      <c r="BB83" s="30">
        <v>0.10223322137764422</v>
      </c>
      <c r="BC83" s="30">
        <v>0</v>
      </c>
      <c r="BD83" s="30">
        <v>0.29238287832827775</v>
      </c>
      <c r="BE83" s="30">
        <v>0</v>
      </c>
      <c r="BF83" s="30">
        <v>0.26145552560646906</v>
      </c>
      <c r="BG83" s="30">
        <v>2.7999999999999997E-2</v>
      </c>
      <c r="BH83" s="29">
        <v>190.2</v>
      </c>
      <c r="BI83" s="29">
        <v>173.5</v>
      </c>
      <c r="BJ83" s="29">
        <v>0</v>
      </c>
      <c r="BK83" s="29">
        <v>0</v>
      </c>
      <c r="BL83" s="29">
        <v>617.5</v>
      </c>
      <c r="BM83" s="29">
        <v>593.4</v>
      </c>
      <c r="BN83" s="29">
        <v>0</v>
      </c>
      <c r="BO83" s="29">
        <v>0</v>
      </c>
      <c r="BP83" s="29">
        <v>0</v>
      </c>
      <c r="BQ83" s="29">
        <v>41.100000000000009</v>
      </c>
      <c r="BR83" s="29">
        <v>0</v>
      </c>
      <c r="BS83" s="29">
        <v>27.009</v>
      </c>
      <c r="BT83" s="30" t="s">
        <v>100</v>
      </c>
      <c r="BU83" s="29">
        <v>-27.009</v>
      </c>
      <c r="BV83" s="29">
        <v>105.39099999999998</v>
      </c>
      <c r="BW83" s="29">
        <v>146.49099999999999</v>
      </c>
      <c r="BX83" s="29">
        <v>1697.1</v>
      </c>
      <c r="BY83" s="29">
        <v>2448.6269999999995</v>
      </c>
      <c r="BZ83" s="29">
        <v>1828.3</v>
      </c>
      <c r="CA83" s="29">
        <v>1915.1409999999998</v>
      </c>
      <c r="CB83" s="29">
        <v>0</v>
      </c>
      <c r="CC83" s="31">
        <v>0.41199999999999998</v>
      </c>
      <c r="CD83" s="31">
        <v>0.47</v>
      </c>
      <c r="CE83" s="31">
        <v>0.36</v>
      </c>
      <c r="CF83" s="31" t="s">
        <v>100</v>
      </c>
      <c r="CG83" s="31">
        <v>0.4964156456930654</v>
      </c>
      <c r="CH83" s="29" t="s">
        <v>100</v>
      </c>
      <c r="CI83" s="29">
        <v>122.45</v>
      </c>
      <c r="CJ83" s="29">
        <v>0</v>
      </c>
      <c r="CK83" s="28">
        <f t="shared" si="2"/>
        <v>0</v>
      </c>
      <c r="CL83" s="34">
        <f t="shared" si="3"/>
        <v>0.3224305677754275</v>
      </c>
      <c r="CM83" s="29">
        <v>259.7</v>
      </c>
      <c r="CN83" s="29">
        <v>67.900000000000006</v>
      </c>
      <c r="CO83" s="29">
        <v>173.5</v>
      </c>
      <c r="CP83" s="29">
        <v>1898.3</v>
      </c>
      <c r="CQ83" s="29" t="s">
        <v>100</v>
      </c>
      <c r="CR83" s="29" t="s">
        <v>100</v>
      </c>
      <c r="CS83" s="29" t="s">
        <v>100</v>
      </c>
      <c r="CT83" s="29">
        <v>0</v>
      </c>
      <c r="CU83" s="29">
        <v>0</v>
      </c>
      <c r="CV83" s="29">
        <v>1915.1409999999998</v>
      </c>
      <c r="CW83" s="29">
        <v>0</v>
      </c>
      <c r="CX83" s="28">
        <v>0.10223322137764422</v>
      </c>
      <c r="CY83" s="28">
        <v>0</v>
      </c>
      <c r="CZ83" s="31" t="s">
        <v>100</v>
      </c>
      <c r="DA83" s="5">
        <v>16.648651426577342</v>
      </c>
      <c r="DB83" s="9"/>
      <c r="DC83" s="9"/>
    </row>
    <row r="84" spans="1:107" ht="20">
      <c r="A84" s="25" t="s">
        <v>853</v>
      </c>
      <c r="B84" s="25" t="s">
        <v>854</v>
      </c>
      <c r="C84" s="26" t="s">
        <v>108</v>
      </c>
      <c r="D84" s="26" t="s">
        <v>1137</v>
      </c>
      <c r="E84" s="32" t="s">
        <v>99</v>
      </c>
      <c r="F84" s="32" t="s">
        <v>1138</v>
      </c>
      <c r="G84" s="27">
        <v>0.39</v>
      </c>
      <c r="H84" s="27">
        <v>0.4027549694021309</v>
      </c>
      <c r="I84" s="28">
        <v>9.0499999999999997E-2</v>
      </c>
      <c r="J84" s="28">
        <v>9.7549324730892839E-2</v>
      </c>
      <c r="K84" s="28">
        <v>3.2000000000000001E-2</v>
      </c>
      <c r="L84" s="28">
        <v>9.3100000000000002E-2</v>
      </c>
      <c r="M84" s="28">
        <v>7.7272999999999994E-2</v>
      </c>
      <c r="N84" s="28">
        <v>9.6674860782028055E-2</v>
      </c>
      <c r="O84" s="28">
        <v>3.3320240486498454E-2</v>
      </c>
      <c r="P84" s="28">
        <v>-9.6674860782028055E-2</v>
      </c>
      <c r="Q84" s="29">
        <v>196.8</v>
      </c>
      <c r="R84" s="29">
        <v>0</v>
      </c>
      <c r="S84" s="29">
        <v>8.8699999999999992</v>
      </c>
      <c r="T84" s="29">
        <v>8.8699999999999992</v>
      </c>
      <c r="U84" s="29">
        <v>205.67000000000002</v>
      </c>
      <c r="V84" s="29">
        <v>0.745</v>
      </c>
      <c r="W84" s="29">
        <v>204.92500000000001</v>
      </c>
      <c r="X84" s="30">
        <v>3.6223075801040498E-3</v>
      </c>
      <c r="Y84" s="31">
        <v>2.8930485626116612E-2</v>
      </c>
      <c r="Z84" s="30">
        <v>9.5923002054720444E-2</v>
      </c>
      <c r="AA84" s="30">
        <v>4.3127339913453584E-2</v>
      </c>
      <c r="AB84" s="30">
        <v>0.10610047846889951</v>
      </c>
      <c r="AC84" s="30">
        <v>4.507113821138211E-2</v>
      </c>
      <c r="AD84" s="29">
        <v>0.02</v>
      </c>
      <c r="AE84" s="31">
        <v>1.4266111111111113</v>
      </c>
      <c r="AF84" s="30">
        <v>0.161245154965971</v>
      </c>
      <c r="AG84" s="30">
        <v>0.25489137958082342</v>
      </c>
      <c r="AH84" s="31">
        <v>0.29411764705882348</v>
      </c>
      <c r="AI84" s="1" t="s">
        <v>100</v>
      </c>
      <c r="AJ84" s="31">
        <v>34.345549738219894</v>
      </c>
      <c r="AK84" s="31">
        <v>32.691029900332232</v>
      </c>
      <c r="AL84" s="31" t="s">
        <v>100</v>
      </c>
      <c r="AM84" s="31" t="s">
        <v>100</v>
      </c>
      <c r="AN84" s="31">
        <v>2.3540669856459333</v>
      </c>
      <c r="AO84" s="31">
        <v>10.813186813186814</v>
      </c>
      <c r="AP84" s="31" t="s">
        <v>100</v>
      </c>
      <c r="AQ84" s="31" t="s">
        <v>100</v>
      </c>
      <c r="AR84" s="31">
        <v>2.2341237394385396</v>
      </c>
      <c r="AS84" s="31">
        <v>11.259615384615385</v>
      </c>
      <c r="AT84" s="30">
        <v>0</v>
      </c>
      <c r="AU84" s="30">
        <v>0</v>
      </c>
      <c r="AV84" s="28">
        <v>0.72900000000000009</v>
      </c>
      <c r="AW84" s="28" t="s">
        <v>100</v>
      </c>
      <c r="AX84" s="28">
        <v>0.68599999999999994</v>
      </c>
      <c r="AY84" s="28" t="s">
        <v>100</v>
      </c>
      <c r="AZ84" s="30" t="s">
        <v>100</v>
      </c>
      <c r="BA84" s="30" t="s">
        <v>100</v>
      </c>
      <c r="BB84" s="30">
        <v>0.13086956521739129</v>
      </c>
      <c r="BC84" s="30">
        <v>0</v>
      </c>
      <c r="BD84" s="30">
        <v>0.30871794871794872</v>
      </c>
      <c r="BE84" s="30">
        <v>0</v>
      </c>
      <c r="BF84" s="30">
        <v>0.27436823104693137</v>
      </c>
      <c r="BG84" s="30" t="s">
        <v>100</v>
      </c>
      <c r="BH84" s="29">
        <v>5.73</v>
      </c>
      <c r="BI84" s="29">
        <v>6.02</v>
      </c>
      <c r="BJ84" s="29">
        <v>0</v>
      </c>
      <c r="BK84" s="29">
        <v>0</v>
      </c>
      <c r="BL84" s="29">
        <v>18.2</v>
      </c>
      <c r="BM84" s="29">
        <v>19.5</v>
      </c>
      <c r="BN84" s="29">
        <v>0</v>
      </c>
      <c r="BO84" s="29">
        <v>0</v>
      </c>
      <c r="BP84" s="29">
        <v>0</v>
      </c>
      <c r="BQ84" s="29">
        <v>0</v>
      </c>
      <c r="BR84" s="29">
        <v>0</v>
      </c>
      <c r="BS84" s="29">
        <v>0.378</v>
      </c>
      <c r="BT84" s="30" t="s">
        <v>100</v>
      </c>
      <c r="BU84" s="29">
        <v>-0.378</v>
      </c>
      <c r="BV84" s="29">
        <v>5.6419999999999995</v>
      </c>
      <c r="BW84" s="29">
        <v>5.6419999999999995</v>
      </c>
      <c r="BX84" s="29">
        <v>46</v>
      </c>
      <c r="BY84" s="29">
        <v>71.875</v>
      </c>
      <c r="BZ84" s="29">
        <v>83.6</v>
      </c>
      <c r="CA84" s="29">
        <v>91.724999999999994</v>
      </c>
      <c r="CB84" s="29">
        <v>0</v>
      </c>
      <c r="CC84" s="31">
        <v>0.27400000000000002</v>
      </c>
      <c r="CD84" s="31" t="s">
        <v>100</v>
      </c>
      <c r="CE84" s="31">
        <v>0.36</v>
      </c>
      <c r="CF84" s="31" t="s">
        <v>100</v>
      </c>
      <c r="CG84" s="31" t="s">
        <v>100</v>
      </c>
      <c r="CH84" s="29" t="s">
        <v>100</v>
      </c>
      <c r="CI84" s="29" t="s">
        <v>100</v>
      </c>
      <c r="CJ84" s="29">
        <v>0</v>
      </c>
      <c r="CK84" s="28">
        <f t="shared" si="2"/>
        <v>0</v>
      </c>
      <c r="CL84" s="34">
        <f t="shared" si="3"/>
        <v>0.19841918778958845</v>
      </c>
      <c r="CM84" s="29">
        <v>8.31</v>
      </c>
      <c r="CN84" s="29">
        <v>2.2799999999999998</v>
      </c>
      <c r="CO84" s="29">
        <v>6.02</v>
      </c>
      <c r="CP84" s="29">
        <v>196.8</v>
      </c>
      <c r="CQ84" s="29" t="s">
        <v>100</v>
      </c>
      <c r="CR84" s="29" t="s">
        <v>100</v>
      </c>
      <c r="CS84" s="29" t="s">
        <v>100</v>
      </c>
      <c r="CT84" s="29">
        <v>0</v>
      </c>
      <c r="CU84" s="29">
        <v>0</v>
      </c>
      <c r="CV84" s="29">
        <v>91.724999999999994</v>
      </c>
      <c r="CW84" s="29">
        <v>0</v>
      </c>
      <c r="CX84" s="28">
        <v>0.13086956521739129</v>
      </c>
      <c r="CY84" s="28">
        <v>0</v>
      </c>
      <c r="CZ84" s="31" t="s">
        <v>100</v>
      </c>
      <c r="DA84" s="5" t="s">
        <v>100</v>
      </c>
      <c r="DB84" s="9"/>
      <c r="DC84" s="9"/>
    </row>
    <row r="85" spans="1:107" ht="20">
      <c r="A85" s="25" t="s">
        <v>1015</v>
      </c>
      <c r="B85" s="25" t="s">
        <v>1016</v>
      </c>
      <c r="C85" s="26" t="s">
        <v>108</v>
      </c>
      <c r="D85" s="26" t="s">
        <v>1137</v>
      </c>
      <c r="E85" s="32" t="s">
        <v>99</v>
      </c>
      <c r="F85" s="32" t="s">
        <v>1138</v>
      </c>
      <c r="G85" s="27">
        <v>0.39</v>
      </c>
      <c r="H85" s="27">
        <v>0.64137023511050451</v>
      </c>
      <c r="I85" s="28">
        <v>9.0499999999999997E-2</v>
      </c>
      <c r="J85" s="28">
        <v>0.11914400627750066</v>
      </c>
      <c r="K85" s="28">
        <v>3.2000000000000001E-2</v>
      </c>
      <c r="L85" s="28">
        <v>9.3100000000000002E-2</v>
      </c>
      <c r="M85" s="28">
        <v>7.7272999999999994E-2</v>
      </c>
      <c r="N85" s="28">
        <v>0.10019905292054637</v>
      </c>
      <c r="O85" s="28">
        <v>4.4373435582964471E-2</v>
      </c>
      <c r="P85" s="28">
        <v>-0.10019905292054637</v>
      </c>
      <c r="Q85" s="29">
        <v>577.6</v>
      </c>
      <c r="R85" s="29">
        <v>0</v>
      </c>
      <c r="S85" s="29">
        <v>477.3</v>
      </c>
      <c r="T85" s="29">
        <v>477.3</v>
      </c>
      <c r="U85" s="29">
        <v>1054.9000000000001</v>
      </c>
      <c r="V85" s="29">
        <v>311.89999999999998</v>
      </c>
      <c r="W85" s="29">
        <v>743.00000000000011</v>
      </c>
      <c r="X85" s="30">
        <v>0.29566783581382117</v>
      </c>
      <c r="Y85" s="31">
        <v>0.36869733815991668</v>
      </c>
      <c r="Z85" s="30">
        <v>0.47940940136601051</v>
      </c>
      <c r="AA85" s="30">
        <v>0.45245994881031376</v>
      </c>
      <c r="AB85" s="30">
        <v>0.92089523442022003</v>
      </c>
      <c r="AC85" s="30">
        <v>0.82635041551246535</v>
      </c>
      <c r="AD85" s="29">
        <v>0.06</v>
      </c>
      <c r="AE85" s="31">
        <v>1.7567777777777782</v>
      </c>
      <c r="AF85" s="30">
        <v>0.16733200530681511</v>
      </c>
      <c r="AG85" s="30">
        <v>0.36932564028432763</v>
      </c>
      <c r="AH85" s="31">
        <v>0.17829457364341084</v>
      </c>
      <c r="AI85" s="1" t="s">
        <v>100</v>
      </c>
      <c r="AJ85" s="31">
        <v>6.4106548279689237</v>
      </c>
      <c r="AK85" s="31">
        <v>6.4177777777777782</v>
      </c>
      <c r="AL85" s="31">
        <v>6</v>
      </c>
      <c r="AM85" s="31">
        <v>0.64106548279689235</v>
      </c>
      <c r="AN85" s="31">
        <v>1.1144125024117308</v>
      </c>
      <c r="AO85" s="31">
        <v>1.6390465380249717</v>
      </c>
      <c r="AP85" s="31" t="s">
        <v>100</v>
      </c>
      <c r="AQ85" s="31" t="s">
        <v>100</v>
      </c>
      <c r="AR85" s="31">
        <v>1.086733947637853</v>
      </c>
      <c r="AS85" s="31">
        <v>2.1083995459704887</v>
      </c>
      <c r="AT85" s="30">
        <v>0</v>
      </c>
      <c r="AU85" s="30">
        <v>0</v>
      </c>
      <c r="AV85" s="28">
        <v>6.54E-2</v>
      </c>
      <c r="AW85" s="28">
        <v>0.10300000000000001</v>
      </c>
      <c r="AX85" s="28">
        <v>0.125</v>
      </c>
      <c r="AY85" s="28">
        <v>0.14599999999999999</v>
      </c>
      <c r="AZ85" s="30">
        <v>0.1</v>
      </c>
      <c r="BA85" s="30">
        <v>0.107</v>
      </c>
      <c r="BB85" s="30">
        <v>0.16351744186046513</v>
      </c>
      <c r="BC85" s="30">
        <v>0</v>
      </c>
      <c r="BD85" s="30">
        <v>0.2582496413199426</v>
      </c>
      <c r="BE85" s="30">
        <v>0</v>
      </c>
      <c r="BF85" s="30">
        <v>0.22001725625539256</v>
      </c>
      <c r="BG85" s="30">
        <v>6.6400000000000001E-2</v>
      </c>
      <c r="BH85" s="29">
        <v>90.1</v>
      </c>
      <c r="BI85" s="29">
        <v>90</v>
      </c>
      <c r="BJ85" s="29">
        <v>0</v>
      </c>
      <c r="BK85" s="29">
        <v>0</v>
      </c>
      <c r="BL85" s="29">
        <v>352.4</v>
      </c>
      <c r="BM85" s="29">
        <v>348.5</v>
      </c>
      <c r="BN85" s="29">
        <v>0</v>
      </c>
      <c r="BO85" s="29">
        <v>0</v>
      </c>
      <c r="BP85" s="29">
        <v>0</v>
      </c>
      <c r="BQ85" s="29">
        <v>138.4</v>
      </c>
      <c r="BR85" s="29">
        <v>0</v>
      </c>
      <c r="BS85" s="29">
        <v>4.84</v>
      </c>
      <c r="BT85" s="30" t="s">
        <v>100</v>
      </c>
      <c r="BU85" s="29">
        <v>-4.84</v>
      </c>
      <c r="BV85" s="29">
        <v>-53.240000000000009</v>
      </c>
      <c r="BW85" s="29">
        <v>85.16</v>
      </c>
      <c r="BX85" s="29">
        <v>550.4</v>
      </c>
      <c r="BY85" s="29">
        <v>564.59999999999991</v>
      </c>
      <c r="BZ85" s="29">
        <v>518.29999999999995</v>
      </c>
      <c r="CA85" s="29">
        <v>683.69999999999993</v>
      </c>
      <c r="CB85" s="29">
        <v>0</v>
      </c>
      <c r="CC85" s="31">
        <v>0.41199999999999998</v>
      </c>
      <c r="CD85" s="31">
        <v>1.08</v>
      </c>
      <c r="CE85" s="31">
        <v>0.36</v>
      </c>
      <c r="CF85" s="31" t="s">
        <v>100</v>
      </c>
      <c r="CG85" s="31" t="s">
        <v>100</v>
      </c>
      <c r="CH85" s="29" t="s">
        <v>100</v>
      </c>
      <c r="CI85" s="29" t="s">
        <v>100</v>
      </c>
      <c r="CJ85" s="29">
        <v>0</v>
      </c>
      <c r="CK85" s="28">
        <f t="shared" si="2"/>
        <v>0</v>
      </c>
      <c r="CL85" s="34">
        <f t="shared" si="3"/>
        <v>0.51543074447857251</v>
      </c>
      <c r="CM85" s="29">
        <v>115.9</v>
      </c>
      <c r="CN85" s="29">
        <v>25.5</v>
      </c>
      <c r="CO85" s="29">
        <v>90</v>
      </c>
      <c r="CP85" s="29">
        <v>577.6</v>
      </c>
      <c r="CQ85" s="29" t="s">
        <v>100</v>
      </c>
      <c r="CR85" s="29" t="s">
        <v>100</v>
      </c>
      <c r="CS85" s="29" t="s">
        <v>100</v>
      </c>
      <c r="CT85" s="29">
        <v>0</v>
      </c>
      <c r="CU85" s="29">
        <v>0</v>
      </c>
      <c r="CV85" s="29">
        <v>683.69999999999993</v>
      </c>
      <c r="CW85" s="29">
        <v>0</v>
      </c>
      <c r="CX85" s="28">
        <v>0.16351744186046513</v>
      </c>
      <c r="CY85" s="28">
        <v>0</v>
      </c>
      <c r="CZ85" s="31" t="s">
        <v>100</v>
      </c>
      <c r="DA85" s="5" t="s">
        <v>100</v>
      </c>
      <c r="DB85" s="9"/>
      <c r="DC85" s="9"/>
    </row>
    <row r="86" spans="1:107" ht="20">
      <c r="A86" s="25" t="s">
        <v>1023</v>
      </c>
      <c r="B86" s="25" t="s">
        <v>1024</v>
      </c>
      <c r="C86" s="26" t="s">
        <v>108</v>
      </c>
      <c r="D86" s="26" t="s">
        <v>1137</v>
      </c>
      <c r="E86" s="32" t="s">
        <v>99</v>
      </c>
      <c r="F86" s="32" t="s">
        <v>1138</v>
      </c>
      <c r="G86" s="27">
        <v>0.39</v>
      </c>
      <c r="H86" s="27">
        <v>0.40535717124488607</v>
      </c>
      <c r="I86" s="28">
        <v>9.0499999999999997E-2</v>
      </c>
      <c r="J86" s="28">
        <v>9.7784823997662196E-2</v>
      </c>
      <c r="K86" s="28">
        <v>3.2000000000000001E-2</v>
      </c>
      <c r="L86" s="28">
        <v>9.3100000000000002E-2</v>
      </c>
      <c r="M86" s="28">
        <v>7.7272999999999994E-2</v>
      </c>
      <c r="N86" s="28">
        <v>9.6655767411634758E-2</v>
      </c>
      <c r="O86" s="28">
        <v>4.3993699492270666E-2</v>
      </c>
      <c r="P86" s="28" t="s">
        <v>100</v>
      </c>
      <c r="Q86" s="29">
        <v>513.29999999999995</v>
      </c>
      <c r="R86" s="29">
        <v>0</v>
      </c>
      <c r="S86" s="29">
        <v>29.9</v>
      </c>
      <c r="T86" s="29">
        <v>29.9</v>
      </c>
      <c r="U86" s="29">
        <v>543.19999999999993</v>
      </c>
      <c r="V86" s="29">
        <v>990.3</v>
      </c>
      <c r="W86" s="29">
        <v>-447.1</v>
      </c>
      <c r="X86" s="30">
        <v>1.8230854197349045</v>
      </c>
      <c r="Y86" s="31">
        <v>0.17428960228453447</v>
      </c>
      <c r="Z86" s="30">
        <v>5.842125830402501E-2</v>
      </c>
      <c r="AA86" s="30">
        <v>5.5044182621502215E-2</v>
      </c>
      <c r="AB86" s="30">
        <v>6.2046067648889813E-2</v>
      </c>
      <c r="AC86" s="30">
        <v>5.8250535749074621E-2</v>
      </c>
      <c r="AD86" s="29">
        <v>3.4000000000000002E-2</v>
      </c>
      <c r="AE86" s="31">
        <v>0.91286111111111112</v>
      </c>
      <c r="AF86" s="30">
        <v>0.21213203435596426</v>
      </c>
      <c r="AG86" s="30">
        <v>0.29981327522309609</v>
      </c>
      <c r="AH86" s="31">
        <v>0.17808219178082191</v>
      </c>
      <c r="AI86" s="1" t="s">
        <v>100</v>
      </c>
      <c r="AJ86" s="31">
        <v>6.7717678100263852</v>
      </c>
      <c r="AK86" s="31">
        <v>7.5931952662721889</v>
      </c>
      <c r="AL86" s="31">
        <v>6.8000000000000007</v>
      </c>
      <c r="AM86" s="31" t="s">
        <v>100</v>
      </c>
      <c r="AN86" s="31">
        <v>1.0651587466279311</v>
      </c>
      <c r="AO86" s="31">
        <v>2.3111211166141374</v>
      </c>
      <c r="AP86" s="31" t="s">
        <v>100</v>
      </c>
      <c r="AQ86" s="31" t="s">
        <v>100</v>
      </c>
      <c r="AR86" s="31" t="s">
        <v>100</v>
      </c>
      <c r="AS86" s="31" t="s">
        <v>100</v>
      </c>
      <c r="AT86" s="30">
        <v>0</v>
      </c>
      <c r="AU86" s="30">
        <v>0</v>
      </c>
      <c r="AV86" s="28">
        <v>2.12E-2</v>
      </c>
      <c r="AW86" s="28" t="s">
        <v>100</v>
      </c>
      <c r="AX86" s="28">
        <v>8.4399999999999989E-2</v>
      </c>
      <c r="AY86" s="28" t="s">
        <v>100</v>
      </c>
      <c r="AZ86" s="30" t="s">
        <v>100</v>
      </c>
      <c r="BA86" s="30">
        <v>9.5899999999999999E-2</v>
      </c>
      <c r="BB86" s="30">
        <v>0.14177852348993286</v>
      </c>
      <c r="BC86" s="30" t="s">
        <v>100</v>
      </c>
      <c r="BD86" s="30">
        <v>0.32562620423892097</v>
      </c>
      <c r="BE86" s="30">
        <v>0</v>
      </c>
      <c r="BF86" s="30">
        <v>0.32400000000000001</v>
      </c>
      <c r="BG86" s="30">
        <v>6.480000000000001E-2</v>
      </c>
      <c r="BH86" s="29">
        <v>75.8</v>
      </c>
      <c r="BI86" s="29">
        <v>67.599999999999994</v>
      </c>
      <c r="BJ86" s="29">
        <v>0</v>
      </c>
      <c r="BK86" s="29">
        <v>0</v>
      </c>
      <c r="BL86" s="29">
        <v>222.1</v>
      </c>
      <c r="BM86" s="29">
        <v>207.6</v>
      </c>
      <c r="BN86" s="29">
        <v>0</v>
      </c>
      <c r="BO86" s="29">
        <v>0</v>
      </c>
      <c r="BP86" s="29">
        <v>0</v>
      </c>
      <c r="BQ86" s="29">
        <v>4.0000000000000001E-3</v>
      </c>
      <c r="BR86" s="29">
        <v>0</v>
      </c>
      <c r="BS86" s="29">
        <v>6.44</v>
      </c>
      <c r="BT86" s="30" t="s">
        <v>100</v>
      </c>
      <c r="BU86" s="29">
        <v>-6.44</v>
      </c>
      <c r="BV86" s="29">
        <v>61.155999999999999</v>
      </c>
      <c r="BW86" s="29">
        <v>61.16</v>
      </c>
      <c r="BX86" s="29">
        <v>476.8</v>
      </c>
      <c r="BY86" s="29">
        <v>-161.19999999999993</v>
      </c>
      <c r="BZ86" s="29">
        <v>481.9</v>
      </c>
      <c r="CA86" s="29">
        <v>-478.5</v>
      </c>
      <c r="CB86" s="29">
        <v>0</v>
      </c>
      <c r="CC86" s="31">
        <v>0.42399999999999999</v>
      </c>
      <c r="CD86" s="31">
        <v>0.13500000000000001</v>
      </c>
      <c r="CE86" s="31">
        <v>0.36</v>
      </c>
      <c r="CF86" s="31" t="s">
        <v>100</v>
      </c>
      <c r="CG86" s="31" t="s">
        <v>100</v>
      </c>
      <c r="CH86" s="29" t="s">
        <v>100</v>
      </c>
      <c r="CI86" s="29" t="s">
        <v>100</v>
      </c>
      <c r="CJ86" s="29">
        <v>0</v>
      </c>
      <c r="CK86" s="28">
        <f t="shared" si="2"/>
        <v>0</v>
      </c>
      <c r="CL86" s="34" t="str">
        <f t="shared" si="3"/>
        <v>NA</v>
      </c>
      <c r="CM86" s="29">
        <v>100</v>
      </c>
      <c r="CN86" s="29">
        <v>32.4</v>
      </c>
      <c r="CO86" s="29">
        <v>67.599999999999994</v>
      </c>
      <c r="CP86" s="29">
        <v>513.29999999999995</v>
      </c>
      <c r="CQ86" s="29" t="s">
        <v>100</v>
      </c>
      <c r="CR86" s="29" t="s">
        <v>100</v>
      </c>
      <c r="CS86" s="29" t="s">
        <v>100</v>
      </c>
      <c r="CT86" s="29">
        <v>0</v>
      </c>
      <c r="CU86" s="29">
        <v>0</v>
      </c>
      <c r="CV86" s="29">
        <v>-478.5</v>
      </c>
      <c r="CW86" s="29">
        <v>0</v>
      </c>
      <c r="CX86" s="28">
        <v>0.14177852348993286</v>
      </c>
      <c r="CY86" s="28" t="s">
        <v>100</v>
      </c>
      <c r="CZ86" s="31" t="s">
        <v>100</v>
      </c>
      <c r="DA86" s="5">
        <v>9.7094017094017087</v>
      </c>
      <c r="DB86" s="9"/>
      <c r="DC86" s="9"/>
    </row>
    <row r="87" spans="1:107" ht="20">
      <c r="A87" s="25" t="s">
        <v>392</v>
      </c>
      <c r="B87" s="25" t="s">
        <v>393</v>
      </c>
      <c r="C87" s="26" t="s">
        <v>108</v>
      </c>
      <c r="D87" s="26" t="s">
        <v>1137</v>
      </c>
      <c r="E87" s="32" t="s">
        <v>99</v>
      </c>
      <c r="F87" s="32" t="s">
        <v>1138</v>
      </c>
      <c r="G87" s="27">
        <v>0.39</v>
      </c>
      <c r="H87" s="27">
        <v>0.54401441163168596</v>
      </c>
      <c r="I87" s="28">
        <v>9.0499999999999997E-2</v>
      </c>
      <c r="J87" s="28">
        <v>0.11033330425266757</v>
      </c>
      <c r="K87" s="28">
        <v>2.7E-2</v>
      </c>
      <c r="L87" s="28">
        <v>8.8099999999999998E-2</v>
      </c>
      <c r="M87" s="28">
        <v>7.3122999999999994E-2</v>
      </c>
      <c r="N87" s="28">
        <v>9.7824161842218357E-2</v>
      </c>
      <c r="O87" s="28">
        <v>-1.3485978712462127E-2</v>
      </c>
      <c r="P87" s="28">
        <v>-9.7824161842218357E-2</v>
      </c>
      <c r="Q87" s="29">
        <v>1363.1</v>
      </c>
      <c r="R87" s="29">
        <v>0</v>
      </c>
      <c r="S87" s="29">
        <v>690.3</v>
      </c>
      <c r="T87" s="29">
        <v>690.3</v>
      </c>
      <c r="U87" s="29">
        <v>2053.3999999999996</v>
      </c>
      <c r="V87" s="29">
        <v>596.79999999999995</v>
      </c>
      <c r="W87" s="29">
        <v>1456.5999999999997</v>
      </c>
      <c r="X87" s="30">
        <v>0.29063991428849717</v>
      </c>
      <c r="Y87" s="31">
        <v>5.8693347245830458E-3</v>
      </c>
      <c r="Z87" s="30">
        <v>0.33836576638400079</v>
      </c>
      <c r="AA87" s="30">
        <v>0.33617415018992891</v>
      </c>
      <c r="AB87" s="30">
        <v>0.51140909764409537</v>
      </c>
      <c r="AC87" s="30">
        <v>0.50641919154867576</v>
      </c>
      <c r="AD87" s="29">
        <v>0.115</v>
      </c>
      <c r="AE87" s="31">
        <v>1.0820555555555555</v>
      </c>
      <c r="AF87" s="30">
        <v>0.21213203435596426</v>
      </c>
      <c r="AG87" s="30">
        <v>0.24324473272817232</v>
      </c>
      <c r="AH87" s="31">
        <v>0.11415525114155249</v>
      </c>
      <c r="AI87" s="1" t="s">
        <v>100</v>
      </c>
      <c r="AJ87" s="31">
        <v>10.640905542544887</v>
      </c>
      <c r="AK87" s="31">
        <v>9.971470373079736</v>
      </c>
      <c r="AL87" s="31" t="s">
        <v>100</v>
      </c>
      <c r="AM87" s="31" t="s">
        <v>100</v>
      </c>
      <c r="AN87" s="31">
        <v>1.0098533116017188</v>
      </c>
      <c r="AO87" s="31">
        <v>2.718587953729557</v>
      </c>
      <c r="AP87" s="31" t="s">
        <v>100</v>
      </c>
      <c r="AQ87" s="31" t="s">
        <v>100</v>
      </c>
      <c r="AR87" s="31">
        <v>1.0152928219926671</v>
      </c>
      <c r="AS87" s="31">
        <v>2.9050658157159948</v>
      </c>
      <c r="AT87" s="30">
        <v>9.6561814191660572E-2</v>
      </c>
      <c r="AU87" s="30">
        <v>9.6838089648595121E-3</v>
      </c>
      <c r="AV87" s="28">
        <v>0.153</v>
      </c>
      <c r="AW87" s="28">
        <v>0.251</v>
      </c>
      <c r="AX87" s="28">
        <v>0.12300000000000001</v>
      </c>
      <c r="AY87" s="28">
        <v>0.14099999999999999</v>
      </c>
      <c r="AZ87" s="30" t="s">
        <v>100</v>
      </c>
      <c r="BA87" s="30" t="s">
        <v>100</v>
      </c>
      <c r="BB87" s="30">
        <v>9.6847325540205448E-2</v>
      </c>
      <c r="BC87" s="30">
        <v>0</v>
      </c>
      <c r="BD87" s="30">
        <v>0.27296325878594246</v>
      </c>
      <c r="BE87" s="30">
        <v>0</v>
      </c>
      <c r="BF87" s="30">
        <v>0.22019395322304619</v>
      </c>
      <c r="BG87" s="30">
        <v>6.25E-2</v>
      </c>
      <c r="BH87" s="29">
        <v>128.1</v>
      </c>
      <c r="BI87" s="29">
        <v>136.69999999999999</v>
      </c>
      <c r="BJ87" s="29">
        <v>0</v>
      </c>
      <c r="BK87" s="29">
        <v>0</v>
      </c>
      <c r="BL87" s="29">
        <v>501.4</v>
      </c>
      <c r="BM87" s="29">
        <v>500.8</v>
      </c>
      <c r="BN87" s="29">
        <v>0</v>
      </c>
      <c r="BO87" s="29">
        <v>0</v>
      </c>
      <c r="BP87" s="29">
        <v>0</v>
      </c>
      <c r="BQ87" s="29">
        <v>57.300000000000004</v>
      </c>
      <c r="BR87" s="29">
        <v>0</v>
      </c>
      <c r="BS87" s="29">
        <v>14.2</v>
      </c>
      <c r="BT87" s="30" t="s">
        <v>100</v>
      </c>
      <c r="BU87" s="29">
        <v>-14.2</v>
      </c>
      <c r="BV87" s="29">
        <v>65.199999999999989</v>
      </c>
      <c r="BW87" s="29">
        <v>122.49999999999999</v>
      </c>
      <c r="BX87" s="29">
        <v>1411.5</v>
      </c>
      <c r="BY87" s="29">
        <v>1948.55</v>
      </c>
      <c r="BZ87" s="29">
        <v>1349.8</v>
      </c>
      <c r="CA87" s="29">
        <v>1434.6599999999999</v>
      </c>
      <c r="CB87" s="29">
        <v>-13.2</v>
      </c>
      <c r="CC87" s="31">
        <v>0.34399999999999997</v>
      </c>
      <c r="CD87" s="31">
        <v>0.48199999999999998</v>
      </c>
      <c r="CE87" s="31">
        <v>0.36</v>
      </c>
      <c r="CF87" s="31" t="s">
        <v>100</v>
      </c>
      <c r="CG87" s="31">
        <v>0.57086177206318811</v>
      </c>
      <c r="CH87" s="29" t="s">
        <v>100</v>
      </c>
      <c r="CI87" s="29">
        <v>79.960000000000008</v>
      </c>
      <c r="CJ87" s="29">
        <v>-13.2</v>
      </c>
      <c r="CK87" s="28">
        <f t="shared" si="2"/>
        <v>-0.20245398773006137</v>
      </c>
      <c r="CL87" s="34">
        <f t="shared" si="3"/>
        <v>0.34949047160999819</v>
      </c>
      <c r="CM87" s="29">
        <v>175.3</v>
      </c>
      <c r="CN87" s="29">
        <v>38.6</v>
      </c>
      <c r="CO87" s="29">
        <v>136.69999999999999</v>
      </c>
      <c r="CP87" s="29">
        <v>1363.1</v>
      </c>
      <c r="CQ87" s="29" t="s">
        <v>100</v>
      </c>
      <c r="CR87" s="29" t="s">
        <v>100</v>
      </c>
      <c r="CS87" s="29">
        <v>65.199999999999989</v>
      </c>
      <c r="CT87" s="29">
        <v>0</v>
      </c>
      <c r="CU87" s="29">
        <v>0</v>
      </c>
      <c r="CV87" s="29">
        <v>1434.6599999999999</v>
      </c>
      <c r="CW87" s="29">
        <v>0</v>
      </c>
      <c r="CX87" s="28">
        <v>9.6847325540205448E-2</v>
      </c>
      <c r="CY87" s="28">
        <v>0</v>
      </c>
      <c r="CZ87" s="31" t="s">
        <v>100</v>
      </c>
      <c r="DA87" s="5">
        <v>19.432098765432098</v>
      </c>
      <c r="DB87" s="9"/>
      <c r="DC87" s="9"/>
    </row>
    <row r="88" spans="1:107" ht="20">
      <c r="A88" s="25" t="s">
        <v>753</v>
      </c>
      <c r="B88" s="25" t="s">
        <v>754</v>
      </c>
      <c r="C88" s="26" t="s">
        <v>166</v>
      </c>
      <c r="D88" s="26" t="s">
        <v>1137</v>
      </c>
      <c r="E88" s="32" t="s">
        <v>99</v>
      </c>
      <c r="F88" s="32" t="s">
        <v>1138</v>
      </c>
      <c r="G88" s="27">
        <v>0.49</v>
      </c>
      <c r="H88" s="27">
        <v>0.59331702127659569</v>
      </c>
      <c r="I88" s="28">
        <v>9.0499999999999997E-2</v>
      </c>
      <c r="J88" s="28">
        <v>0.11479519042553191</v>
      </c>
      <c r="K88" s="28">
        <v>3.6999999999999998E-2</v>
      </c>
      <c r="L88" s="28">
        <v>9.8099999999999993E-2</v>
      </c>
      <c r="M88" s="28">
        <v>8.1422999999999995E-2</v>
      </c>
      <c r="N88" s="28">
        <v>0.10898393744508873</v>
      </c>
      <c r="O88" s="28">
        <v>-0.34874014455397229</v>
      </c>
      <c r="P88" s="28">
        <v>-0.10898393744508873</v>
      </c>
      <c r="Q88" s="29">
        <v>47</v>
      </c>
      <c r="R88" s="29">
        <v>0</v>
      </c>
      <c r="S88" s="29">
        <v>9.91</v>
      </c>
      <c r="T88" s="29">
        <v>9.91</v>
      </c>
      <c r="U88" s="29">
        <v>56.91</v>
      </c>
      <c r="V88" s="29">
        <v>38.4</v>
      </c>
      <c r="W88" s="29">
        <v>18.509999999999998</v>
      </c>
      <c r="X88" s="30">
        <v>0.67474960463890354</v>
      </c>
      <c r="Y88" s="31">
        <v>3.2775148534183784E-2</v>
      </c>
      <c r="Z88" s="30">
        <v>0.18348453990001851</v>
      </c>
      <c r="AA88" s="30">
        <v>0.17413459848884205</v>
      </c>
      <c r="AB88" s="30">
        <v>0.22471655328798185</v>
      </c>
      <c r="AC88" s="30">
        <v>0.21085106382978724</v>
      </c>
      <c r="AD88" s="29">
        <v>4.0000000000000001E-3</v>
      </c>
      <c r="AE88" s="31">
        <v>2.8343055555555559</v>
      </c>
      <c r="AF88" s="30">
        <v>0.32710854467592254</v>
      </c>
      <c r="AG88" s="30">
        <v>0.55944732407190478</v>
      </c>
      <c r="AH88" s="31">
        <v>0.38461538461538458</v>
      </c>
      <c r="AI88" s="1" t="s">
        <v>100</v>
      </c>
      <c r="AJ88" s="31" t="s">
        <v>100</v>
      </c>
      <c r="AK88" s="31" t="s">
        <v>100</v>
      </c>
      <c r="AL88" s="31" t="s">
        <v>100</v>
      </c>
      <c r="AM88" s="31" t="s">
        <v>100</v>
      </c>
      <c r="AN88" s="31">
        <v>1.0657596371882085</v>
      </c>
      <c r="AO88" s="31">
        <v>0.72307692307692306</v>
      </c>
      <c r="AP88" s="31" t="s">
        <v>100</v>
      </c>
      <c r="AQ88" s="31" t="s">
        <v>100</v>
      </c>
      <c r="AR88" s="31">
        <v>1.1857783472133241</v>
      </c>
      <c r="AS88" s="31">
        <v>0.28476923076923072</v>
      </c>
      <c r="AT88" s="30" t="s">
        <v>100</v>
      </c>
      <c r="AU88" s="30">
        <v>0</v>
      </c>
      <c r="AV88" s="28" t="s">
        <v>100</v>
      </c>
      <c r="AW88" s="28" t="s">
        <v>100</v>
      </c>
      <c r="AX88" s="28">
        <v>6.8499999999999991E-2</v>
      </c>
      <c r="AY88" s="28" t="s">
        <v>100</v>
      </c>
      <c r="AZ88" s="30" t="s">
        <v>100</v>
      </c>
      <c r="BA88" s="30" t="s">
        <v>100</v>
      </c>
      <c r="BB88" s="30">
        <v>-0.23394495412844035</v>
      </c>
      <c r="BC88" s="30">
        <v>0</v>
      </c>
      <c r="BD88" s="30">
        <v>-0.30599999999999999</v>
      </c>
      <c r="BE88" s="30">
        <v>0</v>
      </c>
      <c r="BF88" s="30">
        <v>0</v>
      </c>
      <c r="BG88" s="30">
        <v>0.10710000000000001</v>
      </c>
      <c r="BH88" s="29">
        <v>-9.6199999999999992</v>
      </c>
      <c r="BI88" s="29">
        <v>-15.3</v>
      </c>
      <c r="BJ88" s="29">
        <v>0</v>
      </c>
      <c r="BK88" s="29">
        <v>0</v>
      </c>
      <c r="BL88" s="29">
        <v>65</v>
      </c>
      <c r="BM88" s="29">
        <v>50</v>
      </c>
      <c r="BN88" s="29">
        <v>0</v>
      </c>
      <c r="BO88" s="29">
        <v>0</v>
      </c>
      <c r="BP88" s="29">
        <v>0</v>
      </c>
      <c r="BQ88" s="29">
        <v>0</v>
      </c>
      <c r="BR88" s="29">
        <v>0</v>
      </c>
      <c r="BS88" s="29">
        <v>0.35599999999999998</v>
      </c>
      <c r="BT88" s="30" t="s">
        <v>100</v>
      </c>
      <c r="BU88" s="29">
        <v>-0.35599999999999998</v>
      </c>
      <c r="BV88" s="29">
        <v>-15.656000000000001</v>
      </c>
      <c r="BW88" s="29">
        <v>-15.656000000000001</v>
      </c>
      <c r="BX88" s="29">
        <v>65.400000000000006</v>
      </c>
      <c r="BY88" s="29">
        <v>50.800000000000011</v>
      </c>
      <c r="BZ88" s="29">
        <v>44.1</v>
      </c>
      <c r="CA88" s="29">
        <v>15.610000000000007</v>
      </c>
      <c r="CB88" s="29">
        <v>0</v>
      </c>
      <c r="CC88" s="31">
        <v>1.22</v>
      </c>
      <c r="CD88" s="31">
        <v>0.61499999999999999</v>
      </c>
      <c r="CE88" s="31">
        <v>0.36</v>
      </c>
      <c r="CF88" s="31" t="s">
        <v>100</v>
      </c>
      <c r="CG88" s="31" t="s">
        <v>100</v>
      </c>
      <c r="CH88" s="29" t="s">
        <v>100</v>
      </c>
      <c r="CI88" s="29" t="s">
        <v>100</v>
      </c>
      <c r="CJ88" s="29">
        <v>0</v>
      </c>
      <c r="CK88" s="28">
        <f t="shared" si="2"/>
        <v>0</v>
      </c>
      <c r="CL88" s="34">
        <f t="shared" si="3"/>
        <v>4.1639974375400364</v>
      </c>
      <c r="CM88" s="29" t="s">
        <v>100</v>
      </c>
      <c r="CN88" s="29" t="s">
        <v>100</v>
      </c>
      <c r="CO88" s="29" t="s">
        <v>100</v>
      </c>
      <c r="CP88" s="29" t="s">
        <v>100</v>
      </c>
      <c r="CQ88" s="29" t="s">
        <v>100</v>
      </c>
      <c r="CR88" s="29" t="s">
        <v>100</v>
      </c>
      <c r="CS88" s="29" t="s">
        <v>100</v>
      </c>
      <c r="CT88" s="29">
        <v>0</v>
      </c>
      <c r="CU88" s="29">
        <v>0</v>
      </c>
      <c r="CV88" s="29">
        <v>15.610000000000007</v>
      </c>
      <c r="CW88" s="29">
        <v>0</v>
      </c>
      <c r="CX88" s="28">
        <v>-0.23394495412844035</v>
      </c>
      <c r="CY88" s="28">
        <v>0</v>
      </c>
      <c r="CZ88" s="31" t="s">
        <v>100</v>
      </c>
      <c r="DA88" s="5">
        <v>6.7331670822942629</v>
      </c>
      <c r="DB88" s="9"/>
      <c r="DC88" s="9"/>
    </row>
    <row r="89" spans="1:107" ht="20">
      <c r="A89" s="25" t="s">
        <v>755</v>
      </c>
      <c r="B89" s="25" t="s">
        <v>756</v>
      </c>
      <c r="C89" s="26" t="s">
        <v>166</v>
      </c>
      <c r="D89" s="26" t="s">
        <v>1137</v>
      </c>
      <c r="E89" s="32" t="s">
        <v>99</v>
      </c>
      <c r="F89" s="32" t="s">
        <v>1138</v>
      </c>
      <c r="G89" s="27">
        <v>0.49</v>
      </c>
      <c r="H89" s="27">
        <v>0.49019606641451374</v>
      </c>
      <c r="I89" s="28">
        <v>9.0499999999999997E-2</v>
      </c>
      <c r="J89" s="28">
        <v>0.1054627440105135</v>
      </c>
      <c r="K89" s="28">
        <v>4.7E-2</v>
      </c>
      <c r="L89" s="28">
        <v>0.1081</v>
      </c>
      <c r="M89" s="28">
        <v>8.9722999999999997E-2</v>
      </c>
      <c r="N89" s="28">
        <v>0.10545431309971706</v>
      </c>
      <c r="O89" s="28">
        <v>-3.1099925419808855E-2</v>
      </c>
      <c r="P89" s="28" t="s">
        <v>100</v>
      </c>
      <c r="Q89" s="29">
        <v>246.3</v>
      </c>
      <c r="R89" s="29">
        <v>0</v>
      </c>
      <c r="S89" s="29">
        <v>0.13200000000000001</v>
      </c>
      <c r="T89" s="29">
        <v>0.13200000000000001</v>
      </c>
      <c r="U89" s="29">
        <v>246.43200000000002</v>
      </c>
      <c r="V89" s="29">
        <v>237.2</v>
      </c>
      <c r="W89" s="29">
        <v>9.2320000000000277</v>
      </c>
      <c r="X89" s="30">
        <v>0.96253733281392018</v>
      </c>
      <c r="Y89" s="31">
        <v>5.1386874650283763E-4</v>
      </c>
      <c r="Z89" s="30">
        <v>7.5242829130375301E-4</v>
      </c>
      <c r="AA89" s="30">
        <v>5.3564472146474488E-4</v>
      </c>
      <c r="AB89" s="30">
        <v>7.5299486594409583E-4</v>
      </c>
      <c r="AC89" s="30">
        <v>5.3593179049939101E-4</v>
      </c>
      <c r="AD89" s="29">
        <v>2.8000000000000001E-2</v>
      </c>
      <c r="AE89" s="31">
        <v>1.7820833333333337</v>
      </c>
      <c r="AF89" s="30">
        <v>8.3666002653407553E-2</v>
      </c>
      <c r="AG89" s="30">
        <v>0.83367195501073965</v>
      </c>
      <c r="AH89" s="31">
        <v>0.42168674698795183</v>
      </c>
      <c r="AI89" s="1" t="s">
        <v>100</v>
      </c>
      <c r="AJ89" s="31">
        <v>25.235655737704921</v>
      </c>
      <c r="AK89" s="31">
        <v>24.828629032258068</v>
      </c>
      <c r="AL89" s="31" t="s">
        <v>100</v>
      </c>
      <c r="AM89" s="31" t="s">
        <v>100</v>
      </c>
      <c r="AN89" s="31">
        <v>1.4050199657729605</v>
      </c>
      <c r="AO89" s="31">
        <v>4.965725806451613</v>
      </c>
      <c r="AP89" s="31" t="s">
        <v>100</v>
      </c>
      <c r="AQ89" s="31" t="s">
        <v>100</v>
      </c>
      <c r="AR89" s="31" t="s">
        <v>100</v>
      </c>
      <c r="AS89" s="31">
        <v>0.18612903225806507</v>
      </c>
      <c r="AT89" s="30">
        <v>0</v>
      </c>
      <c r="AU89" s="30">
        <v>0</v>
      </c>
      <c r="AV89" s="28" t="s">
        <v>100</v>
      </c>
      <c r="AW89" s="28">
        <v>1.0349999999999999</v>
      </c>
      <c r="AX89" s="28">
        <v>0.57100000000000006</v>
      </c>
      <c r="AY89" s="28">
        <v>0.46700000000000003</v>
      </c>
      <c r="AZ89" s="30" t="s">
        <v>100</v>
      </c>
      <c r="BA89" s="30" t="s">
        <v>100</v>
      </c>
      <c r="BB89" s="30">
        <v>7.4362818590704649E-2</v>
      </c>
      <c r="BC89" s="30" t="s">
        <v>100</v>
      </c>
      <c r="BD89" s="30">
        <v>0.1991967871485944</v>
      </c>
      <c r="BE89" s="30">
        <v>0</v>
      </c>
      <c r="BF89" s="30">
        <v>0.25338345864661654</v>
      </c>
      <c r="BG89" s="30" t="s">
        <v>100</v>
      </c>
      <c r="BH89" s="29">
        <v>9.76</v>
      </c>
      <c r="BI89" s="29">
        <v>9.92</v>
      </c>
      <c r="BJ89" s="29">
        <v>0</v>
      </c>
      <c r="BK89" s="29">
        <v>0</v>
      </c>
      <c r="BL89" s="29">
        <v>49.6</v>
      </c>
      <c r="BM89" s="29">
        <v>49.8</v>
      </c>
      <c r="BN89" s="29">
        <v>0</v>
      </c>
      <c r="BO89" s="29">
        <v>0</v>
      </c>
      <c r="BP89" s="29">
        <v>0</v>
      </c>
      <c r="BQ89" s="29">
        <v>0</v>
      </c>
      <c r="BR89" s="29">
        <v>0</v>
      </c>
      <c r="BS89" s="29">
        <v>3.44</v>
      </c>
      <c r="BT89" s="30" t="s">
        <v>100</v>
      </c>
      <c r="BU89" s="29">
        <v>-3.44</v>
      </c>
      <c r="BV89" s="29">
        <v>6.48</v>
      </c>
      <c r="BW89" s="29">
        <v>6.48</v>
      </c>
      <c r="BX89" s="29">
        <v>133.4</v>
      </c>
      <c r="BY89" s="29">
        <v>-24.539999999999992</v>
      </c>
      <c r="BZ89" s="29">
        <v>175.3</v>
      </c>
      <c r="CA89" s="29">
        <v>-61.767999999999972</v>
      </c>
      <c r="CB89" s="29">
        <v>0</v>
      </c>
      <c r="CC89" s="31">
        <v>0.46500000000000002</v>
      </c>
      <c r="CD89" s="31">
        <v>1</v>
      </c>
      <c r="CE89" s="31">
        <v>0.36</v>
      </c>
      <c r="CF89" s="31" t="s">
        <v>100</v>
      </c>
      <c r="CG89" s="31">
        <v>1.6836216496574792</v>
      </c>
      <c r="CH89" s="29" t="s">
        <v>100</v>
      </c>
      <c r="CI89" s="29">
        <v>4.4100000000000007E-2</v>
      </c>
      <c r="CJ89" s="29">
        <v>0</v>
      </c>
      <c r="CK89" s="28">
        <f t="shared" si="2"/>
        <v>0</v>
      </c>
      <c r="CL89" s="34" t="str">
        <f t="shared" si="3"/>
        <v>NA</v>
      </c>
      <c r="CM89" s="29">
        <v>13.3</v>
      </c>
      <c r="CN89" s="29">
        <v>3.37</v>
      </c>
      <c r="CO89" s="29">
        <v>9.92</v>
      </c>
      <c r="CP89" s="29">
        <v>246.3</v>
      </c>
      <c r="CQ89" s="29" t="s">
        <v>100</v>
      </c>
      <c r="CR89" s="29" t="s">
        <v>100</v>
      </c>
      <c r="CS89" s="29" t="s">
        <v>100</v>
      </c>
      <c r="CT89" s="29">
        <v>0</v>
      </c>
      <c r="CU89" s="29">
        <v>0</v>
      </c>
      <c r="CV89" s="29">
        <v>-61.767999999999972</v>
      </c>
      <c r="CW89" s="29">
        <v>0</v>
      </c>
      <c r="CX89" s="28">
        <v>7.4362818590704649E-2</v>
      </c>
      <c r="CY89" s="28" t="s">
        <v>100</v>
      </c>
      <c r="CZ89" s="31" t="s">
        <v>100</v>
      </c>
      <c r="DA89" s="5" t="s">
        <v>100</v>
      </c>
      <c r="DB89" s="9"/>
      <c r="DC89" s="9"/>
    </row>
    <row r="90" spans="1:107" ht="20">
      <c r="A90" s="25" t="s">
        <v>240</v>
      </c>
      <c r="B90" s="25" t="s">
        <v>241</v>
      </c>
      <c r="C90" s="26" t="s">
        <v>108</v>
      </c>
      <c r="D90" s="26" t="s">
        <v>1137</v>
      </c>
      <c r="E90" s="32" t="s">
        <v>99</v>
      </c>
      <c r="F90" s="32" t="s">
        <v>1138</v>
      </c>
      <c r="G90" s="27">
        <v>0.39</v>
      </c>
      <c r="H90" s="27">
        <v>0.4540077400231623</v>
      </c>
      <c r="I90" s="28">
        <v>9.0499999999999997E-2</v>
      </c>
      <c r="J90" s="28">
        <v>0.10218770047209619</v>
      </c>
      <c r="K90" s="28">
        <v>3.2000000000000001E-2</v>
      </c>
      <c r="L90" s="28">
        <v>9.3100000000000002E-2</v>
      </c>
      <c r="M90" s="28">
        <v>7.7272999999999994E-2</v>
      </c>
      <c r="N90" s="28">
        <v>9.7889227440607129E-2</v>
      </c>
      <c r="O90" s="28">
        <v>0.16697774271528326</v>
      </c>
      <c r="P90" s="28">
        <v>-9.7889227440607129E-2</v>
      </c>
      <c r="Q90" s="29">
        <v>18255.2</v>
      </c>
      <c r="R90" s="29">
        <v>0</v>
      </c>
      <c r="S90" s="29">
        <v>3806.2</v>
      </c>
      <c r="T90" s="29">
        <v>3806.2</v>
      </c>
      <c r="U90" s="29">
        <v>22061.4</v>
      </c>
      <c r="V90" s="29">
        <v>10045.700000000001</v>
      </c>
      <c r="W90" s="29">
        <v>12015.7</v>
      </c>
      <c r="X90" s="30">
        <v>0.45535188156689965</v>
      </c>
      <c r="Y90" s="31">
        <v>0.28780827914970897</v>
      </c>
      <c r="Z90" s="30">
        <v>0.3411796342775188</v>
      </c>
      <c r="AA90" s="30">
        <v>0.17252758211174266</v>
      </c>
      <c r="AB90" s="30">
        <v>0.5178644316852159</v>
      </c>
      <c r="AC90" s="30">
        <v>0.20849949603400672</v>
      </c>
      <c r="AD90" s="29">
        <v>0.74</v>
      </c>
      <c r="AE90" s="31">
        <v>1.7798611111111113</v>
      </c>
      <c r="AF90" s="30">
        <v>0.216794833886788</v>
      </c>
      <c r="AG90" s="30">
        <v>0.38054412331191512</v>
      </c>
      <c r="AH90" s="31">
        <v>0.18241235888294716</v>
      </c>
      <c r="AI90" s="1" t="s">
        <v>100</v>
      </c>
      <c r="AJ90" s="31">
        <v>9.326725591375876</v>
      </c>
      <c r="AK90" s="31">
        <v>9.7621390374331547</v>
      </c>
      <c r="AL90" s="31">
        <v>9.6103896103896105</v>
      </c>
      <c r="AM90" s="31">
        <v>0.84024554877260149</v>
      </c>
      <c r="AN90" s="31">
        <v>2.483768265803151</v>
      </c>
      <c r="AO90" s="31">
        <v>4.2712213383247546</v>
      </c>
      <c r="AP90" s="31" t="s">
        <v>100</v>
      </c>
      <c r="AQ90" s="31" t="s">
        <v>100</v>
      </c>
      <c r="AR90" s="31">
        <v>10.822030081959838</v>
      </c>
      <c r="AS90" s="31">
        <v>2.8113476836686946</v>
      </c>
      <c r="AT90" s="30">
        <v>0.25973262032085559</v>
      </c>
      <c r="AU90" s="30">
        <v>2.660611770892677E-2</v>
      </c>
      <c r="AV90" s="28">
        <v>0.151</v>
      </c>
      <c r="AW90" s="28">
        <v>0.25900000000000001</v>
      </c>
      <c r="AX90" s="28">
        <v>0.16500000000000001</v>
      </c>
      <c r="AY90" s="28">
        <v>0.19</v>
      </c>
      <c r="AZ90" s="30">
        <v>0.111</v>
      </c>
      <c r="BA90" s="30">
        <v>0.13100000000000001</v>
      </c>
      <c r="BB90" s="30">
        <v>0.26916544318737945</v>
      </c>
      <c r="BC90" s="30">
        <v>0</v>
      </c>
      <c r="BD90" s="30">
        <v>0.44888259439736916</v>
      </c>
      <c r="BE90" s="30">
        <v>0</v>
      </c>
      <c r="BF90" s="30">
        <v>0.21284025411249946</v>
      </c>
      <c r="BG90" s="30">
        <v>0.17190000000000003</v>
      </c>
      <c r="BH90" s="29">
        <v>1957.3</v>
      </c>
      <c r="BI90" s="29">
        <v>1870</v>
      </c>
      <c r="BJ90" s="29">
        <v>0</v>
      </c>
      <c r="BK90" s="29">
        <v>0</v>
      </c>
      <c r="BL90" s="29">
        <v>4274</v>
      </c>
      <c r="BM90" s="29">
        <v>4165.8999999999996</v>
      </c>
      <c r="BN90" s="29">
        <v>0</v>
      </c>
      <c r="BO90" s="29">
        <v>0</v>
      </c>
      <c r="BP90" s="29">
        <v>0</v>
      </c>
      <c r="BQ90" s="29">
        <v>-2055.9</v>
      </c>
      <c r="BR90" s="29">
        <v>0</v>
      </c>
      <c r="BS90" s="29">
        <v>270.5</v>
      </c>
      <c r="BT90" s="30" t="s">
        <v>100</v>
      </c>
      <c r="BU90" s="29">
        <v>-270.5</v>
      </c>
      <c r="BV90" s="29">
        <v>3655.4</v>
      </c>
      <c r="BW90" s="29">
        <v>1599.5</v>
      </c>
      <c r="BX90" s="29">
        <v>6947.4</v>
      </c>
      <c r="BY90" s="29">
        <v>4237.1999999999989</v>
      </c>
      <c r="BZ90" s="29">
        <v>7349.8</v>
      </c>
      <c r="CA90" s="29">
        <v>1110.2999999999993</v>
      </c>
      <c r="CB90" s="29">
        <v>-485.7</v>
      </c>
      <c r="CC90" s="31">
        <v>0.55000000000000004</v>
      </c>
      <c r="CD90" s="31">
        <v>0.82499999999999996</v>
      </c>
      <c r="CE90" s="31">
        <v>0.36</v>
      </c>
      <c r="CF90" s="31" t="s">
        <v>100</v>
      </c>
      <c r="CG90" s="31">
        <v>0.64007922774225456</v>
      </c>
      <c r="CH90" s="29" t="s">
        <v>100</v>
      </c>
      <c r="CI90" s="29">
        <v>971.22</v>
      </c>
      <c r="CJ90" s="29">
        <v>-485.7</v>
      </c>
      <c r="CK90" s="28">
        <f t="shared" si="2"/>
        <v>-0.13287191552224106</v>
      </c>
      <c r="CL90" s="34">
        <f t="shared" si="3"/>
        <v>3.8494100693506286</v>
      </c>
      <c r="CM90" s="29">
        <v>2376.9</v>
      </c>
      <c r="CN90" s="29">
        <v>505.9</v>
      </c>
      <c r="CO90" s="29">
        <v>1870</v>
      </c>
      <c r="CP90" s="29">
        <v>18255.2</v>
      </c>
      <c r="CQ90" s="29" t="s">
        <v>100</v>
      </c>
      <c r="CR90" s="29" t="s">
        <v>100</v>
      </c>
      <c r="CS90" s="29">
        <v>3655.4</v>
      </c>
      <c r="CT90" s="29">
        <v>0</v>
      </c>
      <c r="CU90" s="29">
        <v>0</v>
      </c>
      <c r="CV90" s="29">
        <v>1110.2999999999993</v>
      </c>
      <c r="CW90" s="29">
        <v>0</v>
      </c>
      <c r="CX90" s="28">
        <v>0.26916544318737945</v>
      </c>
      <c r="CY90" s="28">
        <v>0</v>
      </c>
      <c r="CZ90" s="31" t="s">
        <v>100</v>
      </c>
      <c r="DA90" s="5">
        <v>25.882352941176475</v>
      </c>
      <c r="DB90" s="9"/>
      <c r="DC90" s="9"/>
    </row>
    <row r="91" spans="1:107" ht="20">
      <c r="A91" s="25" t="s">
        <v>843</v>
      </c>
      <c r="B91" s="25" t="s">
        <v>844</v>
      </c>
      <c r="C91" s="26" t="s">
        <v>166</v>
      </c>
      <c r="D91" s="26" t="s">
        <v>1137</v>
      </c>
      <c r="E91" s="32" t="s">
        <v>99</v>
      </c>
      <c r="F91" s="32" t="s">
        <v>1138</v>
      </c>
      <c r="G91" s="27">
        <v>0.49</v>
      </c>
      <c r="H91" s="27">
        <v>0.53682494985267726</v>
      </c>
      <c r="I91" s="28">
        <v>9.0499999999999997E-2</v>
      </c>
      <c r="J91" s="28">
        <v>0.10968265796166729</v>
      </c>
      <c r="K91" s="28">
        <v>3.2000000000000001E-2</v>
      </c>
      <c r="L91" s="28">
        <v>9.3100000000000002E-2</v>
      </c>
      <c r="M91" s="28">
        <v>7.7272999999999994E-2</v>
      </c>
      <c r="N91" s="28">
        <v>0.10600230282812917</v>
      </c>
      <c r="O91" s="28">
        <v>-4.2928387265215251E-2</v>
      </c>
      <c r="P91" s="28">
        <v>-0.10600230282812917</v>
      </c>
      <c r="Q91" s="29">
        <v>76.5</v>
      </c>
      <c r="R91" s="29">
        <v>0</v>
      </c>
      <c r="S91" s="29">
        <v>9.8000000000000007</v>
      </c>
      <c r="T91" s="29">
        <v>9.8000000000000007</v>
      </c>
      <c r="U91" s="29">
        <v>86.3</v>
      </c>
      <c r="V91" s="29">
        <v>66.2</v>
      </c>
      <c r="W91" s="29">
        <v>20.099999999999994</v>
      </c>
      <c r="X91" s="30">
        <v>0.76709154113557365</v>
      </c>
      <c r="Y91" s="31">
        <v>4.9652865493000686E-2</v>
      </c>
      <c r="Z91" s="30">
        <v>0.12158808933002484</v>
      </c>
      <c r="AA91" s="30">
        <v>0.11355735805330244</v>
      </c>
      <c r="AB91" s="30">
        <v>0.13841807909604523</v>
      </c>
      <c r="AC91" s="30">
        <v>0.12810457516339871</v>
      </c>
      <c r="AD91" s="29">
        <v>7.0000000000000001E-3</v>
      </c>
      <c r="AE91" s="31">
        <v>1.3942777777777779</v>
      </c>
      <c r="AF91" s="30">
        <v>0.18439088914585774</v>
      </c>
      <c r="AG91" s="30">
        <v>0.32295521907752439</v>
      </c>
      <c r="AH91" s="31">
        <v>0.1764705882352941</v>
      </c>
      <c r="AI91" s="1" t="s">
        <v>100</v>
      </c>
      <c r="AJ91" s="31">
        <v>15.269461077844312</v>
      </c>
      <c r="AK91" s="31">
        <v>15.059055118110235</v>
      </c>
      <c r="AL91" s="31" t="s">
        <v>100</v>
      </c>
      <c r="AM91" s="31" t="s">
        <v>100</v>
      </c>
      <c r="AN91" s="31">
        <v>1.0805084745762712</v>
      </c>
      <c r="AO91" s="31">
        <v>3.660287081339713</v>
      </c>
      <c r="AP91" s="31" t="s">
        <v>100</v>
      </c>
      <c r="AQ91" s="31" t="s">
        <v>100</v>
      </c>
      <c r="AR91" s="31">
        <v>1.3958333333333337</v>
      </c>
      <c r="AS91" s="31">
        <v>0.96172248803827731</v>
      </c>
      <c r="AT91" s="30">
        <v>0.15472440944881891</v>
      </c>
      <c r="AU91" s="30">
        <v>1.0274509803921569E-2</v>
      </c>
      <c r="AV91" s="28">
        <v>0.23800000000000002</v>
      </c>
      <c r="AW91" s="28">
        <v>0.38299999999999995</v>
      </c>
      <c r="AX91" s="28">
        <v>0.125</v>
      </c>
      <c r="AY91" s="28">
        <v>0.157</v>
      </c>
      <c r="AZ91" s="30" t="s">
        <v>100</v>
      </c>
      <c r="BA91" s="30" t="s">
        <v>100</v>
      </c>
      <c r="BB91" s="30">
        <v>6.6754270696452039E-2</v>
      </c>
      <c r="BC91" s="30">
        <v>0</v>
      </c>
      <c r="BD91" s="30">
        <v>0.24423076923076922</v>
      </c>
      <c r="BE91" s="30">
        <v>0</v>
      </c>
      <c r="BF91" s="30">
        <v>0.25403817914831134</v>
      </c>
      <c r="BG91" s="30">
        <v>9.0999999999999998E-2</v>
      </c>
      <c r="BH91" s="29">
        <v>5.01</v>
      </c>
      <c r="BI91" s="29">
        <v>5.08</v>
      </c>
      <c r="BJ91" s="29">
        <v>0</v>
      </c>
      <c r="BK91" s="29">
        <v>0</v>
      </c>
      <c r="BL91" s="29">
        <v>20.9</v>
      </c>
      <c r="BM91" s="29">
        <v>20.8</v>
      </c>
      <c r="BN91" s="29">
        <v>0</v>
      </c>
      <c r="BO91" s="29">
        <v>0</v>
      </c>
      <c r="BP91" s="29">
        <v>0</v>
      </c>
      <c r="BQ91" s="29">
        <v>0</v>
      </c>
      <c r="BR91" s="29">
        <v>0</v>
      </c>
      <c r="BS91" s="29">
        <v>1.78</v>
      </c>
      <c r="BT91" s="30" t="s">
        <v>100</v>
      </c>
      <c r="BU91" s="29">
        <v>-1.78</v>
      </c>
      <c r="BV91" s="29">
        <v>3.3</v>
      </c>
      <c r="BW91" s="29">
        <v>3.3</v>
      </c>
      <c r="BX91" s="29">
        <v>76.099999999999994</v>
      </c>
      <c r="BY91" s="29">
        <v>37.099999999999994</v>
      </c>
      <c r="BZ91" s="29">
        <v>70.8</v>
      </c>
      <c r="CA91" s="29">
        <v>14.399999999999991</v>
      </c>
      <c r="CB91" s="29">
        <v>-0.78600000000000003</v>
      </c>
      <c r="CC91" s="31">
        <v>0.39700000000000002</v>
      </c>
      <c r="CD91" s="31">
        <v>0.71499999999999997</v>
      </c>
      <c r="CE91" s="31">
        <v>0.36</v>
      </c>
      <c r="CF91" s="31" t="s">
        <v>100</v>
      </c>
      <c r="CG91" s="31" t="s">
        <v>100</v>
      </c>
      <c r="CH91" s="29" t="s">
        <v>100</v>
      </c>
      <c r="CI91" s="29" t="s">
        <v>100</v>
      </c>
      <c r="CJ91" s="29">
        <v>-0.78600000000000003</v>
      </c>
      <c r="CK91" s="28">
        <f t="shared" si="2"/>
        <v>-0.23818181818181822</v>
      </c>
      <c r="CL91" s="34">
        <f t="shared" si="3"/>
        <v>1.4513888888888897</v>
      </c>
      <c r="CM91" s="29">
        <v>6.81</v>
      </c>
      <c r="CN91" s="29">
        <v>1.73</v>
      </c>
      <c r="CO91" s="29">
        <v>5.08</v>
      </c>
      <c r="CP91" s="29">
        <v>76.5</v>
      </c>
      <c r="CQ91" s="29" t="s">
        <v>100</v>
      </c>
      <c r="CR91" s="29" t="s">
        <v>100</v>
      </c>
      <c r="CS91" s="29">
        <v>3.3</v>
      </c>
      <c r="CT91" s="29">
        <v>0</v>
      </c>
      <c r="CU91" s="29">
        <v>0</v>
      </c>
      <c r="CV91" s="29">
        <v>14.399999999999991</v>
      </c>
      <c r="CW91" s="29">
        <v>0</v>
      </c>
      <c r="CX91" s="28">
        <v>6.6754270696452039E-2</v>
      </c>
      <c r="CY91" s="28">
        <v>0</v>
      </c>
      <c r="CZ91" s="31" t="s">
        <v>100</v>
      </c>
      <c r="DA91" s="5">
        <v>11.924157303370787</v>
      </c>
      <c r="DB91" s="9"/>
      <c r="DC91" s="9"/>
    </row>
    <row r="92" spans="1:107" ht="20">
      <c r="A92" s="25" t="s">
        <v>639</v>
      </c>
      <c r="B92" s="25" t="s">
        <v>640</v>
      </c>
      <c r="C92" s="26" t="s">
        <v>166</v>
      </c>
      <c r="D92" s="26" t="s">
        <v>1137</v>
      </c>
      <c r="E92" s="32" t="s">
        <v>99</v>
      </c>
      <c r="F92" s="32" t="s">
        <v>1138</v>
      </c>
      <c r="G92" s="27">
        <v>0.49</v>
      </c>
      <c r="H92" s="27">
        <v>0.49001411631709135</v>
      </c>
      <c r="I92" s="28">
        <v>9.0499999999999997E-2</v>
      </c>
      <c r="J92" s="28">
        <v>0.10544627752669677</v>
      </c>
      <c r="K92" s="28">
        <v>2.7E-2</v>
      </c>
      <c r="L92" s="28">
        <v>8.8099999999999998E-2</v>
      </c>
      <c r="M92" s="28">
        <v>7.3122999999999994E-2</v>
      </c>
      <c r="N92" s="28">
        <v>0.1054450693755863</v>
      </c>
      <c r="O92" s="28">
        <v>-5.3778254743946576E-2</v>
      </c>
      <c r="P92" s="28">
        <v>-0.1054450693755863</v>
      </c>
      <c r="Q92" s="29">
        <v>401.3</v>
      </c>
      <c r="R92" s="29">
        <v>0</v>
      </c>
      <c r="S92" s="29">
        <v>1.4999999999999999E-2</v>
      </c>
      <c r="T92" s="29">
        <v>1.4999999999999999E-2</v>
      </c>
      <c r="U92" s="29">
        <v>401.315</v>
      </c>
      <c r="V92" s="29">
        <v>213.7</v>
      </c>
      <c r="W92" s="29">
        <v>187.61500000000001</v>
      </c>
      <c r="X92" s="30">
        <v>0.53249940819555708</v>
      </c>
      <c r="Y92" s="31">
        <v>6.9577564785232521E-3</v>
      </c>
      <c r="Z92" s="30">
        <v>6.1021499908467748E-5</v>
      </c>
      <c r="AA92" s="30">
        <v>3.7377122709093854E-5</v>
      </c>
      <c r="AB92" s="30">
        <v>6.1025223759153776E-5</v>
      </c>
      <c r="AC92" s="30">
        <v>3.7378519810615497E-5</v>
      </c>
      <c r="AD92" s="29">
        <v>2.8000000000000001E-2</v>
      </c>
      <c r="AE92" s="31">
        <v>0.48894444444444451</v>
      </c>
      <c r="AF92" s="30">
        <v>8.3666002653407553E-2</v>
      </c>
      <c r="AG92" s="30">
        <v>0.20079840636817811</v>
      </c>
      <c r="AH92" s="31">
        <v>0.25</v>
      </c>
      <c r="AI92" s="1" t="s">
        <v>100</v>
      </c>
      <c r="AJ92" s="31">
        <v>32.103999999999999</v>
      </c>
      <c r="AK92" s="31">
        <v>31.598425196850396</v>
      </c>
      <c r="AL92" s="31" t="s">
        <v>100</v>
      </c>
      <c r="AM92" s="31" t="s">
        <v>100</v>
      </c>
      <c r="AN92" s="31">
        <v>1.6326281529698943</v>
      </c>
      <c r="AO92" s="31">
        <v>4.1499482936918302</v>
      </c>
      <c r="AP92" s="31" t="s">
        <v>100</v>
      </c>
      <c r="AQ92" s="31" t="s">
        <v>100</v>
      </c>
      <c r="AR92" s="31">
        <v>5.8419741553791047</v>
      </c>
      <c r="AS92" s="31">
        <v>1.9401758014477766</v>
      </c>
      <c r="AT92" s="30">
        <v>0</v>
      </c>
      <c r="AU92" s="30">
        <v>0</v>
      </c>
      <c r="AV92" s="28">
        <v>0.115</v>
      </c>
      <c r="AW92" s="28" t="s">
        <v>100</v>
      </c>
      <c r="AX92" s="28">
        <v>0.25800000000000001</v>
      </c>
      <c r="AY92" s="28" t="s">
        <v>100</v>
      </c>
      <c r="AZ92" s="30" t="s">
        <v>100</v>
      </c>
      <c r="BA92" s="30" t="s">
        <v>100</v>
      </c>
      <c r="BB92" s="30">
        <v>5.1668022782750199E-2</v>
      </c>
      <c r="BC92" s="30">
        <v>0</v>
      </c>
      <c r="BD92" s="30">
        <v>0.12959183673469388</v>
      </c>
      <c r="BE92" s="30">
        <v>0</v>
      </c>
      <c r="BF92" s="30">
        <v>0.22926829268292684</v>
      </c>
      <c r="BG92" s="30" t="s">
        <v>100</v>
      </c>
      <c r="BH92" s="29">
        <v>12.5</v>
      </c>
      <c r="BI92" s="29">
        <v>12.7</v>
      </c>
      <c r="BJ92" s="29">
        <v>0</v>
      </c>
      <c r="BK92" s="29">
        <v>0</v>
      </c>
      <c r="BL92" s="29">
        <v>96.7</v>
      </c>
      <c r="BM92" s="29">
        <v>98</v>
      </c>
      <c r="BN92" s="29">
        <v>0</v>
      </c>
      <c r="BO92" s="29">
        <v>0</v>
      </c>
      <c r="BP92" s="29">
        <v>0</v>
      </c>
      <c r="BQ92" s="29">
        <v>0</v>
      </c>
      <c r="BR92" s="29">
        <v>0</v>
      </c>
      <c r="BS92" s="29">
        <v>10.8</v>
      </c>
      <c r="BT92" s="30" t="s">
        <v>100</v>
      </c>
      <c r="BU92" s="29">
        <v>-10.8</v>
      </c>
      <c r="BV92" s="29">
        <v>1.8999999999999986</v>
      </c>
      <c r="BW92" s="29">
        <v>1.8999999999999986</v>
      </c>
      <c r="BX92" s="29">
        <v>245.8</v>
      </c>
      <c r="BY92" s="29">
        <v>44.731000000000023</v>
      </c>
      <c r="BZ92" s="29">
        <v>245.8</v>
      </c>
      <c r="CA92" s="29">
        <v>32.115000000000009</v>
      </c>
      <c r="CB92" s="29">
        <v>0</v>
      </c>
      <c r="CC92" s="31">
        <v>0.112</v>
      </c>
      <c r="CD92" s="31">
        <v>0.30599999999999999</v>
      </c>
      <c r="CE92" s="31">
        <v>0.36</v>
      </c>
      <c r="CF92" s="31" t="s">
        <v>100</v>
      </c>
      <c r="CG92" s="31">
        <v>1.1442441816182194</v>
      </c>
      <c r="CH92" s="29" t="s">
        <v>100</v>
      </c>
      <c r="CI92" s="29">
        <v>7.4197000000000006</v>
      </c>
      <c r="CJ92" s="29">
        <v>0</v>
      </c>
      <c r="CK92" s="28">
        <f t="shared" si="2"/>
        <v>0</v>
      </c>
      <c r="CL92" s="34">
        <f t="shared" si="3"/>
        <v>3.0110540245990962</v>
      </c>
      <c r="CM92" s="29">
        <v>16.399999999999999</v>
      </c>
      <c r="CN92" s="29">
        <v>3.76</v>
      </c>
      <c r="CO92" s="29">
        <v>12.7</v>
      </c>
      <c r="CP92" s="29">
        <v>401.3</v>
      </c>
      <c r="CQ92" s="29" t="s">
        <v>100</v>
      </c>
      <c r="CR92" s="29" t="s">
        <v>100</v>
      </c>
      <c r="CS92" s="29" t="s">
        <v>100</v>
      </c>
      <c r="CT92" s="29">
        <v>0</v>
      </c>
      <c r="CU92" s="29">
        <v>0</v>
      </c>
      <c r="CV92" s="29">
        <v>32.115000000000009</v>
      </c>
      <c r="CW92" s="29">
        <v>0</v>
      </c>
      <c r="CX92" s="28">
        <v>5.1668022782750199E-2</v>
      </c>
      <c r="CY92" s="28">
        <v>0</v>
      </c>
      <c r="CZ92" s="31" t="s">
        <v>100</v>
      </c>
      <c r="DA92" s="5">
        <v>7.6390532544378704</v>
      </c>
      <c r="DB92" s="9"/>
      <c r="DC92" s="9"/>
    </row>
    <row r="93" spans="1:107" ht="20">
      <c r="A93" s="25" t="s">
        <v>406</v>
      </c>
      <c r="B93" s="25" t="s">
        <v>407</v>
      </c>
      <c r="C93" s="26" t="s">
        <v>166</v>
      </c>
      <c r="D93" s="26" t="s">
        <v>1137</v>
      </c>
      <c r="E93" s="32" t="s">
        <v>99</v>
      </c>
      <c r="F93" s="32" t="s">
        <v>1138</v>
      </c>
      <c r="G93" s="27">
        <v>0.49</v>
      </c>
      <c r="H93" s="27">
        <v>1.0503825136612022</v>
      </c>
      <c r="I93" s="28">
        <v>9.0499999999999997E-2</v>
      </c>
      <c r="J93" s="28">
        <v>0.15615961748633878</v>
      </c>
      <c r="K93" s="28">
        <v>3.2000000000000001E-2</v>
      </c>
      <c r="L93" s="28">
        <v>9.3100000000000002E-2</v>
      </c>
      <c r="M93" s="28">
        <v>7.7272999999999994E-2</v>
      </c>
      <c r="N93" s="28">
        <v>0.10760125840336132</v>
      </c>
      <c r="O93" s="28">
        <v>-4.8459464503166932E-2</v>
      </c>
      <c r="P93" s="28">
        <v>-0.10760125840336132</v>
      </c>
      <c r="Q93" s="29">
        <v>915</v>
      </c>
      <c r="R93" s="29">
        <v>0</v>
      </c>
      <c r="S93" s="29">
        <v>1465</v>
      </c>
      <c r="T93" s="29">
        <v>1465</v>
      </c>
      <c r="U93" s="29">
        <v>2380</v>
      </c>
      <c r="V93" s="29">
        <v>392.4</v>
      </c>
      <c r="W93" s="29">
        <v>1987.6</v>
      </c>
      <c r="X93" s="30">
        <v>0.16487394957983192</v>
      </c>
      <c r="Y93" s="31">
        <v>0.87530872375256674</v>
      </c>
      <c r="Z93" s="30">
        <v>0.60494693810133382</v>
      </c>
      <c r="AA93" s="30">
        <v>0.61554621848739499</v>
      </c>
      <c r="AB93" s="30">
        <v>1.5313055294240618</v>
      </c>
      <c r="AC93" s="30">
        <v>1.6010928961748634</v>
      </c>
      <c r="AD93" s="29">
        <v>8.6999999999999994E-2</v>
      </c>
      <c r="AE93" s="31">
        <v>1.0389166666666667</v>
      </c>
      <c r="AF93" s="30">
        <v>4.4721359549995794E-2</v>
      </c>
      <c r="AG93" s="30">
        <v>0.48299068313995452</v>
      </c>
      <c r="AH93" s="31">
        <v>0.12574850299401202</v>
      </c>
      <c r="AI93" s="1" t="s">
        <v>100</v>
      </c>
      <c r="AJ93" s="31">
        <v>10.155382907880133</v>
      </c>
      <c r="AK93" s="31">
        <v>8.6647727272727284</v>
      </c>
      <c r="AL93" s="31">
        <v>7.2499999999999991</v>
      </c>
      <c r="AM93" s="31">
        <v>0.44737369638238472</v>
      </c>
      <c r="AN93" s="31">
        <v>0.95641266854813412</v>
      </c>
      <c r="AO93" s="31">
        <v>2.0292747837658016</v>
      </c>
      <c r="AP93" s="31" t="s">
        <v>100</v>
      </c>
      <c r="AQ93" s="31" t="s">
        <v>100</v>
      </c>
      <c r="AR93" s="31">
        <v>0.97945104223131141</v>
      </c>
      <c r="AS93" s="31">
        <v>4.4080727434020845</v>
      </c>
      <c r="AT93" s="30">
        <v>0.15814393939393939</v>
      </c>
      <c r="AU93" s="30">
        <v>1.825136612021858E-2</v>
      </c>
      <c r="AV93" s="28">
        <v>2.5399999999999999E-2</v>
      </c>
      <c r="AW93" s="28">
        <v>0.14499999999999999</v>
      </c>
      <c r="AX93" s="28">
        <v>8.9499999999999996E-2</v>
      </c>
      <c r="AY93" s="28">
        <v>0.16200000000000001</v>
      </c>
      <c r="AZ93" s="30">
        <v>0.22699999999999998</v>
      </c>
      <c r="BA93" s="30">
        <v>0.153</v>
      </c>
      <c r="BB93" s="30">
        <v>0.10770015298317184</v>
      </c>
      <c r="BC93" s="30">
        <v>0</v>
      </c>
      <c r="BD93" s="30">
        <v>0.22477650063856958</v>
      </c>
      <c r="BE93" s="30">
        <v>0</v>
      </c>
      <c r="BF93" s="30">
        <v>0.28571428571428575</v>
      </c>
      <c r="BG93" s="30">
        <v>0.13350000000000001</v>
      </c>
      <c r="BH93" s="29">
        <v>90.1</v>
      </c>
      <c r="BI93" s="29">
        <v>105.6</v>
      </c>
      <c r="BJ93" s="29">
        <v>0</v>
      </c>
      <c r="BK93" s="29">
        <v>0</v>
      </c>
      <c r="BL93" s="29">
        <v>450.9</v>
      </c>
      <c r="BM93" s="29">
        <v>469.8</v>
      </c>
      <c r="BN93" s="29">
        <v>0</v>
      </c>
      <c r="BO93" s="29">
        <v>0</v>
      </c>
      <c r="BP93" s="29">
        <v>0</v>
      </c>
      <c r="BQ93" s="29">
        <v>-127.20000000000005</v>
      </c>
      <c r="BR93" s="29">
        <v>0</v>
      </c>
      <c r="BS93" s="29">
        <v>12.9</v>
      </c>
      <c r="BT93" s="30" t="s">
        <v>100</v>
      </c>
      <c r="BU93" s="29">
        <v>-12.9</v>
      </c>
      <c r="BV93" s="29">
        <v>219.90000000000003</v>
      </c>
      <c r="BW93" s="29">
        <v>92.699999999999989</v>
      </c>
      <c r="BX93" s="29">
        <v>980.5</v>
      </c>
      <c r="BY93" s="29">
        <v>2148.2999999999997</v>
      </c>
      <c r="BZ93" s="29">
        <v>956.7</v>
      </c>
      <c r="CA93" s="29">
        <v>2029.2999999999997</v>
      </c>
      <c r="CB93" s="29">
        <v>-16.7</v>
      </c>
      <c r="CC93" s="31">
        <v>0.14399999999999999</v>
      </c>
      <c r="CD93" s="31">
        <v>0.84099999999999997</v>
      </c>
      <c r="CE93" s="31">
        <v>0.36</v>
      </c>
      <c r="CF93" s="31" t="s">
        <v>100</v>
      </c>
      <c r="CG93" s="31">
        <v>0.56909647223049786</v>
      </c>
      <c r="CH93" s="29" t="s">
        <v>100</v>
      </c>
      <c r="CI93" s="29">
        <v>75.349999999999994</v>
      </c>
      <c r="CJ93" s="29">
        <v>-16.7</v>
      </c>
      <c r="CK93" s="28">
        <f t="shared" si="2"/>
        <v>-7.594361073215096E-2</v>
      </c>
      <c r="CL93" s="34">
        <f t="shared" si="3"/>
        <v>0.22219484551323118</v>
      </c>
      <c r="CM93" s="29">
        <v>147.69999999999999</v>
      </c>
      <c r="CN93" s="29">
        <v>42.2</v>
      </c>
      <c r="CO93" s="29">
        <v>105.6</v>
      </c>
      <c r="CP93" s="29">
        <v>915</v>
      </c>
      <c r="CQ93" s="29" t="s">
        <v>100</v>
      </c>
      <c r="CR93" s="29" t="s">
        <v>100</v>
      </c>
      <c r="CS93" s="29">
        <v>219.90000000000003</v>
      </c>
      <c r="CT93" s="29">
        <v>0</v>
      </c>
      <c r="CU93" s="29">
        <v>0</v>
      </c>
      <c r="CV93" s="29">
        <v>2029.2999999999997</v>
      </c>
      <c r="CW93" s="29">
        <v>0</v>
      </c>
      <c r="CX93" s="28">
        <v>0.10770015298317184</v>
      </c>
      <c r="CY93" s="28">
        <v>0</v>
      </c>
      <c r="CZ93" s="31" t="s">
        <v>100</v>
      </c>
      <c r="DA93" s="5" t="s">
        <v>100</v>
      </c>
      <c r="DB93" s="9"/>
      <c r="DC93" s="9"/>
    </row>
    <row r="94" spans="1:107" ht="20">
      <c r="A94" s="25" t="s">
        <v>386</v>
      </c>
      <c r="B94" s="25" t="s">
        <v>387</v>
      </c>
      <c r="C94" s="26" t="s">
        <v>108</v>
      </c>
      <c r="D94" s="26" t="s">
        <v>1137</v>
      </c>
      <c r="E94" s="32" t="s">
        <v>99</v>
      </c>
      <c r="F94" s="32" t="s">
        <v>1138</v>
      </c>
      <c r="G94" s="27">
        <v>0.39</v>
      </c>
      <c r="H94" s="27">
        <v>0.51519132617296604</v>
      </c>
      <c r="I94" s="28">
        <v>9.0499999999999997E-2</v>
      </c>
      <c r="J94" s="28">
        <v>0.10772481501865343</v>
      </c>
      <c r="K94" s="28">
        <v>4.7E-2</v>
      </c>
      <c r="L94" s="28">
        <v>0.1081</v>
      </c>
      <c r="M94" s="28">
        <v>8.9722999999999997E-2</v>
      </c>
      <c r="N94" s="28">
        <v>0.1022871704944093</v>
      </c>
      <c r="O94" s="28">
        <v>3.7392774663800241E-2</v>
      </c>
      <c r="P94" s="28">
        <v>-0.1022871704944093</v>
      </c>
      <c r="Q94" s="29">
        <v>1361.4</v>
      </c>
      <c r="R94" s="29">
        <v>0</v>
      </c>
      <c r="S94" s="29">
        <v>589.20000000000005</v>
      </c>
      <c r="T94" s="29">
        <v>589.20000000000005</v>
      </c>
      <c r="U94" s="29">
        <v>1950.6000000000001</v>
      </c>
      <c r="V94" s="29">
        <v>494.3</v>
      </c>
      <c r="W94" s="29">
        <v>1456.3000000000002</v>
      </c>
      <c r="X94" s="30">
        <v>0.25340920742335693</v>
      </c>
      <c r="Y94" s="31">
        <v>4.8798863072102459E-3</v>
      </c>
      <c r="Z94" s="30">
        <v>0.37531052933307857</v>
      </c>
      <c r="AA94" s="30">
        <v>0.30206090433712707</v>
      </c>
      <c r="AB94" s="30">
        <v>0.6007953502600184</v>
      </c>
      <c r="AC94" s="30">
        <v>0.43278977523137946</v>
      </c>
      <c r="AD94" s="29">
        <v>0.23300000000000001</v>
      </c>
      <c r="AE94" s="31">
        <v>0.15922222222222229</v>
      </c>
      <c r="AF94" s="30">
        <v>6.3245553203367583E-2</v>
      </c>
      <c r="AG94" s="30" t="s">
        <v>100</v>
      </c>
      <c r="AH94" s="31">
        <v>0.20069808027923206</v>
      </c>
      <c r="AI94" s="1" t="s">
        <v>100</v>
      </c>
      <c r="AJ94" s="31">
        <v>9.1002673796791456</v>
      </c>
      <c r="AK94" s="31">
        <v>10.167289021657954</v>
      </c>
      <c r="AL94" s="31">
        <v>8.3214285714285712</v>
      </c>
      <c r="AM94" s="31">
        <v>0.883521104823218</v>
      </c>
      <c r="AN94" s="31">
        <v>1.3881921076781891</v>
      </c>
      <c r="AO94" s="31">
        <v>2.3993655269651044</v>
      </c>
      <c r="AP94" s="31" t="s">
        <v>100</v>
      </c>
      <c r="AQ94" s="31" t="s">
        <v>100</v>
      </c>
      <c r="AR94" s="31">
        <v>1.3597318444100015</v>
      </c>
      <c r="AS94" s="31">
        <v>2.5666196686640821</v>
      </c>
      <c r="AT94" s="30">
        <v>0</v>
      </c>
      <c r="AU94" s="30">
        <v>0</v>
      </c>
      <c r="AV94" s="28">
        <v>9.5099999999999994E-3</v>
      </c>
      <c r="AW94" s="28">
        <v>0.22800000000000001</v>
      </c>
      <c r="AX94" s="28">
        <v>0.122</v>
      </c>
      <c r="AY94" s="28">
        <v>0.19399999999999998</v>
      </c>
      <c r="AZ94" s="30">
        <v>0.10300000000000001</v>
      </c>
      <c r="BA94" s="30">
        <v>0.17699999999999999</v>
      </c>
      <c r="BB94" s="30">
        <v>0.14511758968245367</v>
      </c>
      <c r="BC94" s="30">
        <v>0</v>
      </c>
      <c r="BD94" s="30">
        <v>0.24636614535418586</v>
      </c>
      <c r="BE94" s="30">
        <v>0</v>
      </c>
      <c r="BF94" s="30">
        <v>0.25829255029907555</v>
      </c>
      <c r="BG94" s="30">
        <v>0.41850000000000004</v>
      </c>
      <c r="BH94" s="29">
        <v>149.6</v>
      </c>
      <c r="BI94" s="29">
        <v>133.9</v>
      </c>
      <c r="BJ94" s="29">
        <v>0</v>
      </c>
      <c r="BK94" s="29">
        <v>0</v>
      </c>
      <c r="BL94" s="29">
        <v>567.4</v>
      </c>
      <c r="BM94" s="29">
        <v>543.5</v>
      </c>
      <c r="BN94" s="29">
        <v>0</v>
      </c>
      <c r="BO94" s="29">
        <v>0</v>
      </c>
      <c r="BP94" s="29">
        <v>0</v>
      </c>
      <c r="BQ94" s="29">
        <v>-104.19999999999999</v>
      </c>
      <c r="BR94" s="29">
        <v>0</v>
      </c>
      <c r="BS94" s="29">
        <v>22.8</v>
      </c>
      <c r="BT94" s="30" t="s">
        <v>100</v>
      </c>
      <c r="BU94" s="29">
        <v>-22.8</v>
      </c>
      <c r="BV94" s="29">
        <v>215.3</v>
      </c>
      <c r="BW94" s="29">
        <v>111.10000000000001</v>
      </c>
      <c r="BX94" s="29">
        <v>922.7</v>
      </c>
      <c r="BY94" s="29">
        <v>1099.8399999999999</v>
      </c>
      <c r="BZ94" s="29">
        <v>980.7</v>
      </c>
      <c r="CA94" s="29">
        <v>1071.0200000000002</v>
      </c>
      <c r="CB94" s="29">
        <v>0</v>
      </c>
      <c r="CC94" s="31">
        <v>-0.109</v>
      </c>
      <c r="CD94" s="31">
        <v>0.39500000000000002</v>
      </c>
      <c r="CE94" s="31">
        <v>0.36</v>
      </c>
      <c r="CF94" s="31" t="s">
        <v>100</v>
      </c>
      <c r="CG94" s="31" t="s">
        <v>100</v>
      </c>
      <c r="CH94" s="29" t="s">
        <v>100</v>
      </c>
      <c r="CI94" s="29" t="s">
        <v>100</v>
      </c>
      <c r="CJ94" s="29">
        <v>0</v>
      </c>
      <c r="CK94" s="28">
        <f t="shared" si="2"/>
        <v>0</v>
      </c>
      <c r="CL94" s="34">
        <f t="shared" si="3"/>
        <v>0.52977535433511969</v>
      </c>
      <c r="CM94" s="29">
        <v>183.9</v>
      </c>
      <c r="CN94" s="29">
        <v>47.5</v>
      </c>
      <c r="CO94" s="29">
        <v>133.9</v>
      </c>
      <c r="CP94" s="29">
        <v>1361.4</v>
      </c>
      <c r="CQ94" s="29" t="s">
        <v>100</v>
      </c>
      <c r="CR94" s="29" t="s">
        <v>100</v>
      </c>
      <c r="CS94" s="29" t="s">
        <v>100</v>
      </c>
      <c r="CT94" s="29">
        <v>0</v>
      </c>
      <c r="CU94" s="29">
        <v>0</v>
      </c>
      <c r="CV94" s="29">
        <v>1071.0200000000002</v>
      </c>
      <c r="CW94" s="29">
        <v>0</v>
      </c>
      <c r="CX94" s="28">
        <v>0.14511758968245367</v>
      </c>
      <c r="CY94" s="28">
        <v>0</v>
      </c>
      <c r="CZ94" s="31" t="s">
        <v>100</v>
      </c>
      <c r="DA94" s="5">
        <v>12.657627118644067</v>
      </c>
      <c r="DB94" s="9"/>
      <c r="DC94" s="9"/>
    </row>
    <row r="95" spans="1:107" ht="20">
      <c r="A95" s="25" t="s">
        <v>793</v>
      </c>
      <c r="B95" s="25" t="s">
        <v>794</v>
      </c>
      <c r="C95" s="26" t="s">
        <v>166</v>
      </c>
      <c r="D95" s="26" t="s">
        <v>1137</v>
      </c>
      <c r="E95" s="32" t="s">
        <v>99</v>
      </c>
      <c r="F95" s="32" t="s">
        <v>1138</v>
      </c>
      <c r="G95" s="27">
        <v>0.49</v>
      </c>
      <c r="H95" s="27">
        <v>1.0437858261312878</v>
      </c>
      <c r="I95" s="28">
        <v>9.0499999999999997E-2</v>
      </c>
      <c r="J95" s="28">
        <v>0.15556261726488155</v>
      </c>
      <c r="K95" s="28">
        <v>4.7E-2</v>
      </c>
      <c r="L95" s="28">
        <v>0.1081</v>
      </c>
      <c r="M95" s="28">
        <v>8.9722999999999997E-2</v>
      </c>
      <c r="N95" s="28">
        <v>0.11896367735357778</v>
      </c>
      <c r="O95" s="28">
        <v>-0.10672695525556686</v>
      </c>
      <c r="P95" s="28">
        <v>-0.11896367735357778</v>
      </c>
      <c r="Q95" s="29">
        <v>60.8</v>
      </c>
      <c r="R95" s="29">
        <v>0</v>
      </c>
      <c r="S95" s="29">
        <v>76.099999999999994</v>
      </c>
      <c r="T95" s="29">
        <v>76.099999999999994</v>
      </c>
      <c r="U95" s="29">
        <v>136.89999999999998</v>
      </c>
      <c r="V95" s="29">
        <v>102.7</v>
      </c>
      <c r="W95" s="29">
        <v>34.199999999999974</v>
      </c>
      <c r="X95" s="30">
        <v>0.75018261504748007</v>
      </c>
      <c r="Y95" s="31">
        <v>8.9295719408337068E-3</v>
      </c>
      <c r="Z95" s="30">
        <v>0.35577372604020568</v>
      </c>
      <c r="AA95" s="30">
        <v>0.55588020452885323</v>
      </c>
      <c r="AB95" s="30">
        <v>0.5522496371552974</v>
      </c>
      <c r="AC95" s="30">
        <v>1.2516447368421053</v>
      </c>
      <c r="AD95" s="29">
        <v>8.9999999999999993E-3</v>
      </c>
      <c r="AE95" s="31">
        <v>0.40569444444444447</v>
      </c>
      <c r="AF95" s="30">
        <v>4.4721359549995794E-2</v>
      </c>
      <c r="AG95" s="30" t="s">
        <v>100</v>
      </c>
      <c r="AH95" s="31">
        <v>0.1764705882352941</v>
      </c>
      <c r="AI95" s="1" t="s">
        <v>100</v>
      </c>
      <c r="AJ95" s="31">
        <v>7.1277842907385702</v>
      </c>
      <c r="AK95" s="31">
        <v>8.2833787465940052</v>
      </c>
      <c r="AL95" s="31">
        <v>2.25</v>
      </c>
      <c r="AM95" s="31" t="s">
        <v>100</v>
      </c>
      <c r="AN95" s="31">
        <v>0.44121915820029023</v>
      </c>
      <c r="AO95" s="31">
        <v>1.7829912023460408</v>
      </c>
      <c r="AP95" s="31" t="s">
        <v>100</v>
      </c>
      <c r="AQ95" s="31" t="s">
        <v>100</v>
      </c>
      <c r="AR95" s="31">
        <v>0.30784186649384293</v>
      </c>
      <c r="AS95" s="31">
        <v>1.0029325513196472</v>
      </c>
      <c r="AT95" s="30">
        <v>0.36512261580381472</v>
      </c>
      <c r="AU95" s="30">
        <v>4.4078947368421058E-2</v>
      </c>
      <c r="AV95" s="28">
        <v>-0.111</v>
      </c>
      <c r="AW95" s="28" t="s">
        <v>100</v>
      </c>
      <c r="AX95" s="28">
        <v>8.0799999999999997E-2</v>
      </c>
      <c r="AY95" s="28" t="s">
        <v>100</v>
      </c>
      <c r="AZ95" s="30" t="s">
        <v>100</v>
      </c>
      <c r="BA95" s="30" t="s">
        <v>100</v>
      </c>
      <c r="BB95" s="30">
        <v>4.8835662009314697E-2</v>
      </c>
      <c r="BC95" s="30">
        <v>0</v>
      </c>
      <c r="BD95" s="30">
        <v>0.23009404388714735</v>
      </c>
      <c r="BE95" s="30">
        <v>0</v>
      </c>
      <c r="BF95" s="30">
        <v>9.7047970479704787E-2</v>
      </c>
      <c r="BG95" s="30">
        <v>8.1900000000000001E-2</v>
      </c>
      <c r="BH95" s="29">
        <v>8.5299999999999994</v>
      </c>
      <c r="BI95" s="29">
        <v>7.34</v>
      </c>
      <c r="BJ95" s="29">
        <v>0</v>
      </c>
      <c r="BK95" s="29">
        <v>0</v>
      </c>
      <c r="BL95" s="29">
        <v>34.1</v>
      </c>
      <c r="BM95" s="29">
        <v>31.9</v>
      </c>
      <c r="BN95" s="29">
        <v>0</v>
      </c>
      <c r="BO95" s="29">
        <v>0</v>
      </c>
      <c r="BP95" s="29">
        <v>0</v>
      </c>
      <c r="BQ95" s="29">
        <v>0</v>
      </c>
      <c r="BR95" s="29">
        <v>0</v>
      </c>
      <c r="BS95" s="29">
        <v>0.79900000000000004</v>
      </c>
      <c r="BT95" s="30" t="s">
        <v>100</v>
      </c>
      <c r="BU95" s="29">
        <v>-0.79900000000000004</v>
      </c>
      <c r="BV95" s="29">
        <v>6.5409999999999995</v>
      </c>
      <c r="BW95" s="29">
        <v>6.5409999999999995</v>
      </c>
      <c r="BX95" s="29">
        <v>150.30000000000001</v>
      </c>
      <c r="BY95" s="29">
        <v>110.40000000000002</v>
      </c>
      <c r="BZ95" s="29">
        <v>137.80000000000001</v>
      </c>
      <c r="CA95" s="29">
        <v>111.096</v>
      </c>
      <c r="CB95" s="29">
        <v>-2.68</v>
      </c>
      <c r="CC95" s="31">
        <v>-4.7E-2</v>
      </c>
      <c r="CD95" s="31">
        <v>0.53800000000000003</v>
      </c>
      <c r="CE95" s="31">
        <v>0.36</v>
      </c>
      <c r="CF95" s="31" t="s">
        <v>100</v>
      </c>
      <c r="CG95" s="31" t="s">
        <v>100</v>
      </c>
      <c r="CH95" s="29" t="s">
        <v>100</v>
      </c>
      <c r="CI95" s="29" t="s">
        <v>100</v>
      </c>
      <c r="CJ95" s="29">
        <v>-2.68</v>
      </c>
      <c r="CK95" s="28">
        <f t="shared" si="2"/>
        <v>-0.40972328390154417</v>
      </c>
      <c r="CL95" s="34">
        <f t="shared" si="3"/>
        <v>0.30694174407719449</v>
      </c>
      <c r="CM95" s="29">
        <v>8.1300000000000008</v>
      </c>
      <c r="CN95" s="29">
        <v>0.78900000000000003</v>
      </c>
      <c r="CO95" s="29">
        <v>7.34</v>
      </c>
      <c r="CP95" s="29">
        <v>60.8</v>
      </c>
      <c r="CQ95" s="29" t="s">
        <v>100</v>
      </c>
      <c r="CR95" s="29" t="s">
        <v>100</v>
      </c>
      <c r="CS95" s="29">
        <v>6.5409999999999995</v>
      </c>
      <c r="CT95" s="29">
        <v>0</v>
      </c>
      <c r="CU95" s="29">
        <v>0</v>
      </c>
      <c r="CV95" s="29">
        <v>111.096</v>
      </c>
      <c r="CW95" s="29">
        <v>0</v>
      </c>
      <c r="CX95" s="28">
        <v>4.8835662009314697E-2</v>
      </c>
      <c r="CY95" s="28">
        <v>0</v>
      </c>
      <c r="CZ95" s="31" t="s">
        <v>100</v>
      </c>
      <c r="DA95" s="5">
        <v>15.402000000000001</v>
      </c>
      <c r="DB95" s="9"/>
      <c r="DC95" s="9"/>
    </row>
    <row r="96" spans="1:107" ht="20">
      <c r="A96" s="25" t="s">
        <v>819</v>
      </c>
      <c r="B96" s="25" t="s">
        <v>820</v>
      </c>
      <c r="C96" s="26" t="s">
        <v>166</v>
      </c>
      <c r="D96" s="26" t="s">
        <v>1137</v>
      </c>
      <c r="E96" s="32" t="s">
        <v>99</v>
      </c>
      <c r="F96" s="32" t="s">
        <v>1138</v>
      </c>
      <c r="G96" s="27">
        <v>0.49</v>
      </c>
      <c r="H96" s="27">
        <v>0.5010231197666245</v>
      </c>
      <c r="I96" s="28">
        <v>9.0499999999999997E-2</v>
      </c>
      <c r="J96" s="28">
        <v>0.10644259233887951</v>
      </c>
      <c r="K96" s="28">
        <v>4.1999999999999996E-2</v>
      </c>
      <c r="L96" s="28">
        <v>0.1031</v>
      </c>
      <c r="M96" s="28">
        <v>8.5572999999999996E-2</v>
      </c>
      <c r="N96" s="28">
        <v>0.10582689821700808</v>
      </c>
      <c r="O96" s="28">
        <v>-5.626632911913803E-2</v>
      </c>
      <c r="P96" s="28" t="s">
        <v>100</v>
      </c>
      <c r="Q96" s="29">
        <v>132.9</v>
      </c>
      <c r="R96" s="29">
        <v>0</v>
      </c>
      <c r="S96" s="29">
        <v>4.04</v>
      </c>
      <c r="T96" s="29">
        <v>4.04</v>
      </c>
      <c r="U96" s="29">
        <v>136.94</v>
      </c>
      <c r="V96" s="29">
        <v>93.8</v>
      </c>
      <c r="W96" s="29">
        <v>43.14</v>
      </c>
      <c r="X96" s="30">
        <v>0.68497152037388631</v>
      </c>
      <c r="Y96" s="31">
        <v>1.5671813781977413E-2</v>
      </c>
      <c r="Z96" s="30">
        <v>3.9399258825824068E-2</v>
      </c>
      <c r="AA96" s="30">
        <v>2.9501971666423252E-2</v>
      </c>
      <c r="AB96" s="30">
        <v>4.101522842639594E-2</v>
      </c>
      <c r="AC96" s="30">
        <v>3.0398796087283672E-2</v>
      </c>
      <c r="AD96" s="29">
        <v>0.02</v>
      </c>
      <c r="AE96" s="31">
        <v>1.1769166666666668</v>
      </c>
      <c r="AF96" s="30">
        <v>0.1414213562373095</v>
      </c>
      <c r="AG96" s="30">
        <v>0.66185194719060847</v>
      </c>
      <c r="AH96" s="31">
        <v>0.41463414634146345</v>
      </c>
      <c r="AI96" s="1" t="s">
        <v>100</v>
      </c>
      <c r="AJ96" s="31">
        <v>31.12412177985949</v>
      </c>
      <c r="AK96" s="31">
        <v>31.12412177985949</v>
      </c>
      <c r="AL96" s="31" t="s">
        <v>100</v>
      </c>
      <c r="AM96" s="31" t="s">
        <v>100</v>
      </c>
      <c r="AN96" s="31">
        <v>1.349238578680203</v>
      </c>
      <c r="AO96" s="31">
        <v>5.2948207171314738</v>
      </c>
      <c r="AP96" s="31" t="s">
        <v>100</v>
      </c>
      <c r="AQ96" s="31" t="s">
        <v>100</v>
      </c>
      <c r="AR96" s="31">
        <v>4.9359267734553729</v>
      </c>
      <c r="AS96" s="31">
        <v>1.7187250996015935</v>
      </c>
      <c r="AT96" s="30">
        <v>0</v>
      </c>
      <c r="AU96" s="30">
        <v>0</v>
      </c>
      <c r="AV96" s="28">
        <v>0.13400000000000001</v>
      </c>
      <c r="AW96" s="28">
        <v>0.26899999999999996</v>
      </c>
      <c r="AX96" s="28">
        <v>0.13500000000000001</v>
      </c>
      <c r="AY96" s="28">
        <v>0.24199999999999999</v>
      </c>
      <c r="AZ96" s="30" t="s">
        <v>100</v>
      </c>
      <c r="BA96" s="30" t="s">
        <v>100</v>
      </c>
      <c r="BB96" s="30">
        <v>5.0176263219741481E-2</v>
      </c>
      <c r="BC96" s="30" t="s">
        <v>100</v>
      </c>
      <c r="BD96" s="30">
        <v>0.17011952191235058</v>
      </c>
      <c r="BE96" s="30">
        <v>0</v>
      </c>
      <c r="BF96" s="30">
        <v>0.25996533795493937</v>
      </c>
      <c r="BG96" s="30" t="s">
        <v>100</v>
      </c>
      <c r="BH96" s="29">
        <v>4.2699999999999996</v>
      </c>
      <c r="BI96" s="29">
        <v>4.2699999999999996</v>
      </c>
      <c r="BJ96" s="29">
        <v>0</v>
      </c>
      <c r="BK96" s="29">
        <v>0</v>
      </c>
      <c r="BL96" s="29">
        <v>25.1</v>
      </c>
      <c r="BM96" s="29">
        <v>25.1</v>
      </c>
      <c r="BN96" s="29">
        <v>0</v>
      </c>
      <c r="BO96" s="29">
        <v>0</v>
      </c>
      <c r="BP96" s="29">
        <v>0</v>
      </c>
      <c r="BQ96" s="29">
        <v>-4.04</v>
      </c>
      <c r="BR96" s="29">
        <v>0</v>
      </c>
      <c r="BS96" s="29">
        <v>6.3</v>
      </c>
      <c r="BT96" s="30" t="s">
        <v>100</v>
      </c>
      <c r="BU96" s="29">
        <v>-6.3</v>
      </c>
      <c r="BV96" s="29">
        <v>2.0099999999999998</v>
      </c>
      <c r="BW96" s="29">
        <v>-2.0300000000000002</v>
      </c>
      <c r="BX96" s="29">
        <v>85.1</v>
      </c>
      <c r="BY96" s="29">
        <v>-13.5</v>
      </c>
      <c r="BZ96" s="29">
        <v>98.5</v>
      </c>
      <c r="CA96" s="29">
        <v>8.7400000000000091</v>
      </c>
      <c r="CB96" s="29">
        <v>0</v>
      </c>
      <c r="CC96" s="31">
        <v>0.624</v>
      </c>
      <c r="CD96" s="31">
        <v>1.7000000000000001E-2</v>
      </c>
      <c r="CE96" s="31">
        <v>0.36</v>
      </c>
      <c r="CF96" s="31" t="s">
        <v>100</v>
      </c>
      <c r="CG96" s="31" t="s">
        <v>100</v>
      </c>
      <c r="CH96" s="29" t="s">
        <v>100</v>
      </c>
      <c r="CI96" s="29" t="s">
        <v>100</v>
      </c>
      <c r="CJ96" s="29">
        <v>0</v>
      </c>
      <c r="CK96" s="28">
        <f t="shared" si="2"/>
        <v>0</v>
      </c>
      <c r="CL96" s="34">
        <f t="shared" si="3"/>
        <v>2.8718535469107525</v>
      </c>
      <c r="CM96" s="29">
        <v>5.77</v>
      </c>
      <c r="CN96" s="29">
        <v>1.5</v>
      </c>
      <c r="CO96" s="29">
        <v>4.2699999999999996</v>
      </c>
      <c r="CP96" s="29">
        <v>132.9</v>
      </c>
      <c r="CQ96" s="29" t="s">
        <v>100</v>
      </c>
      <c r="CR96" s="29" t="s">
        <v>100</v>
      </c>
      <c r="CS96" s="29" t="s">
        <v>100</v>
      </c>
      <c r="CT96" s="29">
        <v>0</v>
      </c>
      <c r="CU96" s="29">
        <v>0</v>
      </c>
      <c r="CV96" s="29">
        <v>8.7400000000000091</v>
      </c>
      <c r="CW96" s="29">
        <v>0</v>
      </c>
      <c r="CX96" s="28">
        <v>5.0176263219741481E-2</v>
      </c>
      <c r="CY96" s="28" t="s">
        <v>100</v>
      </c>
      <c r="CZ96" s="31" t="s">
        <v>100</v>
      </c>
      <c r="DA96" s="5">
        <v>10.574789915966386</v>
      </c>
      <c r="DB96" s="9"/>
      <c r="DC96" s="9"/>
    </row>
    <row r="97" spans="1:107" ht="20">
      <c r="A97" s="25" t="s">
        <v>1109</v>
      </c>
      <c r="B97" s="25" t="s">
        <v>1110</v>
      </c>
      <c r="C97" s="26" t="s">
        <v>166</v>
      </c>
      <c r="D97" s="26" t="s">
        <v>1137</v>
      </c>
      <c r="E97" s="32" t="s">
        <v>99</v>
      </c>
      <c r="F97" s="32" t="s">
        <v>1138</v>
      </c>
      <c r="G97" s="27">
        <v>0.49</v>
      </c>
      <c r="H97" s="27">
        <v>0.49</v>
      </c>
      <c r="I97" s="28">
        <v>9.0499999999999997E-2</v>
      </c>
      <c r="J97" s="28">
        <v>0.105445</v>
      </c>
      <c r="K97" s="28">
        <v>4.7E-2</v>
      </c>
      <c r="L97" s="28">
        <v>0.1081</v>
      </c>
      <c r="M97" s="28">
        <v>8.9722999999999997E-2</v>
      </c>
      <c r="N97" s="28">
        <v>0.105445</v>
      </c>
      <c r="O97" s="28" t="s">
        <v>100</v>
      </c>
      <c r="P97" s="28" t="s">
        <v>100</v>
      </c>
      <c r="Q97" s="29">
        <v>448.5</v>
      </c>
      <c r="R97" s="29">
        <v>0</v>
      </c>
      <c r="S97" s="29">
        <v>0</v>
      </c>
      <c r="T97" s="29">
        <v>0</v>
      </c>
      <c r="U97" s="29">
        <v>448.5</v>
      </c>
      <c r="V97" s="29">
        <v>0</v>
      </c>
      <c r="W97" s="29">
        <v>448.5</v>
      </c>
      <c r="X97" s="30">
        <v>0</v>
      </c>
      <c r="Y97" s="31">
        <v>3.9429067108272221E-4</v>
      </c>
      <c r="Z97" s="30" t="s">
        <v>100</v>
      </c>
      <c r="AA97" s="30">
        <v>0</v>
      </c>
      <c r="AB97" s="30" t="s">
        <v>100</v>
      </c>
      <c r="AC97" s="30">
        <v>0</v>
      </c>
      <c r="AD97" s="29">
        <v>8.7999999999999995E-2</v>
      </c>
      <c r="AE97" s="31" t="s">
        <v>100</v>
      </c>
      <c r="AF97" s="30" t="s">
        <v>100</v>
      </c>
      <c r="AG97" s="30" t="s">
        <v>100</v>
      </c>
      <c r="AH97" s="31">
        <v>9.2024539877300623E-2</v>
      </c>
      <c r="AI97" s="1" t="s">
        <v>100</v>
      </c>
      <c r="AJ97" s="31" t="s">
        <v>100</v>
      </c>
      <c r="AK97" s="31" t="s">
        <v>100</v>
      </c>
      <c r="AL97" s="31" t="s">
        <v>100</v>
      </c>
      <c r="AM97" s="31" t="s">
        <v>100</v>
      </c>
      <c r="AN97" s="31" t="s">
        <v>100</v>
      </c>
      <c r="AO97" s="31">
        <v>17.51953125</v>
      </c>
      <c r="AP97" s="31" t="s">
        <v>100</v>
      </c>
      <c r="AQ97" s="31" t="s">
        <v>100</v>
      </c>
      <c r="AR97" s="31" t="s">
        <v>100</v>
      </c>
      <c r="AS97" s="31">
        <v>17.51953125</v>
      </c>
      <c r="AT97" s="30" t="s">
        <v>100</v>
      </c>
      <c r="AU97" s="30">
        <v>0</v>
      </c>
      <c r="AV97" s="28" t="s">
        <v>100</v>
      </c>
      <c r="AW97" s="28" t="s">
        <v>100</v>
      </c>
      <c r="AX97" s="28" t="s">
        <v>100</v>
      </c>
      <c r="AY97" s="28" t="s">
        <v>100</v>
      </c>
      <c r="AZ97" s="30" t="s">
        <v>100</v>
      </c>
      <c r="BA97" s="30" t="s">
        <v>100</v>
      </c>
      <c r="BB97" s="30" t="s">
        <v>100</v>
      </c>
      <c r="BC97" s="30" t="s">
        <v>100</v>
      </c>
      <c r="BD97" s="30">
        <v>0</v>
      </c>
      <c r="BE97" s="30">
        <v>0</v>
      </c>
      <c r="BF97" s="30">
        <v>0</v>
      </c>
      <c r="BG97" s="30">
        <v>0.74019999999999997</v>
      </c>
      <c r="BH97" s="29">
        <v>0</v>
      </c>
      <c r="BI97" s="29">
        <v>0</v>
      </c>
      <c r="BJ97" s="29">
        <v>0</v>
      </c>
      <c r="BK97" s="29">
        <v>0</v>
      </c>
      <c r="BL97" s="29">
        <v>25.6</v>
      </c>
      <c r="BM97" s="29">
        <v>25.6</v>
      </c>
      <c r="BN97" s="29">
        <v>0</v>
      </c>
      <c r="BO97" s="29">
        <v>0</v>
      </c>
      <c r="BP97" s="29">
        <v>0</v>
      </c>
      <c r="BQ97" s="29">
        <v>0</v>
      </c>
      <c r="BR97" s="29">
        <v>0</v>
      </c>
      <c r="BS97" s="29">
        <v>0</v>
      </c>
      <c r="BT97" s="30" t="s">
        <v>100</v>
      </c>
      <c r="BU97" s="29">
        <v>0</v>
      </c>
      <c r="BV97" s="29">
        <v>0</v>
      </c>
      <c r="BW97" s="29">
        <v>0</v>
      </c>
      <c r="BX97" s="29">
        <v>0</v>
      </c>
      <c r="BY97" s="29">
        <v>0</v>
      </c>
      <c r="BZ97" s="29">
        <v>0</v>
      </c>
      <c r="CA97" s="29">
        <v>0</v>
      </c>
      <c r="CB97" s="29">
        <v>0</v>
      </c>
      <c r="CC97" s="31" t="s">
        <v>100</v>
      </c>
      <c r="CD97" s="31" t="s">
        <v>100</v>
      </c>
      <c r="CE97" s="31">
        <v>0.36</v>
      </c>
      <c r="CF97" s="31" t="s">
        <v>100</v>
      </c>
      <c r="CG97" s="31" t="s">
        <v>100</v>
      </c>
      <c r="CH97" s="29" t="s">
        <v>100</v>
      </c>
      <c r="CI97" s="29" t="s">
        <v>100</v>
      </c>
      <c r="CJ97" s="29">
        <v>0</v>
      </c>
      <c r="CK97" s="28">
        <f t="shared" si="2"/>
        <v>0</v>
      </c>
      <c r="CL97" s="34" t="str">
        <f t="shared" si="3"/>
        <v>NA</v>
      </c>
      <c r="CM97" s="29" t="s">
        <v>100</v>
      </c>
      <c r="CN97" s="29" t="s">
        <v>100</v>
      </c>
      <c r="CO97" s="29" t="s">
        <v>100</v>
      </c>
      <c r="CP97" s="29" t="s">
        <v>100</v>
      </c>
      <c r="CQ97" s="29" t="s">
        <v>100</v>
      </c>
      <c r="CR97" s="29" t="s">
        <v>100</v>
      </c>
      <c r="CS97" s="29" t="s">
        <v>100</v>
      </c>
      <c r="CT97" s="29">
        <v>0</v>
      </c>
      <c r="CU97" s="29">
        <v>0</v>
      </c>
      <c r="CV97" s="29">
        <v>0</v>
      </c>
      <c r="CW97" s="29">
        <v>0</v>
      </c>
      <c r="CX97" s="28" t="s">
        <v>100</v>
      </c>
      <c r="CY97" s="28" t="s">
        <v>100</v>
      </c>
      <c r="CZ97" s="31" t="s">
        <v>100</v>
      </c>
      <c r="DA97" s="5" t="s">
        <v>100</v>
      </c>
      <c r="DB97" s="9"/>
      <c r="DC97" s="9"/>
    </row>
    <row r="98" spans="1:107" ht="20">
      <c r="A98" s="25" t="s">
        <v>911</v>
      </c>
      <c r="B98" s="25" t="s">
        <v>912</v>
      </c>
      <c r="C98" s="26" t="s">
        <v>166</v>
      </c>
      <c r="D98" s="26" t="s">
        <v>1137</v>
      </c>
      <c r="E98" s="32" t="s">
        <v>99</v>
      </c>
      <c r="F98" s="32" t="s">
        <v>1138</v>
      </c>
      <c r="G98" s="27">
        <v>0.49</v>
      </c>
      <c r="H98" s="27">
        <v>0.49042867768595044</v>
      </c>
      <c r="I98" s="28">
        <v>9.0499999999999997E-2</v>
      </c>
      <c r="J98" s="28">
        <v>0.10548379533057851</v>
      </c>
      <c r="K98" s="28">
        <v>4.7E-2</v>
      </c>
      <c r="L98" s="28">
        <v>0.1081</v>
      </c>
      <c r="M98" s="28">
        <v>8.9722999999999997E-2</v>
      </c>
      <c r="N98" s="28">
        <v>0.1054643741546734</v>
      </c>
      <c r="O98" s="28">
        <v>-5.0295116085295494E-2</v>
      </c>
      <c r="P98" s="28">
        <v>-0.1054643741546734</v>
      </c>
      <c r="Q98" s="29">
        <v>15.4</v>
      </c>
      <c r="R98" s="29">
        <v>0</v>
      </c>
      <c r="S98" s="29">
        <v>1.9E-2</v>
      </c>
      <c r="T98" s="29">
        <v>1.9E-2</v>
      </c>
      <c r="U98" s="29">
        <v>15.419</v>
      </c>
      <c r="V98" s="29">
        <v>2.0299999999999998</v>
      </c>
      <c r="W98" s="29">
        <v>13.389000000000001</v>
      </c>
      <c r="X98" s="30">
        <v>0.13165574940009078</v>
      </c>
      <c r="Y98" s="31">
        <v>0.19580947837150128</v>
      </c>
      <c r="Z98" s="30">
        <v>8.0785747693354316E-4</v>
      </c>
      <c r="AA98" s="30">
        <v>1.2322459303456773E-3</v>
      </c>
      <c r="AB98" s="30">
        <v>8.0851063829787237E-4</v>
      </c>
      <c r="AC98" s="30">
        <v>1.2337662337662337E-3</v>
      </c>
      <c r="AD98" s="29">
        <v>6.0000000000000001E-3</v>
      </c>
      <c r="AE98" s="31" t="s">
        <v>100</v>
      </c>
      <c r="AF98" s="30" t="s">
        <v>100</v>
      </c>
      <c r="AG98" s="30" t="s">
        <v>100</v>
      </c>
      <c r="AH98" s="31">
        <v>0.4285714285714286</v>
      </c>
      <c r="AI98" s="1" t="s">
        <v>100</v>
      </c>
      <c r="AJ98" s="31">
        <v>15.859938208032956</v>
      </c>
      <c r="AK98" s="31">
        <v>13.162393162393164</v>
      </c>
      <c r="AL98" s="31" t="s">
        <v>100</v>
      </c>
      <c r="AM98" s="31" t="s">
        <v>100</v>
      </c>
      <c r="AN98" s="31">
        <v>0.65531914893617027</v>
      </c>
      <c r="AO98" s="31">
        <v>1.4259259259259258</v>
      </c>
      <c r="AP98" s="31" t="s">
        <v>100</v>
      </c>
      <c r="AQ98" s="31" t="s">
        <v>100</v>
      </c>
      <c r="AR98" s="31">
        <v>0.62306296244590265</v>
      </c>
      <c r="AS98" s="31">
        <v>1.2397222222222222</v>
      </c>
      <c r="AT98" s="30">
        <v>0</v>
      </c>
      <c r="AU98" s="30">
        <v>0</v>
      </c>
      <c r="AV98" s="28">
        <v>-2.3199999999999998E-2</v>
      </c>
      <c r="AW98" s="28" t="s">
        <v>100</v>
      </c>
      <c r="AX98" s="28">
        <v>5.3499999999999999E-2</v>
      </c>
      <c r="AY98" s="28" t="s">
        <v>100</v>
      </c>
      <c r="AZ98" s="30" t="s">
        <v>100</v>
      </c>
      <c r="BA98" s="30" t="s">
        <v>100</v>
      </c>
      <c r="BB98" s="30">
        <v>5.518867924528302E-2</v>
      </c>
      <c r="BC98" s="30">
        <v>0</v>
      </c>
      <c r="BD98" s="30">
        <v>0.10636363636363635</v>
      </c>
      <c r="BE98" s="30">
        <v>0</v>
      </c>
      <c r="BF98" s="30">
        <v>0.29090909090909089</v>
      </c>
      <c r="BG98" s="30" t="s">
        <v>100</v>
      </c>
      <c r="BH98" s="29">
        <v>0.97099999999999997</v>
      </c>
      <c r="BI98" s="29">
        <v>1.17</v>
      </c>
      <c r="BJ98" s="29">
        <v>0</v>
      </c>
      <c r="BK98" s="29">
        <v>0</v>
      </c>
      <c r="BL98" s="29">
        <v>10.8</v>
      </c>
      <c r="BM98" s="29">
        <v>11</v>
      </c>
      <c r="BN98" s="29">
        <v>0</v>
      </c>
      <c r="BO98" s="29">
        <v>0</v>
      </c>
      <c r="BP98" s="29">
        <v>0</v>
      </c>
      <c r="BQ98" s="29">
        <v>2.4E-2</v>
      </c>
      <c r="BR98" s="29">
        <v>0</v>
      </c>
      <c r="BS98" s="29">
        <v>0.4</v>
      </c>
      <c r="BT98" s="30" t="s">
        <v>100</v>
      </c>
      <c r="BU98" s="29">
        <v>-0.4</v>
      </c>
      <c r="BV98" s="29">
        <v>0.74599999999999989</v>
      </c>
      <c r="BW98" s="29">
        <v>0.76999999999999991</v>
      </c>
      <c r="BX98" s="29">
        <v>21.2</v>
      </c>
      <c r="BY98" s="29">
        <v>19.716999999999999</v>
      </c>
      <c r="BZ98" s="29">
        <v>23.5</v>
      </c>
      <c r="CA98" s="29">
        <v>21.488999999999997</v>
      </c>
      <c r="CB98" s="29">
        <v>0</v>
      </c>
      <c r="CC98" s="31" t="s">
        <v>100</v>
      </c>
      <c r="CD98" s="31" t="s">
        <v>100</v>
      </c>
      <c r="CE98" s="31">
        <v>0.36</v>
      </c>
      <c r="CF98" s="31" t="s">
        <v>100</v>
      </c>
      <c r="CG98" s="31" t="s">
        <v>100</v>
      </c>
      <c r="CH98" s="29" t="s">
        <v>100</v>
      </c>
      <c r="CI98" s="29" t="s">
        <v>100</v>
      </c>
      <c r="CJ98" s="29">
        <v>0</v>
      </c>
      <c r="CK98" s="28">
        <f t="shared" si="2"/>
        <v>0</v>
      </c>
      <c r="CL98" s="34">
        <f t="shared" si="3"/>
        <v>0.50258271673879673</v>
      </c>
      <c r="CM98" s="29">
        <v>1.65</v>
      </c>
      <c r="CN98" s="29">
        <v>0.48</v>
      </c>
      <c r="CO98" s="29">
        <v>1.17</v>
      </c>
      <c r="CP98" s="29">
        <v>15.4</v>
      </c>
      <c r="CQ98" s="29" t="s">
        <v>100</v>
      </c>
      <c r="CR98" s="29" t="s">
        <v>100</v>
      </c>
      <c r="CS98" s="29" t="s">
        <v>100</v>
      </c>
      <c r="CT98" s="29">
        <v>0</v>
      </c>
      <c r="CU98" s="29">
        <v>0</v>
      </c>
      <c r="CV98" s="29">
        <v>21.488999999999997</v>
      </c>
      <c r="CW98" s="29">
        <v>0</v>
      </c>
      <c r="CX98" s="28">
        <v>5.518867924528302E-2</v>
      </c>
      <c r="CY98" s="28">
        <v>0</v>
      </c>
      <c r="CZ98" s="31" t="s">
        <v>100</v>
      </c>
      <c r="DA98" s="5">
        <v>8.6747692217679262</v>
      </c>
      <c r="DB98" s="9"/>
      <c r="DC98" s="9"/>
    </row>
    <row r="99" spans="1:107" ht="20">
      <c r="A99" s="25" t="s">
        <v>501</v>
      </c>
      <c r="B99" s="25" t="s">
        <v>502</v>
      </c>
      <c r="C99" s="26" t="s">
        <v>110</v>
      </c>
      <c r="D99" s="26" t="s">
        <v>1137</v>
      </c>
      <c r="E99" s="32" t="s">
        <v>99</v>
      </c>
      <c r="F99" s="32" t="s">
        <v>1138</v>
      </c>
      <c r="G99" s="27">
        <v>1.05</v>
      </c>
      <c r="H99" s="27">
        <v>1.1387067407024796</v>
      </c>
      <c r="I99" s="28">
        <v>9.0499999999999997E-2</v>
      </c>
      <c r="J99" s="28">
        <v>0.16415296003357438</v>
      </c>
      <c r="K99" s="28">
        <v>3.2000000000000001E-2</v>
      </c>
      <c r="L99" s="28">
        <v>9.3100000000000002E-2</v>
      </c>
      <c r="M99" s="28">
        <v>7.7272999999999994E-2</v>
      </c>
      <c r="N99" s="28">
        <v>0.15409985868985993</v>
      </c>
      <c r="O99" s="28">
        <v>-4.6573051357775272E-2</v>
      </c>
      <c r="P99" s="28">
        <v>-4.8870860831985288E-2</v>
      </c>
      <c r="Q99" s="29">
        <v>217.8</v>
      </c>
      <c r="R99" s="29">
        <v>0</v>
      </c>
      <c r="S99" s="29">
        <v>28.5</v>
      </c>
      <c r="T99" s="29">
        <v>28.5</v>
      </c>
      <c r="U99" s="29">
        <v>246.3</v>
      </c>
      <c r="V99" s="29">
        <v>6.87</v>
      </c>
      <c r="W99" s="29">
        <v>239.43</v>
      </c>
      <c r="X99" s="30">
        <v>2.7892813641900122E-2</v>
      </c>
      <c r="Y99" s="31">
        <v>4.7773743550544621E-4</v>
      </c>
      <c r="Z99" s="30">
        <v>0.22547468354430378</v>
      </c>
      <c r="AA99" s="30">
        <v>0.11571254567600486</v>
      </c>
      <c r="AB99" s="30">
        <v>0.29111338100102141</v>
      </c>
      <c r="AC99" s="30">
        <v>0.13085399449035812</v>
      </c>
      <c r="AD99" s="29">
        <v>8.3000000000000004E-2</v>
      </c>
      <c r="AE99" s="31">
        <v>0.33327777777777778</v>
      </c>
      <c r="AF99" s="30">
        <v>3.1622776601683791E-2</v>
      </c>
      <c r="AG99" s="30">
        <v>0.40319040167146841</v>
      </c>
      <c r="AH99" s="31">
        <v>0.2095238095238095</v>
      </c>
      <c r="AI99" s="1">
        <v>9.6685082872928181</v>
      </c>
      <c r="AJ99" s="31">
        <v>86.08695652173914</v>
      </c>
      <c r="AK99" s="31">
        <v>21.145631067961165</v>
      </c>
      <c r="AL99" s="31" t="s">
        <v>100</v>
      </c>
      <c r="AM99" s="31" t="s">
        <v>100</v>
      </c>
      <c r="AN99" s="31">
        <v>2.2247191011235956</v>
      </c>
      <c r="AO99" s="31">
        <v>1.0032243205895901</v>
      </c>
      <c r="AP99" s="31">
        <v>13.681714285714285</v>
      </c>
      <c r="AQ99" s="31">
        <v>9.893801652892563</v>
      </c>
      <c r="AR99" s="31">
        <v>2.408025746756512</v>
      </c>
      <c r="AS99" s="31">
        <v>1.1028558268079227</v>
      </c>
      <c r="AT99" s="30">
        <v>0</v>
      </c>
      <c r="AU99" s="30">
        <v>0</v>
      </c>
      <c r="AV99" s="28" t="s">
        <v>100</v>
      </c>
      <c r="AW99" s="28" t="s">
        <v>100</v>
      </c>
      <c r="AX99" s="28" t="s">
        <v>100</v>
      </c>
      <c r="AY99" s="28" t="s">
        <v>100</v>
      </c>
      <c r="AZ99" s="30" t="s">
        <v>100</v>
      </c>
      <c r="BA99" s="30" t="s">
        <v>100</v>
      </c>
      <c r="BB99" s="30">
        <v>0.11757990867579911</v>
      </c>
      <c r="BC99" s="30">
        <v>0.10522899785787464</v>
      </c>
      <c r="BD99" s="30">
        <v>4.5076586433260395E-2</v>
      </c>
      <c r="BE99" s="30">
        <v>7.6586433260393869E-2</v>
      </c>
      <c r="BF99" s="30">
        <v>0.354375</v>
      </c>
      <c r="BG99" s="30">
        <v>0.26</v>
      </c>
      <c r="BH99" s="29">
        <v>2.5299999999999998</v>
      </c>
      <c r="BI99" s="29">
        <v>10.3</v>
      </c>
      <c r="BJ99" s="29">
        <v>17.5</v>
      </c>
      <c r="BK99" s="29">
        <v>17.5</v>
      </c>
      <c r="BL99" s="29">
        <v>217.1</v>
      </c>
      <c r="BM99" s="29">
        <v>228.5</v>
      </c>
      <c r="BN99" s="29">
        <v>12.9</v>
      </c>
      <c r="BO99" s="29">
        <v>24.2</v>
      </c>
      <c r="BP99" s="29">
        <v>11.2984375</v>
      </c>
      <c r="BQ99" s="29">
        <v>13.700000000000003</v>
      </c>
      <c r="BR99" s="29">
        <v>0</v>
      </c>
      <c r="BS99" s="29">
        <v>12.1</v>
      </c>
      <c r="BT99" s="30">
        <v>1.0709445443230534</v>
      </c>
      <c r="BU99" s="29">
        <v>-0.80156249999999929</v>
      </c>
      <c r="BV99" s="29">
        <v>-15.500000000000002</v>
      </c>
      <c r="BW99" s="29">
        <v>-1.7999999999999989</v>
      </c>
      <c r="BX99" s="29">
        <v>87.6</v>
      </c>
      <c r="BY99" s="29">
        <v>107.37</v>
      </c>
      <c r="BZ99" s="29">
        <v>97.9</v>
      </c>
      <c r="CA99" s="29">
        <v>99.43</v>
      </c>
      <c r="CB99" s="29">
        <v>0</v>
      </c>
      <c r="CC99" s="31">
        <v>8.5000000000000006E-2</v>
      </c>
      <c r="CD99" s="31">
        <v>0.191</v>
      </c>
      <c r="CE99" s="31">
        <v>0.36</v>
      </c>
      <c r="CF99" s="31" t="s">
        <v>100</v>
      </c>
      <c r="CG99" s="31" t="s">
        <v>100</v>
      </c>
      <c r="CH99" s="29" t="s">
        <v>100</v>
      </c>
      <c r="CI99" s="29" t="s">
        <v>100</v>
      </c>
      <c r="CJ99" s="29">
        <v>0</v>
      </c>
      <c r="CK99" s="28">
        <f t="shared" si="2"/>
        <v>0</v>
      </c>
      <c r="CL99" s="34">
        <f t="shared" si="3"/>
        <v>2.183445640148848</v>
      </c>
      <c r="CM99" s="29">
        <v>16</v>
      </c>
      <c r="CN99" s="29">
        <v>5.67</v>
      </c>
      <c r="CO99" s="29">
        <v>10.3</v>
      </c>
      <c r="CP99" s="29">
        <v>217.8</v>
      </c>
      <c r="CQ99" s="29">
        <v>24.2</v>
      </c>
      <c r="CR99" s="29">
        <v>239.43</v>
      </c>
      <c r="CS99" s="29" t="s">
        <v>100</v>
      </c>
      <c r="CT99" s="29">
        <v>0</v>
      </c>
      <c r="CU99" s="29">
        <v>17.5</v>
      </c>
      <c r="CV99" s="29">
        <v>99.43</v>
      </c>
      <c r="CW99" s="29">
        <v>12.9</v>
      </c>
      <c r="CX99" s="28">
        <v>0.11757990867579911</v>
      </c>
      <c r="CY99" s="28">
        <v>0.10522899785787464</v>
      </c>
      <c r="CZ99" s="31">
        <v>18.560465116279069</v>
      </c>
      <c r="DA99" s="5" t="s">
        <v>100</v>
      </c>
      <c r="DB99" s="9"/>
      <c r="DC99" s="9"/>
    </row>
    <row r="100" spans="1:107" ht="20">
      <c r="A100" s="25" t="s">
        <v>272</v>
      </c>
      <c r="B100" s="25" t="s">
        <v>273</v>
      </c>
      <c r="C100" s="26" t="s">
        <v>133</v>
      </c>
      <c r="D100" s="26" t="s">
        <v>1137</v>
      </c>
      <c r="E100" s="32" t="s">
        <v>99</v>
      </c>
      <c r="F100" s="32" t="s">
        <v>1138</v>
      </c>
      <c r="G100" s="27">
        <v>0.75</v>
      </c>
      <c r="H100" s="27">
        <v>3.5786475288546908</v>
      </c>
      <c r="I100" s="28">
        <v>9.0499999999999997E-2</v>
      </c>
      <c r="J100" s="28">
        <v>0.3849676013613495</v>
      </c>
      <c r="K100" s="28">
        <v>4.7E-2</v>
      </c>
      <c r="L100" s="28">
        <v>0.1081</v>
      </c>
      <c r="M100" s="28">
        <v>8.9722999999999997E-2</v>
      </c>
      <c r="N100" s="28">
        <v>0.12677799045425844</v>
      </c>
      <c r="O100" s="28">
        <v>-0.38825278969326682</v>
      </c>
      <c r="P100" s="28">
        <v>-0.11305117374249024</v>
      </c>
      <c r="Q100" s="29">
        <v>114.7</v>
      </c>
      <c r="R100" s="29">
        <v>0</v>
      </c>
      <c r="S100" s="29">
        <v>799.2</v>
      </c>
      <c r="T100" s="29">
        <v>799.2</v>
      </c>
      <c r="U100" s="29">
        <v>913.90000000000009</v>
      </c>
      <c r="V100" s="29">
        <v>191</v>
      </c>
      <c r="W100" s="29">
        <v>722.90000000000009</v>
      </c>
      <c r="X100" s="30">
        <v>0.2089944195207353</v>
      </c>
      <c r="Y100" s="31">
        <v>1.0709322483130132E-2</v>
      </c>
      <c r="Z100" s="30">
        <v>0.43125404705374487</v>
      </c>
      <c r="AA100" s="30">
        <v>0.874493927125506</v>
      </c>
      <c r="AB100" s="30">
        <v>0.75825426944971541</v>
      </c>
      <c r="AC100" s="30">
        <v>6.967741935483871</v>
      </c>
      <c r="AD100" s="29">
        <v>1.6E-2</v>
      </c>
      <c r="AE100" s="31">
        <v>0.50000000000000011</v>
      </c>
      <c r="AF100" s="30" t="s">
        <v>100</v>
      </c>
      <c r="AG100" s="30" t="s">
        <v>100</v>
      </c>
      <c r="AH100" s="31">
        <v>0.2558139534883721</v>
      </c>
      <c r="AI100" s="1">
        <v>0.88401253918495304</v>
      </c>
      <c r="AJ100" s="31" t="s">
        <v>100</v>
      </c>
      <c r="AK100" s="31" t="s">
        <v>100</v>
      </c>
      <c r="AL100" s="31" t="s">
        <v>100</v>
      </c>
      <c r="AM100" s="31" t="s">
        <v>100</v>
      </c>
      <c r="AN100" s="31">
        <v>0.10882352941176471</v>
      </c>
      <c r="AO100" s="31">
        <v>4.630788485607009E-2</v>
      </c>
      <c r="AP100" s="31">
        <v>25.634751773049651</v>
      </c>
      <c r="AQ100" s="31">
        <v>5.954695222405272</v>
      </c>
      <c r="AR100" s="31">
        <v>0.43490554686559985</v>
      </c>
      <c r="AS100" s="31">
        <v>0.29185675642940773</v>
      </c>
      <c r="AT100" s="30" t="s">
        <v>100</v>
      </c>
      <c r="AU100" s="30">
        <v>0</v>
      </c>
      <c r="AV100" s="28" t="s">
        <v>100</v>
      </c>
      <c r="AW100" s="28" t="s">
        <v>100</v>
      </c>
      <c r="AX100" s="28">
        <v>-1.1299999999999999E-2</v>
      </c>
      <c r="AY100" s="28">
        <v>0.109</v>
      </c>
      <c r="AZ100" s="30" t="s">
        <v>100</v>
      </c>
      <c r="BA100" s="30" t="s">
        <v>100</v>
      </c>
      <c r="BB100" s="30">
        <v>-3.2851883319173036E-3</v>
      </c>
      <c r="BC100" s="30">
        <v>1.3726816711768203E-2</v>
      </c>
      <c r="BD100" s="30">
        <v>-1.0575739617996991E-3</v>
      </c>
      <c r="BE100" s="30">
        <v>1.2854993846013586E-2</v>
      </c>
      <c r="BF100" s="30">
        <v>0.4587155963302752</v>
      </c>
      <c r="BG100" s="30">
        <v>8.6199999999999999E-2</v>
      </c>
      <c r="BH100" s="29">
        <v>-8.6999999999999993</v>
      </c>
      <c r="BI100" s="29">
        <v>-2.3199999999999998</v>
      </c>
      <c r="BJ100" s="29">
        <v>28.2</v>
      </c>
      <c r="BK100" s="29">
        <v>28.2</v>
      </c>
      <c r="BL100" s="29">
        <v>2476.9</v>
      </c>
      <c r="BM100" s="29">
        <v>2193.6999999999998</v>
      </c>
      <c r="BN100" s="29">
        <v>110.7</v>
      </c>
      <c r="BO100" s="29">
        <v>121.4</v>
      </c>
      <c r="BP100" s="29">
        <v>15.264220183486241</v>
      </c>
      <c r="BQ100" s="29">
        <v>-135.80000000000001</v>
      </c>
      <c r="BR100" s="29">
        <v>0</v>
      </c>
      <c r="BS100" s="29">
        <v>309</v>
      </c>
      <c r="BT100" s="30">
        <v>20.243418680129821</v>
      </c>
      <c r="BU100" s="29">
        <v>-293.73577981651374</v>
      </c>
      <c r="BV100" s="29">
        <v>-175.51999999999998</v>
      </c>
      <c r="BW100" s="29">
        <v>-311.32</v>
      </c>
      <c r="BX100" s="29">
        <v>706.2</v>
      </c>
      <c r="BY100" s="29">
        <v>1112</v>
      </c>
      <c r="BZ100" s="29">
        <v>1054</v>
      </c>
      <c r="CA100" s="29">
        <v>1662.2</v>
      </c>
      <c r="CB100" s="29">
        <v>0</v>
      </c>
      <c r="CC100" s="31">
        <v>1.4999999999999999E-2</v>
      </c>
      <c r="CD100" s="31">
        <v>0.51500000000000001</v>
      </c>
      <c r="CE100" s="31">
        <v>0.36</v>
      </c>
      <c r="CF100" s="31">
        <v>1.734339301064949</v>
      </c>
      <c r="CG100" s="31">
        <v>1.7993454782941376</v>
      </c>
      <c r="CH100" s="29">
        <v>-8.1000000000000014</v>
      </c>
      <c r="CI100" s="29">
        <v>-50.607555555555564</v>
      </c>
      <c r="CJ100" s="29">
        <v>0</v>
      </c>
      <c r="CK100" s="28">
        <f t="shared" si="2"/>
        <v>0</v>
      </c>
      <c r="CL100" s="34">
        <f t="shared" si="3"/>
        <v>1.4901335579352666</v>
      </c>
      <c r="CM100" s="29">
        <v>10.9</v>
      </c>
      <c r="CN100" s="29">
        <v>5</v>
      </c>
      <c r="CO100" s="29" t="s">
        <v>100</v>
      </c>
      <c r="CP100" s="29" t="s">
        <v>100</v>
      </c>
      <c r="CQ100" s="29">
        <v>121.4</v>
      </c>
      <c r="CR100" s="29">
        <v>722.90000000000009</v>
      </c>
      <c r="CS100" s="29" t="s">
        <v>100</v>
      </c>
      <c r="CT100" s="29">
        <v>0</v>
      </c>
      <c r="CU100" s="29">
        <v>28.2</v>
      </c>
      <c r="CV100" s="29">
        <v>1662.2</v>
      </c>
      <c r="CW100" s="29">
        <v>110.7</v>
      </c>
      <c r="CX100" s="28">
        <v>-3.2851883319173036E-3</v>
      </c>
      <c r="CY100" s="28">
        <v>1.3726816711768203E-2</v>
      </c>
      <c r="CZ100" s="31">
        <v>6.5302619692863599</v>
      </c>
      <c r="DA100" s="5">
        <v>11.026512968299711</v>
      </c>
      <c r="DB100" s="9"/>
      <c r="DC100" s="9"/>
    </row>
    <row r="101" spans="1:107" ht="20">
      <c r="A101" s="25" t="s">
        <v>871</v>
      </c>
      <c r="B101" s="25" t="s">
        <v>872</v>
      </c>
      <c r="C101" s="26" t="s">
        <v>114</v>
      </c>
      <c r="D101" s="26" t="s">
        <v>1137</v>
      </c>
      <c r="E101" s="32" t="s">
        <v>99</v>
      </c>
      <c r="F101" s="32" t="s">
        <v>1138</v>
      </c>
      <c r="G101" s="27">
        <v>0.1</v>
      </c>
      <c r="H101" s="27">
        <v>0.15673738090098979</v>
      </c>
      <c r="I101" s="28">
        <v>9.0499999999999997E-2</v>
      </c>
      <c r="J101" s="28">
        <v>7.5284732971539578E-2</v>
      </c>
      <c r="K101" s="28">
        <v>2.7E-2</v>
      </c>
      <c r="L101" s="28">
        <v>8.8099999999999998E-2</v>
      </c>
      <c r="M101" s="28">
        <v>7.3122999999999994E-2</v>
      </c>
      <c r="N101" s="28">
        <v>7.4367568430956585E-2</v>
      </c>
      <c r="O101" s="28">
        <v>9.6143838457031852E-2</v>
      </c>
      <c r="P101" s="28">
        <v>-7.4367568430956585E-2</v>
      </c>
      <c r="Q101" s="29">
        <v>57.4</v>
      </c>
      <c r="R101" s="29">
        <v>0</v>
      </c>
      <c r="S101" s="29">
        <v>42.3</v>
      </c>
      <c r="T101" s="29">
        <v>42.3</v>
      </c>
      <c r="U101" s="29">
        <v>99.699999999999989</v>
      </c>
      <c r="V101" s="29">
        <v>4.91</v>
      </c>
      <c r="W101" s="29">
        <v>94.789999999999992</v>
      </c>
      <c r="X101" s="30">
        <v>4.9247743229689077E-2</v>
      </c>
      <c r="Y101" s="31">
        <v>3.7483463178009706E-2</v>
      </c>
      <c r="Z101" s="30">
        <v>0.55149934810951762</v>
      </c>
      <c r="AA101" s="30">
        <v>0.42427281845536613</v>
      </c>
      <c r="AB101" s="30">
        <v>1.2296511627906976</v>
      </c>
      <c r="AC101" s="30">
        <v>0.73693379790940761</v>
      </c>
      <c r="AD101" s="29">
        <v>4.2000000000000003E-2</v>
      </c>
      <c r="AE101" s="31">
        <v>0.19944444444444445</v>
      </c>
      <c r="AF101" s="30">
        <v>7.7459666924148338E-2</v>
      </c>
      <c r="AG101" s="30">
        <v>0.16460179221381524</v>
      </c>
      <c r="AH101" s="31">
        <v>8.6419753086419762E-2</v>
      </c>
      <c r="AI101" s="1" t="s">
        <v>100</v>
      </c>
      <c r="AJ101" s="31">
        <v>17.446808510638299</v>
      </c>
      <c r="AK101" s="31">
        <v>16.494252873563219</v>
      </c>
      <c r="AL101" s="31" t="s">
        <v>100</v>
      </c>
      <c r="AM101" s="31" t="s">
        <v>100</v>
      </c>
      <c r="AN101" s="31">
        <v>1.6686046511627908</v>
      </c>
      <c r="AO101" s="31">
        <v>4.9482758620689653</v>
      </c>
      <c r="AP101" s="31" t="s">
        <v>100</v>
      </c>
      <c r="AQ101" s="31" t="s">
        <v>100</v>
      </c>
      <c r="AR101" s="31">
        <v>1.3203788828527649</v>
      </c>
      <c r="AS101" s="31">
        <v>8.171551724137931</v>
      </c>
      <c r="AT101" s="30">
        <v>0.10977011494252874</v>
      </c>
      <c r="AU101" s="30">
        <v>6.6550522648083626E-3</v>
      </c>
      <c r="AV101" s="28">
        <v>0.248</v>
      </c>
      <c r="AW101" s="28">
        <v>0.188</v>
      </c>
      <c r="AX101" s="28">
        <v>0.16699999999999998</v>
      </c>
      <c r="AY101" s="28">
        <v>0.157</v>
      </c>
      <c r="AZ101" s="30" t="s">
        <v>100</v>
      </c>
      <c r="BA101" s="30" t="s">
        <v>100</v>
      </c>
      <c r="BB101" s="30">
        <v>0.17142857142857143</v>
      </c>
      <c r="BC101" s="30">
        <v>0</v>
      </c>
      <c r="BD101" s="30">
        <v>0.30260869565217391</v>
      </c>
      <c r="BE101" s="30">
        <v>0</v>
      </c>
      <c r="BF101" s="30">
        <v>0.23008849557522126</v>
      </c>
      <c r="BG101" s="30" t="s">
        <v>100</v>
      </c>
      <c r="BH101" s="29">
        <v>3.29</v>
      </c>
      <c r="BI101" s="29">
        <v>3.48</v>
      </c>
      <c r="BJ101" s="29">
        <v>0</v>
      </c>
      <c r="BK101" s="29">
        <v>0</v>
      </c>
      <c r="BL101" s="29">
        <v>11.6</v>
      </c>
      <c r="BM101" s="29">
        <v>11.5</v>
      </c>
      <c r="BN101" s="29">
        <v>0</v>
      </c>
      <c r="BO101" s="29">
        <v>0</v>
      </c>
      <c r="BP101" s="29">
        <v>0</v>
      </c>
      <c r="BQ101" s="29">
        <v>1.3999999999999986</v>
      </c>
      <c r="BR101" s="29">
        <v>0</v>
      </c>
      <c r="BS101" s="29">
        <v>1.08</v>
      </c>
      <c r="BT101" s="30" t="s">
        <v>100</v>
      </c>
      <c r="BU101" s="29">
        <v>-1.08</v>
      </c>
      <c r="BV101" s="29">
        <v>1.0000000000000013</v>
      </c>
      <c r="BW101" s="29">
        <v>2.4</v>
      </c>
      <c r="BX101" s="29">
        <v>20.3</v>
      </c>
      <c r="BY101" s="29">
        <v>70.272000000000006</v>
      </c>
      <c r="BZ101" s="29">
        <v>34.4</v>
      </c>
      <c r="CA101" s="29">
        <v>71.789999999999992</v>
      </c>
      <c r="CB101" s="29">
        <v>-0.38200000000000001</v>
      </c>
      <c r="CC101" s="31">
        <v>8.5000000000000006E-2</v>
      </c>
      <c r="CD101" s="31">
        <v>4.4999999999999998E-2</v>
      </c>
      <c r="CE101" s="31">
        <v>0.36</v>
      </c>
      <c r="CF101" s="31" t="s">
        <v>100</v>
      </c>
      <c r="CG101" s="31" t="s">
        <v>100</v>
      </c>
      <c r="CH101" s="29" t="s">
        <v>100</v>
      </c>
      <c r="CI101" s="29" t="s">
        <v>100</v>
      </c>
      <c r="CJ101" s="29">
        <v>-0.38200000000000001</v>
      </c>
      <c r="CK101" s="28">
        <f t="shared" si="2"/>
        <v>-0.38199999999999951</v>
      </c>
      <c r="CL101" s="34">
        <f t="shared" si="3"/>
        <v>0.16158239309095976</v>
      </c>
      <c r="CM101" s="29">
        <v>4.5199999999999996</v>
      </c>
      <c r="CN101" s="29">
        <v>1.04</v>
      </c>
      <c r="CO101" s="29">
        <v>3.48</v>
      </c>
      <c r="CP101" s="29">
        <v>57.4</v>
      </c>
      <c r="CQ101" s="29" t="s">
        <v>100</v>
      </c>
      <c r="CR101" s="29" t="s">
        <v>100</v>
      </c>
      <c r="CS101" s="29">
        <v>1.0000000000000013</v>
      </c>
      <c r="CT101" s="29">
        <v>0</v>
      </c>
      <c r="CU101" s="29">
        <v>0</v>
      </c>
      <c r="CV101" s="29">
        <v>71.789999999999992</v>
      </c>
      <c r="CW101" s="29">
        <v>0</v>
      </c>
      <c r="CX101" s="28">
        <v>0.17142857142857143</v>
      </c>
      <c r="CY101" s="28">
        <v>0</v>
      </c>
      <c r="CZ101" s="31" t="s">
        <v>100</v>
      </c>
      <c r="DA101" s="5">
        <v>21.975308641975307</v>
      </c>
      <c r="DB101" s="9"/>
      <c r="DC101" s="9"/>
    </row>
    <row r="102" spans="1:107" ht="20">
      <c r="A102" s="25" t="s">
        <v>364</v>
      </c>
      <c r="B102" s="25" t="s">
        <v>365</v>
      </c>
      <c r="C102" s="26" t="s">
        <v>110</v>
      </c>
      <c r="D102" s="26" t="s">
        <v>1137</v>
      </c>
      <c r="E102" s="32" t="s">
        <v>99</v>
      </c>
      <c r="F102" s="32" t="s">
        <v>1138</v>
      </c>
      <c r="G102" s="27">
        <v>1.05</v>
      </c>
      <c r="H102" s="27">
        <v>1.3375970456654169</v>
      </c>
      <c r="I102" s="28">
        <v>9.0499999999999997E-2</v>
      </c>
      <c r="J102" s="28">
        <v>0.18215253263272024</v>
      </c>
      <c r="K102" s="28">
        <v>2.7E-2</v>
      </c>
      <c r="L102" s="28">
        <v>8.8099999999999998E-2</v>
      </c>
      <c r="M102" s="28">
        <v>7.3122999999999994E-2</v>
      </c>
      <c r="N102" s="28">
        <v>0.15871006797038803</v>
      </c>
      <c r="O102" s="28">
        <v>-0.72821207729121418</v>
      </c>
      <c r="P102" s="28">
        <v>-0.38801713840543273</v>
      </c>
      <c r="Q102" s="29">
        <v>2004.2</v>
      </c>
      <c r="R102" s="29">
        <v>8.1542846882175173</v>
      </c>
      <c r="S102" s="29">
        <v>540.79999999999995</v>
      </c>
      <c r="T102" s="29">
        <v>548.95428468821751</v>
      </c>
      <c r="U102" s="29">
        <v>2553.1542846882176</v>
      </c>
      <c r="V102" s="29">
        <v>97</v>
      </c>
      <c r="W102" s="29">
        <v>2456.1542846882176</v>
      </c>
      <c r="X102" s="30">
        <v>3.7992220282858979E-2</v>
      </c>
      <c r="Y102" s="31">
        <v>9.7500975009750092E-4</v>
      </c>
      <c r="Z102" s="30">
        <v>0.69898935472943935</v>
      </c>
      <c r="AA102" s="30">
        <v>0.2150102279288045</v>
      </c>
      <c r="AB102" s="30">
        <v>2.3221416441971976</v>
      </c>
      <c r="AC102" s="30">
        <v>0.27390194825277792</v>
      </c>
      <c r="AD102" s="29">
        <v>0.60099999999999998</v>
      </c>
      <c r="AE102" s="31">
        <v>0.66830555555555571</v>
      </c>
      <c r="AF102" s="30">
        <v>3.1622776601683791E-2</v>
      </c>
      <c r="AG102" s="30">
        <v>0.16601957715883994</v>
      </c>
      <c r="AH102" s="31">
        <v>0.15509039010466222</v>
      </c>
      <c r="AI102" s="1" t="s">
        <v>100</v>
      </c>
      <c r="AJ102" s="31" t="s">
        <v>100</v>
      </c>
      <c r="AK102" s="31" t="s">
        <v>100</v>
      </c>
      <c r="AL102" s="31" t="s">
        <v>100</v>
      </c>
      <c r="AM102" s="31" t="s">
        <v>100</v>
      </c>
      <c r="AN102" s="31">
        <v>8.4780033840947553</v>
      </c>
      <c r="AO102" s="31">
        <v>2.4196547144754317</v>
      </c>
      <c r="AP102" s="31" t="s">
        <v>100</v>
      </c>
      <c r="AQ102" s="31" t="s">
        <v>100</v>
      </c>
      <c r="AR102" s="31">
        <v>3.5681542765448255</v>
      </c>
      <c r="AS102" s="31">
        <v>2.9652955266065648</v>
      </c>
      <c r="AT102" s="30" t="s">
        <v>100</v>
      </c>
      <c r="AU102" s="30">
        <v>0</v>
      </c>
      <c r="AV102" s="28" t="s">
        <v>100</v>
      </c>
      <c r="AW102" s="28" t="s">
        <v>100</v>
      </c>
      <c r="AX102" s="28">
        <v>-0.23399999999999999</v>
      </c>
      <c r="AY102" s="28">
        <v>2.9399999999999999E-2</v>
      </c>
      <c r="AZ102" s="30" t="s">
        <v>100</v>
      </c>
      <c r="BA102" s="30" t="s">
        <v>100</v>
      </c>
      <c r="BB102" s="30">
        <v>-0.54605954465849393</v>
      </c>
      <c r="BC102" s="30">
        <v>-0.22930707043504467</v>
      </c>
      <c r="BD102" s="30">
        <v>-0.22351254480286739</v>
      </c>
      <c r="BE102" s="30">
        <v>-0.26361413181024157</v>
      </c>
      <c r="BF102" s="30">
        <v>0</v>
      </c>
      <c r="BG102" s="30">
        <v>3.7999999999999997E-4</v>
      </c>
      <c r="BH102" s="29">
        <v>-138.4</v>
      </c>
      <c r="BI102" s="29">
        <v>-155.9</v>
      </c>
      <c r="BJ102" s="29">
        <v>-183.7</v>
      </c>
      <c r="BK102" s="29">
        <v>-183.87085693764348</v>
      </c>
      <c r="BL102" s="29">
        <v>828.3</v>
      </c>
      <c r="BM102" s="29">
        <v>697.5</v>
      </c>
      <c r="BN102" s="29">
        <v>-109.3</v>
      </c>
      <c r="BO102" s="29">
        <v>-128.84</v>
      </c>
      <c r="BP102" s="29">
        <v>-183.87085693764348</v>
      </c>
      <c r="BQ102" s="29">
        <v>110.89999999999999</v>
      </c>
      <c r="BR102" s="29">
        <v>0</v>
      </c>
      <c r="BS102" s="29">
        <v>-107.1</v>
      </c>
      <c r="BT102" s="30" t="s">
        <v>100</v>
      </c>
      <c r="BU102" s="29">
        <v>-76.770856937643487</v>
      </c>
      <c r="BV102" s="29">
        <v>-159.69999999999999</v>
      </c>
      <c r="BW102" s="29">
        <v>-48.800000000000011</v>
      </c>
      <c r="BX102" s="29">
        <v>285.5</v>
      </c>
      <c r="BY102" s="29">
        <v>801.8542846882176</v>
      </c>
      <c r="BZ102" s="29">
        <v>236.4</v>
      </c>
      <c r="CA102" s="29">
        <v>688.35428468821749</v>
      </c>
      <c r="CB102" s="29">
        <v>0</v>
      </c>
      <c r="CC102" s="31">
        <v>3.5000000000000003E-2</v>
      </c>
      <c r="CD102" s="31">
        <v>0.65800000000000003</v>
      </c>
      <c r="CE102" s="31">
        <v>0.36</v>
      </c>
      <c r="CF102" s="31" t="s">
        <v>100</v>
      </c>
      <c r="CG102" s="31" t="s">
        <v>100</v>
      </c>
      <c r="CH102" s="29" t="s">
        <v>100</v>
      </c>
      <c r="CI102" s="29" t="s">
        <v>100</v>
      </c>
      <c r="CJ102" s="29">
        <v>0</v>
      </c>
      <c r="CK102" s="28">
        <f t="shared" si="2"/>
        <v>0</v>
      </c>
      <c r="CL102" s="34">
        <f t="shared" si="3"/>
        <v>1.2033047784037101</v>
      </c>
      <c r="CM102" s="29" t="s">
        <v>100</v>
      </c>
      <c r="CN102" s="29" t="s">
        <v>100</v>
      </c>
      <c r="CO102" s="29" t="s">
        <v>100</v>
      </c>
      <c r="CP102" s="29" t="s">
        <v>100</v>
      </c>
      <c r="CQ102" s="29" t="s">
        <v>100</v>
      </c>
      <c r="CR102" s="29" t="s">
        <v>100</v>
      </c>
      <c r="CS102" s="29" t="s">
        <v>100</v>
      </c>
      <c r="CT102" s="29">
        <v>0</v>
      </c>
      <c r="CU102" s="29">
        <v>-183.87085693764348</v>
      </c>
      <c r="CV102" s="29">
        <v>688.35428468821749</v>
      </c>
      <c r="CW102" s="29">
        <v>-109.3</v>
      </c>
      <c r="CX102" s="28">
        <v>-0.54605954465849393</v>
      </c>
      <c r="CY102" s="28">
        <v>-0.22930707043504467</v>
      </c>
      <c r="CZ102" s="31" t="s">
        <v>100</v>
      </c>
      <c r="DA102" s="5">
        <v>10.244449836224677</v>
      </c>
      <c r="DB102" s="9"/>
      <c r="DC102" s="9"/>
    </row>
    <row r="103" spans="1:107" ht="20">
      <c r="A103" s="25" t="s">
        <v>601</v>
      </c>
      <c r="B103" s="25" t="s">
        <v>602</v>
      </c>
      <c r="C103" s="26" t="s">
        <v>147</v>
      </c>
      <c r="D103" s="26" t="s">
        <v>1137</v>
      </c>
      <c r="E103" s="32" t="s">
        <v>99</v>
      </c>
      <c r="F103" s="32" t="s">
        <v>1138</v>
      </c>
      <c r="G103" s="27">
        <v>0.75</v>
      </c>
      <c r="H103" s="27">
        <v>0.75</v>
      </c>
      <c r="I103" s="28">
        <v>9.0499999999999997E-2</v>
      </c>
      <c r="J103" s="28">
        <v>0.12897500000000001</v>
      </c>
      <c r="K103" s="28">
        <v>3.6999999999999998E-2</v>
      </c>
      <c r="L103" s="28">
        <v>9.8099999999999993E-2</v>
      </c>
      <c r="M103" s="28">
        <v>8.1422999999999995E-2</v>
      </c>
      <c r="N103" s="28">
        <v>0.12897500000000001</v>
      </c>
      <c r="O103" s="28">
        <v>2.5106632653061206E-2</v>
      </c>
      <c r="P103" s="28">
        <v>0.22545960097954454</v>
      </c>
      <c r="Q103" s="29">
        <v>26.1</v>
      </c>
      <c r="R103" s="29">
        <v>0</v>
      </c>
      <c r="S103" s="29">
        <v>0</v>
      </c>
      <c r="T103" s="29">
        <v>0</v>
      </c>
      <c r="U103" s="29">
        <v>26.1</v>
      </c>
      <c r="V103" s="29">
        <v>18.5</v>
      </c>
      <c r="W103" s="29">
        <v>7.6000000000000014</v>
      </c>
      <c r="X103" s="30">
        <v>0.70881226053639845</v>
      </c>
      <c r="Y103" s="31">
        <v>1.7695356738391847E-2</v>
      </c>
      <c r="Z103" s="30">
        <v>0</v>
      </c>
      <c r="AA103" s="30">
        <v>0</v>
      </c>
      <c r="AB103" s="30">
        <v>0</v>
      </c>
      <c r="AC103" s="30">
        <v>0</v>
      </c>
      <c r="AD103" s="29">
        <v>7.3999999999999996E-2</v>
      </c>
      <c r="AE103" s="31">
        <v>2.0003055555555558</v>
      </c>
      <c r="AF103" s="30">
        <v>0.15491933384829668</v>
      </c>
      <c r="AG103" s="30">
        <v>0.61193136870077181</v>
      </c>
      <c r="AH103" s="31">
        <v>0.42307692307692307</v>
      </c>
      <c r="AI103" s="1">
        <v>163</v>
      </c>
      <c r="AJ103" s="31">
        <v>8.5855263157894743</v>
      </c>
      <c r="AK103" s="31">
        <v>8.6423841059602662</v>
      </c>
      <c r="AL103" s="31" t="s">
        <v>100</v>
      </c>
      <c r="AM103" s="31" t="s">
        <v>100</v>
      </c>
      <c r="AN103" s="31">
        <v>1.125</v>
      </c>
      <c r="AO103" s="31">
        <v>0.19712990936555891</v>
      </c>
      <c r="AP103" s="31">
        <v>4.6625766871165659</v>
      </c>
      <c r="AQ103" s="31">
        <v>3.7438423645320209</v>
      </c>
      <c r="AR103" s="31">
        <v>1.6170212765957452</v>
      </c>
      <c r="AS103" s="31">
        <v>5.740181268882176E-2</v>
      </c>
      <c r="AT103" s="30">
        <v>0</v>
      </c>
      <c r="AU103" s="30">
        <v>0</v>
      </c>
      <c r="AV103" s="28">
        <v>0.42799999999999999</v>
      </c>
      <c r="AW103" s="28" t="s">
        <v>100</v>
      </c>
      <c r="AX103" s="28">
        <v>4.8000000000000001E-2</v>
      </c>
      <c r="AY103" s="28" t="s">
        <v>100</v>
      </c>
      <c r="AZ103" s="30" t="s">
        <v>100</v>
      </c>
      <c r="BA103" s="30" t="s">
        <v>100</v>
      </c>
      <c r="BB103" s="30">
        <v>0.15408163265306121</v>
      </c>
      <c r="BC103" s="30">
        <v>0.35443460097954455</v>
      </c>
      <c r="BD103" s="30">
        <v>2.3930269413629159E-2</v>
      </c>
      <c r="BE103" s="30">
        <v>1.2916006339144215E-2</v>
      </c>
      <c r="BF103" s="30">
        <v>0.15196629213483148</v>
      </c>
      <c r="BG103" s="30">
        <v>0.65629999999999999</v>
      </c>
      <c r="BH103" s="29">
        <v>3.04</v>
      </c>
      <c r="BI103" s="29">
        <v>3.02</v>
      </c>
      <c r="BJ103" s="29">
        <v>1.63</v>
      </c>
      <c r="BK103" s="29">
        <v>1.63</v>
      </c>
      <c r="BL103" s="29">
        <v>132.4</v>
      </c>
      <c r="BM103" s="29">
        <v>126.2</v>
      </c>
      <c r="BN103" s="29">
        <v>2.31</v>
      </c>
      <c r="BO103" s="29">
        <v>2.0299999999999998</v>
      </c>
      <c r="BP103" s="29">
        <v>1.3822949438202246</v>
      </c>
      <c r="BQ103" s="29">
        <v>0</v>
      </c>
      <c r="BR103" s="29">
        <v>0</v>
      </c>
      <c r="BS103" s="29">
        <v>2.31</v>
      </c>
      <c r="BT103" s="30">
        <v>1.6711339431047134</v>
      </c>
      <c r="BU103" s="29">
        <v>-0.9277050561797755</v>
      </c>
      <c r="BV103" s="29">
        <v>0.71</v>
      </c>
      <c r="BW103" s="29">
        <v>0.71</v>
      </c>
      <c r="BX103" s="29">
        <v>19.600000000000001</v>
      </c>
      <c r="BY103" s="29">
        <v>3.9000000000000021</v>
      </c>
      <c r="BZ103" s="29">
        <v>23.2</v>
      </c>
      <c r="CA103" s="29">
        <v>4.6999999999999993</v>
      </c>
      <c r="CB103" s="29">
        <v>0</v>
      </c>
      <c r="CC103" s="31">
        <v>0.63200000000000001</v>
      </c>
      <c r="CD103" s="31">
        <v>0.89900000000000002</v>
      </c>
      <c r="CE103" s="31">
        <v>0.36</v>
      </c>
      <c r="CF103" s="31" t="s">
        <v>100</v>
      </c>
      <c r="CG103" s="31" t="s">
        <v>100</v>
      </c>
      <c r="CH103" s="29" t="s">
        <v>100</v>
      </c>
      <c r="CI103" s="29" t="s">
        <v>100</v>
      </c>
      <c r="CJ103" s="29">
        <v>0</v>
      </c>
      <c r="CK103" s="28">
        <f t="shared" si="2"/>
        <v>0</v>
      </c>
      <c r="CL103" s="34">
        <f t="shared" si="3"/>
        <v>28.170212765957451</v>
      </c>
      <c r="CM103" s="29">
        <v>3.56</v>
      </c>
      <c r="CN103" s="29">
        <v>0.54100000000000004</v>
      </c>
      <c r="CO103" s="29">
        <v>3.02</v>
      </c>
      <c r="CP103" s="29">
        <v>26.1</v>
      </c>
      <c r="CQ103" s="29">
        <v>2.0299999999999998</v>
      </c>
      <c r="CR103" s="29">
        <v>7.6000000000000014</v>
      </c>
      <c r="CS103" s="29" t="s">
        <v>100</v>
      </c>
      <c r="CT103" s="29">
        <v>0</v>
      </c>
      <c r="CU103" s="29">
        <v>1.63</v>
      </c>
      <c r="CV103" s="29">
        <v>4.6999999999999993</v>
      </c>
      <c r="CW103" s="29">
        <v>2.31</v>
      </c>
      <c r="CX103" s="28">
        <v>0.15408163265306121</v>
      </c>
      <c r="CY103" s="28">
        <v>0.35443460097954455</v>
      </c>
      <c r="CZ103" s="31">
        <v>3.2900432900432905</v>
      </c>
      <c r="DA103" s="5">
        <v>18.764705882352938</v>
      </c>
      <c r="DB103" s="9"/>
      <c r="DC103" s="9"/>
    </row>
    <row r="104" spans="1:107" ht="20">
      <c r="A104" s="25" t="s">
        <v>971</v>
      </c>
      <c r="B104" s="25" t="s">
        <v>972</v>
      </c>
      <c r="C104" s="26" t="s">
        <v>151</v>
      </c>
      <c r="D104" s="26" t="s">
        <v>1137</v>
      </c>
      <c r="E104" s="32" t="s">
        <v>99</v>
      </c>
      <c r="F104" s="32" t="s">
        <v>1138</v>
      </c>
      <c r="G104" s="27">
        <v>0.79</v>
      </c>
      <c r="H104" s="27">
        <v>1.4336352219209363</v>
      </c>
      <c r="I104" s="28">
        <v>9.0499999999999997E-2</v>
      </c>
      <c r="J104" s="28">
        <v>0.19084398758384474</v>
      </c>
      <c r="K104" s="28">
        <v>3.2000000000000001E-2</v>
      </c>
      <c r="L104" s="28">
        <v>9.3100000000000002E-2</v>
      </c>
      <c r="M104" s="28">
        <v>7.7272999999999994E-2</v>
      </c>
      <c r="N104" s="28">
        <v>0.13281170650307778</v>
      </c>
      <c r="O104" s="28">
        <v>-0.10888079739979566</v>
      </c>
      <c r="P104" s="28">
        <v>-3.9181892755030145E-2</v>
      </c>
      <c r="Q104" s="29">
        <v>2.4500000000000002</v>
      </c>
      <c r="R104" s="29">
        <v>0</v>
      </c>
      <c r="S104" s="29">
        <v>2.56</v>
      </c>
      <c r="T104" s="29">
        <v>2.56</v>
      </c>
      <c r="U104" s="29">
        <v>5.01</v>
      </c>
      <c r="V104" s="29">
        <v>0.19</v>
      </c>
      <c r="W104" s="29">
        <v>4.8199999999999994</v>
      </c>
      <c r="X104" s="30">
        <v>3.7924151696606789E-2</v>
      </c>
      <c r="Y104" s="31">
        <v>3.2109398609851923E-2</v>
      </c>
      <c r="Z104" s="30">
        <v>0.24830261881668284</v>
      </c>
      <c r="AA104" s="30">
        <v>0.51097804391217572</v>
      </c>
      <c r="AB104" s="30">
        <v>0.33032258064516129</v>
      </c>
      <c r="AC104" s="30">
        <v>1.0448979591836733</v>
      </c>
      <c r="AD104" s="29">
        <v>4.0000000000000001E-3</v>
      </c>
      <c r="AE104" s="31">
        <v>0.94541666666666679</v>
      </c>
      <c r="AF104" s="30">
        <v>0.23452078799117149</v>
      </c>
      <c r="AG104" s="30">
        <v>0.28206454773847262</v>
      </c>
      <c r="AH104" s="31">
        <v>0</v>
      </c>
      <c r="AI104" s="1">
        <v>3.1400966183574881</v>
      </c>
      <c r="AJ104" s="31">
        <v>4.3057996485061523</v>
      </c>
      <c r="AK104" s="31">
        <v>3.6676646706586826</v>
      </c>
      <c r="AL104" s="31" t="s">
        <v>100</v>
      </c>
      <c r="AM104" s="31" t="s">
        <v>100</v>
      </c>
      <c r="AN104" s="31">
        <v>0.31612903225806455</v>
      </c>
      <c r="AO104" s="31">
        <v>0.66757493188010908</v>
      </c>
      <c r="AP104" s="31">
        <v>3.707692307692307</v>
      </c>
      <c r="AQ104" s="31">
        <v>3.5970149253731338</v>
      </c>
      <c r="AR104" s="31">
        <v>0.47628458498023707</v>
      </c>
      <c r="AS104" s="31">
        <v>1.313351498637602</v>
      </c>
      <c r="AT104" s="30">
        <v>0</v>
      </c>
      <c r="AU104" s="30">
        <v>0</v>
      </c>
      <c r="AV104" s="28">
        <v>0.16300000000000001</v>
      </c>
      <c r="AW104" s="28">
        <v>-5.9800000000000006E-2</v>
      </c>
      <c r="AX104" s="28">
        <v>0.215</v>
      </c>
      <c r="AY104" s="28">
        <v>-5.8600000000000006E-2</v>
      </c>
      <c r="AZ104" s="30" t="s">
        <v>100</v>
      </c>
      <c r="BA104" s="30" t="s">
        <v>100</v>
      </c>
      <c r="BB104" s="30">
        <v>8.1963190184049087E-2</v>
      </c>
      <c r="BC104" s="30">
        <v>9.362981374804763E-2</v>
      </c>
      <c r="BD104" s="30">
        <v>0.17671957671957675</v>
      </c>
      <c r="BE104" s="30">
        <v>0.34391534391534395</v>
      </c>
      <c r="BF104" s="30">
        <v>0.22027972027972029</v>
      </c>
      <c r="BG104" s="30" t="s">
        <v>100</v>
      </c>
      <c r="BH104" s="29">
        <v>0.56899999999999995</v>
      </c>
      <c r="BI104" s="29">
        <v>0.66800000000000004</v>
      </c>
      <c r="BJ104" s="29">
        <v>1.3</v>
      </c>
      <c r="BK104" s="29">
        <v>1.3</v>
      </c>
      <c r="BL104" s="29">
        <v>3.67</v>
      </c>
      <c r="BM104" s="29">
        <v>3.78</v>
      </c>
      <c r="BN104" s="29">
        <v>1.1299999999999999</v>
      </c>
      <c r="BO104" s="29">
        <v>1.34</v>
      </c>
      <c r="BP104" s="29">
        <v>1.0136363636363637</v>
      </c>
      <c r="BQ104" s="29">
        <v>1.4630000000000001</v>
      </c>
      <c r="BR104" s="29">
        <v>0</v>
      </c>
      <c r="BS104" s="29">
        <v>-5.7000000000000002E-2</v>
      </c>
      <c r="BT104" s="30">
        <v>-5.6233183856502243E-2</v>
      </c>
      <c r="BU104" s="29">
        <v>1.0706363636363636</v>
      </c>
      <c r="BV104" s="29">
        <v>-0.73799999999999999</v>
      </c>
      <c r="BW104" s="29">
        <v>0.72500000000000009</v>
      </c>
      <c r="BX104" s="29">
        <v>8.15</v>
      </c>
      <c r="BY104" s="29">
        <v>10.826000000000001</v>
      </c>
      <c r="BZ104" s="29">
        <v>7.75</v>
      </c>
      <c r="CA104" s="29">
        <v>10.120000000000001</v>
      </c>
      <c r="CB104" s="29">
        <v>0</v>
      </c>
      <c r="CC104" s="31">
        <v>0.441</v>
      </c>
      <c r="CD104" s="31">
        <v>0.13600000000000001</v>
      </c>
      <c r="CE104" s="31">
        <v>0.36</v>
      </c>
      <c r="CF104" s="31" t="s">
        <v>100</v>
      </c>
      <c r="CG104" s="31" t="s">
        <v>100</v>
      </c>
      <c r="CH104" s="29" t="s">
        <v>100</v>
      </c>
      <c r="CI104" s="29" t="s">
        <v>100</v>
      </c>
      <c r="CJ104" s="29">
        <v>0</v>
      </c>
      <c r="CK104" s="28">
        <f t="shared" si="2"/>
        <v>0</v>
      </c>
      <c r="CL104" s="34">
        <f t="shared" si="3"/>
        <v>0.36264822134387348</v>
      </c>
      <c r="CM104" s="29">
        <v>0.85799999999999998</v>
      </c>
      <c r="CN104" s="29">
        <v>0.189</v>
      </c>
      <c r="CO104" s="29">
        <v>0.66800000000000004</v>
      </c>
      <c r="CP104" s="29">
        <v>2.4500000000000002</v>
      </c>
      <c r="CQ104" s="29">
        <v>1.34</v>
      </c>
      <c r="CR104" s="29">
        <v>4.8199999999999994</v>
      </c>
      <c r="CS104" s="29" t="s">
        <v>100</v>
      </c>
      <c r="CT104" s="29">
        <v>0</v>
      </c>
      <c r="CU104" s="29">
        <v>1.3</v>
      </c>
      <c r="CV104" s="29">
        <v>10.120000000000001</v>
      </c>
      <c r="CW104" s="29">
        <v>1.1299999999999999</v>
      </c>
      <c r="CX104" s="28">
        <v>8.1963190184049087E-2</v>
      </c>
      <c r="CY104" s="28">
        <v>9.362981374804763E-2</v>
      </c>
      <c r="CZ104" s="31">
        <v>4.2654867256637168</v>
      </c>
      <c r="DA104" s="5">
        <v>5.3770491803278686</v>
      </c>
      <c r="DB104" s="9"/>
      <c r="DC104" s="9"/>
    </row>
    <row r="105" spans="1:107" ht="20">
      <c r="A105" s="25" t="s">
        <v>1041</v>
      </c>
      <c r="B105" s="25" t="s">
        <v>1042</v>
      </c>
      <c r="C105" s="26" t="s">
        <v>132</v>
      </c>
      <c r="D105" s="26" t="s">
        <v>1137</v>
      </c>
      <c r="E105" s="32" t="s">
        <v>99</v>
      </c>
      <c r="F105" s="32" t="s">
        <v>1138</v>
      </c>
      <c r="G105" s="27">
        <v>0.7</v>
      </c>
      <c r="H105" s="27">
        <v>0.96455747544561643</v>
      </c>
      <c r="I105" s="28">
        <v>9.0499999999999997E-2</v>
      </c>
      <c r="J105" s="28">
        <v>0.14839245152782829</v>
      </c>
      <c r="K105" s="28">
        <v>4.1999999999999996E-2</v>
      </c>
      <c r="L105" s="28">
        <v>0.1031</v>
      </c>
      <c r="M105" s="28">
        <v>8.5572999999999996E-2</v>
      </c>
      <c r="N105" s="28">
        <v>0.12979596344430216</v>
      </c>
      <c r="O105" s="28">
        <v>-2.0902411687190842E-2</v>
      </c>
      <c r="P105" s="28">
        <v>8.4170145866172552E-3</v>
      </c>
      <c r="Q105" s="29">
        <v>274.89999999999998</v>
      </c>
      <c r="R105" s="29">
        <v>0</v>
      </c>
      <c r="S105" s="29">
        <v>115.6</v>
      </c>
      <c r="T105" s="29">
        <v>115.6</v>
      </c>
      <c r="U105" s="29">
        <v>390.5</v>
      </c>
      <c r="V105" s="29">
        <v>78.8</v>
      </c>
      <c r="W105" s="29">
        <v>311.7</v>
      </c>
      <c r="X105" s="30">
        <v>0.20179257362355954</v>
      </c>
      <c r="Y105" s="31">
        <v>0.61157007660174356</v>
      </c>
      <c r="Z105" s="30">
        <v>0.34070144414972003</v>
      </c>
      <c r="AA105" s="30">
        <v>0.29603072983354672</v>
      </c>
      <c r="AB105" s="30">
        <v>0.51676352257487712</v>
      </c>
      <c r="AC105" s="30">
        <v>0.420516551473263</v>
      </c>
      <c r="AD105" s="29">
        <v>2.8000000000000001E-2</v>
      </c>
      <c r="AE105" s="31">
        <v>3.1582222222222223</v>
      </c>
      <c r="AF105" s="30">
        <v>0.21908902300206645</v>
      </c>
      <c r="AG105" s="30">
        <v>0.66274429458125095</v>
      </c>
      <c r="AH105" s="31">
        <v>0.35714285714285715</v>
      </c>
      <c r="AI105" s="1">
        <v>83.076923076923066</v>
      </c>
      <c r="AJ105" s="31">
        <v>8.6993670886075947</v>
      </c>
      <c r="AK105" s="31">
        <v>9.5451388888888875</v>
      </c>
      <c r="AL105" s="31">
        <v>9.3333333333333339</v>
      </c>
      <c r="AM105" s="31" t="s">
        <v>100</v>
      </c>
      <c r="AN105" s="31">
        <v>1.2288779615556549</v>
      </c>
      <c r="AO105" s="31">
        <v>4.0545722713864309</v>
      </c>
      <c r="AP105" s="31">
        <v>8.2460317460317469</v>
      </c>
      <c r="AQ105" s="31">
        <v>8.1383812010443872</v>
      </c>
      <c r="AR105" s="31">
        <v>1.1965451055662191</v>
      </c>
      <c r="AS105" s="31">
        <v>4.5973451327433628</v>
      </c>
      <c r="AT105" s="30">
        <v>5.8333333333333327E-2</v>
      </c>
      <c r="AU105" s="30">
        <v>6.111313204801746E-3</v>
      </c>
      <c r="AV105" s="28">
        <v>0.252</v>
      </c>
      <c r="AW105" s="28" t="s">
        <v>100</v>
      </c>
      <c r="AX105" s="28">
        <v>0.127</v>
      </c>
      <c r="AY105" s="28" t="s">
        <v>100</v>
      </c>
      <c r="AZ105" s="30">
        <v>-7.8E-2</v>
      </c>
      <c r="BA105" s="30">
        <v>2.86E-2</v>
      </c>
      <c r="BB105" s="30">
        <v>0.12749003984063745</v>
      </c>
      <c r="BC105" s="30">
        <v>0.13821297803091942</v>
      </c>
      <c r="BD105" s="30">
        <v>0.43835616438356162</v>
      </c>
      <c r="BE105" s="30">
        <v>0.57534246575342463</v>
      </c>
      <c r="BF105" s="30">
        <v>0.10125000000000001</v>
      </c>
      <c r="BG105" s="30">
        <v>6.480000000000001E-2</v>
      </c>
      <c r="BH105" s="29">
        <v>31.6</v>
      </c>
      <c r="BI105" s="29">
        <v>28.8</v>
      </c>
      <c r="BJ105" s="29">
        <v>37.799999999999997</v>
      </c>
      <c r="BK105" s="29">
        <v>37.799999999999997</v>
      </c>
      <c r="BL105" s="29">
        <v>67.8</v>
      </c>
      <c r="BM105" s="29">
        <v>65.7</v>
      </c>
      <c r="BN105" s="29">
        <v>38.6</v>
      </c>
      <c r="BO105" s="29">
        <v>38.299999999999997</v>
      </c>
      <c r="BP105" s="29">
        <v>33.972749999999998</v>
      </c>
      <c r="BQ105" s="29">
        <v>-75.5</v>
      </c>
      <c r="BR105" s="29">
        <v>0</v>
      </c>
      <c r="BS105" s="29">
        <v>0.495</v>
      </c>
      <c r="BT105" s="30">
        <v>1.4570501357705809E-2</v>
      </c>
      <c r="BU105" s="29">
        <v>33.47775</v>
      </c>
      <c r="BV105" s="29">
        <v>103.80500000000001</v>
      </c>
      <c r="BW105" s="29">
        <v>28.305</v>
      </c>
      <c r="BX105" s="29">
        <v>225.9</v>
      </c>
      <c r="BY105" s="29">
        <v>245.8</v>
      </c>
      <c r="BZ105" s="29">
        <v>223.7</v>
      </c>
      <c r="CA105" s="29">
        <v>260.49999999999994</v>
      </c>
      <c r="CB105" s="29">
        <v>-1.68</v>
      </c>
      <c r="CC105" s="31">
        <v>0.96799999999999997</v>
      </c>
      <c r="CD105" s="31">
        <v>1.48</v>
      </c>
      <c r="CE105" s="31">
        <v>0.36</v>
      </c>
      <c r="CF105" s="31" t="s">
        <v>100</v>
      </c>
      <c r="CG105" s="31" t="s">
        <v>100</v>
      </c>
      <c r="CH105" s="29" t="s">
        <v>100</v>
      </c>
      <c r="CI105" s="29" t="s">
        <v>100</v>
      </c>
      <c r="CJ105" s="29">
        <v>-1.68</v>
      </c>
      <c r="CK105" s="28">
        <f t="shared" si="2"/>
        <v>-1.6184191512932902E-2</v>
      </c>
      <c r="CL105" s="34">
        <f t="shared" si="3"/>
        <v>0.26026871401151636</v>
      </c>
      <c r="CM105" s="29">
        <v>32</v>
      </c>
      <c r="CN105" s="29">
        <v>3.24</v>
      </c>
      <c r="CO105" s="29">
        <v>28.8</v>
      </c>
      <c r="CP105" s="29">
        <v>274.89999999999998</v>
      </c>
      <c r="CQ105" s="29">
        <v>38.299999999999997</v>
      </c>
      <c r="CR105" s="29">
        <v>311.7</v>
      </c>
      <c r="CS105" s="29">
        <v>103.80500000000001</v>
      </c>
      <c r="CT105" s="29">
        <v>0</v>
      </c>
      <c r="CU105" s="29">
        <v>37.799999999999997</v>
      </c>
      <c r="CV105" s="29">
        <v>260.49999999999994</v>
      </c>
      <c r="CW105" s="29">
        <v>38.6</v>
      </c>
      <c r="CX105" s="28">
        <v>0.12749003984063745</v>
      </c>
      <c r="CY105" s="28">
        <v>0.13821297803091942</v>
      </c>
      <c r="CZ105" s="31">
        <v>8.0751295336787567</v>
      </c>
      <c r="DA105" s="5">
        <v>16.687931311186006</v>
      </c>
      <c r="DB105" s="9"/>
      <c r="DC105" s="9"/>
    </row>
    <row r="106" spans="1:107" ht="20">
      <c r="A106" s="25" t="s">
        <v>487</v>
      </c>
      <c r="B106" s="25" t="s">
        <v>488</v>
      </c>
      <c r="C106" s="26" t="s">
        <v>102</v>
      </c>
      <c r="D106" s="26" t="s">
        <v>1137</v>
      </c>
      <c r="E106" s="32" t="s">
        <v>99</v>
      </c>
      <c r="F106" s="32" t="s">
        <v>1138</v>
      </c>
      <c r="G106" s="27">
        <v>1.1000000000000001</v>
      </c>
      <c r="H106" s="27">
        <v>4.8484245344762193</v>
      </c>
      <c r="I106" s="28">
        <v>9.0499999999999997E-2</v>
      </c>
      <c r="J106" s="28">
        <v>0.49988242037009784</v>
      </c>
      <c r="K106" s="28">
        <v>3.6999999999999998E-2</v>
      </c>
      <c r="L106" s="28">
        <v>9.8099999999999993E-2</v>
      </c>
      <c r="M106" s="28">
        <v>8.1422999999999995E-2</v>
      </c>
      <c r="N106" s="28">
        <v>0.13496649700863106</v>
      </c>
      <c r="O106" s="28">
        <v>-0.44297538301127942</v>
      </c>
      <c r="P106" s="28">
        <v>-0.10364717621290803</v>
      </c>
      <c r="Q106" s="29">
        <v>270.2</v>
      </c>
      <c r="R106" s="29">
        <v>992.69874402813548</v>
      </c>
      <c r="S106" s="29">
        <v>848.8</v>
      </c>
      <c r="T106" s="29">
        <v>1841.4987440281354</v>
      </c>
      <c r="U106" s="29">
        <v>2111.6987440281355</v>
      </c>
      <c r="V106" s="29">
        <v>7.98</v>
      </c>
      <c r="W106" s="29">
        <v>2103.7187440281355</v>
      </c>
      <c r="X106" s="30">
        <v>3.7789481205912382E-3</v>
      </c>
      <c r="Y106" s="31">
        <v>0.20474852224979595</v>
      </c>
      <c r="Z106" s="30">
        <v>0.78983475703983175</v>
      </c>
      <c r="AA106" s="30">
        <v>0.87204614258348967</v>
      </c>
      <c r="AB106" s="30">
        <v>3.7581607020982357</v>
      </c>
      <c r="AC106" s="30">
        <v>6.8153173354113079</v>
      </c>
      <c r="AD106" s="29">
        <v>7.0000000000000001E-3</v>
      </c>
      <c r="AE106" s="31">
        <v>0.51361111111111113</v>
      </c>
      <c r="AF106" s="30">
        <v>7.0710678118654752E-2</v>
      </c>
      <c r="AG106" s="30">
        <v>0.58124177413534217</v>
      </c>
      <c r="AH106" s="31">
        <v>0.5</v>
      </c>
      <c r="AI106" s="1">
        <v>1.8421807747489241</v>
      </c>
      <c r="AJ106" s="31">
        <v>10.31297709923664</v>
      </c>
      <c r="AK106" s="31">
        <v>10.31297709923664</v>
      </c>
      <c r="AL106" s="31" t="s">
        <v>100</v>
      </c>
      <c r="AM106" s="31" t="s">
        <v>100</v>
      </c>
      <c r="AN106" s="31">
        <v>0.55142857142857138</v>
      </c>
      <c r="AO106" s="31">
        <v>1.0297256097560976</v>
      </c>
      <c r="AP106" s="31">
        <v>15.634028068135095</v>
      </c>
      <c r="AQ106" s="31">
        <v>5.4999182850408772</v>
      </c>
      <c r="AR106" s="31">
        <v>0.92478521620714937</v>
      </c>
      <c r="AS106" s="31">
        <v>8.017220823277956</v>
      </c>
      <c r="AT106" s="30">
        <v>0</v>
      </c>
      <c r="AU106" s="30">
        <v>0</v>
      </c>
      <c r="AV106" s="28" t="s">
        <v>100</v>
      </c>
      <c r="AW106" s="28">
        <v>1.1579999999999999</v>
      </c>
      <c r="AX106" s="28">
        <v>1.1220000000000001</v>
      </c>
      <c r="AY106" s="28">
        <v>0.83</v>
      </c>
      <c r="AZ106" s="30" t="s">
        <v>100</v>
      </c>
      <c r="BA106" s="30" t="s">
        <v>100</v>
      </c>
      <c r="BB106" s="30">
        <v>5.690703735881842E-2</v>
      </c>
      <c r="BC106" s="30">
        <v>3.1319320795723027E-2</v>
      </c>
      <c r="BD106" s="30">
        <v>9.9847560975609762E-2</v>
      </c>
      <c r="BE106" s="30">
        <v>0.51280583534440916</v>
      </c>
      <c r="BF106" s="30">
        <v>0.5</v>
      </c>
      <c r="BG106" s="30">
        <v>6.5000000000000002E-2</v>
      </c>
      <c r="BH106" s="29">
        <v>26.2</v>
      </c>
      <c r="BI106" s="29">
        <v>26.2</v>
      </c>
      <c r="BJ106" s="29">
        <v>128.4</v>
      </c>
      <c r="BK106" s="29">
        <v>134.56025119437294</v>
      </c>
      <c r="BL106" s="29">
        <v>262.39999999999998</v>
      </c>
      <c r="BM106" s="29">
        <v>262.39999999999998</v>
      </c>
      <c r="BN106" s="29">
        <v>177.8</v>
      </c>
      <c r="BO106" s="29">
        <v>382.5</v>
      </c>
      <c r="BP106" s="29">
        <v>67.280125597186469</v>
      </c>
      <c r="BQ106" s="29">
        <v>-33.900000000000006</v>
      </c>
      <c r="BR106" s="29">
        <v>0</v>
      </c>
      <c r="BS106" s="29">
        <v>98.176000000000002</v>
      </c>
      <c r="BT106" s="30">
        <v>1.4592124959425692</v>
      </c>
      <c r="BU106" s="29">
        <v>-30.895874402813533</v>
      </c>
      <c r="BV106" s="29">
        <v>-38.075999999999993</v>
      </c>
      <c r="BW106" s="29">
        <v>-71.975999999999999</v>
      </c>
      <c r="BX106" s="29">
        <v>460.4</v>
      </c>
      <c r="BY106" s="29">
        <v>2148.1987440281355</v>
      </c>
      <c r="BZ106" s="29">
        <v>490</v>
      </c>
      <c r="CA106" s="29">
        <v>2274.8187440281358</v>
      </c>
      <c r="CB106" s="29">
        <v>0</v>
      </c>
      <c r="CC106" s="31">
        <v>0.27400000000000002</v>
      </c>
      <c r="CD106" s="31">
        <v>4.0000000000000001E-3</v>
      </c>
      <c r="CE106" s="31">
        <v>0.36</v>
      </c>
      <c r="CF106" s="31" t="s">
        <v>100</v>
      </c>
      <c r="CG106" s="31" t="s">
        <v>100</v>
      </c>
      <c r="CH106" s="29" t="s">
        <v>100</v>
      </c>
      <c r="CI106" s="29" t="s">
        <v>100</v>
      </c>
      <c r="CJ106" s="29">
        <v>0</v>
      </c>
      <c r="CK106" s="28">
        <f t="shared" si="2"/>
        <v>0</v>
      </c>
      <c r="CL106" s="34">
        <f t="shared" si="3"/>
        <v>0.11534984960399751</v>
      </c>
      <c r="CM106" s="29">
        <v>57</v>
      </c>
      <c r="CN106" s="29">
        <v>30.8</v>
      </c>
      <c r="CO106" s="29">
        <v>26.2</v>
      </c>
      <c r="CP106" s="29">
        <v>270.2</v>
      </c>
      <c r="CQ106" s="29">
        <v>382.5</v>
      </c>
      <c r="CR106" s="29">
        <v>2103.7187440281355</v>
      </c>
      <c r="CS106" s="29" t="s">
        <v>100</v>
      </c>
      <c r="CT106" s="29">
        <v>0</v>
      </c>
      <c r="CU106" s="29">
        <v>134.56025119437294</v>
      </c>
      <c r="CV106" s="29">
        <v>2274.8187440281358</v>
      </c>
      <c r="CW106" s="29">
        <v>177.8</v>
      </c>
      <c r="CX106" s="28">
        <v>5.690703735881842E-2</v>
      </c>
      <c r="CY106" s="28">
        <v>3.1319320795723027E-2</v>
      </c>
      <c r="CZ106" s="31">
        <v>11.831938942790412</v>
      </c>
      <c r="DA106" s="5" t="s">
        <v>100</v>
      </c>
      <c r="DB106" s="9"/>
      <c r="DC106" s="9"/>
    </row>
    <row r="107" spans="1:107" ht="20">
      <c r="A107" s="25" t="s">
        <v>318</v>
      </c>
      <c r="B107" s="25" t="s">
        <v>319</v>
      </c>
      <c r="C107" s="26" t="s">
        <v>112</v>
      </c>
      <c r="D107" s="26" t="s">
        <v>1137</v>
      </c>
      <c r="E107" s="32" t="s">
        <v>99</v>
      </c>
      <c r="F107" s="32" t="s">
        <v>1138</v>
      </c>
      <c r="G107" s="27">
        <v>0.69</v>
      </c>
      <c r="H107" s="27">
        <v>2.3669748296949793</v>
      </c>
      <c r="I107" s="28">
        <v>9.0499999999999997E-2</v>
      </c>
      <c r="J107" s="28">
        <v>0.27531122208739561</v>
      </c>
      <c r="K107" s="28">
        <v>3.2000000000000001E-2</v>
      </c>
      <c r="L107" s="28">
        <v>9.3100000000000002E-2</v>
      </c>
      <c r="M107" s="28">
        <v>7.7272999999999994E-2</v>
      </c>
      <c r="N107" s="28">
        <v>0.13500338712790702</v>
      </c>
      <c r="O107" s="28">
        <v>-4.7370526468895067</v>
      </c>
      <c r="P107" s="28">
        <v>-0.22809242889049408</v>
      </c>
      <c r="Q107" s="29">
        <v>305.39999999999998</v>
      </c>
      <c r="R107" s="29">
        <v>8.0436420128213708</v>
      </c>
      <c r="S107" s="29">
        <v>734.2</v>
      </c>
      <c r="T107" s="29">
        <v>742.2436420128214</v>
      </c>
      <c r="U107" s="29">
        <v>1047.6436420128214</v>
      </c>
      <c r="V107" s="29">
        <v>11.6</v>
      </c>
      <c r="W107" s="29">
        <v>1036.0436420128215</v>
      </c>
      <c r="X107" s="30">
        <v>1.1072467330315775E-2</v>
      </c>
      <c r="Y107" s="31">
        <v>1.7955801104972376E-3</v>
      </c>
      <c r="Z107" s="30" t="s">
        <v>100</v>
      </c>
      <c r="AA107" s="30">
        <v>0.70848866183806569</v>
      </c>
      <c r="AB107" s="30" t="s">
        <v>100</v>
      </c>
      <c r="AC107" s="30">
        <v>2.4303983039057675</v>
      </c>
      <c r="AD107" s="29">
        <v>4.2000000000000003E-2</v>
      </c>
      <c r="AE107" s="31">
        <v>1.4276111111111114</v>
      </c>
      <c r="AF107" s="30">
        <v>4.4721359549995794E-2</v>
      </c>
      <c r="AG107" s="30">
        <v>0.37565942021996462</v>
      </c>
      <c r="AH107" s="31">
        <v>0.14285714285714279</v>
      </c>
      <c r="AI107" s="1" t="s">
        <v>100</v>
      </c>
      <c r="AJ107" s="31" t="s">
        <v>100</v>
      </c>
      <c r="AK107" s="31" t="s">
        <v>100</v>
      </c>
      <c r="AL107" s="31" t="s">
        <v>100</v>
      </c>
      <c r="AM107" s="31" t="s">
        <v>100</v>
      </c>
      <c r="AN107" s="31" t="s">
        <v>100</v>
      </c>
      <c r="AO107" s="31">
        <v>0.2684127263139392</v>
      </c>
      <c r="AP107" s="31" t="s">
        <v>100</v>
      </c>
      <c r="AQ107" s="31" t="s">
        <v>100</v>
      </c>
      <c r="AR107" s="31">
        <v>1.7441117974736426</v>
      </c>
      <c r="AS107" s="31">
        <v>0.91056744771736819</v>
      </c>
      <c r="AT107" s="30" t="s">
        <v>100</v>
      </c>
      <c r="AU107" s="30">
        <v>0</v>
      </c>
      <c r="AV107" s="28" t="s">
        <v>100</v>
      </c>
      <c r="AW107" s="28" t="s">
        <v>100</v>
      </c>
      <c r="AX107" s="28">
        <v>0.121</v>
      </c>
      <c r="AY107" s="28">
        <v>0.12300000000000001</v>
      </c>
      <c r="AZ107" s="30" t="s">
        <v>100</v>
      </c>
      <c r="BA107" s="30" t="s">
        <v>100</v>
      </c>
      <c r="BB107" s="30">
        <v>-4.4617414248021108</v>
      </c>
      <c r="BC107" s="30">
        <v>-9.3089041762587046E-2</v>
      </c>
      <c r="BD107" s="30">
        <v>-0.15588126843657818</v>
      </c>
      <c r="BE107" s="30">
        <v>-5.1289388276700106E-2</v>
      </c>
      <c r="BF107" s="30">
        <v>0</v>
      </c>
      <c r="BG107" s="30">
        <v>0.1341</v>
      </c>
      <c r="BH107" s="29">
        <v>-184</v>
      </c>
      <c r="BI107" s="29">
        <v>-169.1</v>
      </c>
      <c r="BJ107" s="29">
        <v>-60.2</v>
      </c>
      <c r="BK107" s="29">
        <v>-55.638728402564276</v>
      </c>
      <c r="BL107" s="29">
        <v>1137.8</v>
      </c>
      <c r="BM107" s="29">
        <v>1084.8</v>
      </c>
      <c r="BN107" s="29">
        <v>-62.9</v>
      </c>
      <c r="BO107" s="29">
        <v>-35.83</v>
      </c>
      <c r="BP107" s="29">
        <v>-55.638728402564276</v>
      </c>
      <c r="BQ107" s="29">
        <v>-103.19999999999999</v>
      </c>
      <c r="BR107" s="29">
        <v>0</v>
      </c>
      <c r="BS107" s="29">
        <v>93.8</v>
      </c>
      <c r="BT107" s="30" t="s">
        <v>100</v>
      </c>
      <c r="BU107" s="29">
        <v>-149.43872840256427</v>
      </c>
      <c r="BV107" s="29">
        <v>-159.69999999999999</v>
      </c>
      <c r="BW107" s="29">
        <v>-262.89999999999998</v>
      </c>
      <c r="BX107" s="29">
        <v>37.9</v>
      </c>
      <c r="BY107" s="29">
        <v>597.69364201282133</v>
      </c>
      <c r="BZ107" s="29">
        <v>-135.1</v>
      </c>
      <c r="CA107" s="29">
        <v>594.02364201282137</v>
      </c>
      <c r="CB107" s="29">
        <v>0</v>
      </c>
      <c r="CC107" s="31">
        <v>0.112</v>
      </c>
      <c r="CD107" s="31">
        <v>1.33</v>
      </c>
      <c r="CE107" s="31">
        <v>0.36</v>
      </c>
      <c r="CF107" s="31">
        <v>1.2492566914565868</v>
      </c>
      <c r="CG107" s="31">
        <v>1.3236167174279461</v>
      </c>
      <c r="CH107" s="29">
        <v>12.507999999999999</v>
      </c>
      <c r="CI107" s="29">
        <v>0.62399999999999944</v>
      </c>
      <c r="CJ107" s="29">
        <v>0</v>
      </c>
      <c r="CK107" s="28">
        <f t="shared" si="2"/>
        <v>0</v>
      </c>
      <c r="CL107" s="34">
        <f t="shared" si="3"/>
        <v>1.9154119794704092</v>
      </c>
      <c r="CM107" s="29" t="s">
        <v>100</v>
      </c>
      <c r="CN107" s="29" t="s">
        <v>100</v>
      </c>
      <c r="CO107" s="29" t="s">
        <v>100</v>
      </c>
      <c r="CP107" s="29" t="s">
        <v>100</v>
      </c>
      <c r="CQ107" s="29" t="s">
        <v>100</v>
      </c>
      <c r="CR107" s="29" t="s">
        <v>100</v>
      </c>
      <c r="CS107" s="29" t="s">
        <v>100</v>
      </c>
      <c r="CT107" s="29">
        <v>9.5739999999999998</v>
      </c>
      <c r="CU107" s="29">
        <v>-55.234728402564279</v>
      </c>
      <c r="CV107" s="29">
        <v>603.59764201282132</v>
      </c>
      <c r="CW107" s="29">
        <v>-59.61</v>
      </c>
      <c r="CX107" s="28">
        <v>-3.5534397775624553</v>
      </c>
      <c r="CY107" s="28">
        <v>-9.095615274261247E-2</v>
      </c>
      <c r="CZ107" s="31" t="s">
        <v>100</v>
      </c>
      <c r="DA107" s="5">
        <v>12.8375</v>
      </c>
      <c r="DB107" s="9"/>
      <c r="DC107" s="9"/>
    </row>
    <row r="108" spans="1:107" ht="20">
      <c r="A108" s="25" t="s">
        <v>655</v>
      </c>
      <c r="B108" s="25" t="s">
        <v>656</v>
      </c>
      <c r="C108" s="26" t="s">
        <v>141</v>
      </c>
      <c r="D108" s="26" t="s">
        <v>1137</v>
      </c>
      <c r="E108" s="32" t="s">
        <v>99</v>
      </c>
      <c r="F108" s="32" t="s">
        <v>1138</v>
      </c>
      <c r="G108" s="27">
        <v>0.61</v>
      </c>
      <c r="H108" s="27">
        <v>1.2881591435230186</v>
      </c>
      <c r="I108" s="28">
        <v>9.0499999999999997E-2</v>
      </c>
      <c r="J108" s="28">
        <v>0.17767840248883318</v>
      </c>
      <c r="K108" s="28">
        <v>4.7E-2</v>
      </c>
      <c r="L108" s="28">
        <v>0.1081</v>
      </c>
      <c r="M108" s="28">
        <v>8.9722999999999997E-2</v>
      </c>
      <c r="N108" s="28">
        <v>0.12366129800784888</v>
      </c>
      <c r="O108" s="28">
        <v>-0.10976795472763914</v>
      </c>
      <c r="P108" s="28">
        <v>4.1029193894906862E-3</v>
      </c>
      <c r="Q108" s="29">
        <v>32.700000000000003</v>
      </c>
      <c r="R108" s="29">
        <v>0.1461961916794513</v>
      </c>
      <c r="S108" s="29">
        <v>51.9</v>
      </c>
      <c r="T108" s="29">
        <v>52.046196191679449</v>
      </c>
      <c r="U108" s="29">
        <v>84.746196191679445</v>
      </c>
      <c r="V108" s="29">
        <v>6.43</v>
      </c>
      <c r="W108" s="29">
        <v>78.316196191679438</v>
      </c>
      <c r="X108" s="30">
        <v>7.5873611901784807E-2</v>
      </c>
      <c r="Y108" s="31">
        <v>7.9710144927536225E-2</v>
      </c>
      <c r="Z108" s="30">
        <v>0.64939072176556689</v>
      </c>
      <c r="AA108" s="30">
        <v>0.61414197368765744</v>
      </c>
      <c r="AB108" s="30">
        <v>1.8521778004156386</v>
      </c>
      <c r="AC108" s="30">
        <v>1.5916267948525824</v>
      </c>
      <c r="AD108" s="29">
        <v>4.7E-2</v>
      </c>
      <c r="AE108" s="31">
        <v>0.26516666666666666</v>
      </c>
      <c r="AF108" s="30" t="s">
        <v>100</v>
      </c>
      <c r="AG108" s="30" t="s">
        <v>100</v>
      </c>
      <c r="AH108" s="31">
        <v>0.15596330275229359</v>
      </c>
      <c r="AI108" s="1">
        <v>2.2103004291845494</v>
      </c>
      <c r="AJ108" s="31">
        <v>7.6580796252927419</v>
      </c>
      <c r="AK108" s="31">
        <v>17.967032967032967</v>
      </c>
      <c r="AL108" s="31" t="s">
        <v>100</v>
      </c>
      <c r="AM108" s="31" t="s">
        <v>100</v>
      </c>
      <c r="AN108" s="31">
        <v>1.1637010676156585</v>
      </c>
      <c r="AO108" s="31">
        <v>0.32185039370078744</v>
      </c>
      <c r="AP108" s="31">
        <v>7.5067566467600431</v>
      </c>
      <c r="AQ108" s="31">
        <v>4.7002878520993541</v>
      </c>
      <c r="AR108" s="31">
        <v>1.085520794244057</v>
      </c>
      <c r="AS108" s="31">
        <v>0.77082870267401027</v>
      </c>
      <c r="AT108" s="30">
        <v>0.37912087912087916</v>
      </c>
      <c r="AU108" s="30">
        <v>2.1100917431192662E-2</v>
      </c>
      <c r="AV108" s="28">
        <v>-0.215</v>
      </c>
      <c r="AW108" s="28">
        <v>-2.3700000000000002E-2</v>
      </c>
      <c r="AX108" s="28">
        <v>0.19399999999999998</v>
      </c>
      <c r="AY108" s="28">
        <v>0.17</v>
      </c>
      <c r="AZ108" s="30" t="s">
        <v>100</v>
      </c>
      <c r="BA108" s="30" t="s">
        <v>100</v>
      </c>
      <c r="BB108" s="30">
        <v>6.7910447761194037E-2</v>
      </c>
      <c r="BC108" s="30">
        <v>0.12776421739733956</v>
      </c>
      <c r="BD108" s="30">
        <v>1.9097586568730326E-2</v>
      </c>
      <c r="BE108" s="30">
        <v>0.10947283065754576</v>
      </c>
      <c r="BF108" s="30">
        <v>0.30150943396226415</v>
      </c>
      <c r="BG108" s="30">
        <v>1.09E-3</v>
      </c>
      <c r="BH108" s="29">
        <v>4.2699999999999996</v>
      </c>
      <c r="BI108" s="29">
        <v>1.82</v>
      </c>
      <c r="BJ108" s="29">
        <v>10.3</v>
      </c>
      <c r="BK108" s="29">
        <v>10.432760761664111</v>
      </c>
      <c r="BL108" s="29">
        <v>101.6</v>
      </c>
      <c r="BM108" s="29">
        <v>95.3</v>
      </c>
      <c r="BN108" s="29">
        <v>17.100000000000001</v>
      </c>
      <c r="BO108" s="29">
        <v>16.661999999999999</v>
      </c>
      <c r="BP108" s="29">
        <v>7.2871849697510456</v>
      </c>
      <c r="BQ108" s="29">
        <v>9.2999999999999972</v>
      </c>
      <c r="BR108" s="29">
        <v>0</v>
      </c>
      <c r="BS108" s="29">
        <v>2.6</v>
      </c>
      <c r="BT108" s="30">
        <v>0.35679072382443239</v>
      </c>
      <c r="BU108" s="29">
        <v>4.6871849697510459</v>
      </c>
      <c r="BV108" s="29">
        <v>-10.079999999999997</v>
      </c>
      <c r="BW108" s="29">
        <v>-0.78</v>
      </c>
      <c r="BX108" s="29">
        <v>26.8</v>
      </c>
      <c r="BY108" s="29">
        <v>57.036196191679458</v>
      </c>
      <c r="BZ108" s="29">
        <v>28.1</v>
      </c>
      <c r="CA108" s="29">
        <v>72.146196191679451</v>
      </c>
      <c r="CB108" s="29">
        <v>-0.69000000000000006</v>
      </c>
      <c r="CC108" s="31">
        <v>8.9999999999999993E-3</v>
      </c>
      <c r="CD108" s="31">
        <v>0.27100000000000002</v>
      </c>
      <c r="CE108" s="31">
        <v>0.36</v>
      </c>
      <c r="CF108" s="31">
        <v>0.61669974244510761</v>
      </c>
      <c r="CG108" s="31">
        <v>0.93047043116843742</v>
      </c>
      <c r="CH108" s="29">
        <v>5.343</v>
      </c>
      <c r="CI108" s="29">
        <v>1.9111</v>
      </c>
      <c r="CJ108" s="29">
        <v>-0.69000000000000006</v>
      </c>
      <c r="CK108" s="28" t="str">
        <f t="shared" si="2"/>
        <v>NA</v>
      </c>
      <c r="CL108" s="34">
        <f t="shared" si="3"/>
        <v>1.4082516523818815</v>
      </c>
      <c r="CM108" s="29">
        <v>2.65</v>
      </c>
      <c r="CN108" s="29">
        <v>0.79900000000000004</v>
      </c>
      <c r="CO108" s="29">
        <v>1.82</v>
      </c>
      <c r="CP108" s="29">
        <v>32.700000000000003</v>
      </c>
      <c r="CQ108" s="29">
        <v>16.661999999999999</v>
      </c>
      <c r="CR108" s="29">
        <v>78.316196191679438</v>
      </c>
      <c r="CS108" s="29">
        <v>-10.079999999999997</v>
      </c>
      <c r="CT108" s="29">
        <v>0</v>
      </c>
      <c r="CU108" s="29">
        <v>10.432760761664111</v>
      </c>
      <c r="CV108" s="29">
        <v>72.146196191679451</v>
      </c>
      <c r="CW108" s="29">
        <v>17.100000000000001</v>
      </c>
      <c r="CX108" s="28">
        <v>6.7910447761194037E-2</v>
      </c>
      <c r="CY108" s="28">
        <v>0.12776421739733956</v>
      </c>
      <c r="CZ108" s="31">
        <v>4.5798945141332998</v>
      </c>
      <c r="DA108" s="5">
        <v>5.8100233100233094</v>
      </c>
      <c r="DB108" s="9"/>
      <c r="DC108" s="9"/>
    </row>
    <row r="109" spans="1:107" ht="20">
      <c r="A109" s="25" t="s">
        <v>941</v>
      </c>
      <c r="B109" s="25" t="s">
        <v>942</v>
      </c>
      <c r="C109" s="26" t="s">
        <v>103</v>
      </c>
      <c r="D109" s="26" t="s">
        <v>1137</v>
      </c>
      <c r="E109" s="32" t="s">
        <v>99</v>
      </c>
      <c r="F109" s="32" t="s">
        <v>1138</v>
      </c>
      <c r="G109" s="27">
        <v>0.79</v>
      </c>
      <c r="H109" s="27">
        <v>0.79</v>
      </c>
      <c r="I109" s="28">
        <v>9.0499999999999997E-2</v>
      </c>
      <c r="J109" s="28">
        <v>0.13259500000000002</v>
      </c>
      <c r="K109" s="28">
        <v>3.2000000000000001E-2</v>
      </c>
      <c r="L109" s="28">
        <v>9.3100000000000002E-2</v>
      </c>
      <c r="M109" s="28">
        <v>7.7272999999999994E-2</v>
      </c>
      <c r="N109" s="28">
        <v>0.13259500000000002</v>
      </c>
      <c r="O109" s="28">
        <v>-3.6761666666666692E-2</v>
      </c>
      <c r="P109" s="28">
        <v>-9.6694729672692936E-2</v>
      </c>
      <c r="Q109" s="29">
        <v>6.19</v>
      </c>
      <c r="R109" s="29">
        <v>0</v>
      </c>
      <c r="S109" s="29">
        <v>0</v>
      </c>
      <c r="T109" s="29">
        <v>0</v>
      </c>
      <c r="U109" s="29">
        <v>6.19</v>
      </c>
      <c r="V109" s="29">
        <v>8.75</v>
      </c>
      <c r="W109" s="29">
        <v>-2.5599999999999996</v>
      </c>
      <c r="X109" s="30">
        <v>1.4135702746365104</v>
      </c>
      <c r="Y109" s="31">
        <v>1.1111111111111112E-2</v>
      </c>
      <c r="Z109" s="30">
        <v>0</v>
      </c>
      <c r="AA109" s="30">
        <v>0</v>
      </c>
      <c r="AB109" s="30">
        <v>0</v>
      </c>
      <c r="AC109" s="30">
        <v>0</v>
      </c>
      <c r="AD109" s="29">
        <v>3.4000000000000002E-2</v>
      </c>
      <c r="AE109" s="31">
        <v>1.0022500000000003</v>
      </c>
      <c r="AF109" s="30">
        <v>0.10488088481701516</v>
      </c>
      <c r="AG109" s="30">
        <v>0.441929910115332</v>
      </c>
      <c r="AH109" s="31">
        <v>0.14285714285714279</v>
      </c>
      <c r="AI109" s="1" t="s">
        <v>100</v>
      </c>
      <c r="AJ109" s="31">
        <v>10.0487012987013</v>
      </c>
      <c r="AK109" s="31">
        <v>5.3826086956521744</v>
      </c>
      <c r="AL109" s="31" t="s">
        <v>100</v>
      </c>
      <c r="AM109" s="31" t="s">
        <v>100</v>
      </c>
      <c r="AN109" s="31">
        <v>0.53362068965517251</v>
      </c>
      <c r="AO109" s="31">
        <v>0.79870967741935484</v>
      </c>
      <c r="AP109" s="31" t="s">
        <v>100</v>
      </c>
      <c r="AQ109" s="31" t="s">
        <v>100</v>
      </c>
      <c r="AR109" s="31" t="s">
        <v>100</v>
      </c>
      <c r="AS109" s="31" t="s">
        <v>100</v>
      </c>
      <c r="AT109" s="30">
        <v>0</v>
      </c>
      <c r="AU109" s="30">
        <v>0</v>
      </c>
      <c r="AV109" s="28">
        <v>-0.13699999999999998</v>
      </c>
      <c r="AW109" s="28">
        <v>0.114</v>
      </c>
      <c r="AX109" s="28">
        <v>-0.17600000000000002</v>
      </c>
      <c r="AY109" s="28">
        <v>-5.9400000000000001E-2</v>
      </c>
      <c r="AZ109" s="30" t="s">
        <v>100</v>
      </c>
      <c r="BA109" s="30" t="s">
        <v>100</v>
      </c>
      <c r="BB109" s="30">
        <v>9.5833333333333326E-2</v>
      </c>
      <c r="BC109" s="30">
        <v>3.5900270327307075E-2</v>
      </c>
      <c r="BD109" s="30">
        <v>0.16174402250351616</v>
      </c>
      <c r="BE109" s="30">
        <v>4.3881856540084384E-2</v>
      </c>
      <c r="BF109" s="30">
        <v>0.24172185430463575</v>
      </c>
      <c r="BG109" s="30" t="s">
        <v>100</v>
      </c>
      <c r="BH109" s="29">
        <v>0.61599999999999999</v>
      </c>
      <c r="BI109" s="29">
        <v>1.1499999999999999</v>
      </c>
      <c r="BJ109" s="29">
        <v>0.312</v>
      </c>
      <c r="BK109" s="29">
        <v>0.312</v>
      </c>
      <c r="BL109" s="29">
        <v>7.75</v>
      </c>
      <c r="BM109" s="29">
        <v>7.11</v>
      </c>
      <c r="BN109" s="29">
        <v>0.502</v>
      </c>
      <c r="BO109" s="29">
        <v>0.41899999999999998</v>
      </c>
      <c r="BP109" s="29">
        <v>0.23658278145695363</v>
      </c>
      <c r="BQ109" s="29">
        <v>0</v>
      </c>
      <c r="BR109" s="29">
        <v>0</v>
      </c>
      <c r="BS109" s="29">
        <v>3.4000000000000002E-2</v>
      </c>
      <c r="BT109" s="30">
        <v>0.14371291008845596</v>
      </c>
      <c r="BU109" s="29">
        <v>0.20258278145695363</v>
      </c>
      <c r="BV109" s="29">
        <v>1.1159999999999999</v>
      </c>
      <c r="BW109" s="29">
        <v>1.1159999999999999</v>
      </c>
      <c r="BX109" s="29">
        <v>12</v>
      </c>
      <c r="BY109" s="29">
        <v>6.59</v>
      </c>
      <c r="BZ109" s="29">
        <v>11.6</v>
      </c>
      <c r="CA109" s="29">
        <v>2.8499999999999996</v>
      </c>
      <c r="CB109" s="29">
        <v>0</v>
      </c>
      <c r="CC109" s="31">
        <v>0.309</v>
      </c>
      <c r="CD109" s="31">
        <v>0.46600000000000003</v>
      </c>
      <c r="CE109" s="31">
        <v>0.36</v>
      </c>
      <c r="CF109" s="31">
        <v>0.71233159428795467</v>
      </c>
      <c r="CG109" s="31">
        <v>0.75067811032323095</v>
      </c>
      <c r="CH109" s="29">
        <v>1.2890999999999999</v>
      </c>
      <c r="CI109" s="29">
        <v>1.2071999999999998</v>
      </c>
      <c r="CJ109" s="29">
        <v>0</v>
      </c>
      <c r="CK109" s="28">
        <f t="shared" si="2"/>
        <v>0</v>
      </c>
      <c r="CL109" s="34">
        <f t="shared" si="3"/>
        <v>2.7192982456140355</v>
      </c>
      <c r="CM109" s="29">
        <v>1.51</v>
      </c>
      <c r="CN109" s="29">
        <v>0.36499999999999999</v>
      </c>
      <c r="CO109" s="29">
        <v>1.1499999999999999</v>
      </c>
      <c r="CP109" s="29">
        <v>6.19</v>
      </c>
      <c r="CQ109" s="29">
        <v>0.41899999999999998</v>
      </c>
      <c r="CR109" s="29">
        <v>-2.5599999999999996</v>
      </c>
      <c r="CS109" s="29" t="s">
        <v>100</v>
      </c>
      <c r="CT109" s="29">
        <v>0</v>
      </c>
      <c r="CU109" s="29">
        <v>0.312</v>
      </c>
      <c r="CV109" s="29">
        <v>2.8499999999999996</v>
      </c>
      <c r="CW109" s="29">
        <v>0.502</v>
      </c>
      <c r="CX109" s="28">
        <v>9.5833333333333326E-2</v>
      </c>
      <c r="CY109" s="28">
        <v>3.5900270327307075E-2</v>
      </c>
      <c r="CZ109" s="31">
        <v>-5.099601593625497</v>
      </c>
      <c r="DA109" s="5" t="s">
        <v>100</v>
      </c>
      <c r="DB109" s="9"/>
      <c r="DC109" s="9"/>
    </row>
    <row r="110" spans="1:107" ht="20">
      <c r="A110" s="25" t="s">
        <v>599</v>
      </c>
      <c r="B110" s="25" t="s">
        <v>600</v>
      </c>
      <c r="C110" s="26" t="s">
        <v>114</v>
      </c>
      <c r="D110" s="26" t="s">
        <v>1137</v>
      </c>
      <c r="E110" s="32" t="s">
        <v>99</v>
      </c>
      <c r="F110" s="32" t="s">
        <v>1138</v>
      </c>
      <c r="G110" s="27">
        <v>0.1</v>
      </c>
      <c r="H110" s="27">
        <v>0.22680275507166542</v>
      </c>
      <c r="I110" s="28">
        <v>9.0499999999999997E-2</v>
      </c>
      <c r="J110" s="28">
        <v>8.1625649333985723E-2</v>
      </c>
      <c r="K110" s="28">
        <v>3.2000000000000001E-2</v>
      </c>
      <c r="L110" s="28">
        <v>9.3100000000000002E-2</v>
      </c>
      <c r="M110" s="28">
        <v>7.7272999999999994E-2</v>
      </c>
      <c r="N110" s="28">
        <v>7.8966508838235916E-2</v>
      </c>
      <c r="O110" s="28">
        <v>6.9354112953197045E-2</v>
      </c>
      <c r="P110" s="28">
        <v>-7.8966508838235916E-2</v>
      </c>
      <c r="Q110" s="29">
        <v>301.3</v>
      </c>
      <c r="R110" s="29">
        <v>0</v>
      </c>
      <c r="S110" s="29">
        <v>473.1</v>
      </c>
      <c r="T110" s="29">
        <v>473.1</v>
      </c>
      <c r="U110" s="29">
        <v>774.40000000000009</v>
      </c>
      <c r="V110" s="29">
        <v>41.1</v>
      </c>
      <c r="W110" s="29">
        <v>733.30000000000007</v>
      </c>
      <c r="X110" s="30">
        <v>5.307334710743801E-2</v>
      </c>
      <c r="Y110" s="31">
        <v>4.1507024265644954E-2</v>
      </c>
      <c r="Z110" s="30">
        <v>0.622827804107425</v>
      </c>
      <c r="AA110" s="30">
        <v>0.61092458677685946</v>
      </c>
      <c r="AB110" s="30">
        <v>1.6513089005235604</v>
      </c>
      <c r="AC110" s="30">
        <v>1.5701958181214737</v>
      </c>
      <c r="AD110" s="29">
        <v>0.192</v>
      </c>
      <c r="AE110" s="31">
        <v>1.9124444444444444</v>
      </c>
      <c r="AF110" s="30">
        <v>0.216794833886788</v>
      </c>
      <c r="AG110" s="30">
        <v>0.39507398983837</v>
      </c>
      <c r="AH110" s="31">
        <v>0.16619718309859155</v>
      </c>
      <c r="AI110" s="1" t="s">
        <v>100</v>
      </c>
      <c r="AJ110" s="31">
        <v>6.2510373443983402</v>
      </c>
      <c r="AK110" s="31">
        <v>6.4106382978723406</v>
      </c>
      <c r="AL110" s="31">
        <v>6.4</v>
      </c>
      <c r="AM110" s="31" t="s">
        <v>100</v>
      </c>
      <c r="AN110" s="31">
        <v>1.0516579406631763</v>
      </c>
      <c r="AO110" s="31">
        <v>2.90549662487946</v>
      </c>
      <c r="AP110" s="31" t="s">
        <v>100</v>
      </c>
      <c r="AQ110" s="31" t="s">
        <v>100</v>
      </c>
      <c r="AR110" s="31">
        <v>1.0205984690327072</v>
      </c>
      <c r="AS110" s="31">
        <v>7.0713596914175509</v>
      </c>
      <c r="AT110" s="30">
        <v>0.66170212765957448</v>
      </c>
      <c r="AU110" s="30">
        <v>0.10321938267507468</v>
      </c>
      <c r="AV110" s="28">
        <v>0.126</v>
      </c>
      <c r="AW110" s="28">
        <v>0.13800000000000001</v>
      </c>
      <c r="AX110" s="28">
        <v>0.13</v>
      </c>
      <c r="AY110" s="28">
        <v>0.13400000000000001</v>
      </c>
      <c r="AZ110" s="30" t="s">
        <v>100</v>
      </c>
      <c r="BA110" s="30">
        <v>-1.2699999999999999E-2</v>
      </c>
      <c r="BB110" s="30">
        <v>0.15097976228718277</v>
      </c>
      <c r="BC110" s="30">
        <v>0</v>
      </c>
      <c r="BD110" s="30">
        <v>0.46859421734795614</v>
      </c>
      <c r="BE110" s="30">
        <v>0</v>
      </c>
      <c r="BF110" s="30">
        <v>0.19243986254295531</v>
      </c>
      <c r="BG110" s="30">
        <v>0.44030000000000002</v>
      </c>
      <c r="BH110" s="29">
        <v>48.2</v>
      </c>
      <c r="BI110" s="29">
        <v>47</v>
      </c>
      <c r="BJ110" s="29">
        <v>0</v>
      </c>
      <c r="BK110" s="29">
        <v>0</v>
      </c>
      <c r="BL110" s="29">
        <v>103.7</v>
      </c>
      <c r="BM110" s="29">
        <v>100.3</v>
      </c>
      <c r="BN110" s="29">
        <v>0</v>
      </c>
      <c r="BO110" s="29">
        <v>0</v>
      </c>
      <c r="BP110" s="29">
        <v>0</v>
      </c>
      <c r="BQ110" s="29">
        <v>-153.30000000000007</v>
      </c>
      <c r="BR110" s="29">
        <v>0</v>
      </c>
      <c r="BS110" s="29">
        <v>8.64</v>
      </c>
      <c r="BT110" s="30" t="s">
        <v>100</v>
      </c>
      <c r="BU110" s="29">
        <v>-8.64</v>
      </c>
      <c r="BV110" s="29">
        <v>191.66000000000008</v>
      </c>
      <c r="BW110" s="29">
        <v>38.36</v>
      </c>
      <c r="BX110" s="29">
        <v>311.3</v>
      </c>
      <c r="BY110" s="29">
        <v>697.4</v>
      </c>
      <c r="BZ110" s="29">
        <v>286.5</v>
      </c>
      <c r="CA110" s="29">
        <v>718.5</v>
      </c>
      <c r="CB110" s="29">
        <v>-31.1</v>
      </c>
      <c r="CC110" s="31">
        <v>0.57099999999999995</v>
      </c>
      <c r="CD110" s="31">
        <v>0.92700000000000005</v>
      </c>
      <c r="CE110" s="31">
        <v>0.36</v>
      </c>
      <c r="CF110" s="31" t="s">
        <v>100</v>
      </c>
      <c r="CG110" s="31">
        <v>0.58765369945727974</v>
      </c>
      <c r="CH110" s="29" t="s">
        <v>100</v>
      </c>
      <c r="CI110" s="29">
        <v>28.282</v>
      </c>
      <c r="CJ110" s="29">
        <v>-31.1</v>
      </c>
      <c r="CK110" s="28">
        <f t="shared" si="2"/>
        <v>-0.1622665136178649</v>
      </c>
      <c r="CL110" s="34">
        <f t="shared" si="3"/>
        <v>0.14432846207376479</v>
      </c>
      <c r="CM110" s="29">
        <v>58.2</v>
      </c>
      <c r="CN110" s="29">
        <v>11.2</v>
      </c>
      <c r="CO110" s="29">
        <v>47</v>
      </c>
      <c r="CP110" s="29">
        <v>301.3</v>
      </c>
      <c r="CQ110" s="29" t="s">
        <v>100</v>
      </c>
      <c r="CR110" s="29" t="s">
        <v>100</v>
      </c>
      <c r="CS110" s="29">
        <v>191.66000000000008</v>
      </c>
      <c r="CT110" s="29">
        <v>0</v>
      </c>
      <c r="CU110" s="29">
        <v>0</v>
      </c>
      <c r="CV110" s="29">
        <v>718.5</v>
      </c>
      <c r="CW110" s="29">
        <v>0</v>
      </c>
      <c r="CX110" s="28">
        <v>0.15097976228718277</v>
      </c>
      <c r="CY110" s="28">
        <v>0</v>
      </c>
      <c r="CZ110" s="31" t="s">
        <v>100</v>
      </c>
      <c r="DA110" s="5" t="s">
        <v>100</v>
      </c>
      <c r="DB110" s="9"/>
      <c r="DC110" s="9"/>
    </row>
    <row r="111" spans="1:107" ht="20">
      <c r="A111" s="25" t="s">
        <v>935</v>
      </c>
      <c r="B111" s="25" t="s">
        <v>936</v>
      </c>
      <c r="C111" s="26" t="s">
        <v>132</v>
      </c>
      <c r="D111" s="26" t="s">
        <v>1137</v>
      </c>
      <c r="E111" s="32" t="s">
        <v>99</v>
      </c>
      <c r="F111" s="32" t="s">
        <v>1138</v>
      </c>
      <c r="G111" s="27">
        <v>0.7</v>
      </c>
      <c r="H111" s="27">
        <v>0.85742297058172967</v>
      </c>
      <c r="I111" s="28">
        <v>9.0499999999999997E-2</v>
      </c>
      <c r="J111" s="28">
        <v>0.13869677883764653</v>
      </c>
      <c r="K111" s="28">
        <v>3.2000000000000001E-2</v>
      </c>
      <c r="L111" s="28">
        <v>9.3100000000000002E-2</v>
      </c>
      <c r="M111" s="28">
        <v>7.7272999999999994E-2</v>
      </c>
      <c r="N111" s="28">
        <v>0.12482913281015866</v>
      </c>
      <c r="O111" s="28">
        <v>-9.6721470195671205E-2</v>
      </c>
      <c r="P111" s="28">
        <v>-6.2020427138229375E-2</v>
      </c>
      <c r="Q111" s="29">
        <v>27.4</v>
      </c>
      <c r="R111" s="29">
        <v>0</v>
      </c>
      <c r="S111" s="29">
        <v>7.99</v>
      </c>
      <c r="T111" s="29">
        <v>7.99</v>
      </c>
      <c r="U111" s="29">
        <v>35.39</v>
      </c>
      <c r="V111" s="29">
        <v>1.56</v>
      </c>
      <c r="W111" s="29">
        <v>33.83</v>
      </c>
      <c r="X111" s="30">
        <v>4.4080248657812945E-2</v>
      </c>
      <c r="Y111" s="31">
        <v>1.5811796220050599E-2</v>
      </c>
      <c r="Z111" s="30">
        <v>0.18585717608746219</v>
      </c>
      <c r="AA111" s="30">
        <v>0.2257699915230291</v>
      </c>
      <c r="AB111" s="30">
        <v>0.22828571428571429</v>
      </c>
      <c r="AC111" s="30">
        <v>0.29160583941605844</v>
      </c>
      <c r="AD111" s="29">
        <v>7.0000000000000001E-3</v>
      </c>
      <c r="AE111" s="31">
        <v>0.33169444444444451</v>
      </c>
      <c r="AF111" s="30">
        <v>5.4772255750516613E-2</v>
      </c>
      <c r="AG111" s="30">
        <v>0.25742960202742804</v>
      </c>
      <c r="AH111" s="31">
        <v>0.23076923076923075</v>
      </c>
      <c r="AI111" s="1">
        <v>4.0651558073654392</v>
      </c>
      <c r="AJ111" s="31">
        <v>19.999999999999996</v>
      </c>
      <c r="AK111" s="31">
        <v>20.147058823529409</v>
      </c>
      <c r="AL111" s="31" t="s">
        <v>100</v>
      </c>
      <c r="AM111" s="31" t="s">
        <v>100</v>
      </c>
      <c r="AN111" s="31">
        <v>0.78285714285714281</v>
      </c>
      <c r="AO111" s="31">
        <v>3.4378920953575909</v>
      </c>
      <c r="AP111" s="31">
        <v>11.78745644599303</v>
      </c>
      <c r="AQ111" s="31">
        <v>7.9787735849056594</v>
      </c>
      <c r="AR111" s="31">
        <v>0.85775862068965514</v>
      </c>
      <c r="AS111" s="31">
        <v>4.2446675031367631</v>
      </c>
      <c r="AT111" s="30">
        <v>0</v>
      </c>
      <c r="AU111" s="30">
        <v>0</v>
      </c>
      <c r="AV111" s="28" t="s">
        <v>100</v>
      </c>
      <c r="AW111" s="28" t="s">
        <v>100</v>
      </c>
      <c r="AX111" s="28">
        <v>0.55500000000000005</v>
      </c>
      <c r="AY111" s="28">
        <v>0.27399999999999997</v>
      </c>
      <c r="AZ111" s="30" t="s">
        <v>100</v>
      </c>
      <c r="BA111" s="30" t="s">
        <v>100</v>
      </c>
      <c r="BB111" s="30">
        <v>4.1975308641975316E-2</v>
      </c>
      <c r="BC111" s="30">
        <v>6.2808705671929282E-2</v>
      </c>
      <c r="BD111" s="30">
        <v>0.17302798982188294</v>
      </c>
      <c r="BE111" s="30">
        <v>0.36513994910941477</v>
      </c>
      <c r="BF111" s="30">
        <v>0.22878787878787879</v>
      </c>
      <c r="BG111" s="30" t="s">
        <v>100</v>
      </c>
      <c r="BH111" s="29">
        <v>1.37</v>
      </c>
      <c r="BI111" s="29">
        <v>1.36</v>
      </c>
      <c r="BJ111" s="29">
        <v>2.87</v>
      </c>
      <c r="BK111" s="29">
        <v>2.87</v>
      </c>
      <c r="BL111" s="29">
        <v>7.97</v>
      </c>
      <c r="BM111" s="29">
        <v>7.86</v>
      </c>
      <c r="BN111" s="29">
        <v>4</v>
      </c>
      <c r="BO111" s="29">
        <v>4.24</v>
      </c>
      <c r="BP111" s="29">
        <v>2.2133787878787881</v>
      </c>
      <c r="BQ111" s="29">
        <v>-2.65</v>
      </c>
      <c r="BR111" s="29">
        <v>0</v>
      </c>
      <c r="BS111" s="29">
        <v>-0.5</v>
      </c>
      <c r="BT111" s="30">
        <v>-0.22589897524010322</v>
      </c>
      <c r="BU111" s="29">
        <v>2.7133787878787881</v>
      </c>
      <c r="BV111" s="29">
        <v>4.51</v>
      </c>
      <c r="BW111" s="29">
        <v>1.86</v>
      </c>
      <c r="BX111" s="29">
        <v>32.4</v>
      </c>
      <c r="BY111" s="29">
        <v>35.24</v>
      </c>
      <c r="BZ111" s="29">
        <v>35</v>
      </c>
      <c r="CA111" s="29">
        <v>39.44</v>
      </c>
      <c r="CB111" s="29">
        <v>0</v>
      </c>
      <c r="CC111" s="31">
        <v>9.4E-2</v>
      </c>
      <c r="CD111" s="31">
        <v>0.17100000000000001</v>
      </c>
      <c r="CE111" s="31">
        <v>0.36</v>
      </c>
      <c r="CF111" s="31" t="s">
        <v>100</v>
      </c>
      <c r="CG111" s="31" t="s">
        <v>100</v>
      </c>
      <c r="CH111" s="29" t="s">
        <v>100</v>
      </c>
      <c r="CI111" s="29" t="s">
        <v>100</v>
      </c>
      <c r="CJ111" s="29">
        <v>0</v>
      </c>
      <c r="CK111" s="28">
        <f t="shared" si="2"/>
        <v>0</v>
      </c>
      <c r="CL111" s="34">
        <f t="shared" si="3"/>
        <v>0.20207910750507099</v>
      </c>
      <c r="CM111" s="29">
        <v>1.98</v>
      </c>
      <c r="CN111" s="29">
        <v>0.45300000000000001</v>
      </c>
      <c r="CO111" s="29">
        <v>1.36</v>
      </c>
      <c r="CP111" s="29">
        <v>27.4</v>
      </c>
      <c r="CQ111" s="29">
        <v>4.24</v>
      </c>
      <c r="CR111" s="29">
        <v>33.83</v>
      </c>
      <c r="CS111" s="29" t="s">
        <v>100</v>
      </c>
      <c r="CT111" s="29">
        <v>0</v>
      </c>
      <c r="CU111" s="29">
        <v>2.87</v>
      </c>
      <c r="CV111" s="29">
        <v>39.44</v>
      </c>
      <c r="CW111" s="29">
        <v>4</v>
      </c>
      <c r="CX111" s="28">
        <v>4.1975308641975316E-2</v>
      </c>
      <c r="CY111" s="28">
        <v>6.2808705671929282E-2</v>
      </c>
      <c r="CZ111" s="31">
        <v>8.4574999999999996</v>
      </c>
      <c r="DA111" s="5">
        <v>197.68749999999997</v>
      </c>
      <c r="DB111" s="9"/>
      <c r="DC111" s="9"/>
    </row>
    <row r="112" spans="1:107" ht="20">
      <c r="A112" s="25" t="s">
        <v>691</v>
      </c>
      <c r="B112" s="25" t="s">
        <v>692</v>
      </c>
      <c r="C112" s="26" t="s">
        <v>151</v>
      </c>
      <c r="D112" s="26" t="s">
        <v>1137</v>
      </c>
      <c r="E112" s="32" t="s">
        <v>99</v>
      </c>
      <c r="F112" s="32" t="s">
        <v>1138</v>
      </c>
      <c r="G112" s="27">
        <v>0.79</v>
      </c>
      <c r="H112" s="27">
        <v>0.79</v>
      </c>
      <c r="I112" s="28">
        <v>9.0499999999999997E-2</v>
      </c>
      <c r="J112" s="28">
        <v>0.13259500000000002</v>
      </c>
      <c r="K112" s="28">
        <v>4.7E-2</v>
      </c>
      <c r="L112" s="28">
        <v>0.1081</v>
      </c>
      <c r="M112" s="28">
        <v>8.9722999999999997E-2</v>
      </c>
      <c r="N112" s="28">
        <v>0.13259500000000002</v>
      </c>
      <c r="O112" s="28" t="s">
        <v>100</v>
      </c>
      <c r="P112" s="28" t="s">
        <v>100</v>
      </c>
      <c r="Q112" s="29">
        <v>67.5</v>
      </c>
      <c r="R112" s="29">
        <v>0</v>
      </c>
      <c r="S112" s="29">
        <v>0</v>
      </c>
      <c r="T112" s="29">
        <v>0</v>
      </c>
      <c r="U112" s="29">
        <v>67.5</v>
      </c>
      <c r="V112" s="29">
        <v>0</v>
      </c>
      <c r="W112" s="29">
        <v>67.5</v>
      </c>
      <c r="X112" s="30">
        <v>0</v>
      </c>
      <c r="Y112" s="31">
        <v>4.2166132027688672</v>
      </c>
      <c r="Z112" s="30" t="s">
        <v>100</v>
      </c>
      <c r="AA112" s="30">
        <v>0</v>
      </c>
      <c r="AB112" s="30" t="s">
        <v>100</v>
      </c>
      <c r="AC112" s="30">
        <v>0</v>
      </c>
      <c r="AD112" s="29">
        <v>0.114</v>
      </c>
      <c r="AE112" s="31" t="s">
        <v>100</v>
      </c>
      <c r="AF112" s="30" t="s">
        <v>100</v>
      </c>
      <c r="AG112" s="30" t="s">
        <v>100</v>
      </c>
      <c r="AH112" s="31">
        <v>0.12195121951219515</v>
      </c>
      <c r="AI112" s="1" t="s">
        <v>100</v>
      </c>
      <c r="AJ112" s="31">
        <v>4.8913043478260869</v>
      </c>
      <c r="AK112" s="31">
        <v>4.8913043478260869</v>
      </c>
      <c r="AL112" s="31" t="s">
        <v>100</v>
      </c>
      <c r="AM112" s="31" t="s">
        <v>100</v>
      </c>
      <c r="AN112" s="31" t="s">
        <v>100</v>
      </c>
      <c r="AO112" s="31">
        <v>0.87322121604139724</v>
      </c>
      <c r="AP112" s="31">
        <v>3.0542986425339365</v>
      </c>
      <c r="AQ112" s="31" t="s">
        <v>100</v>
      </c>
      <c r="AR112" s="31" t="s">
        <v>100</v>
      </c>
      <c r="AS112" s="31">
        <v>0.87322121604139724</v>
      </c>
      <c r="AT112" s="30">
        <v>0</v>
      </c>
      <c r="AU112" s="30">
        <v>0</v>
      </c>
      <c r="AV112" s="28" t="s">
        <v>100</v>
      </c>
      <c r="AW112" s="28" t="s">
        <v>100</v>
      </c>
      <c r="AX112" s="28" t="s">
        <v>100</v>
      </c>
      <c r="AY112" s="28" t="s">
        <v>100</v>
      </c>
      <c r="AZ112" s="30" t="s">
        <v>100</v>
      </c>
      <c r="BA112" s="30" t="s">
        <v>100</v>
      </c>
      <c r="BB112" s="30" t="s">
        <v>100</v>
      </c>
      <c r="BC112" s="30" t="s">
        <v>100</v>
      </c>
      <c r="BD112" s="30">
        <v>0.17852522639068566</v>
      </c>
      <c r="BE112" s="30">
        <v>0.28589909443725747</v>
      </c>
      <c r="BF112" s="30">
        <v>0.20116279069767443</v>
      </c>
      <c r="BG112" s="30" t="s">
        <v>100</v>
      </c>
      <c r="BH112" s="29">
        <v>13.8</v>
      </c>
      <c r="BI112" s="29">
        <v>13.8</v>
      </c>
      <c r="BJ112" s="29">
        <v>22.1</v>
      </c>
      <c r="BK112" s="29">
        <v>22.1</v>
      </c>
      <c r="BL112" s="29">
        <v>77.3</v>
      </c>
      <c r="BM112" s="29">
        <v>77.3</v>
      </c>
      <c r="BN112" s="29">
        <v>0</v>
      </c>
      <c r="BO112" s="29">
        <v>0</v>
      </c>
      <c r="BP112" s="29">
        <v>17.654302325581398</v>
      </c>
      <c r="BQ112" s="29">
        <v>0</v>
      </c>
      <c r="BR112" s="29">
        <v>0</v>
      </c>
      <c r="BS112" s="29">
        <v>0</v>
      </c>
      <c r="BT112" s="30">
        <v>0</v>
      </c>
      <c r="BU112" s="29">
        <v>17.654302325581398</v>
      </c>
      <c r="BV112" s="29">
        <v>13.8</v>
      </c>
      <c r="BW112" s="29">
        <v>13.8</v>
      </c>
      <c r="BX112" s="29">
        <v>0</v>
      </c>
      <c r="BY112" s="29">
        <v>0</v>
      </c>
      <c r="BZ112" s="29">
        <v>0</v>
      </c>
      <c r="CA112" s="29">
        <v>0</v>
      </c>
      <c r="CB112" s="29">
        <v>0</v>
      </c>
      <c r="CC112" s="31" t="s">
        <v>100</v>
      </c>
      <c r="CD112" s="31" t="s">
        <v>100</v>
      </c>
      <c r="CE112" s="31">
        <v>0.36</v>
      </c>
      <c r="CF112" s="31" t="s">
        <v>100</v>
      </c>
      <c r="CG112" s="31" t="s">
        <v>100</v>
      </c>
      <c r="CH112" s="29" t="s">
        <v>100</v>
      </c>
      <c r="CI112" s="29" t="s">
        <v>100</v>
      </c>
      <c r="CJ112" s="29">
        <v>0</v>
      </c>
      <c r="CK112" s="28">
        <f t="shared" si="2"/>
        <v>0</v>
      </c>
      <c r="CL112" s="34" t="str">
        <f t="shared" si="3"/>
        <v>NA</v>
      </c>
      <c r="CM112" s="29">
        <v>17.2</v>
      </c>
      <c r="CN112" s="29">
        <v>3.46</v>
      </c>
      <c r="CO112" s="29">
        <v>13.8</v>
      </c>
      <c r="CP112" s="29">
        <v>67.5</v>
      </c>
      <c r="CQ112" s="29" t="s">
        <v>100</v>
      </c>
      <c r="CR112" s="29" t="s">
        <v>100</v>
      </c>
      <c r="CS112" s="29" t="s">
        <v>100</v>
      </c>
      <c r="CT112" s="29">
        <v>0</v>
      </c>
      <c r="CU112" s="29">
        <v>22.1</v>
      </c>
      <c r="CV112" s="29">
        <v>0</v>
      </c>
      <c r="CW112" s="29">
        <v>0</v>
      </c>
      <c r="CX112" s="28" t="s">
        <v>100</v>
      </c>
      <c r="CY112" s="28" t="s">
        <v>100</v>
      </c>
      <c r="CZ112" s="31" t="s">
        <v>100</v>
      </c>
      <c r="DA112" s="5">
        <v>2.1023622047244093</v>
      </c>
      <c r="DB112" s="9"/>
      <c r="DC112" s="9"/>
    </row>
    <row r="113" spans="1:107" ht="20">
      <c r="A113" s="25" t="s">
        <v>669</v>
      </c>
      <c r="B113" s="25" t="s">
        <v>670</v>
      </c>
      <c r="C113" s="26" t="s">
        <v>138</v>
      </c>
      <c r="D113" s="26" t="s">
        <v>1137</v>
      </c>
      <c r="E113" s="32" t="s">
        <v>99</v>
      </c>
      <c r="F113" s="32" t="s">
        <v>1138</v>
      </c>
      <c r="G113" s="27">
        <v>0.64</v>
      </c>
      <c r="H113" s="27">
        <v>0.64</v>
      </c>
      <c r="I113" s="28">
        <v>9.0499999999999997E-2</v>
      </c>
      <c r="J113" s="28">
        <v>0.11902</v>
      </c>
      <c r="K113" s="28">
        <v>4.1999999999999996E-2</v>
      </c>
      <c r="L113" s="28">
        <v>0.1031</v>
      </c>
      <c r="M113" s="28">
        <v>8.5572999999999996E-2</v>
      </c>
      <c r="N113" s="28">
        <v>0.11902</v>
      </c>
      <c r="O113" s="28">
        <v>-1.1769244712990942E-2</v>
      </c>
      <c r="P113" s="28">
        <v>3.0368180993899652E-3</v>
      </c>
      <c r="Q113" s="29">
        <v>306.39999999999998</v>
      </c>
      <c r="R113" s="29">
        <v>0</v>
      </c>
      <c r="S113" s="29">
        <v>0</v>
      </c>
      <c r="T113" s="29">
        <v>0</v>
      </c>
      <c r="U113" s="29">
        <v>306.39999999999998</v>
      </c>
      <c r="V113" s="29">
        <v>15.9</v>
      </c>
      <c r="W113" s="29">
        <v>290.5</v>
      </c>
      <c r="X113" s="30">
        <v>5.1892950391644911E-2</v>
      </c>
      <c r="Y113" s="31">
        <v>0.31583333333333335</v>
      </c>
      <c r="Z113" s="30">
        <v>0</v>
      </c>
      <c r="AA113" s="30">
        <v>0</v>
      </c>
      <c r="AB113" s="30">
        <v>0</v>
      </c>
      <c r="AC113" s="30">
        <v>0</v>
      </c>
      <c r="AD113" s="29">
        <v>0.10199999999999999</v>
      </c>
      <c r="AE113" s="31">
        <v>1.6223333333333334</v>
      </c>
      <c r="AF113" s="30">
        <v>0.1</v>
      </c>
      <c r="AG113" s="30">
        <v>0.68399999999999994</v>
      </c>
      <c r="AH113" s="31">
        <v>0.57232704402515722</v>
      </c>
      <c r="AI113" s="1" t="s">
        <v>100</v>
      </c>
      <c r="AJ113" s="31">
        <v>23.037593984962403</v>
      </c>
      <c r="AK113" s="31">
        <v>21.577464788732392</v>
      </c>
      <c r="AL113" s="31" t="s">
        <v>100</v>
      </c>
      <c r="AM113" s="31">
        <v>0.76791979949874678</v>
      </c>
      <c r="AN113" s="31">
        <v>2.4107002360346184</v>
      </c>
      <c r="AO113" s="31">
        <v>3.2840300107181135</v>
      </c>
      <c r="AP113" s="31">
        <v>15.289473684210526</v>
      </c>
      <c r="AQ113" s="31">
        <v>14.170731707317072</v>
      </c>
      <c r="AR113" s="31">
        <v>2.6124100719424463</v>
      </c>
      <c r="AS113" s="31">
        <v>3.1136120042872455</v>
      </c>
      <c r="AT113" s="30">
        <v>0.19366197183098594</v>
      </c>
      <c r="AU113" s="30">
        <v>8.9751958224543096E-3</v>
      </c>
      <c r="AV113" s="28">
        <v>2.3199999999999998E-2</v>
      </c>
      <c r="AW113" s="28">
        <v>0.21199999999999999</v>
      </c>
      <c r="AX113" s="28">
        <v>3.6900000000000002E-2</v>
      </c>
      <c r="AY113" s="28">
        <v>9.06E-2</v>
      </c>
      <c r="AZ113" s="30">
        <v>0.3</v>
      </c>
      <c r="BA113" s="30" t="s">
        <v>100</v>
      </c>
      <c r="BB113" s="30">
        <v>0.10725075528700906</v>
      </c>
      <c r="BC113" s="30">
        <v>0.12205681809938997</v>
      </c>
      <c r="BD113" s="30">
        <v>0.15990990990990991</v>
      </c>
      <c r="BE113" s="30">
        <v>0.21396396396396397</v>
      </c>
      <c r="BF113" s="30">
        <v>0.2039325842696629</v>
      </c>
      <c r="BG113" s="30">
        <v>6.3799999999999996E-2</v>
      </c>
      <c r="BH113" s="29">
        <v>13.3</v>
      </c>
      <c r="BI113" s="29">
        <v>14.2</v>
      </c>
      <c r="BJ113" s="29">
        <v>19</v>
      </c>
      <c r="BK113" s="29">
        <v>19</v>
      </c>
      <c r="BL113" s="29">
        <v>93.3</v>
      </c>
      <c r="BM113" s="29">
        <v>88.8</v>
      </c>
      <c r="BN113" s="29">
        <v>19.5</v>
      </c>
      <c r="BO113" s="29">
        <v>20.5</v>
      </c>
      <c r="BP113" s="29">
        <v>15.125280898876404</v>
      </c>
      <c r="BQ113" s="29">
        <v>6.9000000000000006E-2</v>
      </c>
      <c r="BR113" s="29">
        <v>0</v>
      </c>
      <c r="BS113" s="29">
        <v>4.34</v>
      </c>
      <c r="BT113" s="30">
        <v>0.28693681981948521</v>
      </c>
      <c r="BU113" s="29">
        <v>10.785280898876405</v>
      </c>
      <c r="BV113" s="29">
        <v>9.7909999999999986</v>
      </c>
      <c r="BW113" s="29">
        <v>9.86</v>
      </c>
      <c r="BX113" s="29">
        <v>132.4</v>
      </c>
      <c r="BY113" s="29">
        <v>123.92</v>
      </c>
      <c r="BZ113" s="29">
        <v>127.1</v>
      </c>
      <c r="CA113" s="29">
        <v>111.19999999999999</v>
      </c>
      <c r="CB113" s="29">
        <v>-2.75</v>
      </c>
      <c r="CC113" s="31">
        <v>0.45600000000000002</v>
      </c>
      <c r="CD113" s="31">
        <v>0.84399999999999997</v>
      </c>
      <c r="CE113" s="31">
        <v>0.36</v>
      </c>
      <c r="CF113" s="31">
        <v>0.63864581469092885</v>
      </c>
      <c r="CG113" s="31">
        <v>0.7245735608977143</v>
      </c>
      <c r="CH113" s="29">
        <v>19.779999999999998</v>
      </c>
      <c r="CI113" s="29">
        <v>13.010000000000002</v>
      </c>
      <c r="CJ113" s="29">
        <v>-2.75</v>
      </c>
      <c r="CK113" s="28">
        <f t="shared" si="2"/>
        <v>-0.28087018690634258</v>
      </c>
      <c r="CL113" s="34">
        <f t="shared" si="3"/>
        <v>0.83902877697841738</v>
      </c>
      <c r="CM113" s="29">
        <v>17.8</v>
      </c>
      <c r="CN113" s="29">
        <v>3.63</v>
      </c>
      <c r="CO113" s="29">
        <v>14.2</v>
      </c>
      <c r="CP113" s="29">
        <v>306.39999999999998</v>
      </c>
      <c r="CQ113" s="29">
        <v>20.5</v>
      </c>
      <c r="CR113" s="29">
        <v>290.5</v>
      </c>
      <c r="CS113" s="29">
        <v>9.7909999999999986</v>
      </c>
      <c r="CT113" s="29">
        <v>0</v>
      </c>
      <c r="CU113" s="29">
        <v>19</v>
      </c>
      <c r="CV113" s="29">
        <v>111.19999999999999</v>
      </c>
      <c r="CW113" s="29">
        <v>19.5</v>
      </c>
      <c r="CX113" s="28">
        <v>0.10725075528700906</v>
      </c>
      <c r="CY113" s="28">
        <v>0.12205681809938997</v>
      </c>
      <c r="CZ113" s="31">
        <v>14.897435897435898</v>
      </c>
      <c r="DA113" s="5">
        <v>12.779661016949154</v>
      </c>
      <c r="DB113" s="9"/>
      <c r="DC113" s="9"/>
    </row>
    <row r="114" spans="1:107" ht="20">
      <c r="A114" s="25" t="s">
        <v>432</v>
      </c>
      <c r="B114" s="25" t="s">
        <v>433</v>
      </c>
      <c r="C114" s="26" t="s">
        <v>165</v>
      </c>
      <c r="D114" s="26" t="s">
        <v>1137</v>
      </c>
      <c r="E114" s="32" t="s">
        <v>99</v>
      </c>
      <c r="F114" s="32" t="s">
        <v>1138</v>
      </c>
      <c r="G114" s="27">
        <v>0.68</v>
      </c>
      <c r="H114" s="27">
        <v>0.74859058264853851</v>
      </c>
      <c r="I114" s="28">
        <v>9.0499999999999997E-2</v>
      </c>
      <c r="J114" s="28">
        <v>0.12884744772969275</v>
      </c>
      <c r="K114" s="28">
        <v>4.7E-2</v>
      </c>
      <c r="L114" s="28">
        <v>0.1081</v>
      </c>
      <c r="M114" s="28">
        <v>8.9722999999999997E-2</v>
      </c>
      <c r="N114" s="28">
        <v>0.12421831806173252</v>
      </c>
      <c r="O114" s="28" t="s">
        <v>100</v>
      </c>
      <c r="P114" s="28">
        <v>5.9781479705578837</v>
      </c>
      <c r="Q114" s="29">
        <v>1481.2</v>
      </c>
      <c r="R114" s="29">
        <v>10.27094195542897</v>
      </c>
      <c r="S114" s="29">
        <v>188.5</v>
      </c>
      <c r="T114" s="29">
        <v>198.77094195542898</v>
      </c>
      <c r="U114" s="29">
        <v>1679.970941955429</v>
      </c>
      <c r="V114" s="29">
        <v>62.9</v>
      </c>
      <c r="W114" s="29">
        <v>1617.0709419554289</v>
      </c>
      <c r="X114" s="30">
        <v>3.7441123789192766E-2</v>
      </c>
      <c r="Y114" s="31">
        <v>6.124855121697774E-2</v>
      </c>
      <c r="Z114" s="30">
        <v>0.40444088345197693</v>
      </c>
      <c r="AA114" s="30">
        <v>0.11831808336164813</v>
      </c>
      <c r="AB114" s="30">
        <v>0.67909443783884182</v>
      </c>
      <c r="AC114" s="30">
        <v>0.13419588303769173</v>
      </c>
      <c r="AD114" s="29">
        <v>0.59199999999999997</v>
      </c>
      <c r="AE114" s="31" t="s">
        <v>100</v>
      </c>
      <c r="AF114" s="30" t="s">
        <v>100</v>
      </c>
      <c r="AG114" s="30" t="s">
        <v>100</v>
      </c>
      <c r="AH114" s="31">
        <v>0.31578947368421056</v>
      </c>
      <c r="AI114" s="1">
        <v>4.0289855072463769</v>
      </c>
      <c r="AJ114" s="31">
        <v>24.936026936026938</v>
      </c>
      <c r="AK114" s="31">
        <v>26.215929203539822</v>
      </c>
      <c r="AL114" s="31">
        <v>19.733333333333334</v>
      </c>
      <c r="AM114" s="31">
        <v>0.83120089786756457</v>
      </c>
      <c r="AN114" s="31">
        <v>5.0604714724974382</v>
      </c>
      <c r="AO114" s="31">
        <v>3.8542805100182149</v>
      </c>
      <c r="AP114" s="31">
        <v>19.392638996423205</v>
      </c>
      <c r="AQ114" s="31">
        <v>11.869281723102093</v>
      </c>
      <c r="AR114" s="31">
        <v>3.7731698154272038</v>
      </c>
      <c r="AS114" s="31">
        <v>4.2078348736805333</v>
      </c>
      <c r="AT114" s="30">
        <v>1.0513274336283185</v>
      </c>
      <c r="AU114" s="30">
        <v>4.0102619497704564E-2</v>
      </c>
      <c r="AV114" s="28" t="s">
        <v>100</v>
      </c>
      <c r="AW114" s="28" t="s">
        <v>100</v>
      </c>
      <c r="AX114" s="28" t="s">
        <v>100</v>
      </c>
      <c r="AY114" s="28" t="s">
        <v>100</v>
      </c>
      <c r="AZ114" s="30">
        <v>0.3</v>
      </c>
      <c r="BA114" s="30">
        <v>0.23800000000000002</v>
      </c>
      <c r="BB114" s="30" t="s">
        <v>100</v>
      </c>
      <c r="BC114" s="30">
        <v>6.1023662886196162</v>
      </c>
      <c r="BD114" s="30">
        <v>0.14943136736313145</v>
      </c>
      <c r="BE114" s="30">
        <v>0.22053904154698287</v>
      </c>
      <c r="BF114" s="30">
        <v>0.24834874504623514</v>
      </c>
      <c r="BG114" s="30">
        <v>1.3500000000000002E-2</v>
      </c>
      <c r="BH114" s="29">
        <v>59.4</v>
      </c>
      <c r="BI114" s="29">
        <v>56.5</v>
      </c>
      <c r="BJ114" s="29">
        <v>83.4</v>
      </c>
      <c r="BK114" s="29">
        <v>83.385811608914224</v>
      </c>
      <c r="BL114" s="29">
        <v>384.3</v>
      </c>
      <c r="BM114" s="29">
        <v>378.1</v>
      </c>
      <c r="BN114" s="29">
        <v>138</v>
      </c>
      <c r="BO114" s="29">
        <v>136.23999999999998</v>
      </c>
      <c r="BP114" s="29">
        <v>62.677049941178588</v>
      </c>
      <c r="BQ114" s="29">
        <v>38.299999999999997</v>
      </c>
      <c r="BR114" s="29">
        <v>0</v>
      </c>
      <c r="BS114" s="29">
        <v>167.58</v>
      </c>
      <c r="BT114" s="30">
        <v>2.6737059283624736</v>
      </c>
      <c r="BU114" s="29">
        <v>-104.90295005882143</v>
      </c>
      <c r="BV114" s="29">
        <v>-149.38</v>
      </c>
      <c r="BW114" s="29">
        <v>-111.08000000000001</v>
      </c>
      <c r="BX114" s="29">
        <v>0</v>
      </c>
      <c r="BY114" s="29">
        <v>10.27094195542897</v>
      </c>
      <c r="BZ114" s="29">
        <v>292.7</v>
      </c>
      <c r="CA114" s="29">
        <v>428.57094195542902</v>
      </c>
      <c r="CB114" s="29">
        <v>-59.4</v>
      </c>
      <c r="CC114" s="31" t="s">
        <v>100</v>
      </c>
      <c r="CD114" s="31" t="s">
        <v>100</v>
      </c>
      <c r="CE114" s="31">
        <v>0.36</v>
      </c>
      <c r="CF114" s="31" t="s">
        <v>100</v>
      </c>
      <c r="CG114" s="31" t="s">
        <v>100</v>
      </c>
      <c r="CH114" s="29" t="s">
        <v>100</v>
      </c>
      <c r="CI114" s="29" t="s">
        <v>100</v>
      </c>
      <c r="CJ114" s="29">
        <v>-59.4</v>
      </c>
      <c r="CK114" s="28" t="str">
        <f t="shared" si="2"/>
        <v>NA</v>
      </c>
      <c r="CL114" s="34">
        <f t="shared" si="3"/>
        <v>0.89670101814781189</v>
      </c>
      <c r="CM114" s="29">
        <v>75.7</v>
      </c>
      <c r="CN114" s="29">
        <v>18.8</v>
      </c>
      <c r="CO114" s="29">
        <v>56.5</v>
      </c>
      <c r="CP114" s="29">
        <v>1481.2</v>
      </c>
      <c r="CQ114" s="29">
        <v>136.23999999999998</v>
      </c>
      <c r="CR114" s="29">
        <v>1617.0709419554289</v>
      </c>
      <c r="CS114" s="29">
        <v>-149.38</v>
      </c>
      <c r="CT114" s="29">
        <v>0</v>
      </c>
      <c r="CU114" s="29">
        <v>83.385811608914224</v>
      </c>
      <c r="CV114" s="29">
        <v>428.57094195542902</v>
      </c>
      <c r="CW114" s="29">
        <v>138</v>
      </c>
      <c r="CX114" s="28" t="s">
        <v>100</v>
      </c>
      <c r="CY114" s="28">
        <v>6.1023662886196162</v>
      </c>
      <c r="CZ114" s="31">
        <v>11.717905376488615</v>
      </c>
      <c r="DA114" s="5">
        <v>13.933102652825836</v>
      </c>
      <c r="DB114" s="9"/>
      <c r="DC114" s="9"/>
    </row>
    <row r="115" spans="1:107" ht="20">
      <c r="A115" s="25" t="s">
        <v>769</v>
      </c>
      <c r="B115" s="25" t="s">
        <v>770</v>
      </c>
      <c r="C115" s="26" t="s">
        <v>139</v>
      </c>
      <c r="D115" s="26" t="s">
        <v>1137</v>
      </c>
      <c r="E115" s="32" t="s">
        <v>99</v>
      </c>
      <c r="F115" s="32" t="s">
        <v>1138</v>
      </c>
      <c r="G115" s="27">
        <v>0.83</v>
      </c>
      <c r="H115" s="27">
        <v>5.2566666666666668</v>
      </c>
      <c r="I115" s="28">
        <v>9.0499999999999997E-2</v>
      </c>
      <c r="J115" s="28">
        <v>0.53682833333333335</v>
      </c>
      <c r="K115" s="28">
        <v>4.7E-2</v>
      </c>
      <c r="L115" s="28">
        <v>0.1081</v>
      </c>
      <c r="M115" s="28">
        <v>8.9722999999999997E-2</v>
      </c>
      <c r="N115" s="28">
        <v>0.16031857894736845</v>
      </c>
      <c r="O115" s="28">
        <v>-0.64082833333333333</v>
      </c>
      <c r="P115" s="28">
        <v>-0.1449707895922572</v>
      </c>
      <c r="Q115" s="29">
        <v>14.7</v>
      </c>
      <c r="R115" s="29">
        <v>0</v>
      </c>
      <c r="S115" s="29">
        <v>78.400000000000006</v>
      </c>
      <c r="T115" s="29">
        <v>78.400000000000006</v>
      </c>
      <c r="U115" s="29">
        <v>93.100000000000009</v>
      </c>
      <c r="V115" s="29">
        <v>1.1599999999999999</v>
      </c>
      <c r="W115" s="29">
        <v>91.940000000000012</v>
      </c>
      <c r="X115" s="30">
        <v>1.245972073039742E-2</v>
      </c>
      <c r="Y115" s="31">
        <v>0.61498207589929532</v>
      </c>
      <c r="Z115" s="30">
        <v>0.43750000000000006</v>
      </c>
      <c r="AA115" s="30">
        <v>0.84210526315789469</v>
      </c>
      <c r="AB115" s="30">
        <v>0.7777777777777779</v>
      </c>
      <c r="AC115" s="30">
        <v>5.3333333333333339</v>
      </c>
      <c r="AD115" s="29">
        <v>6.0000000000000001E-3</v>
      </c>
      <c r="AE115" s="31">
        <v>-7.2916666666666657E-2</v>
      </c>
      <c r="AF115" s="30">
        <v>4.4721359549995794E-2</v>
      </c>
      <c r="AG115" s="30" t="s">
        <v>100</v>
      </c>
      <c r="AH115" s="31">
        <v>0.62499999999999989</v>
      </c>
      <c r="AI115" s="1">
        <v>0.45543175487465182</v>
      </c>
      <c r="AJ115" s="31" t="s">
        <v>100</v>
      </c>
      <c r="AK115" s="31" t="s">
        <v>100</v>
      </c>
      <c r="AL115" s="31" t="s">
        <v>100</v>
      </c>
      <c r="AM115" s="31" t="s">
        <v>100</v>
      </c>
      <c r="AN115" s="31">
        <v>0.14583333333333334</v>
      </c>
      <c r="AO115" s="31">
        <v>0.34265734265734266</v>
      </c>
      <c r="AP115" s="31">
        <v>28.11620795107034</v>
      </c>
      <c r="AQ115" s="31">
        <v>8.282882882882884</v>
      </c>
      <c r="AR115" s="31">
        <v>0.51640080880700978</v>
      </c>
      <c r="AS115" s="31">
        <v>2.1431235431235436</v>
      </c>
      <c r="AT115" s="30" t="s">
        <v>100</v>
      </c>
      <c r="AU115" s="30">
        <v>0</v>
      </c>
      <c r="AV115" s="28" t="s">
        <v>100</v>
      </c>
      <c r="AW115" s="28" t="s">
        <v>100</v>
      </c>
      <c r="AX115" s="28">
        <v>-0.23899999999999999</v>
      </c>
      <c r="AY115" s="28" t="s">
        <v>100</v>
      </c>
      <c r="AZ115" s="30" t="s">
        <v>100</v>
      </c>
      <c r="BA115" s="30" t="s">
        <v>100</v>
      </c>
      <c r="BB115" s="30">
        <v>-0.10400000000000001</v>
      </c>
      <c r="BC115" s="30">
        <v>1.5347789355111236E-2</v>
      </c>
      <c r="BD115" s="30">
        <v>-0.24880382775119619</v>
      </c>
      <c r="BE115" s="30">
        <v>7.8229665071770343E-2</v>
      </c>
      <c r="BF115" s="30">
        <v>0</v>
      </c>
      <c r="BG115" s="30">
        <v>0.33829999999999999</v>
      </c>
      <c r="BH115" s="29">
        <v>-16.100000000000001</v>
      </c>
      <c r="BI115" s="29">
        <v>-10.4</v>
      </c>
      <c r="BJ115" s="29">
        <v>3.27</v>
      </c>
      <c r="BK115" s="29">
        <v>3.27</v>
      </c>
      <c r="BL115" s="29">
        <v>42.9</v>
      </c>
      <c r="BM115" s="29">
        <v>41.8</v>
      </c>
      <c r="BN115" s="29">
        <v>11.7</v>
      </c>
      <c r="BO115" s="29">
        <v>11.1</v>
      </c>
      <c r="BP115" s="29">
        <v>3.27</v>
      </c>
      <c r="BQ115" s="29">
        <v>9.0399999999999991</v>
      </c>
      <c r="BR115" s="29">
        <v>0</v>
      </c>
      <c r="BS115" s="29">
        <v>23.273</v>
      </c>
      <c r="BT115" s="30">
        <v>7.117125382262997</v>
      </c>
      <c r="BU115" s="29">
        <v>-20.003</v>
      </c>
      <c r="BV115" s="29">
        <v>-42.713000000000001</v>
      </c>
      <c r="BW115" s="29">
        <v>-33.673000000000002</v>
      </c>
      <c r="BX115" s="29">
        <v>100</v>
      </c>
      <c r="BY115" s="29">
        <v>213.06</v>
      </c>
      <c r="BZ115" s="29">
        <v>100.8</v>
      </c>
      <c r="CA115" s="29">
        <v>178.04</v>
      </c>
      <c r="CB115" s="29">
        <v>0</v>
      </c>
      <c r="CC115" s="31">
        <v>-0.15</v>
      </c>
      <c r="CD115" s="31">
        <v>0.22500000000000001</v>
      </c>
      <c r="CE115" s="31">
        <v>0.36</v>
      </c>
      <c r="CF115" s="31" t="s">
        <v>100</v>
      </c>
      <c r="CG115" s="31" t="s">
        <v>100</v>
      </c>
      <c r="CH115" s="29" t="s">
        <v>100</v>
      </c>
      <c r="CI115" s="29" t="s">
        <v>100</v>
      </c>
      <c r="CJ115" s="29">
        <v>0</v>
      </c>
      <c r="CK115" s="28">
        <f t="shared" si="2"/>
        <v>0</v>
      </c>
      <c r="CL115" s="34">
        <f t="shared" si="3"/>
        <v>0.24095708829476523</v>
      </c>
      <c r="CM115" s="29" t="s">
        <v>100</v>
      </c>
      <c r="CN115" s="29" t="s">
        <v>100</v>
      </c>
      <c r="CO115" s="29" t="s">
        <v>100</v>
      </c>
      <c r="CP115" s="29" t="s">
        <v>100</v>
      </c>
      <c r="CQ115" s="29">
        <v>11.1</v>
      </c>
      <c r="CR115" s="29">
        <v>91.940000000000012</v>
      </c>
      <c r="CS115" s="29" t="s">
        <v>100</v>
      </c>
      <c r="CT115" s="29">
        <v>0</v>
      </c>
      <c r="CU115" s="29">
        <v>3.27</v>
      </c>
      <c r="CV115" s="29">
        <v>178.04</v>
      </c>
      <c r="CW115" s="29">
        <v>11.7</v>
      </c>
      <c r="CX115" s="28">
        <v>-0.10400000000000001</v>
      </c>
      <c r="CY115" s="28">
        <v>1.5347789355111236E-2</v>
      </c>
      <c r="CZ115" s="31">
        <v>7.8581196581196595</v>
      </c>
      <c r="DA115" s="5">
        <v>6.8418821534548542</v>
      </c>
      <c r="DB115" s="9"/>
      <c r="DC115" s="9"/>
    </row>
    <row r="116" spans="1:107" ht="20">
      <c r="A116" s="25" t="s">
        <v>553</v>
      </c>
      <c r="B116" s="25" t="s">
        <v>554</v>
      </c>
      <c r="C116" s="26" t="s">
        <v>120</v>
      </c>
      <c r="D116" s="26" t="s">
        <v>1137</v>
      </c>
      <c r="E116" s="32" t="s">
        <v>99</v>
      </c>
      <c r="F116" s="32" t="s">
        <v>1138</v>
      </c>
      <c r="G116" s="27">
        <v>0.67</v>
      </c>
      <c r="H116" s="27">
        <v>3.1550909090909092</v>
      </c>
      <c r="I116" s="28">
        <v>9.0499999999999997E-2</v>
      </c>
      <c r="J116" s="28">
        <v>0.34663572727272723</v>
      </c>
      <c r="K116" s="28">
        <v>3.2000000000000001E-2</v>
      </c>
      <c r="L116" s="28">
        <v>9.3100000000000002E-2</v>
      </c>
      <c r="M116" s="28">
        <v>7.7272999999999994E-2</v>
      </c>
      <c r="N116" s="28">
        <v>0.13447357915057914</v>
      </c>
      <c r="O116" s="28">
        <v>-0.3506491500915192</v>
      </c>
      <c r="P116" s="28">
        <v>-8.2914975659307333E-2</v>
      </c>
      <c r="Q116" s="29">
        <v>27.5</v>
      </c>
      <c r="R116" s="29">
        <v>0</v>
      </c>
      <c r="S116" s="29">
        <v>102</v>
      </c>
      <c r="T116" s="29">
        <v>102</v>
      </c>
      <c r="U116" s="29">
        <v>129.5</v>
      </c>
      <c r="V116" s="29">
        <v>1.67</v>
      </c>
      <c r="W116" s="29">
        <v>127.83</v>
      </c>
      <c r="X116" s="30">
        <v>1.2895752895752895E-2</v>
      </c>
      <c r="Y116" s="31">
        <v>1.9876274487341049E-2</v>
      </c>
      <c r="Z116" s="30">
        <v>0.59267867518884376</v>
      </c>
      <c r="AA116" s="30">
        <v>0.78764478764478763</v>
      </c>
      <c r="AB116" s="30">
        <v>1.4550641940085594</v>
      </c>
      <c r="AC116" s="30">
        <v>3.709090909090909</v>
      </c>
      <c r="AD116" s="29">
        <v>6.0000000000000001E-3</v>
      </c>
      <c r="AE116" s="31">
        <v>0.8969166666666667</v>
      </c>
      <c r="AF116" s="30">
        <v>0.11832159566199232</v>
      </c>
      <c r="AG116" s="30">
        <v>0.3536970556038842</v>
      </c>
      <c r="AH116" s="31">
        <v>0.25</v>
      </c>
      <c r="AI116" s="1">
        <v>1.0122399020807833</v>
      </c>
      <c r="AJ116" s="31">
        <v>12.222222222222221</v>
      </c>
      <c r="AK116" s="31" t="s">
        <v>100</v>
      </c>
      <c r="AL116" s="31" t="s">
        <v>100</v>
      </c>
      <c r="AM116" s="31" t="s">
        <v>100</v>
      </c>
      <c r="AN116" s="31">
        <v>0.39229671897289592</v>
      </c>
      <c r="AO116" s="31">
        <v>0.14913232104121474</v>
      </c>
      <c r="AP116" s="31">
        <v>15.457073760580412</v>
      </c>
      <c r="AQ116" s="31">
        <v>7.2630681818181815</v>
      </c>
      <c r="AR116" s="31">
        <v>0.75004400633691248</v>
      </c>
      <c r="AS116" s="31">
        <v>0.6932212581344902</v>
      </c>
      <c r="AT116" s="30" t="s">
        <v>100</v>
      </c>
      <c r="AU116" s="30">
        <v>0</v>
      </c>
      <c r="AV116" s="28" t="s">
        <v>100</v>
      </c>
      <c r="AW116" s="28" t="s">
        <v>100</v>
      </c>
      <c r="AX116" s="28">
        <v>-3.8199999999999998E-2</v>
      </c>
      <c r="AY116" s="28">
        <v>3.4200000000000001E-2</v>
      </c>
      <c r="AZ116" s="30" t="s">
        <v>100</v>
      </c>
      <c r="BA116" s="30" t="s">
        <v>100</v>
      </c>
      <c r="BB116" s="30">
        <v>-4.0134228187919466E-3</v>
      </c>
      <c r="BC116" s="30">
        <v>5.1558603491271816E-2</v>
      </c>
      <c r="BD116" s="30">
        <v>-1.8099273607748185E-3</v>
      </c>
      <c r="BE116" s="30">
        <v>5.006053268765133E-2</v>
      </c>
      <c r="BF116" s="30">
        <v>0</v>
      </c>
      <c r="BG116" s="30">
        <v>5.4100000000000007E-3</v>
      </c>
      <c r="BH116" s="29">
        <v>2.25</v>
      </c>
      <c r="BI116" s="29">
        <v>-0.29899999999999999</v>
      </c>
      <c r="BJ116" s="29">
        <v>8.27</v>
      </c>
      <c r="BK116" s="29">
        <v>8.27</v>
      </c>
      <c r="BL116" s="29">
        <v>184.4</v>
      </c>
      <c r="BM116" s="29">
        <v>165.2</v>
      </c>
      <c r="BN116" s="29">
        <v>20.5</v>
      </c>
      <c r="BO116" s="29">
        <v>17.600000000000001</v>
      </c>
      <c r="BP116" s="29">
        <v>8.27</v>
      </c>
      <c r="BQ116" s="29">
        <v>-11.56</v>
      </c>
      <c r="BR116" s="29">
        <v>0</v>
      </c>
      <c r="BS116" s="29">
        <v>22.1</v>
      </c>
      <c r="BT116" s="30">
        <v>2.6723095525997587</v>
      </c>
      <c r="BU116" s="29">
        <v>-13.830000000000002</v>
      </c>
      <c r="BV116" s="29">
        <v>-10.839</v>
      </c>
      <c r="BW116" s="29">
        <v>-22.399000000000001</v>
      </c>
      <c r="BX116" s="29">
        <v>74.5</v>
      </c>
      <c r="BY116" s="29">
        <v>160.4</v>
      </c>
      <c r="BZ116" s="29">
        <v>70.099999999999994</v>
      </c>
      <c r="CA116" s="29">
        <v>170.43</v>
      </c>
      <c r="CB116" s="29">
        <v>0</v>
      </c>
      <c r="CC116" s="31">
        <v>0.27900000000000003</v>
      </c>
      <c r="CD116" s="31">
        <v>0.41199999999999998</v>
      </c>
      <c r="CE116" s="31">
        <v>0.36</v>
      </c>
      <c r="CF116" s="31">
        <v>0.31850164168792688</v>
      </c>
      <c r="CG116" s="31">
        <v>1.1896128529635916</v>
      </c>
      <c r="CH116" s="29">
        <v>12.628</v>
      </c>
      <c r="CI116" s="29">
        <v>3.9152999999999998</v>
      </c>
      <c r="CJ116" s="29">
        <v>0</v>
      </c>
      <c r="CK116" s="28">
        <f t="shared" si="2"/>
        <v>0</v>
      </c>
      <c r="CL116" s="34">
        <f t="shared" si="3"/>
        <v>1.0819691368890454</v>
      </c>
      <c r="CM116" s="29" t="s">
        <v>100</v>
      </c>
      <c r="CN116" s="29" t="s">
        <v>100</v>
      </c>
      <c r="CO116" s="29" t="s">
        <v>100</v>
      </c>
      <c r="CP116" s="29" t="s">
        <v>100</v>
      </c>
      <c r="CQ116" s="29">
        <v>17.600000000000001</v>
      </c>
      <c r="CR116" s="29">
        <v>127.83</v>
      </c>
      <c r="CS116" s="29" t="s">
        <v>100</v>
      </c>
      <c r="CT116" s="29">
        <v>0</v>
      </c>
      <c r="CU116" s="29">
        <v>8.27</v>
      </c>
      <c r="CV116" s="29">
        <v>170.43</v>
      </c>
      <c r="CW116" s="29">
        <v>20.5</v>
      </c>
      <c r="CX116" s="28">
        <v>-4.0134228187919466E-3</v>
      </c>
      <c r="CY116" s="28">
        <v>5.1558603491271816E-2</v>
      </c>
      <c r="CZ116" s="31">
        <v>6.2356097560975607</v>
      </c>
      <c r="DA116" s="5">
        <v>1.1207085937538317</v>
      </c>
      <c r="DB116" s="9"/>
      <c r="DC116" s="9"/>
    </row>
    <row r="117" spans="1:107" ht="20">
      <c r="A117" s="25" t="s">
        <v>1117</v>
      </c>
      <c r="B117" s="25" t="s">
        <v>1118</v>
      </c>
      <c r="C117" s="26" t="s">
        <v>106</v>
      </c>
      <c r="D117" s="26" t="s">
        <v>1137</v>
      </c>
      <c r="E117" s="32" t="s">
        <v>99</v>
      </c>
      <c r="F117" s="32" t="s">
        <v>1138</v>
      </c>
      <c r="G117" s="27">
        <v>0.89</v>
      </c>
      <c r="H117" s="27">
        <v>0.89</v>
      </c>
      <c r="I117" s="28">
        <v>9.0499999999999997E-2</v>
      </c>
      <c r="J117" s="28">
        <v>0.14164500000000002</v>
      </c>
      <c r="K117" s="28">
        <v>4.7E-2</v>
      </c>
      <c r="L117" s="28">
        <v>0.1081</v>
      </c>
      <c r="M117" s="28">
        <v>8.9722999999999997E-2</v>
      </c>
      <c r="N117" s="28">
        <v>0.14164500000000002</v>
      </c>
      <c r="O117" s="28" t="s">
        <v>100</v>
      </c>
      <c r="P117" s="28" t="s">
        <v>100</v>
      </c>
      <c r="Q117" s="29">
        <v>177.8</v>
      </c>
      <c r="R117" s="29">
        <v>0</v>
      </c>
      <c r="S117" s="29">
        <v>0</v>
      </c>
      <c r="T117" s="29">
        <v>0</v>
      </c>
      <c r="U117" s="29">
        <v>177.8</v>
      </c>
      <c r="V117" s="29">
        <v>0</v>
      </c>
      <c r="W117" s="29">
        <v>177.8</v>
      </c>
      <c r="X117" s="30">
        <v>0</v>
      </c>
      <c r="Y117" s="31">
        <v>4.3931073660291614E-2</v>
      </c>
      <c r="Z117" s="30" t="s">
        <v>100</v>
      </c>
      <c r="AA117" s="30">
        <v>0</v>
      </c>
      <c r="AB117" s="30" t="s">
        <v>100</v>
      </c>
      <c r="AC117" s="30">
        <v>0</v>
      </c>
      <c r="AD117" s="29">
        <v>6.7000000000000004E-2</v>
      </c>
      <c r="AE117" s="31" t="s">
        <v>100</v>
      </c>
      <c r="AF117" s="30" t="s">
        <v>100</v>
      </c>
      <c r="AG117" s="30" t="s">
        <v>100</v>
      </c>
      <c r="AH117" s="31">
        <v>0.3611111111111111</v>
      </c>
      <c r="AI117" s="1" t="s">
        <v>100</v>
      </c>
      <c r="AJ117" s="31" t="s">
        <v>100</v>
      </c>
      <c r="AK117" s="31" t="s">
        <v>100</v>
      </c>
      <c r="AL117" s="31" t="s">
        <v>100</v>
      </c>
      <c r="AM117" s="31" t="s">
        <v>100</v>
      </c>
      <c r="AN117" s="31" t="s">
        <v>100</v>
      </c>
      <c r="AO117" s="31" t="s">
        <v>100</v>
      </c>
      <c r="AP117" s="31" t="s">
        <v>100</v>
      </c>
      <c r="AQ117" s="31" t="s">
        <v>100</v>
      </c>
      <c r="AR117" s="31" t="s">
        <v>100</v>
      </c>
      <c r="AS117" s="31" t="s">
        <v>100</v>
      </c>
      <c r="AT117" s="30" t="s">
        <v>100</v>
      </c>
      <c r="AU117" s="30">
        <v>0</v>
      </c>
      <c r="AV117" s="28" t="s">
        <v>100</v>
      </c>
      <c r="AW117" s="28" t="s">
        <v>100</v>
      </c>
      <c r="AX117" s="28" t="s">
        <v>100</v>
      </c>
      <c r="AY117" s="28" t="s">
        <v>100</v>
      </c>
      <c r="AZ117" s="30" t="s">
        <v>100</v>
      </c>
      <c r="BA117" s="30" t="s">
        <v>100</v>
      </c>
      <c r="BB117" s="30" t="s">
        <v>100</v>
      </c>
      <c r="BC117" s="30" t="s">
        <v>100</v>
      </c>
      <c r="BD117" s="30" t="s">
        <v>100</v>
      </c>
      <c r="BE117" s="30" t="s">
        <v>100</v>
      </c>
      <c r="BF117" s="30">
        <v>0</v>
      </c>
      <c r="BG117" s="30" t="s">
        <v>100</v>
      </c>
      <c r="BH117" s="29">
        <v>0</v>
      </c>
      <c r="BI117" s="29">
        <v>0</v>
      </c>
      <c r="BJ117" s="29">
        <v>0</v>
      </c>
      <c r="BK117" s="29">
        <v>0</v>
      </c>
      <c r="BL117" s="29">
        <v>0</v>
      </c>
      <c r="BM117" s="29">
        <v>0</v>
      </c>
      <c r="BN117" s="29">
        <v>0</v>
      </c>
      <c r="BO117" s="29">
        <v>0</v>
      </c>
      <c r="BP117" s="29">
        <v>0</v>
      </c>
      <c r="BQ117" s="29">
        <v>0</v>
      </c>
      <c r="BR117" s="29">
        <v>0</v>
      </c>
      <c r="BS117" s="29">
        <v>0</v>
      </c>
      <c r="BT117" s="30" t="s">
        <v>100</v>
      </c>
      <c r="BU117" s="29">
        <v>0</v>
      </c>
      <c r="BV117" s="29">
        <v>0</v>
      </c>
      <c r="BW117" s="29">
        <v>0</v>
      </c>
      <c r="BX117" s="29">
        <v>-92.8</v>
      </c>
      <c r="BY117" s="29">
        <v>-2.4699999999999944</v>
      </c>
      <c r="BZ117" s="29">
        <v>0</v>
      </c>
      <c r="CA117" s="29">
        <v>0</v>
      </c>
      <c r="CB117" s="29">
        <v>0</v>
      </c>
      <c r="CC117" s="31" t="s">
        <v>100</v>
      </c>
      <c r="CD117" s="31" t="s">
        <v>100</v>
      </c>
      <c r="CE117" s="31">
        <v>0.36</v>
      </c>
      <c r="CF117" s="31" t="s">
        <v>100</v>
      </c>
      <c r="CG117" s="31" t="s">
        <v>100</v>
      </c>
      <c r="CH117" s="29" t="s">
        <v>100</v>
      </c>
      <c r="CI117" s="29" t="s">
        <v>100</v>
      </c>
      <c r="CJ117" s="29">
        <v>0</v>
      </c>
      <c r="CK117" s="28">
        <f t="shared" si="2"/>
        <v>0</v>
      </c>
      <c r="CL117" s="34" t="str">
        <f t="shared" si="3"/>
        <v>NA</v>
      </c>
      <c r="CM117" s="29" t="s">
        <v>100</v>
      </c>
      <c r="CN117" s="29" t="s">
        <v>100</v>
      </c>
      <c r="CO117" s="29" t="s">
        <v>100</v>
      </c>
      <c r="CP117" s="29" t="s">
        <v>100</v>
      </c>
      <c r="CQ117" s="29" t="s">
        <v>100</v>
      </c>
      <c r="CR117" s="29" t="s">
        <v>100</v>
      </c>
      <c r="CS117" s="29" t="s">
        <v>100</v>
      </c>
      <c r="CT117" s="29">
        <v>0.38780000000000009</v>
      </c>
      <c r="CU117" s="29">
        <v>-0.24660000000000001</v>
      </c>
      <c r="CV117" s="29">
        <v>0.38780000000000009</v>
      </c>
      <c r="CW117" s="29">
        <v>0</v>
      </c>
      <c r="CX117" s="28" t="s">
        <v>100</v>
      </c>
      <c r="CY117" s="28" t="s">
        <v>100</v>
      </c>
      <c r="CZ117" s="31" t="s">
        <v>100</v>
      </c>
      <c r="DA117" s="5" t="s">
        <v>100</v>
      </c>
      <c r="DB117" s="9"/>
      <c r="DC117" s="9"/>
    </row>
    <row r="118" spans="1:107" ht="20">
      <c r="A118" s="25" t="s">
        <v>330</v>
      </c>
      <c r="B118" s="25" t="s">
        <v>331</v>
      </c>
      <c r="C118" s="26" t="s">
        <v>110</v>
      </c>
      <c r="D118" s="26" t="s">
        <v>1137</v>
      </c>
      <c r="E118" s="32" t="s">
        <v>99</v>
      </c>
      <c r="F118" s="32" t="s">
        <v>1138</v>
      </c>
      <c r="G118" s="27">
        <v>1.05</v>
      </c>
      <c r="H118" s="27">
        <v>1.2075237648579626</v>
      </c>
      <c r="I118" s="28">
        <v>9.0499999999999997E-2</v>
      </c>
      <c r="J118" s="28">
        <v>0.17038090071964562</v>
      </c>
      <c r="K118" s="28">
        <v>3.2000000000000001E-2</v>
      </c>
      <c r="L118" s="28">
        <v>9.3100000000000002E-2</v>
      </c>
      <c r="M118" s="28">
        <v>7.7272999999999994E-2</v>
      </c>
      <c r="N118" s="28">
        <v>0.15495412062633873</v>
      </c>
      <c r="O118" s="28">
        <v>5.5997372170255161E-2</v>
      </c>
      <c r="P118" s="28">
        <v>0.22641572370346114</v>
      </c>
      <c r="Q118" s="29">
        <v>965.3</v>
      </c>
      <c r="R118" s="29">
        <v>0</v>
      </c>
      <c r="S118" s="29">
        <v>191.7</v>
      </c>
      <c r="T118" s="29">
        <v>191.7</v>
      </c>
      <c r="U118" s="29">
        <v>1157</v>
      </c>
      <c r="V118" s="29">
        <v>321.39999999999998</v>
      </c>
      <c r="W118" s="29">
        <v>835.6</v>
      </c>
      <c r="X118" s="30">
        <v>0.27778738115816765</v>
      </c>
      <c r="Y118" s="31">
        <v>0.2610275516305598</v>
      </c>
      <c r="Z118" s="30">
        <v>0.2314937809443304</v>
      </c>
      <c r="AA118" s="30">
        <v>0.16568712186689713</v>
      </c>
      <c r="AB118" s="30">
        <v>0.30122564424890008</v>
      </c>
      <c r="AC118" s="30">
        <v>0.19859111157153217</v>
      </c>
      <c r="AD118" s="29">
        <v>0.44400000000000001</v>
      </c>
      <c r="AE118" s="31">
        <v>2.5423055555555556</v>
      </c>
      <c r="AF118" s="30">
        <v>0.31304951684997057</v>
      </c>
      <c r="AG118" s="30">
        <v>0.44944966347745768</v>
      </c>
      <c r="AH118" s="31">
        <v>0.40562248995983941</v>
      </c>
      <c r="AI118" s="1">
        <v>26.638225255972692</v>
      </c>
      <c r="AJ118" s="31">
        <v>5.9293611793611785</v>
      </c>
      <c r="AK118" s="31">
        <v>6.9346264367816097</v>
      </c>
      <c r="AL118" s="31">
        <v>8.879999999999999</v>
      </c>
      <c r="AM118" s="31">
        <v>0.92646268427518408</v>
      </c>
      <c r="AN118" s="31">
        <v>1.5168133249528599</v>
      </c>
      <c r="AO118" s="31">
        <v>0.91410984848484844</v>
      </c>
      <c r="AP118" s="31">
        <v>5.3529788597053178</v>
      </c>
      <c r="AQ118" s="31">
        <v>4.747727272727273</v>
      </c>
      <c r="AR118" s="31">
        <v>1.6491020327610029</v>
      </c>
      <c r="AS118" s="31">
        <v>0.79128787878787876</v>
      </c>
      <c r="AT118" s="30">
        <v>0.55172413793103448</v>
      </c>
      <c r="AU118" s="30">
        <v>7.956075831347767E-2</v>
      </c>
      <c r="AV118" s="28">
        <v>-0.17100000000000001</v>
      </c>
      <c r="AW118" s="28">
        <v>-3.5499999999999997E-2</v>
      </c>
      <c r="AX118" s="28">
        <v>5.5199999999999999E-2</v>
      </c>
      <c r="AY118" s="28">
        <v>9.5600000000000004E-2</v>
      </c>
      <c r="AZ118" s="30">
        <v>6.4000000000000001E-2</v>
      </c>
      <c r="BA118" s="30">
        <v>9.7500000000000003E-2</v>
      </c>
      <c r="BB118" s="30">
        <v>0.22637827288990078</v>
      </c>
      <c r="BC118" s="30">
        <v>0.38136984432979987</v>
      </c>
      <c r="BD118" s="30">
        <v>0.13723750369713103</v>
      </c>
      <c r="BE118" s="30">
        <v>0.15389924085576259</v>
      </c>
      <c r="BF118" s="30">
        <v>0.24456521739130435</v>
      </c>
      <c r="BG118" s="30">
        <v>0.06</v>
      </c>
      <c r="BH118" s="29">
        <v>162.80000000000001</v>
      </c>
      <c r="BI118" s="29">
        <v>139.19999999999999</v>
      </c>
      <c r="BJ118" s="29">
        <v>156.1</v>
      </c>
      <c r="BK118" s="29">
        <v>156.1</v>
      </c>
      <c r="BL118" s="29">
        <v>1056</v>
      </c>
      <c r="BM118" s="29">
        <v>1014.3</v>
      </c>
      <c r="BN118" s="29">
        <v>204.9</v>
      </c>
      <c r="BO118" s="29">
        <v>176</v>
      </c>
      <c r="BP118" s="29">
        <v>117.92336956521739</v>
      </c>
      <c r="BQ118" s="29">
        <v>-134.80000000000001</v>
      </c>
      <c r="BR118" s="29">
        <v>0</v>
      </c>
      <c r="BS118" s="29">
        <v>121.7</v>
      </c>
      <c r="BT118" s="30">
        <v>1.0320261407786007</v>
      </c>
      <c r="BU118" s="29">
        <v>-3.7766304347826178</v>
      </c>
      <c r="BV118" s="29">
        <v>152.30000000000001</v>
      </c>
      <c r="BW118" s="29">
        <v>17.499999999999986</v>
      </c>
      <c r="BX118" s="29">
        <v>614.9</v>
      </c>
      <c r="BY118" s="29">
        <v>309.20999999999992</v>
      </c>
      <c r="BZ118" s="29">
        <v>636.4</v>
      </c>
      <c r="CA118" s="29">
        <v>506.69999999999993</v>
      </c>
      <c r="CB118" s="29">
        <v>-76.8</v>
      </c>
      <c r="CC118" s="31">
        <v>0.93799999999999994</v>
      </c>
      <c r="CD118" s="31">
        <v>0.86899999999999999</v>
      </c>
      <c r="CE118" s="31">
        <v>0.36</v>
      </c>
      <c r="CF118" s="31">
        <v>0.66997948081326053</v>
      </c>
      <c r="CG118" s="31">
        <v>0.67606960708836938</v>
      </c>
      <c r="CH118" s="29">
        <v>209.3</v>
      </c>
      <c r="CI118" s="29">
        <v>168.22999999999996</v>
      </c>
      <c r="CJ118" s="29">
        <v>-76.8</v>
      </c>
      <c r="CK118" s="28">
        <f t="shared" si="2"/>
        <v>-0.50426789231779379</v>
      </c>
      <c r="CL118" s="34">
        <f t="shared" si="3"/>
        <v>2.0840734162226173</v>
      </c>
      <c r="CM118" s="29">
        <v>184</v>
      </c>
      <c r="CN118" s="29">
        <v>45</v>
      </c>
      <c r="CO118" s="29">
        <v>139.19999999999999</v>
      </c>
      <c r="CP118" s="29">
        <v>965.3</v>
      </c>
      <c r="CQ118" s="29">
        <v>176</v>
      </c>
      <c r="CR118" s="29">
        <v>835.6</v>
      </c>
      <c r="CS118" s="29">
        <v>152.30000000000001</v>
      </c>
      <c r="CT118" s="29">
        <v>0</v>
      </c>
      <c r="CU118" s="29">
        <v>156.1</v>
      </c>
      <c r="CV118" s="29">
        <v>506.69999999999993</v>
      </c>
      <c r="CW118" s="29">
        <v>204.9</v>
      </c>
      <c r="CX118" s="28">
        <v>0.22637827288990078</v>
      </c>
      <c r="CY118" s="28">
        <v>0.38136984432979987</v>
      </c>
      <c r="CZ118" s="31">
        <v>4.0780868716447047</v>
      </c>
      <c r="DA118" s="5" t="s">
        <v>100</v>
      </c>
      <c r="DB118" s="9"/>
      <c r="DC118" s="9"/>
    </row>
    <row r="119" spans="1:107" ht="20">
      <c r="A119" s="25" t="s">
        <v>1085</v>
      </c>
      <c r="B119" s="25" t="s">
        <v>1086</v>
      </c>
      <c r="C119" s="26" t="s">
        <v>151</v>
      </c>
      <c r="D119" s="26" t="s">
        <v>1137</v>
      </c>
      <c r="E119" s="32" t="s">
        <v>99</v>
      </c>
      <c r="F119" s="32" t="s">
        <v>1138</v>
      </c>
      <c r="G119" s="27">
        <v>0.79</v>
      </c>
      <c r="H119" s="27">
        <v>0.88983516483516489</v>
      </c>
      <c r="I119" s="28">
        <v>9.0499999999999997E-2</v>
      </c>
      <c r="J119" s="28">
        <v>0.1416300824175824</v>
      </c>
      <c r="K119" s="28">
        <v>4.7E-2</v>
      </c>
      <c r="L119" s="28">
        <v>0.1081</v>
      </c>
      <c r="M119" s="28">
        <v>8.9722999999999997E-2</v>
      </c>
      <c r="N119" s="28">
        <v>0.13115760087719297</v>
      </c>
      <c r="O119" s="28">
        <v>-0.1377529231085613</v>
      </c>
      <c r="P119" s="28">
        <v>-0.11685200236188212</v>
      </c>
      <c r="Q119" s="29">
        <v>45.5</v>
      </c>
      <c r="R119" s="29">
        <v>0</v>
      </c>
      <c r="S119" s="29">
        <v>11.5</v>
      </c>
      <c r="T119" s="29">
        <v>11.5</v>
      </c>
      <c r="U119" s="29">
        <v>57</v>
      </c>
      <c r="V119" s="29">
        <v>0.47199999999999998</v>
      </c>
      <c r="W119" s="29">
        <v>56.527999999999999</v>
      </c>
      <c r="X119" s="30">
        <v>8.2807017543859648E-3</v>
      </c>
      <c r="Y119" s="31">
        <v>0.11930903235251061</v>
      </c>
      <c r="Z119" s="30">
        <v>0.20175438596491227</v>
      </c>
      <c r="AA119" s="30">
        <v>0.20175438596491227</v>
      </c>
      <c r="AB119" s="30">
        <v>0.25274725274725274</v>
      </c>
      <c r="AC119" s="30">
        <v>0.25274725274725274</v>
      </c>
      <c r="AD119" s="29">
        <v>7.0000000000000001E-3</v>
      </c>
      <c r="AE119" s="31">
        <v>-3.2972222222222236E-2</v>
      </c>
      <c r="AF119" s="30">
        <v>3.1622776601683791E-2</v>
      </c>
      <c r="AG119" s="30" t="s">
        <v>100</v>
      </c>
      <c r="AH119" s="31">
        <v>0.2857142857142857</v>
      </c>
      <c r="AI119" s="1">
        <v>1.4015151515151516</v>
      </c>
      <c r="AJ119" s="31">
        <v>78.044596912521442</v>
      </c>
      <c r="AK119" s="31">
        <v>225.24752475247524</v>
      </c>
      <c r="AL119" s="31" t="s">
        <v>100</v>
      </c>
      <c r="AM119" s="31" t="s">
        <v>100</v>
      </c>
      <c r="AN119" s="31">
        <v>1</v>
      </c>
      <c r="AO119" s="31">
        <v>5.2479815455594006</v>
      </c>
      <c r="AP119" s="31">
        <v>30.555675675675673</v>
      </c>
      <c r="AQ119" s="31">
        <v>16.724260355029585</v>
      </c>
      <c r="AR119" s="31">
        <v>1</v>
      </c>
      <c r="AS119" s="31">
        <v>6.5199538638985004</v>
      </c>
      <c r="AT119" s="30">
        <v>0</v>
      </c>
      <c r="AU119" s="30">
        <v>0</v>
      </c>
      <c r="AV119" s="28" t="s">
        <v>100</v>
      </c>
      <c r="AW119" s="28">
        <v>-0.127</v>
      </c>
      <c r="AX119" s="28" t="s">
        <v>100</v>
      </c>
      <c r="AY119" s="28">
        <v>6.9199999999999998E-2</v>
      </c>
      <c r="AZ119" s="30" t="s">
        <v>100</v>
      </c>
      <c r="BA119" s="30" t="s">
        <v>100</v>
      </c>
      <c r="BB119" s="30">
        <v>3.8771593090211132E-3</v>
      </c>
      <c r="BC119" s="30">
        <v>1.4305598515310856E-2</v>
      </c>
      <c r="BD119" s="30">
        <v>2.6969292389853138E-2</v>
      </c>
      <c r="BE119" s="30">
        <v>0.24699599465954605</v>
      </c>
      <c r="BF119" s="30">
        <v>0.5</v>
      </c>
      <c r="BG119" s="30" t="s">
        <v>100</v>
      </c>
      <c r="BH119" s="29">
        <v>0.58299999999999996</v>
      </c>
      <c r="BI119" s="29">
        <v>0.20200000000000001</v>
      </c>
      <c r="BJ119" s="29">
        <v>1.85</v>
      </c>
      <c r="BK119" s="29">
        <v>1.85</v>
      </c>
      <c r="BL119" s="29">
        <v>8.67</v>
      </c>
      <c r="BM119" s="29">
        <v>7.49</v>
      </c>
      <c r="BN119" s="29">
        <v>4.04</v>
      </c>
      <c r="BO119" s="29">
        <v>3.38</v>
      </c>
      <c r="BP119" s="29">
        <v>0.92500000000000004</v>
      </c>
      <c r="BQ119" s="29">
        <v>1.42</v>
      </c>
      <c r="BR119" s="29">
        <v>0</v>
      </c>
      <c r="BS119" s="29">
        <v>0.313</v>
      </c>
      <c r="BT119" s="30">
        <v>0.33837837837837836</v>
      </c>
      <c r="BU119" s="29">
        <v>0.6120000000000001</v>
      </c>
      <c r="BV119" s="29">
        <v>-1.5309999999999999</v>
      </c>
      <c r="BW119" s="29">
        <v>-0.11099999999999999</v>
      </c>
      <c r="BX119" s="29">
        <v>52.1</v>
      </c>
      <c r="BY119" s="29">
        <v>64.660000000000011</v>
      </c>
      <c r="BZ119" s="29">
        <v>45.5</v>
      </c>
      <c r="CA119" s="29">
        <v>56.527999999999999</v>
      </c>
      <c r="CB119" s="29">
        <v>0</v>
      </c>
      <c r="CC119" s="31">
        <v>-6.5000000000000002E-2</v>
      </c>
      <c r="CD119" s="31">
        <v>9.6000000000000002E-2</v>
      </c>
      <c r="CE119" s="31">
        <v>0.36</v>
      </c>
      <c r="CF119" s="31" t="s">
        <v>100</v>
      </c>
      <c r="CG119" s="31" t="s">
        <v>100</v>
      </c>
      <c r="CH119" s="29" t="s">
        <v>100</v>
      </c>
      <c r="CI119" s="29" t="s">
        <v>100</v>
      </c>
      <c r="CJ119" s="29">
        <v>0</v>
      </c>
      <c r="CK119" s="28">
        <f t="shared" si="2"/>
        <v>0</v>
      </c>
      <c r="CL119" s="34">
        <f t="shared" si="3"/>
        <v>0.15337531842626664</v>
      </c>
      <c r="CM119" s="29">
        <v>0.7</v>
      </c>
      <c r="CN119" s="29">
        <v>0.5</v>
      </c>
      <c r="CO119" s="29">
        <v>0.20200000000000001</v>
      </c>
      <c r="CP119" s="29">
        <v>45.5</v>
      </c>
      <c r="CQ119" s="29">
        <v>3.38</v>
      </c>
      <c r="CR119" s="29">
        <v>56.527999999999999</v>
      </c>
      <c r="CS119" s="29" t="s">
        <v>100</v>
      </c>
      <c r="CT119" s="29">
        <v>0</v>
      </c>
      <c r="CU119" s="29">
        <v>1.85</v>
      </c>
      <c r="CV119" s="29">
        <v>56.527999999999999</v>
      </c>
      <c r="CW119" s="29">
        <v>4.04</v>
      </c>
      <c r="CX119" s="28">
        <v>3.8771593090211132E-3</v>
      </c>
      <c r="CY119" s="28">
        <v>1.4305598515310856E-2</v>
      </c>
      <c r="CZ119" s="31">
        <v>13.992079207920792</v>
      </c>
      <c r="DA119" s="5">
        <v>19.555353901996369</v>
      </c>
      <c r="DB119" s="9"/>
      <c r="DC119" s="9"/>
    </row>
    <row r="120" spans="1:107" ht="20">
      <c r="A120" s="25" t="s">
        <v>851</v>
      </c>
      <c r="B120" s="25" t="s">
        <v>852</v>
      </c>
      <c r="C120" s="26" t="s">
        <v>147</v>
      </c>
      <c r="D120" s="26" t="s">
        <v>1137</v>
      </c>
      <c r="E120" s="32" t="s">
        <v>99</v>
      </c>
      <c r="F120" s="32" t="s">
        <v>1138</v>
      </c>
      <c r="G120" s="27">
        <v>0.75</v>
      </c>
      <c r="H120" s="27">
        <v>1.0476935749588137</v>
      </c>
      <c r="I120" s="28">
        <v>9.0499999999999997E-2</v>
      </c>
      <c r="J120" s="28">
        <v>0.15591626853377263</v>
      </c>
      <c r="K120" s="28">
        <v>3.2000000000000001E-2</v>
      </c>
      <c r="L120" s="28">
        <v>9.3100000000000002E-2</v>
      </c>
      <c r="M120" s="28">
        <v>7.7272999999999994E-2</v>
      </c>
      <c r="N120" s="28">
        <v>0.13121250734463275</v>
      </c>
      <c r="O120" s="28">
        <v>-0.12170164956021121</v>
      </c>
      <c r="P120" s="28">
        <v>-9.8135360328621093E-2</v>
      </c>
      <c r="Q120" s="29">
        <v>121.4</v>
      </c>
      <c r="R120" s="29">
        <v>0</v>
      </c>
      <c r="S120" s="29">
        <v>55.6</v>
      </c>
      <c r="T120" s="29">
        <v>55.6</v>
      </c>
      <c r="U120" s="29">
        <v>177</v>
      </c>
      <c r="V120" s="29">
        <v>0.90400000000000003</v>
      </c>
      <c r="W120" s="29">
        <v>176.096</v>
      </c>
      <c r="X120" s="30">
        <v>5.1073446327683618E-3</v>
      </c>
      <c r="Y120" s="31">
        <v>2.8343023255813952E-2</v>
      </c>
      <c r="Z120" s="30">
        <v>0.45536445536445541</v>
      </c>
      <c r="AA120" s="30">
        <v>0.31412429378531076</v>
      </c>
      <c r="AB120" s="30">
        <v>0.83609022556390977</v>
      </c>
      <c r="AC120" s="30">
        <v>0.45799011532125206</v>
      </c>
      <c r="AD120" s="29">
        <v>3.9E-2</v>
      </c>
      <c r="AE120" s="31">
        <v>0.69044444444444453</v>
      </c>
      <c r="AF120" s="30">
        <v>5.4772255750516613E-2</v>
      </c>
      <c r="AG120" s="30">
        <v>0.29029295547773798</v>
      </c>
      <c r="AH120" s="31">
        <v>0.13636363636363641</v>
      </c>
      <c r="AI120" s="1">
        <v>1.4813559322033898</v>
      </c>
      <c r="AJ120" s="31">
        <v>50.165289256198349</v>
      </c>
      <c r="AK120" s="31">
        <v>55.18181818181818</v>
      </c>
      <c r="AL120" s="31" t="s">
        <v>100</v>
      </c>
      <c r="AM120" s="31" t="s">
        <v>100</v>
      </c>
      <c r="AN120" s="31">
        <v>1.8255639097744363</v>
      </c>
      <c r="AO120" s="31">
        <v>5.8647342995169085</v>
      </c>
      <c r="AP120" s="31">
        <v>40.296567505720823</v>
      </c>
      <c r="AQ120" s="31">
        <v>26.925993883792049</v>
      </c>
      <c r="AR120" s="31">
        <v>1.4529852470378561</v>
      </c>
      <c r="AS120" s="31">
        <v>8.5070531400966196</v>
      </c>
      <c r="AT120" s="30">
        <v>0</v>
      </c>
      <c r="AU120" s="30">
        <v>0</v>
      </c>
      <c r="AV120" s="28">
        <v>-3.0800000000000001E-2</v>
      </c>
      <c r="AW120" s="28">
        <v>0.7390000000000001</v>
      </c>
      <c r="AX120" s="28">
        <v>9.7899999999999987E-2</v>
      </c>
      <c r="AY120" s="28">
        <v>0.36399999999999999</v>
      </c>
      <c r="AZ120" s="30" t="s">
        <v>100</v>
      </c>
      <c r="BA120" s="30" t="s">
        <v>100</v>
      </c>
      <c r="BB120" s="30">
        <v>3.4214618973561435E-2</v>
      </c>
      <c r="BC120" s="30">
        <v>3.3077147016011652E-2</v>
      </c>
      <c r="BD120" s="30">
        <v>0.11224489795918367</v>
      </c>
      <c r="BE120" s="30">
        <v>0.22295918367346937</v>
      </c>
      <c r="BF120" s="30">
        <v>0.13333333333333333</v>
      </c>
      <c r="BG120" s="30" t="s">
        <v>100</v>
      </c>
      <c r="BH120" s="29">
        <v>2.42</v>
      </c>
      <c r="BI120" s="29">
        <v>2.2000000000000002</v>
      </c>
      <c r="BJ120" s="29">
        <v>4.37</v>
      </c>
      <c r="BK120" s="29">
        <v>4.37</v>
      </c>
      <c r="BL120" s="29">
        <v>20.7</v>
      </c>
      <c r="BM120" s="29">
        <v>19.600000000000001</v>
      </c>
      <c r="BN120" s="29">
        <v>6.94</v>
      </c>
      <c r="BO120" s="29">
        <v>6.54</v>
      </c>
      <c r="BP120" s="29">
        <v>3.7873333333333337</v>
      </c>
      <c r="BQ120" s="29">
        <v>-9.61</v>
      </c>
      <c r="BR120" s="29">
        <v>0</v>
      </c>
      <c r="BS120" s="29">
        <v>14</v>
      </c>
      <c r="BT120" s="30">
        <v>3.6965323006512936</v>
      </c>
      <c r="BU120" s="29">
        <v>-10.212666666666667</v>
      </c>
      <c r="BV120" s="29">
        <v>-2.1900000000000013</v>
      </c>
      <c r="BW120" s="29">
        <v>-11.8</v>
      </c>
      <c r="BX120" s="29">
        <v>64.3</v>
      </c>
      <c r="BY120" s="29">
        <v>114.49999999999999</v>
      </c>
      <c r="BZ120" s="29">
        <v>66.5</v>
      </c>
      <c r="CA120" s="29">
        <v>121.196</v>
      </c>
      <c r="CB120" s="29">
        <v>0</v>
      </c>
      <c r="CC120" s="31">
        <v>0.106</v>
      </c>
      <c r="CD120" s="31">
        <v>0.53800000000000003</v>
      </c>
      <c r="CE120" s="31">
        <v>0.36</v>
      </c>
      <c r="CF120" s="31" t="s">
        <v>100</v>
      </c>
      <c r="CG120" s="31" t="s">
        <v>100</v>
      </c>
      <c r="CH120" s="29" t="s">
        <v>100</v>
      </c>
      <c r="CI120" s="29" t="s">
        <v>100</v>
      </c>
      <c r="CJ120" s="29">
        <v>0</v>
      </c>
      <c r="CK120" s="28">
        <f t="shared" si="2"/>
        <v>0</v>
      </c>
      <c r="CL120" s="34">
        <f t="shared" si="3"/>
        <v>0.17079771609624081</v>
      </c>
      <c r="CM120" s="29">
        <v>2.34</v>
      </c>
      <c r="CN120" s="29">
        <v>0.312</v>
      </c>
      <c r="CO120" s="29">
        <v>2.2000000000000002</v>
      </c>
      <c r="CP120" s="29">
        <v>121.4</v>
      </c>
      <c r="CQ120" s="29">
        <v>6.54</v>
      </c>
      <c r="CR120" s="29">
        <v>176.096</v>
      </c>
      <c r="CS120" s="29" t="s">
        <v>100</v>
      </c>
      <c r="CT120" s="29">
        <v>0</v>
      </c>
      <c r="CU120" s="29">
        <v>4.37</v>
      </c>
      <c r="CV120" s="29">
        <v>121.196</v>
      </c>
      <c r="CW120" s="29">
        <v>6.94</v>
      </c>
      <c r="CX120" s="28">
        <v>3.4214618973561435E-2</v>
      </c>
      <c r="CY120" s="28">
        <v>3.3077147016011652E-2</v>
      </c>
      <c r="CZ120" s="31">
        <v>25.374063400576368</v>
      </c>
      <c r="DA120" s="5">
        <v>18.691768826619963</v>
      </c>
      <c r="DB120" s="9"/>
      <c r="DC120" s="9"/>
    </row>
    <row r="121" spans="1:107" ht="20">
      <c r="A121" s="25" t="s">
        <v>879</v>
      </c>
      <c r="B121" s="25" t="s">
        <v>880</v>
      </c>
      <c r="C121" s="26" t="s">
        <v>151</v>
      </c>
      <c r="D121" s="26" t="s">
        <v>1137</v>
      </c>
      <c r="E121" s="32" t="s">
        <v>99</v>
      </c>
      <c r="F121" s="32" t="s">
        <v>1138</v>
      </c>
      <c r="G121" s="27">
        <v>0.79</v>
      </c>
      <c r="H121" s="27">
        <v>0.85579479674796743</v>
      </c>
      <c r="I121" s="28">
        <v>9.0499999999999997E-2</v>
      </c>
      <c r="J121" s="28">
        <v>0.13854942910569107</v>
      </c>
      <c r="K121" s="28">
        <v>3.2000000000000001E-2</v>
      </c>
      <c r="L121" s="28">
        <v>9.3100000000000002E-2</v>
      </c>
      <c r="M121" s="28">
        <v>7.7272999999999994E-2</v>
      </c>
      <c r="N121" s="28">
        <v>0.13165251500721503</v>
      </c>
      <c r="O121" s="28">
        <v>-5.9683449724247759E-2</v>
      </c>
      <c r="P121" s="28">
        <v>-3.701436221006639E-2</v>
      </c>
      <c r="Q121" s="29">
        <v>82</v>
      </c>
      <c r="R121" s="29">
        <v>0</v>
      </c>
      <c r="S121" s="29">
        <v>10.4</v>
      </c>
      <c r="T121" s="29">
        <v>10.4</v>
      </c>
      <c r="U121" s="29">
        <v>92.4</v>
      </c>
      <c r="V121" s="29">
        <v>0.52400000000000002</v>
      </c>
      <c r="W121" s="29">
        <v>91.876000000000005</v>
      </c>
      <c r="X121" s="30">
        <v>5.6709956709956712E-3</v>
      </c>
      <c r="Y121" s="31">
        <v>5.0702846352891804</v>
      </c>
      <c r="Z121" s="30">
        <v>0.35738831615120276</v>
      </c>
      <c r="AA121" s="30">
        <v>0.11255411255411255</v>
      </c>
      <c r="AB121" s="30">
        <v>0.55614973262032086</v>
      </c>
      <c r="AC121" s="30">
        <v>0.12682926829268293</v>
      </c>
      <c r="AD121" s="29">
        <v>5.7000000000000002E-2</v>
      </c>
      <c r="AE121" s="31">
        <v>0.38819444444444451</v>
      </c>
      <c r="AF121" s="30">
        <v>0.22360679774997896</v>
      </c>
      <c r="AG121" s="30">
        <v>0.276378002018974</v>
      </c>
      <c r="AH121" s="31">
        <v>0.18095238095238098</v>
      </c>
      <c r="AI121" s="1">
        <v>2.7723577235772359</v>
      </c>
      <c r="AJ121" s="31">
        <v>33.884297520661157</v>
      </c>
      <c r="AK121" s="31">
        <v>53.594771241830067</v>
      </c>
      <c r="AL121" s="31" t="s">
        <v>100</v>
      </c>
      <c r="AM121" s="31" t="s">
        <v>100</v>
      </c>
      <c r="AN121" s="31">
        <v>4.3850267379679142</v>
      </c>
      <c r="AO121" s="31">
        <v>4.7126436781609202</v>
      </c>
      <c r="AP121" s="31">
        <v>26.943108504398829</v>
      </c>
      <c r="AQ121" s="31">
        <v>25.521111111111111</v>
      </c>
      <c r="AR121" s="31">
        <v>3.215145576707727</v>
      </c>
      <c r="AS121" s="31">
        <v>5.280229885057472</v>
      </c>
      <c r="AT121" s="30">
        <v>0</v>
      </c>
      <c r="AU121" s="30">
        <v>0</v>
      </c>
      <c r="AV121" s="28">
        <v>0.69099999999999995</v>
      </c>
      <c r="AW121" s="28">
        <v>0.21899999999999997</v>
      </c>
      <c r="AX121" s="28">
        <v>0.49200000000000005</v>
      </c>
      <c r="AY121" s="28">
        <v>0.21299999999999999</v>
      </c>
      <c r="AZ121" s="30" t="s">
        <v>100</v>
      </c>
      <c r="BA121" s="30" t="s">
        <v>100</v>
      </c>
      <c r="BB121" s="30">
        <v>7.886597938144331E-2</v>
      </c>
      <c r="BC121" s="30">
        <v>9.4638152797148642E-2</v>
      </c>
      <c r="BD121" s="30">
        <v>9.8709677419354838E-2</v>
      </c>
      <c r="BE121" s="30">
        <v>0.22</v>
      </c>
      <c r="BF121" s="30">
        <v>0.34333333333333332</v>
      </c>
      <c r="BG121" s="30">
        <v>8.3699999999999997E-2</v>
      </c>
      <c r="BH121" s="29">
        <v>2.42</v>
      </c>
      <c r="BI121" s="29">
        <v>1.53</v>
      </c>
      <c r="BJ121" s="29">
        <v>3.41</v>
      </c>
      <c r="BK121" s="29">
        <v>3.41</v>
      </c>
      <c r="BL121" s="29">
        <v>17.399999999999999</v>
      </c>
      <c r="BM121" s="29">
        <v>15.5</v>
      </c>
      <c r="BN121" s="29">
        <v>4.33</v>
      </c>
      <c r="BO121" s="29">
        <v>3.6</v>
      </c>
      <c r="BP121" s="29">
        <v>2.2392333333333339</v>
      </c>
      <c r="BQ121" s="29">
        <v>-5.33</v>
      </c>
      <c r="BR121" s="29">
        <v>0</v>
      </c>
      <c r="BS121" s="29">
        <v>0.70799999999999996</v>
      </c>
      <c r="BT121" s="30">
        <v>0.31617964481891114</v>
      </c>
      <c r="BU121" s="29">
        <v>1.5312333333333339</v>
      </c>
      <c r="BV121" s="29">
        <v>6.1520000000000001</v>
      </c>
      <c r="BW121" s="29">
        <v>0.82200000000000006</v>
      </c>
      <c r="BX121" s="29">
        <v>19.399999999999999</v>
      </c>
      <c r="BY121" s="29">
        <v>23.660999999999998</v>
      </c>
      <c r="BZ121" s="29">
        <v>18.7</v>
      </c>
      <c r="CA121" s="29">
        <v>28.576000000000001</v>
      </c>
      <c r="CB121" s="29">
        <v>0</v>
      </c>
      <c r="CC121" s="31">
        <v>0.41199999999999998</v>
      </c>
      <c r="CD121" s="31">
        <v>-0.41299999999999998</v>
      </c>
      <c r="CE121" s="31">
        <v>0.36</v>
      </c>
      <c r="CF121" s="31" t="s">
        <v>100</v>
      </c>
      <c r="CG121" s="31" t="s">
        <v>100</v>
      </c>
      <c r="CH121" s="29" t="s">
        <v>100</v>
      </c>
      <c r="CI121" s="29" t="s">
        <v>100</v>
      </c>
      <c r="CJ121" s="29">
        <v>0</v>
      </c>
      <c r="CK121" s="28">
        <f t="shared" si="2"/>
        <v>0</v>
      </c>
      <c r="CL121" s="34">
        <f t="shared" si="3"/>
        <v>0.60890257558790584</v>
      </c>
      <c r="CM121" s="29">
        <v>2.4</v>
      </c>
      <c r="CN121" s="29">
        <v>0.82399999999999995</v>
      </c>
      <c r="CO121" s="29">
        <v>1.53</v>
      </c>
      <c r="CP121" s="29">
        <v>82</v>
      </c>
      <c r="CQ121" s="29">
        <v>3.6</v>
      </c>
      <c r="CR121" s="29">
        <v>91.876000000000005</v>
      </c>
      <c r="CS121" s="29" t="s">
        <v>100</v>
      </c>
      <c r="CT121" s="29">
        <v>0</v>
      </c>
      <c r="CU121" s="29">
        <v>3.41</v>
      </c>
      <c r="CV121" s="29">
        <v>28.576000000000001</v>
      </c>
      <c r="CW121" s="29">
        <v>4.33</v>
      </c>
      <c r="CX121" s="28">
        <v>7.886597938144331E-2</v>
      </c>
      <c r="CY121" s="28">
        <v>9.4638152797148642E-2</v>
      </c>
      <c r="CZ121" s="31">
        <v>21.218475750577369</v>
      </c>
      <c r="DA121" s="5" t="s">
        <v>100</v>
      </c>
      <c r="DB121" s="9"/>
      <c r="DC121" s="9"/>
    </row>
    <row r="122" spans="1:107" ht="20">
      <c r="A122" s="25" t="s">
        <v>887</v>
      </c>
      <c r="B122" s="25" t="s">
        <v>888</v>
      </c>
      <c r="C122" s="26" t="s">
        <v>104</v>
      </c>
      <c r="D122" s="26" t="s">
        <v>1137</v>
      </c>
      <c r="E122" s="32" t="s">
        <v>99</v>
      </c>
      <c r="F122" s="32" t="s">
        <v>1138</v>
      </c>
      <c r="G122" s="27">
        <v>1.07</v>
      </c>
      <c r="H122" s="27">
        <v>7.9878549222797934</v>
      </c>
      <c r="I122" s="28">
        <v>9.0499999999999997E-2</v>
      </c>
      <c r="J122" s="28">
        <v>0.78400087046632128</v>
      </c>
      <c r="K122" s="28">
        <v>4.7E-2</v>
      </c>
      <c r="L122" s="28">
        <v>0.1081</v>
      </c>
      <c r="M122" s="28">
        <v>8.9722999999999997E-2</v>
      </c>
      <c r="N122" s="28">
        <v>0.18272385299833427</v>
      </c>
      <c r="O122" s="28">
        <v>-0.85502424237464891</v>
      </c>
      <c r="P122" s="28">
        <v>-0.17839593137938711</v>
      </c>
      <c r="Q122" s="29">
        <v>96.5</v>
      </c>
      <c r="R122" s="29">
        <v>0</v>
      </c>
      <c r="S122" s="29">
        <v>623.9</v>
      </c>
      <c r="T122" s="29">
        <v>623.9</v>
      </c>
      <c r="U122" s="29">
        <v>720.4</v>
      </c>
      <c r="V122" s="29">
        <v>2.1</v>
      </c>
      <c r="W122" s="29">
        <v>718.3</v>
      </c>
      <c r="X122" s="30">
        <v>2.915047196002221E-3</v>
      </c>
      <c r="Y122" s="31">
        <v>0.19554012092201078</v>
      </c>
      <c r="Z122" s="30">
        <v>0.35392557295212157</v>
      </c>
      <c r="AA122" s="30">
        <v>0.86604664075513604</v>
      </c>
      <c r="AB122" s="30">
        <v>0.5478092896654666</v>
      </c>
      <c r="AC122" s="30">
        <v>6.4652849740932643</v>
      </c>
      <c r="AD122" s="29">
        <v>4.0000000000000001E-3</v>
      </c>
      <c r="AE122" s="31">
        <v>3.2835555555555556</v>
      </c>
      <c r="AF122" s="30">
        <v>0.25690465157330261</v>
      </c>
      <c r="AG122" s="30">
        <v>0.88748879634413602</v>
      </c>
      <c r="AH122" s="31">
        <v>0.77777777777777768</v>
      </c>
      <c r="AI122" s="1">
        <v>6.0856269113149841E-2</v>
      </c>
      <c r="AJ122" s="31" t="s">
        <v>100</v>
      </c>
      <c r="AK122" s="31" t="s">
        <v>100</v>
      </c>
      <c r="AL122" s="31" t="s">
        <v>100</v>
      </c>
      <c r="AM122" s="31" t="s">
        <v>100</v>
      </c>
      <c r="AN122" s="31">
        <v>8.4730880674334874E-2</v>
      </c>
      <c r="AO122" s="31">
        <v>5.9567901234567904</v>
      </c>
      <c r="AP122" s="31">
        <v>90.238693467336674</v>
      </c>
      <c r="AQ122" s="31">
        <v>69.067307692307679</v>
      </c>
      <c r="AR122" s="31">
        <v>0.40796274209121364</v>
      </c>
      <c r="AS122" s="31">
        <v>44.339506172839506</v>
      </c>
      <c r="AT122" s="30" t="s">
        <v>100</v>
      </c>
      <c r="AU122" s="30">
        <v>0</v>
      </c>
      <c r="AV122" s="28" t="s">
        <v>100</v>
      </c>
      <c r="AW122" s="28" t="s">
        <v>100</v>
      </c>
      <c r="AX122" s="28">
        <v>-0.153</v>
      </c>
      <c r="AY122" s="28" t="s">
        <v>100</v>
      </c>
      <c r="AZ122" s="30" t="s">
        <v>100</v>
      </c>
      <c r="BA122" s="30">
        <v>3.4200000000000001E-2</v>
      </c>
      <c r="BB122" s="30">
        <v>-7.1023371908327665E-2</v>
      </c>
      <c r="BC122" s="30">
        <v>4.3279216189471628E-3</v>
      </c>
      <c r="BD122" s="30">
        <v>-6.5208333333333339</v>
      </c>
      <c r="BE122" s="30">
        <v>0.55277777777777781</v>
      </c>
      <c r="BF122" s="30">
        <v>0</v>
      </c>
      <c r="BG122" s="30">
        <v>1.7899999999999999E-3</v>
      </c>
      <c r="BH122" s="29">
        <v>-89.3</v>
      </c>
      <c r="BI122" s="29">
        <v>-93.9</v>
      </c>
      <c r="BJ122" s="29">
        <v>7.96</v>
      </c>
      <c r="BK122" s="29">
        <v>7.96</v>
      </c>
      <c r="BL122" s="29">
        <v>16.2</v>
      </c>
      <c r="BM122" s="29">
        <v>14.4</v>
      </c>
      <c r="BN122" s="29">
        <v>11.2</v>
      </c>
      <c r="BO122" s="29">
        <v>10.4</v>
      </c>
      <c r="BP122" s="29">
        <v>7.96</v>
      </c>
      <c r="BQ122" s="29">
        <v>0.53800000000000003</v>
      </c>
      <c r="BR122" s="29">
        <v>0</v>
      </c>
      <c r="BS122" s="29">
        <v>3.8319999999999999</v>
      </c>
      <c r="BT122" s="30">
        <v>0.48140703517587941</v>
      </c>
      <c r="BU122" s="29">
        <v>4.1280000000000001</v>
      </c>
      <c r="BV122" s="29">
        <v>-98.27</v>
      </c>
      <c r="BW122" s="29">
        <v>-97.731999999999999</v>
      </c>
      <c r="BX122" s="29">
        <v>1322.1</v>
      </c>
      <c r="BY122" s="29">
        <v>1839.2199999999998</v>
      </c>
      <c r="BZ122" s="29">
        <v>1138.9000000000001</v>
      </c>
      <c r="CA122" s="29">
        <v>1760.7000000000003</v>
      </c>
      <c r="CB122" s="29">
        <v>0</v>
      </c>
      <c r="CC122" s="31">
        <v>1.52</v>
      </c>
      <c r="CD122" s="31">
        <v>0.496</v>
      </c>
      <c r="CE122" s="31">
        <v>0.36</v>
      </c>
      <c r="CF122" s="31">
        <v>1.5254147534346747</v>
      </c>
      <c r="CG122" s="31">
        <v>1.1700663584632283</v>
      </c>
      <c r="CH122" s="29">
        <v>84.297199999999989</v>
      </c>
      <c r="CI122" s="29">
        <v>52.856999999999992</v>
      </c>
      <c r="CJ122" s="29">
        <v>0</v>
      </c>
      <c r="CK122" s="28">
        <f t="shared" si="2"/>
        <v>0</v>
      </c>
      <c r="CL122" s="34">
        <f t="shared" si="3"/>
        <v>9.2008860112455255E-3</v>
      </c>
      <c r="CM122" s="29" t="s">
        <v>100</v>
      </c>
      <c r="CN122" s="29" t="s">
        <v>100</v>
      </c>
      <c r="CO122" s="29" t="s">
        <v>100</v>
      </c>
      <c r="CP122" s="29" t="s">
        <v>100</v>
      </c>
      <c r="CQ122" s="29">
        <v>10.4</v>
      </c>
      <c r="CR122" s="29">
        <v>718.3</v>
      </c>
      <c r="CS122" s="29" t="s">
        <v>100</v>
      </c>
      <c r="CT122" s="29">
        <v>0</v>
      </c>
      <c r="CU122" s="29">
        <v>7.96</v>
      </c>
      <c r="CV122" s="29">
        <v>1760.7000000000003</v>
      </c>
      <c r="CW122" s="29">
        <v>11.2</v>
      </c>
      <c r="CX122" s="28">
        <v>-7.1023371908327665E-2</v>
      </c>
      <c r="CY122" s="28">
        <v>4.3279216189471628E-3</v>
      </c>
      <c r="CZ122" s="31">
        <v>64.133928571428569</v>
      </c>
      <c r="DA122" s="5">
        <v>28.500245404953837</v>
      </c>
      <c r="DB122" s="9"/>
      <c r="DC122" s="9"/>
    </row>
    <row r="123" spans="1:107" ht="20">
      <c r="A123" s="25" t="s">
        <v>258</v>
      </c>
      <c r="B123" s="25" t="s">
        <v>259</v>
      </c>
      <c r="C123" s="26" t="s">
        <v>110</v>
      </c>
      <c r="D123" s="26" t="s">
        <v>1137</v>
      </c>
      <c r="E123" s="32" t="s">
        <v>99</v>
      </c>
      <c r="F123" s="32" t="s">
        <v>1138</v>
      </c>
      <c r="G123" s="27">
        <v>1.05</v>
      </c>
      <c r="H123" s="27">
        <v>36.801008968609857</v>
      </c>
      <c r="I123" s="28">
        <v>9.0499999999999997E-2</v>
      </c>
      <c r="J123" s="28">
        <v>3.3915913116591923</v>
      </c>
      <c r="K123" s="28">
        <v>4.1999999999999996E-2</v>
      </c>
      <c r="L123" s="28">
        <v>0.1031</v>
      </c>
      <c r="M123" s="28">
        <v>8.5572999999999996E-2</v>
      </c>
      <c r="N123" s="28">
        <v>0.17989974061200553</v>
      </c>
      <c r="O123" s="28" t="s">
        <v>100</v>
      </c>
      <c r="P123" s="28">
        <v>-0.24280305388135101</v>
      </c>
      <c r="Q123" s="29">
        <v>133.80000000000001</v>
      </c>
      <c r="R123" s="29">
        <v>0</v>
      </c>
      <c r="S123" s="29">
        <v>4555.7</v>
      </c>
      <c r="T123" s="29">
        <v>4555.7</v>
      </c>
      <c r="U123" s="29">
        <v>4689.5</v>
      </c>
      <c r="V123" s="29">
        <v>2.6</v>
      </c>
      <c r="W123" s="29">
        <v>4686.8999999999996</v>
      </c>
      <c r="X123" s="30">
        <v>5.5443010981981022E-4</v>
      </c>
      <c r="Y123" s="31">
        <v>1.0642034862172163</v>
      </c>
      <c r="Z123" s="30" t="s">
        <v>100</v>
      </c>
      <c r="AA123" s="30">
        <v>0.97146817357927284</v>
      </c>
      <c r="AB123" s="30" t="s">
        <v>100</v>
      </c>
      <c r="AC123" s="30">
        <v>34.048579970104626</v>
      </c>
      <c r="AD123" s="29">
        <v>4.0000000000000001E-3</v>
      </c>
      <c r="AE123" s="31">
        <v>2.7044722222222224</v>
      </c>
      <c r="AF123" s="30">
        <v>0.161245154965971</v>
      </c>
      <c r="AG123" s="30">
        <v>0.74699918906350793</v>
      </c>
      <c r="AH123" s="31">
        <v>0.57894736842105265</v>
      </c>
      <c r="AI123" s="1" t="s">
        <v>100</v>
      </c>
      <c r="AJ123" s="31" t="s">
        <v>100</v>
      </c>
      <c r="AK123" s="31" t="s">
        <v>100</v>
      </c>
      <c r="AL123" s="31" t="s">
        <v>100</v>
      </c>
      <c r="AM123" s="31" t="s">
        <v>100</v>
      </c>
      <c r="AN123" s="31" t="s">
        <v>100</v>
      </c>
      <c r="AO123" s="31">
        <v>4.8024119737267154E-2</v>
      </c>
      <c r="AP123" s="31" t="s">
        <v>100</v>
      </c>
      <c r="AQ123" s="31" t="s">
        <v>100</v>
      </c>
      <c r="AR123" s="31">
        <v>1.4822111887669587</v>
      </c>
      <c r="AS123" s="31">
        <v>1.6822439969850327</v>
      </c>
      <c r="AT123" s="30" t="s">
        <v>100</v>
      </c>
      <c r="AU123" s="30">
        <v>0</v>
      </c>
      <c r="AV123" s="28" t="s">
        <v>100</v>
      </c>
      <c r="AW123" s="28" t="s">
        <v>100</v>
      </c>
      <c r="AX123" s="28">
        <v>-0.126</v>
      </c>
      <c r="AY123" s="28">
        <v>-4.7100000000000003E-2</v>
      </c>
      <c r="AZ123" s="30" t="s">
        <v>100</v>
      </c>
      <c r="BA123" s="30">
        <v>0.05</v>
      </c>
      <c r="BB123" s="30" t="s">
        <v>100</v>
      </c>
      <c r="BC123" s="30">
        <v>-6.2903313269345479E-2</v>
      </c>
      <c r="BD123" s="30">
        <v>-0.38950097213220997</v>
      </c>
      <c r="BE123" s="30">
        <v>-8.3531360264996038E-2</v>
      </c>
      <c r="BF123" s="30">
        <v>0</v>
      </c>
      <c r="BG123" s="30">
        <v>0.14319999999999999</v>
      </c>
      <c r="BH123" s="29">
        <v>-388</v>
      </c>
      <c r="BI123" s="29">
        <v>-1081.8</v>
      </c>
      <c r="BJ123" s="29">
        <v>-232</v>
      </c>
      <c r="BK123" s="29">
        <v>-232</v>
      </c>
      <c r="BL123" s="29">
        <v>2786.1</v>
      </c>
      <c r="BM123" s="29">
        <v>2777.4</v>
      </c>
      <c r="BN123" s="29">
        <v>-31.2</v>
      </c>
      <c r="BO123" s="29">
        <v>-40</v>
      </c>
      <c r="BP123" s="29">
        <v>-232</v>
      </c>
      <c r="BQ123" s="29">
        <v>-5.3999999999999986</v>
      </c>
      <c r="BR123" s="29">
        <v>0</v>
      </c>
      <c r="BS123" s="29">
        <v>-234.3</v>
      </c>
      <c r="BT123" s="30" t="s">
        <v>100</v>
      </c>
      <c r="BU123" s="29">
        <v>2.3000000000000114</v>
      </c>
      <c r="BV123" s="29">
        <v>-842.1</v>
      </c>
      <c r="BW123" s="29">
        <v>-847.5</v>
      </c>
      <c r="BX123" s="29">
        <v>-228.8</v>
      </c>
      <c r="BY123" s="29">
        <v>3688.2</v>
      </c>
      <c r="BZ123" s="29">
        <v>-1082.7</v>
      </c>
      <c r="CA123" s="29">
        <v>3162.1</v>
      </c>
      <c r="CB123" s="29">
        <v>0</v>
      </c>
      <c r="CC123" s="31">
        <v>0.80300000000000005</v>
      </c>
      <c r="CD123" s="31">
        <v>1.32</v>
      </c>
      <c r="CE123" s="31">
        <v>0.36</v>
      </c>
      <c r="CF123" s="31">
        <v>0.63883987532654207</v>
      </c>
      <c r="CG123" s="31">
        <v>1.2328339482985227</v>
      </c>
      <c r="CH123" s="29">
        <v>506.16999999999996</v>
      </c>
      <c r="CI123" s="29">
        <v>96.15000000000002</v>
      </c>
      <c r="CJ123" s="29">
        <v>0</v>
      </c>
      <c r="CK123" s="28">
        <f t="shared" si="2"/>
        <v>0</v>
      </c>
      <c r="CL123" s="34">
        <f t="shared" si="3"/>
        <v>0.88109167958002588</v>
      </c>
      <c r="CM123" s="29" t="s">
        <v>100</v>
      </c>
      <c r="CN123" s="29" t="s">
        <v>100</v>
      </c>
      <c r="CO123" s="29" t="s">
        <v>100</v>
      </c>
      <c r="CP123" s="29" t="s">
        <v>100</v>
      </c>
      <c r="CQ123" s="29" t="s">
        <v>100</v>
      </c>
      <c r="CR123" s="29" t="s">
        <v>100</v>
      </c>
      <c r="CS123" s="29" t="s">
        <v>100</v>
      </c>
      <c r="CT123" s="29">
        <v>0</v>
      </c>
      <c r="CU123" s="29">
        <v>-232</v>
      </c>
      <c r="CV123" s="29">
        <v>3162.1</v>
      </c>
      <c r="CW123" s="29">
        <v>-31.2</v>
      </c>
      <c r="CX123" s="28" t="s">
        <v>100</v>
      </c>
      <c r="CY123" s="28">
        <v>-6.2903313269345479E-2</v>
      </c>
      <c r="CZ123" s="31" t="s">
        <v>100</v>
      </c>
      <c r="DA123" s="5">
        <v>11.922404753582665</v>
      </c>
      <c r="DB123" s="9"/>
      <c r="DC123" s="9"/>
    </row>
    <row r="124" spans="1:107" ht="20">
      <c r="A124" s="25" t="s">
        <v>410</v>
      </c>
      <c r="B124" s="25" t="s">
        <v>411</v>
      </c>
      <c r="C124" s="26" t="s">
        <v>151</v>
      </c>
      <c r="D124" s="26" t="s">
        <v>1137</v>
      </c>
      <c r="E124" s="32" t="s">
        <v>99</v>
      </c>
      <c r="F124" s="32" t="s">
        <v>1138</v>
      </c>
      <c r="G124" s="27">
        <v>0.79</v>
      </c>
      <c r="H124" s="27">
        <v>0.89060201841001929</v>
      </c>
      <c r="I124" s="28">
        <v>9.0499999999999997E-2</v>
      </c>
      <c r="J124" s="28">
        <v>0.14169948266610674</v>
      </c>
      <c r="K124" s="28">
        <v>3.2000000000000001E-2</v>
      </c>
      <c r="L124" s="28">
        <v>9.3100000000000002E-2</v>
      </c>
      <c r="M124" s="28">
        <v>7.7272999999999994E-2</v>
      </c>
      <c r="N124" s="28">
        <v>0.1339261715331721</v>
      </c>
      <c r="O124" s="28">
        <v>0.18634726190818371</v>
      </c>
      <c r="P124" s="28">
        <v>8.3766573654582316E-2</v>
      </c>
      <c r="Q124" s="29">
        <v>2549.4</v>
      </c>
      <c r="R124" s="29">
        <v>0</v>
      </c>
      <c r="S124" s="29">
        <v>349.8</v>
      </c>
      <c r="T124" s="29">
        <v>349.8</v>
      </c>
      <c r="U124" s="29">
        <v>2899.2000000000003</v>
      </c>
      <c r="V124" s="29">
        <v>359.3</v>
      </c>
      <c r="W124" s="29">
        <v>2539.9</v>
      </c>
      <c r="X124" s="30">
        <v>0.12393073951434878</v>
      </c>
      <c r="Y124" s="31">
        <v>0.32862776475967309</v>
      </c>
      <c r="Z124" s="30">
        <v>0.17935702199661591</v>
      </c>
      <c r="AA124" s="30">
        <v>0.12065397350993377</v>
      </c>
      <c r="AB124" s="30">
        <v>0.21855670103092784</v>
      </c>
      <c r="AC124" s="30">
        <v>0.13720875500117674</v>
      </c>
      <c r="AD124" s="29">
        <v>0.13200000000000001</v>
      </c>
      <c r="AE124" s="31">
        <v>2.0385833333333334</v>
      </c>
      <c r="AF124" s="30">
        <v>0.27928480087537882</v>
      </c>
      <c r="AG124" s="30">
        <v>0.40603713358035842</v>
      </c>
      <c r="AH124" s="31">
        <v>0.22222222222222224</v>
      </c>
      <c r="AI124" s="1">
        <v>7.6169491525423725</v>
      </c>
      <c r="AJ124" s="31">
        <v>8.2638573743922201</v>
      </c>
      <c r="AK124" s="31">
        <v>8.1087786259541996</v>
      </c>
      <c r="AL124" s="31">
        <v>12.000000000000002</v>
      </c>
      <c r="AM124" s="31">
        <v>1.2832076668310901</v>
      </c>
      <c r="AN124" s="31">
        <v>1.5928772258669166</v>
      </c>
      <c r="AO124" s="31">
        <v>5.6665925761280294</v>
      </c>
      <c r="AP124" s="31">
        <v>11.303515798842902</v>
      </c>
      <c r="AQ124" s="31">
        <v>10.785138004246285</v>
      </c>
      <c r="AR124" s="31">
        <v>1.5971320917972092</v>
      </c>
      <c r="AS124" s="31">
        <v>5.6454767726161377</v>
      </c>
      <c r="AT124" s="30">
        <v>6.7111959287531817E-2</v>
      </c>
      <c r="AU124" s="30">
        <v>8.2764572056170087E-3</v>
      </c>
      <c r="AV124" s="28">
        <v>0.63300000000000001</v>
      </c>
      <c r="AW124" s="28">
        <v>0.64800000000000002</v>
      </c>
      <c r="AX124" s="28">
        <v>0.25700000000000001</v>
      </c>
      <c r="AY124" s="28">
        <v>0.34</v>
      </c>
      <c r="AZ124" s="30">
        <v>6.4399999999999999E-2</v>
      </c>
      <c r="BA124" s="30">
        <v>0.20199999999999999</v>
      </c>
      <c r="BB124" s="30">
        <v>0.32804674457429045</v>
      </c>
      <c r="BC124" s="30">
        <v>0.21769274518775442</v>
      </c>
      <c r="BD124" s="30">
        <v>0.69281621859850151</v>
      </c>
      <c r="BE124" s="30">
        <v>0.49515204936095192</v>
      </c>
      <c r="BF124" s="30">
        <v>7.1893574865553353E-2</v>
      </c>
      <c r="BG124" s="30">
        <v>5.3899999999999997E-2</v>
      </c>
      <c r="BH124" s="29">
        <v>308.5</v>
      </c>
      <c r="BI124" s="29">
        <v>314.39999999999998</v>
      </c>
      <c r="BJ124" s="29">
        <v>224.7</v>
      </c>
      <c r="BK124" s="29">
        <v>224.7</v>
      </c>
      <c r="BL124" s="29">
        <v>449.9</v>
      </c>
      <c r="BM124" s="29">
        <v>453.8</v>
      </c>
      <c r="BN124" s="29">
        <v>222.8</v>
      </c>
      <c r="BO124" s="29">
        <v>235.5</v>
      </c>
      <c r="BP124" s="29">
        <v>208.54551372771016</v>
      </c>
      <c r="BQ124" s="29">
        <v>4.8999999999999986</v>
      </c>
      <c r="BR124" s="29">
        <v>0</v>
      </c>
      <c r="BS124" s="29">
        <v>31.6</v>
      </c>
      <c r="BT124" s="30">
        <v>0.15152567626680719</v>
      </c>
      <c r="BU124" s="29">
        <v>176.94551372771016</v>
      </c>
      <c r="BV124" s="29">
        <v>277.89999999999998</v>
      </c>
      <c r="BW124" s="29">
        <v>282.79999999999995</v>
      </c>
      <c r="BX124" s="29">
        <v>958.4</v>
      </c>
      <c r="BY124" s="29">
        <v>957.98099999999999</v>
      </c>
      <c r="BZ124" s="29">
        <v>1600.5</v>
      </c>
      <c r="CA124" s="29">
        <v>1590.288</v>
      </c>
      <c r="CB124" s="29">
        <v>-21.1</v>
      </c>
      <c r="CC124" s="31">
        <v>0.75600000000000001</v>
      </c>
      <c r="CD124" s="31">
        <v>0.68899999999999995</v>
      </c>
      <c r="CE124" s="31">
        <v>0.36</v>
      </c>
      <c r="CF124" s="31">
        <v>0.95368214482351021</v>
      </c>
      <c r="CG124" s="31">
        <v>1.2552586265225711</v>
      </c>
      <c r="CH124" s="29">
        <v>77.679999999999993</v>
      </c>
      <c r="CI124" s="29">
        <v>57.143000000000008</v>
      </c>
      <c r="CJ124" s="29">
        <v>-21.1</v>
      </c>
      <c r="CK124" s="28">
        <f t="shared" si="2"/>
        <v>-7.5926592299388279E-2</v>
      </c>
      <c r="CL124" s="34">
        <f t="shared" si="3"/>
        <v>0.28290473172154978</v>
      </c>
      <c r="CM124" s="29">
        <v>353.3</v>
      </c>
      <c r="CN124" s="29">
        <v>25.4</v>
      </c>
      <c r="CO124" s="29">
        <v>314.39999999999998</v>
      </c>
      <c r="CP124" s="29">
        <v>2549.4</v>
      </c>
      <c r="CQ124" s="29">
        <v>235.5</v>
      </c>
      <c r="CR124" s="29">
        <v>2539.9</v>
      </c>
      <c r="CS124" s="29">
        <v>277.89999999999998</v>
      </c>
      <c r="CT124" s="29">
        <v>0</v>
      </c>
      <c r="CU124" s="29">
        <v>224.7</v>
      </c>
      <c r="CV124" s="29">
        <v>1590.288</v>
      </c>
      <c r="CW124" s="29">
        <v>222.8</v>
      </c>
      <c r="CX124" s="28">
        <v>0.32804674457429045</v>
      </c>
      <c r="CY124" s="28">
        <v>0.21769274518775442</v>
      </c>
      <c r="CZ124" s="31">
        <v>11.399910233393177</v>
      </c>
      <c r="DA124" s="5">
        <v>15.443786982248522</v>
      </c>
      <c r="DB124" s="9"/>
      <c r="DC124" s="9"/>
    </row>
    <row r="125" spans="1:107" ht="20">
      <c r="A125" s="25" t="s">
        <v>973</v>
      </c>
      <c r="B125" s="25" t="s">
        <v>974</v>
      </c>
      <c r="C125" s="26" t="s">
        <v>145</v>
      </c>
      <c r="D125" s="26" t="s">
        <v>1137</v>
      </c>
      <c r="E125" s="32" t="s">
        <v>99</v>
      </c>
      <c r="F125" s="32" t="s">
        <v>1138</v>
      </c>
      <c r="G125" s="27">
        <v>0.62</v>
      </c>
      <c r="H125" s="27">
        <v>0.69979570990806939</v>
      </c>
      <c r="I125" s="28">
        <v>9.0499999999999997E-2</v>
      </c>
      <c r="J125" s="28">
        <v>0.12443151174668028</v>
      </c>
      <c r="K125" s="28">
        <v>3.2000000000000001E-2</v>
      </c>
      <c r="L125" s="28">
        <v>9.3100000000000002E-2</v>
      </c>
      <c r="M125" s="28">
        <v>7.7272999999999994E-2</v>
      </c>
      <c r="N125" s="28">
        <v>0.11477761657189277</v>
      </c>
      <c r="O125" s="28">
        <v>-0.14071766090954177</v>
      </c>
      <c r="P125" s="28">
        <v>-0.11245914065528601</v>
      </c>
      <c r="Q125" s="29">
        <v>97.9</v>
      </c>
      <c r="R125" s="29">
        <v>0</v>
      </c>
      <c r="S125" s="29">
        <v>25.2</v>
      </c>
      <c r="T125" s="29">
        <v>25.2</v>
      </c>
      <c r="U125" s="29">
        <v>123.10000000000001</v>
      </c>
      <c r="V125" s="29">
        <v>7.0000000000000007E-2</v>
      </c>
      <c r="W125" s="29">
        <v>123.03000000000002</v>
      </c>
      <c r="X125" s="30">
        <v>5.686433793663688E-4</v>
      </c>
      <c r="Y125" s="31">
        <v>0.68676337262012688</v>
      </c>
      <c r="Z125" s="30">
        <v>0.80382775119617222</v>
      </c>
      <c r="AA125" s="30">
        <v>0.20471161657189274</v>
      </c>
      <c r="AB125" s="30">
        <v>4.0975609756097562</v>
      </c>
      <c r="AC125" s="30">
        <v>0.25740551583248211</v>
      </c>
      <c r="AD125" s="29">
        <v>8.8999999999999996E-2</v>
      </c>
      <c r="AE125" s="31">
        <v>1.5088055555555557</v>
      </c>
      <c r="AF125" s="30">
        <v>0.23021728866442676</v>
      </c>
      <c r="AG125" s="30">
        <v>0.3218698318874344</v>
      </c>
      <c r="AH125" s="31">
        <v>0.11557788944723621</v>
      </c>
      <c r="AI125" s="1">
        <v>0.80625000000000002</v>
      </c>
      <c r="AJ125" s="31" t="s">
        <v>100</v>
      </c>
      <c r="AK125" s="31" t="s">
        <v>100</v>
      </c>
      <c r="AL125" s="31" t="s">
        <v>100</v>
      </c>
      <c r="AM125" s="31" t="s">
        <v>100</v>
      </c>
      <c r="AN125" s="31">
        <v>15.918699186991869</v>
      </c>
      <c r="AO125" s="31">
        <v>27.971428571428572</v>
      </c>
      <c r="AP125" s="31">
        <v>953.7209302325582</v>
      </c>
      <c r="AQ125" s="31">
        <v>80.94078947368422</v>
      </c>
      <c r="AR125" s="31">
        <v>4.3705150976909417</v>
      </c>
      <c r="AS125" s="31">
        <v>35.151428571428575</v>
      </c>
      <c r="AT125" s="30" t="s">
        <v>100</v>
      </c>
      <c r="AU125" s="30">
        <v>0</v>
      </c>
      <c r="AV125" s="28" t="s">
        <v>100</v>
      </c>
      <c r="AW125" s="28" t="s">
        <v>100</v>
      </c>
      <c r="AX125" s="28">
        <v>-5.3099999999999994E-2</v>
      </c>
      <c r="AY125" s="28">
        <v>0.13300000000000001</v>
      </c>
      <c r="AZ125" s="30" t="s">
        <v>100</v>
      </c>
      <c r="BA125" s="30" t="s">
        <v>100</v>
      </c>
      <c r="BB125" s="30">
        <v>-1.6286149162861491E-2</v>
      </c>
      <c r="BC125" s="30">
        <v>2.3184759166067579E-3</v>
      </c>
      <c r="BD125" s="30">
        <v>-2.9076086956521738E-2</v>
      </c>
      <c r="BE125" s="30">
        <v>3.5054347826086955E-2</v>
      </c>
      <c r="BF125" s="30">
        <v>0.5</v>
      </c>
      <c r="BG125" s="30" t="s">
        <v>100</v>
      </c>
      <c r="BH125" s="29">
        <v>-0.26</v>
      </c>
      <c r="BI125" s="29">
        <v>-0.107</v>
      </c>
      <c r="BJ125" s="29">
        <v>0.129</v>
      </c>
      <c r="BK125" s="29">
        <v>0.129</v>
      </c>
      <c r="BL125" s="29">
        <v>3.5</v>
      </c>
      <c r="BM125" s="29">
        <v>3.68</v>
      </c>
      <c r="BN125" s="29">
        <v>1.24</v>
      </c>
      <c r="BO125" s="29">
        <v>1.52</v>
      </c>
      <c r="BP125" s="29">
        <v>6.4500000000000002E-2</v>
      </c>
      <c r="BQ125" s="29">
        <v>0.373</v>
      </c>
      <c r="BR125" s="29">
        <v>0</v>
      </c>
      <c r="BS125" s="29">
        <v>0.49099999999999999</v>
      </c>
      <c r="BT125" s="30">
        <v>7.6124031007751931</v>
      </c>
      <c r="BU125" s="29">
        <v>-0.42649999999999999</v>
      </c>
      <c r="BV125" s="29">
        <v>-0.97099999999999997</v>
      </c>
      <c r="BW125" s="29">
        <v>-0.59799999999999998</v>
      </c>
      <c r="BX125" s="29">
        <v>6.57</v>
      </c>
      <c r="BY125" s="29">
        <v>27.82</v>
      </c>
      <c r="BZ125" s="29">
        <v>6.15</v>
      </c>
      <c r="CA125" s="29">
        <v>28.150000000000002</v>
      </c>
      <c r="CB125" s="29">
        <v>0</v>
      </c>
      <c r="CC125" s="31">
        <v>0.49399999999999999</v>
      </c>
      <c r="CD125" s="31">
        <v>0.64300000000000002</v>
      </c>
      <c r="CE125" s="31">
        <v>0.36</v>
      </c>
      <c r="CF125" s="31" t="s">
        <v>100</v>
      </c>
      <c r="CG125" s="31" t="s">
        <v>100</v>
      </c>
      <c r="CH125" s="29" t="s">
        <v>100</v>
      </c>
      <c r="CI125" s="29" t="s">
        <v>100</v>
      </c>
      <c r="CJ125" s="29">
        <v>0</v>
      </c>
      <c r="CK125" s="28">
        <f t="shared" si="2"/>
        <v>0</v>
      </c>
      <c r="CL125" s="34">
        <f t="shared" si="3"/>
        <v>0.12433392539964475</v>
      </c>
      <c r="CM125" s="29">
        <v>1.7000000000000001E-2</v>
      </c>
      <c r="CN125" s="29">
        <v>0.128</v>
      </c>
      <c r="CO125" s="29" t="s">
        <v>100</v>
      </c>
      <c r="CP125" s="29" t="s">
        <v>100</v>
      </c>
      <c r="CQ125" s="29">
        <v>1.52</v>
      </c>
      <c r="CR125" s="29">
        <v>123.03000000000002</v>
      </c>
      <c r="CS125" s="29" t="s">
        <v>100</v>
      </c>
      <c r="CT125" s="29">
        <v>0</v>
      </c>
      <c r="CU125" s="29">
        <v>0.129</v>
      </c>
      <c r="CV125" s="29">
        <v>28.150000000000002</v>
      </c>
      <c r="CW125" s="29">
        <v>1.24</v>
      </c>
      <c r="CX125" s="28">
        <v>-1.6286149162861491E-2</v>
      </c>
      <c r="CY125" s="28">
        <v>2.3184759166067579E-3</v>
      </c>
      <c r="CZ125" s="31">
        <v>99.217741935483886</v>
      </c>
      <c r="DA125" s="5">
        <v>6.8265581410981779</v>
      </c>
      <c r="DB125" s="9"/>
      <c r="DC125" s="9"/>
    </row>
    <row r="126" spans="1:107" ht="20">
      <c r="A126" s="25" t="s">
        <v>1095</v>
      </c>
      <c r="B126" s="25" t="s">
        <v>1096</v>
      </c>
      <c r="C126" s="26" t="s">
        <v>103</v>
      </c>
      <c r="D126" s="26" t="s">
        <v>1137</v>
      </c>
      <c r="E126" s="32" t="s">
        <v>99</v>
      </c>
      <c r="F126" s="32" t="s">
        <v>1138</v>
      </c>
      <c r="G126" s="27">
        <v>0.79</v>
      </c>
      <c r="H126" s="27">
        <v>0.79736159895150727</v>
      </c>
      <c r="I126" s="28">
        <v>9.0499999999999997E-2</v>
      </c>
      <c r="J126" s="28">
        <v>0.13326122470511143</v>
      </c>
      <c r="K126" s="28">
        <v>4.1999999999999996E-2</v>
      </c>
      <c r="L126" s="28">
        <v>0.1031</v>
      </c>
      <c r="M126" s="28">
        <v>8.5572999999999996E-2</v>
      </c>
      <c r="N126" s="28">
        <v>0.13282094568308428</v>
      </c>
      <c r="O126" s="28">
        <v>-0.32612525556335636</v>
      </c>
      <c r="P126" s="28">
        <v>-0.18237853159791731</v>
      </c>
      <c r="Q126" s="29">
        <v>76.3</v>
      </c>
      <c r="R126" s="29">
        <v>0</v>
      </c>
      <c r="S126" s="29">
        <v>0.71099999999999997</v>
      </c>
      <c r="T126" s="29">
        <v>0.71099999999999997</v>
      </c>
      <c r="U126" s="29">
        <v>77.010999999999996</v>
      </c>
      <c r="V126" s="29">
        <v>0.28000000000000003</v>
      </c>
      <c r="W126" s="29">
        <v>76.730999999999995</v>
      </c>
      <c r="X126" s="30">
        <v>3.635844230045059E-3</v>
      </c>
      <c r="Y126" s="31">
        <v>3.4224441833137484E-2</v>
      </c>
      <c r="Z126" s="30">
        <v>9.0101506760781134E-3</v>
      </c>
      <c r="AA126" s="30">
        <v>9.23244731272156E-3</v>
      </c>
      <c r="AB126" s="30">
        <v>9.0920716112531958E-3</v>
      </c>
      <c r="AC126" s="30">
        <v>9.3184796854521631E-3</v>
      </c>
      <c r="AD126" s="29">
        <v>1.4999999999999999E-2</v>
      </c>
      <c r="AE126" s="31">
        <v>1.252388888888889</v>
      </c>
      <c r="AF126" s="30">
        <v>4.4721359549995794E-2</v>
      </c>
      <c r="AG126" s="30">
        <v>0.69094500504743495</v>
      </c>
      <c r="AH126" s="31">
        <v>0.35483870967741937</v>
      </c>
      <c r="AI126" s="1" t="s">
        <v>100</v>
      </c>
      <c r="AJ126" s="31" t="s">
        <v>100</v>
      </c>
      <c r="AK126" s="31" t="s">
        <v>100</v>
      </c>
      <c r="AL126" s="31" t="s">
        <v>100</v>
      </c>
      <c r="AM126" s="31" t="s">
        <v>100</v>
      </c>
      <c r="AN126" s="31">
        <v>0.97570332480818411</v>
      </c>
      <c r="AO126" s="31">
        <v>30.890688259109307</v>
      </c>
      <c r="AP126" s="31" t="s">
        <v>100</v>
      </c>
      <c r="AQ126" s="31" t="s">
        <v>100</v>
      </c>
      <c r="AR126" s="31">
        <v>1.0688108537281831</v>
      </c>
      <c r="AS126" s="31">
        <v>31.065182186234814</v>
      </c>
      <c r="AT126" s="30" t="s">
        <v>100</v>
      </c>
      <c r="AU126" s="30">
        <v>0</v>
      </c>
      <c r="AV126" s="28" t="s">
        <v>100</v>
      </c>
      <c r="AW126" s="28" t="s">
        <v>100</v>
      </c>
      <c r="AX126" s="28" t="s">
        <v>100</v>
      </c>
      <c r="AY126" s="28">
        <v>0.46100000000000002</v>
      </c>
      <c r="AZ126" s="30" t="s">
        <v>100</v>
      </c>
      <c r="BA126" s="30" t="s">
        <v>100</v>
      </c>
      <c r="BB126" s="30">
        <v>-0.19286403085824494</v>
      </c>
      <c r="BC126" s="30">
        <v>-4.9557585914833023E-2</v>
      </c>
      <c r="BD126" s="30">
        <v>-6.7796610169491522</v>
      </c>
      <c r="BE126" s="30">
        <v>-0.93220338983050843</v>
      </c>
      <c r="BF126" s="30">
        <v>0</v>
      </c>
      <c r="BG126" s="30">
        <v>0.21629999999999999</v>
      </c>
      <c r="BH126" s="29">
        <v>-21.7</v>
      </c>
      <c r="BI126" s="29">
        <v>-20</v>
      </c>
      <c r="BJ126" s="29">
        <v>-2.75</v>
      </c>
      <c r="BK126" s="29">
        <v>-2.75</v>
      </c>
      <c r="BL126" s="29">
        <v>2.4700000000000002</v>
      </c>
      <c r="BM126" s="29">
        <v>2.95</v>
      </c>
      <c r="BN126" s="29">
        <v>-1.36</v>
      </c>
      <c r="BO126" s="29">
        <v>-0.308</v>
      </c>
      <c r="BP126" s="29">
        <v>-2.75</v>
      </c>
      <c r="BQ126" s="29">
        <v>0</v>
      </c>
      <c r="BR126" s="29">
        <v>0</v>
      </c>
      <c r="BS126" s="29">
        <v>-0.314</v>
      </c>
      <c r="BT126" s="30" t="s">
        <v>100</v>
      </c>
      <c r="BU126" s="29">
        <v>-2.4359999999999999</v>
      </c>
      <c r="BV126" s="29">
        <v>-19.686</v>
      </c>
      <c r="BW126" s="29">
        <v>-19.686</v>
      </c>
      <c r="BX126" s="29">
        <v>103.7</v>
      </c>
      <c r="BY126" s="29">
        <v>55.491000000000014</v>
      </c>
      <c r="BZ126" s="29">
        <v>78.2</v>
      </c>
      <c r="CA126" s="29">
        <v>71.790999999999997</v>
      </c>
      <c r="CB126" s="29">
        <v>0</v>
      </c>
      <c r="CC126" s="31">
        <v>0.20599999999999999</v>
      </c>
      <c r="CD126" s="31">
        <v>0.94799999999999995</v>
      </c>
      <c r="CE126" s="31">
        <v>0.36</v>
      </c>
      <c r="CF126" s="31" t="s">
        <v>100</v>
      </c>
      <c r="CG126" s="31" t="s">
        <v>100</v>
      </c>
      <c r="CH126" s="29" t="s">
        <v>100</v>
      </c>
      <c r="CI126" s="29" t="s">
        <v>100</v>
      </c>
      <c r="CJ126" s="29">
        <v>0</v>
      </c>
      <c r="CK126" s="28">
        <f t="shared" si="2"/>
        <v>0</v>
      </c>
      <c r="CL126" s="34">
        <f t="shared" si="3"/>
        <v>3.4405426864091607E-2</v>
      </c>
      <c r="CM126" s="29" t="s">
        <v>100</v>
      </c>
      <c r="CN126" s="29" t="s">
        <v>100</v>
      </c>
      <c r="CO126" s="29" t="s">
        <v>100</v>
      </c>
      <c r="CP126" s="29" t="s">
        <v>100</v>
      </c>
      <c r="CQ126" s="29" t="s">
        <v>100</v>
      </c>
      <c r="CR126" s="29" t="s">
        <v>100</v>
      </c>
      <c r="CS126" s="29" t="s">
        <v>100</v>
      </c>
      <c r="CT126" s="29">
        <v>0</v>
      </c>
      <c r="CU126" s="29">
        <v>-2.75</v>
      </c>
      <c r="CV126" s="29">
        <v>71.790999999999997</v>
      </c>
      <c r="CW126" s="29">
        <v>-1.36</v>
      </c>
      <c r="CX126" s="28">
        <v>-0.19286403085824494</v>
      </c>
      <c r="CY126" s="28">
        <v>-4.9557585914833023E-2</v>
      </c>
      <c r="CZ126" s="31" t="s">
        <v>100</v>
      </c>
      <c r="DA126" s="5">
        <v>8.7671232876712359</v>
      </c>
      <c r="DB126" s="9"/>
      <c r="DC126" s="9"/>
    </row>
    <row r="127" spans="1:107" ht="20">
      <c r="A127" s="25" t="s">
        <v>899</v>
      </c>
      <c r="B127" s="25" t="s">
        <v>900</v>
      </c>
      <c r="C127" s="26" t="s">
        <v>102</v>
      </c>
      <c r="D127" s="26" t="s">
        <v>1137</v>
      </c>
      <c r="E127" s="32" t="s">
        <v>99</v>
      </c>
      <c r="F127" s="32" t="s">
        <v>1138</v>
      </c>
      <c r="G127" s="27">
        <v>1.1000000000000001</v>
      </c>
      <c r="H127" s="27">
        <v>2.2364176570458412</v>
      </c>
      <c r="I127" s="28">
        <v>9.0499999999999997E-2</v>
      </c>
      <c r="J127" s="28">
        <v>0.2634957979626486</v>
      </c>
      <c r="K127" s="28">
        <v>5.1999999999999998E-2</v>
      </c>
      <c r="L127" s="28">
        <v>0.11310000000000001</v>
      </c>
      <c r="M127" s="28">
        <v>9.3872999999999998E-2</v>
      </c>
      <c r="N127" s="28">
        <v>0.1773033365344468</v>
      </c>
      <c r="O127" s="28">
        <v>-3.4519380090179252</v>
      </c>
      <c r="P127" s="28">
        <v>-0.1773033365344468</v>
      </c>
      <c r="Q127" s="29">
        <v>117.8</v>
      </c>
      <c r="R127" s="29">
        <v>0</v>
      </c>
      <c r="S127" s="29">
        <v>121.7</v>
      </c>
      <c r="T127" s="29">
        <v>121.7</v>
      </c>
      <c r="U127" s="29">
        <v>239.5</v>
      </c>
      <c r="V127" s="29">
        <v>9.6000000000000002E-2</v>
      </c>
      <c r="W127" s="29">
        <v>239.404</v>
      </c>
      <c r="X127" s="30">
        <v>4.0083507306889354E-4</v>
      </c>
      <c r="Y127" s="31">
        <v>0.85264476903219322</v>
      </c>
      <c r="Z127" s="30">
        <v>0.32601125100455397</v>
      </c>
      <c r="AA127" s="30">
        <v>0.50814196242171195</v>
      </c>
      <c r="AB127" s="30">
        <v>0.48370429252782199</v>
      </c>
      <c r="AC127" s="30">
        <v>1.0331069609507642</v>
      </c>
      <c r="AD127" s="29">
        <v>4.0000000000000001E-3</v>
      </c>
      <c r="AE127" s="31">
        <v>4.0605555555555561</v>
      </c>
      <c r="AF127" s="30">
        <v>0.2073644135332772</v>
      </c>
      <c r="AG127" s="30">
        <v>0.94760714556485992</v>
      </c>
      <c r="AH127" s="31">
        <v>0.69230769230769229</v>
      </c>
      <c r="AI127" s="1" t="s">
        <v>100</v>
      </c>
      <c r="AJ127" s="31" t="s">
        <v>100</v>
      </c>
      <c r="AK127" s="31" t="s">
        <v>100</v>
      </c>
      <c r="AL127" s="31" t="s">
        <v>100</v>
      </c>
      <c r="AM127" s="31" t="s">
        <v>100</v>
      </c>
      <c r="AN127" s="31">
        <v>0.46820349761526231</v>
      </c>
      <c r="AO127" s="31" t="s">
        <v>100</v>
      </c>
      <c r="AP127" s="31" t="s">
        <v>100</v>
      </c>
      <c r="AQ127" s="31" t="s">
        <v>100</v>
      </c>
      <c r="AR127" s="31">
        <v>0.99750004166597217</v>
      </c>
      <c r="AS127" s="31" t="s">
        <v>100</v>
      </c>
      <c r="AT127" s="30" t="s">
        <v>100</v>
      </c>
      <c r="AU127" s="30">
        <v>0</v>
      </c>
      <c r="AV127" s="28" t="s">
        <v>100</v>
      </c>
      <c r="AW127" s="28" t="s">
        <v>100</v>
      </c>
      <c r="AX127" s="28" t="s">
        <v>100</v>
      </c>
      <c r="AY127" s="28" t="s">
        <v>100</v>
      </c>
      <c r="AZ127" s="30" t="s">
        <v>100</v>
      </c>
      <c r="BA127" s="30" t="s">
        <v>100</v>
      </c>
      <c r="BB127" s="30">
        <v>-3.1884422110552766</v>
      </c>
      <c r="BC127" s="30">
        <v>0</v>
      </c>
      <c r="BD127" s="30" t="s">
        <v>100</v>
      </c>
      <c r="BE127" s="30" t="s">
        <v>100</v>
      </c>
      <c r="BF127" s="30">
        <v>0</v>
      </c>
      <c r="BG127" s="30">
        <v>0.49930000000000002</v>
      </c>
      <c r="BH127" s="29">
        <v>-126.9</v>
      </c>
      <c r="BI127" s="29">
        <v>-126.9</v>
      </c>
      <c r="BJ127" s="29">
        <v>0</v>
      </c>
      <c r="BK127" s="29">
        <v>0</v>
      </c>
      <c r="BL127" s="29">
        <v>-9.3000000000000007</v>
      </c>
      <c r="BM127" s="29">
        <v>-9.3000000000000007</v>
      </c>
      <c r="BN127" s="29">
        <v>0</v>
      </c>
      <c r="BO127" s="29">
        <v>0</v>
      </c>
      <c r="BP127" s="29">
        <v>0</v>
      </c>
      <c r="BQ127" s="29">
        <v>0</v>
      </c>
      <c r="BR127" s="29">
        <v>0</v>
      </c>
      <c r="BS127" s="29">
        <v>196.99</v>
      </c>
      <c r="BT127" s="30" t="s">
        <v>100</v>
      </c>
      <c r="BU127" s="29">
        <v>-196.99</v>
      </c>
      <c r="BV127" s="29">
        <v>-323.89</v>
      </c>
      <c r="BW127" s="29">
        <v>-323.89</v>
      </c>
      <c r="BX127" s="29">
        <v>39.799999999999997</v>
      </c>
      <c r="BY127" s="29">
        <v>54.024999999999999</v>
      </c>
      <c r="BZ127" s="29">
        <v>251.6</v>
      </c>
      <c r="CA127" s="29">
        <v>240.00400000000002</v>
      </c>
      <c r="CB127" s="29">
        <v>0</v>
      </c>
      <c r="CC127" s="31">
        <v>1.31</v>
      </c>
      <c r="CD127" s="31">
        <v>1.77</v>
      </c>
      <c r="CE127" s="31">
        <v>0.36</v>
      </c>
      <c r="CF127" s="31" t="s">
        <v>100</v>
      </c>
      <c r="CG127" s="31">
        <v>2.4051518494165336</v>
      </c>
      <c r="CH127" s="29" t="s">
        <v>100</v>
      </c>
      <c r="CI127" s="29">
        <v>0.87312500000000015</v>
      </c>
      <c r="CJ127" s="29">
        <v>0</v>
      </c>
      <c r="CK127" s="28">
        <f t="shared" si="2"/>
        <v>0</v>
      </c>
      <c r="CL127" s="34" t="str">
        <f t="shared" si="3"/>
        <v>NA</v>
      </c>
      <c r="CM127" s="29" t="s">
        <v>100</v>
      </c>
      <c r="CN127" s="29" t="s">
        <v>100</v>
      </c>
      <c r="CO127" s="29" t="s">
        <v>100</v>
      </c>
      <c r="CP127" s="29" t="s">
        <v>100</v>
      </c>
      <c r="CQ127" s="29" t="s">
        <v>100</v>
      </c>
      <c r="CR127" s="29" t="s">
        <v>100</v>
      </c>
      <c r="CS127" s="29" t="s">
        <v>100</v>
      </c>
      <c r="CT127" s="29">
        <v>0</v>
      </c>
      <c r="CU127" s="29">
        <v>0</v>
      </c>
      <c r="CV127" s="29">
        <v>240.00400000000002</v>
      </c>
      <c r="CW127" s="29">
        <v>0</v>
      </c>
      <c r="CX127" s="28">
        <v>-3.1884422110552766</v>
      </c>
      <c r="CY127" s="28">
        <v>0</v>
      </c>
      <c r="CZ127" s="31" t="s">
        <v>100</v>
      </c>
      <c r="DA127" s="5">
        <v>10.516901408450705</v>
      </c>
      <c r="DB127" s="9"/>
      <c r="DC127" s="9"/>
    </row>
    <row r="128" spans="1:107" ht="20">
      <c r="A128" s="25" t="s">
        <v>615</v>
      </c>
      <c r="B128" s="25" t="s">
        <v>616</v>
      </c>
      <c r="C128" s="26" t="s">
        <v>123</v>
      </c>
      <c r="D128" s="26" t="s">
        <v>1137</v>
      </c>
      <c r="E128" s="32" t="s">
        <v>99</v>
      </c>
      <c r="F128" s="32" t="s">
        <v>1138</v>
      </c>
      <c r="G128" s="27">
        <v>0.65</v>
      </c>
      <c r="H128" s="27">
        <v>0.70235050530069532</v>
      </c>
      <c r="I128" s="28">
        <v>9.0499999999999997E-2</v>
      </c>
      <c r="J128" s="28">
        <v>0.12466272072971292</v>
      </c>
      <c r="K128" s="28">
        <v>3.2000000000000001E-2</v>
      </c>
      <c r="L128" s="28">
        <v>9.3100000000000002E-2</v>
      </c>
      <c r="M128" s="28">
        <v>7.7272999999999994E-2</v>
      </c>
      <c r="N128" s="28">
        <v>0.11981813203108432</v>
      </c>
      <c r="O128" s="28">
        <v>0.22495559988097413</v>
      </c>
      <c r="P128" s="28">
        <v>0.54467860581570093</v>
      </c>
      <c r="Q128" s="29">
        <v>185.3</v>
      </c>
      <c r="R128" s="29">
        <v>0</v>
      </c>
      <c r="S128" s="29">
        <v>21.1</v>
      </c>
      <c r="T128" s="29">
        <v>21.1</v>
      </c>
      <c r="U128" s="29">
        <v>206.4</v>
      </c>
      <c r="V128" s="29">
        <v>17.8</v>
      </c>
      <c r="W128" s="29">
        <v>188.6</v>
      </c>
      <c r="X128" s="30">
        <v>8.624031007751938E-2</v>
      </c>
      <c r="Y128" s="31">
        <v>3.6655486344034496E-2</v>
      </c>
      <c r="Z128" s="30">
        <v>0.34933774834437087</v>
      </c>
      <c r="AA128" s="30">
        <v>0.10222868217054264</v>
      </c>
      <c r="AB128" s="30">
        <v>0.53689567430025453</v>
      </c>
      <c r="AC128" s="30">
        <v>0.11386940097139774</v>
      </c>
      <c r="AD128" s="29">
        <v>8.8999999999999996E-2</v>
      </c>
      <c r="AE128" s="31">
        <v>0.41105555555555556</v>
      </c>
      <c r="AF128" s="30">
        <v>0.15811388300841897</v>
      </c>
      <c r="AG128" s="30">
        <v>0.32634705452937668</v>
      </c>
      <c r="AH128" s="31">
        <v>0.14942528735632191</v>
      </c>
      <c r="AI128" s="1">
        <v>16.388888888888889</v>
      </c>
      <c r="AJ128" s="31">
        <v>20.79685746352413</v>
      </c>
      <c r="AK128" s="31">
        <v>20.2292576419214</v>
      </c>
      <c r="AL128" s="31" t="s">
        <v>100</v>
      </c>
      <c r="AM128" s="31" t="s">
        <v>100</v>
      </c>
      <c r="AN128" s="31">
        <v>4.7150127226463114</v>
      </c>
      <c r="AO128" s="31">
        <v>1.5089576547231272</v>
      </c>
      <c r="AP128" s="31">
        <v>6.3932203389830509</v>
      </c>
      <c r="AQ128" s="31">
        <v>5.6298507462686569</v>
      </c>
      <c r="AR128" s="31">
        <v>4.561064087061669</v>
      </c>
      <c r="AS128" s="31">
        <v>1.5358306188925082</v>
      </c>
      <c r="AT128" s="30">
        <v>0.35698689956331875</v>
      </c>
      <c r="AU128" s="30">
        <v>1.7647058823529412E-2</v>
      </c>
      <c r="AV128" s="28">
        <v>0.16200000000000001</v>
      </c>
      <c r="AW128" s="28" t="s">
        <v>100</v>
      </c>
      <c r="AX128" s="28">
        <v>0.184</v>
      </c>
      <c r="AY128" s="28" t="s">
        <v>100</v>
      </c>
      <c r="AZ128" s="30" t="s">
        <v>100</v>
      </c>
      <c r="BA128" s="30" t="s">
        <v>100</v>
      </c>
      <c r="BB128" s="30">
        <v>0.34961832061068704</v>
      </c>
      <c r="BC128" s="30">
        <v>0.66449673784678531</v>
      </c>
      <c r="BD128" s="30">
        <v>7.6845637583892623E-2</v>
      </c>
      <c r="BE128" s="30">
        <v>0.24748322147651006</v>
      </c>
      <c r="BF128" s="30">
        <v>0.29270516717325229</v>
      </c>
      <c r="BG128" s="30">
        <v>0.30480000000000002</v>
      </c>
      <c r="BH128" s="29">
        <v>8.91</v>
      </c>
      <c r="BI128" s="29">
        <v>9.16</v>
      </c>
      <c r="BJ128" s="29">
        <v>29.5</v>
      </c>
      <c r="BK128" s="29">
        <v>29.5</v>
      </c>
      <c r="BL128" s="29">
        <v>122.8</v>
      </c>
      <c r="BM128" s="29">
        <v>119.2</v>
      </c>
      <c r="BN128" s="29">
        <v>32.1</v>
      </c>
      <c r="BO128" s="29">
        <v>33.5</v>
      </c>
      <c r="BP128" s="29">
        <v>20.865197568389057</v>
      </c>
      <c r="BQ128" s="29">
        <v>-4.3600000000000003</v>
      </c>
      <c r="BR128" s="29">
        <v>0</v>
      </c>
      <c r="BS128" s="29">
        <v>7.5</v>
      </c>
      <c r="BT128" s="30">
        <v>0.35945022688702266</v>
      </c>
      <c r="BU128" s="29">
        <v>13.365197568389057</v>
      </c>
      <c r="BV128" s="29">
        <v>6.0200000000000005</v>
      </c>
      <c r="BW128" s="29">
        <v>1.6600000000000001</v>
      </c>
      <c r="BX128" s="29">
        <v>26.2</v>
      </c>
      <c r="BY128" s="29">
        <v>31.4</v>
      </c>
      <c r="BZ128" s="29">
        <v>39.299999999999997</v>
      </c>
      <c r="CA128" s="29">
        <v>41.349999999999994</v>
      </c>
      <c r="CB128" s="29">
        <v>-3.27</v>
      </c>
      <c r="CC128" s="31">
        <v>0.34399999999999997</v>
      </c>
      <c r="CD128" s="31">
        <v>-0.25</v>
      </c>
      <c r="CE128" s="31">
        <v>0.36</v>
      </c>
      <c r="CF128" s="31" t="s">
        <v>100</v>
      </c>
      <c r="CG128" s="31" t="s">
        <v>100</v>
      </c>
      <c r="CH128" s="29" t="s">
        <v>100</v>
      </c>
      <c r="CI128" s="29" t="s">
        <v>100</v>
      </c>
      <c r="CJ128" s="29">
        <v>-3.27</v>
      </c>
      <c r="CK128" s="28">
        <f t="shared" si="2"/>
        <v>-0.54318936877076407</v>
      </c>
      <c r="CL128" s="34">
        <f t="shared" si="3"/>
        <v>2.9697702539298674</v>
      </c>
      <c r="CM128" s="29">
        <v>32.9</v>
      </c>
      <c r="CN128" s="29">
        <v>9.6300000000000008</v>
      </c>
      <c r="CO128" s="29">
        <v>9.16</v>
      </c>
      <c r="CP128" s="29">
        <v>185.3</v>
      </c>
      <c r="CQ128" s="29">
        <v>33.5</v>
      </c>
      <c r="CR128" s="29">
        <v>188.6</v>
      </c>
      <c r="CS128" s="29">
        <v>6.0200000000000005</v>
      </c>
      <c r="CT128" s="29">
        <v>0</v>
      </c>
      <c r="CU128" s="29">
        <v>29.5</v>
      </c>
      <c r="CV128" s="29">
        <v>41.349999999999994</v>
      </c>
      <c r="CW128" s="29">
        <v>32.1</v>
      </c>
      <c r="CX128" s="28">
        <v>0.34961832061068704</v>
      </c>
      <c r="CY128" s="28">
        <v>0.66449673784678531</v>
      </c>
      <c r="CZ128" s="31">
        <v>5.8753894080996885</v>
      </c>
      <c r="DA128" s="5">
        <v>3.9907514450867048</v>
      </c>
      <c r="DB128" s="9"/>
      <c r="DC128" s="9"/>
    </row>
    <row r="129" spans="1:107" ht="20">
      <c r="A129" s="25" t="s">
        <v>388</v>
      </c>
      <c r="B129" s="25" t="s">
        <v>389</v>
      </c>
      <c r="C129" s="26" t="s">
        <v>111</v>
      </c>
      <c r="D129" s="26" t="s">
        <v>1137</v>
      </c>
      <c r="E129" s="32" t="s">
        <v>99</v>
      </c>
      <c r="F129" s="32" t="s">
        <v>1138</v>
      </c>
      <c r="G129" s="27">
        <v>0.59</v>
      </c>
      <c r="H129" s="27">
        <v>1.072198554017765</v>
      </c>
      <c r="I129" s="28">
        <v>9.0499999999999997E-2</v>
      </c>
      <c r="J129" s="28">
        <v>0.15813396913860772</v>
      </c>
      <c r="K129" s="28">
        <v>3.6999999999999998E-2</v>
      </c>
      <c r="L129" s="28">
        <v>9.8099999999999993E-2</v>
      </c>
      <c r="M129" s="28">
        <v>8.1422999999999995E-2</v>
      </c>
      <c r="N129" s="28">
        <v>0.11980570634685481</v>
      </c>
      <c r="O129" s="28">
        <v>-2.0805202015320046E-2</v>
      </c>
      <c r="P129" s="28">
        <v>-3.0913135150699128E-2</v>
      </c>
      <c r="Q129" s="29">
        <v>70.5</v>
      </c>
      <c r="R129" s="29">
        <v>0</v>
      </c>
      <c r="S129" s="29">
        <v>70.400000000000006</v>
      </c>
      <c r="T129" s="29">
        <v>70.400000000000006</v>
      </c>
      <c r="U129" s="29">
        <v>140.9</v>
      </c>
      <c r="V129" s="29">
        <v>4.3600000000000003</v>
      </c>
      <c r="W129" s="29">
        <v>136.54</v>
      </c>
      <c r="X129" s="30">
        <v>3.0943931866572037E-2</v>
      </c>
      <c r="Y129" s="31">
        <v>0.62694300518134716</v>
      </c>
      <c r="Z129" s="30">
        <v>0.52342007434944238</v>
      </c>
      <c r="AA129" s="30">
        <v>0.49964513839602559</v>
      </c>
      <c r="AB129" s="30">
        <v>1.0982839313572546</v>
      </c>
      <c r="AC129" s="30">
        <v>0.99858156028368805</v>
      </c>
      <c r="AD129" s="29">
        <v>2.4E-2</v>
      </c>
      <c r="AE129" s="31">
        <v>2.2118055555555558</v>
      </c>
      <c r="AF129" s="30">
        <v>0.27386127875258304</v>
      </c>
      <c r="AG129" s="30">
        <v>0.52197959730242327</v>
      </c>
      <c r="AH129" s="31">
        <v>0.45238095238095244</v>
      </c>
      <c r="AI129" s="1">
        <v>2</v>
      </c>
      <c r="AJ129" s="31">
        <v>8.3431952662721898</v>
      </c>
      <c r="AK129" s="31">
        <v>8.7905236907730675</v>
      </c>
      <c r="AL129" s="31">
        <v>12</v>
      </c>
      <c r="AM129" s="31" t="s">
        <v>100</v>
      </c>
      <c r="AN129" s="31">
        <v>1.0998439937597504</v>
      </c>
      <c r="AO129" s="31">
        <v>0.12222607489597782</v>
      </c>
      <c r="AP129" s="31">
        <v>8.8662337662337656</v>
      </c>
      <c r="AQ129" s="31">
        <v>6.9663265306122444</v>
      </c>
      <c r="AR129" s="31">
        <v>1.0491778085139081</v>
      </c>
      <c r="AS129" s="31">
        <v>0.23671983356449378</v>
      </c>
      <c r="AT129" s="30">
        <v>0.13840399002493767</v>
      </c>
      <c r="AU129" s="30">
        <v>1.5744680851063831E-2</v>
      </c>
      <c r="AV129" s="28">
        <v>0.154</v>
      </c>
      <c r="AW129" s="28">
        <v>0.41200000000000003</v>
      </c>
      <c r="AX129" s="28">
        <v>0.185</v>
      </c>
      <c r="AY129" s="28">
        <v>0.19399999999999998</v>
      </c>
      <c r="AZ129" s="30" t="s">
        <v>100</v>
      </c>
      <c r="BA129" s="30">
        <v>8.1000000000000003E-2</v>
      </c>
      <c r="BB129" s="30">
        <v>0.13732876712328768</v>
      </c>
      <c r="BC129" s="30">
        <v>8.8892571196155679E-2</v>
      </c>
      <c r="BD129" s="30">
        <v>1.4510584403835713E-2</v>
      </c>
      <c r="BE129" s="30">
        <v>2.7863216935046134E-2</v>
      </c>
      <c r="BF129" s="30">
        <v>0.18155339805825244</v>
      </c>
      <c r="BG129" s="30">
        <v>0.21460000000000001</v>
      </c>
      <c r="BH129" s="29">
        <v>8.4499999999999993</v>
      </c>
      <c r="BI129" s="29">
        <v>8.02</v>
      </c>
      <c r="BJ129" s="29">
        <v>15.4</v>
      </c>
      <c r="BK129" s="29">
        <v>15.4</v>
      </c>
      <c r="BL129" s="29">
        <v>576.79999999999995</v>
      </c>
      <c r="BM129" s="29">
        <v>552.70000000000005</v>
      </c>
      <c r="BN129" s="29">
        <v>21.3</v>
      </c>
      <c r="BO129" s="29">
        <v>19.600000000000001</v>
      </c>
      <c r="BP129" s="29">
        <v>12.604077669902912</v>
      </c>
      <c r="BQ129" s="29">
        <v>8.0999999999999943</v>
      </c>
      <c r="BR129" s="29">
        <v>0</v>
      </c>
      <c r="BS129" s="29">
        <v>10.7</v>
      </c>
      <c r="BT129" s="30">
        <v>0.84893161405616924</v>
      </c>
      <c r="BU129" s="29">
        <v>1.9040776699029127</v>
      </c>
      <c r="BV129" s="29">
        <v>-10.779999999999994</v>
      </c>
      <c r="BW129" s="29">
        <v>-2.6799999999999997</v>
      </c>
      <c r="BX129" s="29">
        <v>58.4</v>
      </c>
      <c r="BY129" s="29">
        <v>141.79</v>
      </c>
      <c r="BZ129" s="29">
        <v>64.099999999999994</v>
      </c>
      <c r="CA129" s="29">
        <v>130.13999999999999</v>
      </c>
      <c r="CB129" s="29">
        <v>-1.1100000000000001</v>
      </c>
      <c r="CC129" s="31">
        <v>0.95299999999999996</v>
      </c>
      <c r="CD129" s="31">
        <v>0.47799999999999998</v>
      </c>
      <c r="CE129" s="31">
        <v>0.36</v>
      </c>
      <c r="CF129" s="31" t="s">
        <v>100</v>
      </c>
      <c r="CG129" s="31" t="s">
        <v>100</v>
      </c>
      <c r="CH129" s="29" t="s">
        <v>100</v>
      </c>
      <c r="CI129" s="29" t="s">
        <v>100</v>
      </c>
      <c r="CJ129" s="29">
        <v>-1.1100000000000001</v>
      </c>
      <c r="CK129" s="28" t="str">
        <f t="shared" si="2"/>
        <v>NA</v>
      </c>
      <c r="CL129" s="34">
        <f t="shared" si="3"/>
        <v>4.432149992315968</v>
      </c>
      <c r="CM129" s="29">
        <v>10.3</v>
      </c>
      <c r="CN129" s="29">
        <v>1.87</v>
      </c>
      <c r="CO129" s="29">
        <v>8.02</v>
      </c>
      <c r="CP129" s="29">
        <v>70.5</v>
      </c>
      <c r="CQ129" s="29">
        <v>19.600000000000001</v>
      </c>
      <c r="CR129" s="29">
        <v>136.54</v>
      </c>
      <c r="CS129" s="29">
        <v>-10.779999999999994</v>
      </c>
      <c r="CT129" s="29">
        <v>0</v>
      </c>
      <c r="CU129" s="29">
        <v>15.4</v>
      </c>
      <c r="CV129" s="29">
        <v>130.13999999999999</v>
      </c>
      <c r="CW129" s="29">
        <v>21.3</v>
      </c>
      <c r="CX129" s="28">
        <v>0.13732876712328768</v>
      </c>
      <c r="CY129" s="28">
        <v>8.8892571196155679E-2</v>
      </c>
      <c r="CZ129" s="31">
        <v>6.4103286384976519</v>
      </c>
      <c r="DA129" s="5">
        <v>361.25</v>
      </c>
      <c r="DB129" s="9"/>
      <c r="DC129" s="9"/>
    </row>
    <row r="130" spans="1:107" ht="20">
      <c r="A130" s="25" t="s">
        <v>358</v>
      </c>
      <c r="B130" s="25" t="s">
        <v>359</v>
      </c>
      <c r="C130" s="26" t="s">
        <v>120</v>
      </c>
      <c r="D130" s="26" t="s">
        <v>1137</v>
      </c>
      <c r="E130" s="32" t="s">
        <v>99</v>
      </c>
      <c r="F130" s="32" t="s">
        <v>1138</v>
      </c>
      <c r="G130" s="27">
        <v>0.67</v>
      </c>
      <c r="H130" s="27">
        <v>2.1644088176352709</v>
      </c>
      <c r="I130" s="28">
        <v>9.0499999999999997E-2</v>
      </c>
      <c r="J130" s="28">
        <v>0.256978997995992</v>
      </c>
      <c r="K130" s="28">
        <v>3.6999999999999998E-2</v>
      </c>
      <c r="L130" s="28">
        <v>9.8099999999999993E-2</v>
      </c>
      <c r="M130" s="28">
        <v>8.1422999999999995E-2</v>
      </c>
      <c r="N130" s="28">
        <v>0.13576694727047148</v>
      </c>
      <c r="O130" s="28">
        <v>-0.69144501741346776</v>
      </c>
      <c r="P130" s="28">
        <v>-0.1068817718109346</v>
      </c>
      <c r="Q130" s="29">
        <v>149.69999999999999</v>
      </c>
      <c r="R130" s="29">
        <v>0</v>
      </c>
      <c r="S130" s="29">
        <v>333.9</v>
      </c>
      <c r="T130" s="29">
        <v>333.9</v>
      </c>
      <c r="U130" s="29">
        <v>483.59999999999997</v>
      </c>
      <c r="V130" s="29">
        <v>16.100000000000001</v>
      </c>
      <c r="W130" s="29">
        <v>467.49999999999994</v>
      </c>
      <c r="X130" s="30">
        <v>3.3291976840363939E-2</v>
      </c>
      <c r="Y130" s="31">
        <v>1.3151489843269328</v>
      </c>
      <c r="Z130" s="30">
        <v>0.69795150501672243</v>
      </c>
      <c r="AA130" s="30">
        <v>0.69044665012406947</v>
      </c>
      <c r="AB130" s="30">
        <v>2.3107266435986156</v>
      </c>
      <c r="AC130" s="30">
        <v>2.2304609218436875</v>
      </c>
      <c r="AD130" s="29">
        <v>4.0000000000000001E-3</v>
      </c>
      <c r="AE130" s="31">
        <v>-0.68588888888888899</v>
      </c>
      <c r="AF130" s="30">
        <v>3.1622776601683791E-2</v>
      </c>
      <c r="AG130" s="30">
        <v>0.58818364479131857</v>
      </c>
      <c r="AH130" s="31">
        <v>0.42857142857142855</v>
      </c>
      <c r="AI130" s="1">
        <v>0.63350785340314131</v>
      </c>
      <c r="AJ130" s="31" t="s">
        <v>100</v>
      </c>
      <c r="AK130" s="31" t="s">
        <v>100</v>
      </c>
      <c r="AL130" s="31" t="s">
        <v>100</v>
      </c>
      <c r="AM130" s="31" t="s">
        <v>100</v>
      </c>
      <c r="AN130" s="31">
        <v>1.0359861591695501</v>
      </c>
      <c r="AO130" s="31">
        <v>0.19609641079381712</v>
      </c>
      <c r="AP130" s="31">
        <v>38.636363636363633</v>
      </c>
      <c r="AQ130" s="31">
        <v>14.609374999999998</v>
      </c>
      <c r="AR130" s="31">
        <v>1.0112481072896387</v>
      </c>
      <c r="AS130" s="31">
        <v>0.61239193083573484</v>
      </c>
      <c r="AT130" s="30" t="s">
        <v>100</v>
      </c>
      <c r="AU130" s="30">
        <v>0</v>
      </c>
      <c r="AV130" s="28" t="s">
        <v>100</v>
      </c>
      <c r="AW130" s="28" t="s">
        <v>100</v>
      </c>
      <c r="AX130" s="28">
        <v>8.7499999999999994E-2</v>
      </c>
      <c r="AY130" s="28">
        <v>9.2899999999999996E-2</v>
      </c>
      <c r="AZ130" s="30" t="s">
        <v>100</v>
      </c>
      <c r="BA130" s="30" t="s">
        <v>100</v>
      </c>
      <c r="BB130" s="30">
        <v>-0.43446601941747576</v>
      </c>
      <c r="BC130" s="30">
        <v>2.888517545953688E-2</v>
      </c>
      <c r="BD130" s="30">
        <v>-7.1935699933020764E-2</v>
      </c>
      <c r="BE130" s="30">
        <v>1.6208975217682518E-2</v>
      </c>
      <c r="BF130" s="30">
        <v>0</v>
      </c>
      <c r="BG130" s="30">
        <v>9.6799999999999997E-2</v>
      </c>
      <c r="BH130" s="29">
        <v>-31.4</v>
      </c>
      <c r="BI130" s="29">
        <v>-53.7</v>
      </c>
      <c r="BJ130" s="29">
        <v>12.1</v>
      </c>
      <c r="BK130" s="29">
        <v>12.1</v>
      </c>
      <c r="BL130" s="29">
        <v>763.4</v>
      </c>
      <c r="BM130" s="29">
        <v>746.5</v>
      </c>
      <c r="BN130" s="29">
        <v>31.5</v>
      </c>
      <c r="BO130" s="29">
        <v>32</v>
      </c>
      <c r="BP130" s="29">
        <v>12.1</v>
      </c>
      <c r="BQ130" s="29">
        <v>-14.600000000000001</v>
      </c>
      <c r="BR130" s="29">
        <v>0</v>
      </c>
      <c r="BS130" s="29">
        <v>13</v>
      </c>
      <c r="BT130" s="30">
        <v>1.0743801652892562</v>
      </c>
      <c r="BU130" s="29">
        <v>-0.90000000000000036</v>
      </c>
      <c r="BV130" s="29">
        <v>-52.1</v>
      </c>
      <c r="BW130" s="29">
        <v>-66.7</v>
      </c>
      <c r="BX130" s="29">
        <v>123.6</v>
      </c>
      <c r="BY130" s="29">
        <v>418.90000000000003</v>
      </c>
      <c r="BZ130" s="29">
        <v>144.5</v>
      </c>
      <c r="CA130" s="29">
        <v>462.29999999999995</v>
      </c>
      <c r="CB130" s="29">
        <v>0</v>
      </c>
      <c r="CC130" s="31">
        <v>0.124</v>
      </c>
      <c r="CD130" s="31">
        <v>-1</v>
      </c>
      <c r="CE130" s="31">
        <v>0.36</v>
      </c>
      <c r="CF130" s="31" t="s">
        <v>100</v>
      </c>
      <c r="CG130" s="31" t="s">
        <v>100</v>
      </c>
      <c r="CH130" s="29" t="s">
        <v>100</v>
      </c>
      <c r="CI130" s="29" t="s">
        <v>100</v>
      </c>
      <c r="CJ130" s="29">
        <v>0</v>
      </c>
      <c r="CK130" s="28">
        <f t="shared" ref="CK130:CK193" si="4">IF(CJ130=0,0,IF(BV130&gt;0,CJ130/BV130,"NA"))</f>
        <v>0</v>
      </c>
      <c r="CL130" s="34">
        <f t="shared" si="3"/>
        <v>1.6513086740211984</v>
      </c>
      <c r="CM130" s="29" t="s">
        <v>100</v>
      </c>
      <c r="CN130" s="29" t="s">
        <v>100</v>
      </c>
      <c r="CO130" s="29" t="s">
        <v>100</v>
      </c>
      <c r="CP130" s="29" t="s">
        <v>100</v>
      </c>
      <c r="CQ130" s="29">
        <v>32</v>
      </c>
      <c r="CR130" s="29">
        <v>467.49999999999994</v>
      </c>
      <c r="CS130" s="29" t="s">
        <v>100</v>
      </c>
      <c r="CT130" s="29">
        <v>0</v>
      </c>
      <c r="CU130" s="29">
        <v>12.1</v>
      </c>
      <c r="CV130" s="29">
        <v>462.29999999999995</v>
      </c>
      <c r="CW130" s="29">
        <v>31.5</v>
      </c>
      <c r="CX130" s="28">
        <v>-0.43446601941747576</v>
      </c>
      <c r="CY130" s="28">
        <v>2.888517545953688E-2</v>
      </c>
      <c r="CZ130" s="31">
        <v>14.84126984126984</v>
      </c>
      <c r="DA130" s="5">
        <v>2.333333333333333</v>
      </c>
      <c r="DB130" s="9"/>
      <c r="DC130" s="9"/>
    </row>
    <row r="131" spans="1:107" ht="20">
      <c r="A131" s="25" t="s">
        <v>945</v>
      </c>
      <c r="B131" s="25" t="s">
        <v>946</v>
      </c>
      <c r="C131" s="26" t="s">
        <v>124</v>
      </c>
      <c r="D131" s="26" t="s">
        <v>1137</v>
      </c>
      <c r="E131" s="32" t="s">
        <v>99</v>
      </c>
      <c r="F131" s="32" t="s">
        <v>1138</v>
      </c>
      <c r="G131" s="27">
        <v>0.69</v>
      </c>
      <c r="H131" s="27">
        <v>0.79286697247706417</v>
      </c>
      <c r="I131" s="28">
        <v>9.0499999999999997E-2</v>
      </c>
      <c r="J131" s="28">
        <v>0.13285446100917431</v>
      </c>
      <c r="K131" s="28">
        <v>3.2000000000000001E-2</v>
      </c>
      <c r="L131" s="28">
        <v>9.3100000000000002E-2</v>
      </c>
      <c r="M131" s="28">
        <v>7.7272999999999994E-2</v>
      </c>
      <c r="N131" s="28">
        <v>0.12564329341317365</v>
      </c>
      <c r="O131" s="28">
        <v>-0.19584046411959422</v>
      </c>
      <c r="P131" s="28">
        <v>-0.16316636087267744</v>
      </c>
      <c r="Q131" s="29">
        <v>130.80000000000001</v>
      </c>
      <c r="R131" s="29">
        <v>0</v>
      </c>
      <c r="S131" s="29">
        <v>19.5</v>
      </c>
      <c r="T131" s="29">
        <v>19.5</v>
      </c>
      <c r="U131" s="29">
        <v>150.30000000000001</v>
      </c>
      <c r="V131" s="29">
        <v>6.14</v>
      </c>
      <c r="W131" s="29">
        <v>144.16000000000003</v>
      </c>
      <c r="X131" s="30">
        <v>4.0851630073186956E-2</v>
      </c>
      <c r="Y131" s="31">
        <v>3.8000865842512869E-3</v>
      </c>
      <c r="Z131" s="30">
        <v>0.27310924369747897</v>
      </c>
      <c r="AA131" s="30">
        <v>0.12974051896207583</v>
      </c>
      <c r="AB131" s="30">
        <v>0.37572254335260119</v>
      </c>
      <c r="AC131" s="30">
        <v>0.14908256880733944</v>
      </c>
      <c r="AD131" s="29">
        <v>1.2999999999999999E-2</v>
      </c>
      <c r="AE131" s="31">
        <v>1.5302222222222224</v>
      </c>
      <c r="AF131" s="30">
        <v>0.20248456731316589</v>
      </c>
      <c r="AG131" s="30">
        <v>0.37484338192851918</v>
      </c>
      <c r="AH131" s="31">
        <v>0.23076923076923075</v>
      </c>
      <c r="AI131" s="1" t="s">
        <v>100</v>
      </c>
      <c r="AJ131" s="31" t="s">
        <v>100</v>
      </c>
      <c r="AK131" s="31" t="s">
        <v>100</v>
      </c>
      <c r="AL131" s="31" t="s">
        <v>100</v>
      </c>
      <c r="AM131" s="31" t="s">
        <v>100</v>
      </c>
      <c r="AN131" s="31">
        <v>2.5202312138728327</v>
      </c>
      <c r="AO131" s="31">
        <v>21.513157894736842</v>
      </c>
      <c r="AP131" s="31" t="s">
        <v>100</v>
      </c>
      <c r="AQ131" s="31">
        <v>76.680851063829806</v>
      </c>
      <c r="AR131" s="31">
        <v>2.6229985443959243</v>
      </c>
      <c r="AS131" s="31">
        <v>23.710526315789476</v>
      </c>
      <c r="AT131" s="30" t="s">
        <v>100</v>
      </c>
      <c r="AU131" s="30">
        <v>0</v>
      </c>
      <c r="AV131" s="28" t="s">
        <v>100</v>
      </c>
      <c r="AW131" s="28" t="s">
        <v>100</v>
      </c>
      <c r="AX131" s="28">
        <v>0.11800000000000001</v>
      </c>
      <c r="AY131" s="28">
        <v>6.4500000000000002E-2</v>
      </c>
      <c r="AZ131" s="30" t="s">
        <v>100</v>
      </c>
      <c r="BA131" s="30" t="s">
        <v>100</v>
      </c>
      <c r="BB131" s="30">
        <v>-6.2986003110419908E-2</v>
      </c>
      <c r="BC131" s="30">
        <v>-3.7523067459503796E-2</v>
      </c>
      <c r="BD131" s="30">
        <v>-0.61926605504587151</v>
      </c>
      <c r="BE131" s="30">
        <v>-0.27981651376146788</v>
      </c>
      <c r="BF131" s="30">
        <v>0</v>
      </c>
      <c r="BG131" s="30">
        <v>4.7699999999999992E-2</v>
      </c>
      <c r="BH131" s="29">
        <v>-3.53</v>
      </c>
      <c r="BI131" s="29">
        <v>-4.05</v>
      </c>
      <c r="BJ131" s="29">
        <v>-1.83</v>
      </c>
      <c r="BK131" s="29">
        <v>-1.83</v>
      </c>
      <c r="BL131" s="29">
        <v>6.08</v>
      </c>
      <c r="BM131" s="29">
        <v>6.54</v>
      </c>
      <c r="BN131" s="29">
        <v>1.61</v>
      </c>
      <c r="BO131" s="29">
        <v>1.88</v>
      </c>
      <c r="BP131" s="29">
        <v>-1.83</v>
      </c>
      <c r="BQ131" s="29">
        <v>-13.742000000000001</v>
      </c>
      <c r="BR131" s="29">
        <v>0</v>
      </c>
      <c r="BS131" s="29">
        <v>13.1</v>
      </c>
      <c r="BT131" s="30" t="s">
        <v>100</v>
      </c>
      <c r="BU131" s="29">
        <v>-14.93</v>
      </c>
      <c r="BV131" s="29">
        <v>-3.4079999999999977</v>
      </c>
      <c r="BW131" s="29">
        <v>-17.149999999999999</v>
      </c>
      <c r="BX131" s="29">
        <v>64.3</v>
      </c>
      <c r="BY131" s="29">
        <v>48.769999999999996</v>
      </c>
      <c r="BZ131" s="29">
        <v>51.9</v>
      </c>
      <c r="CA131" s="29">
        <v>54.960000000000008</v>
      </c>
      <c r="CB131" s="29">
        <v>0</v>
      </c>
      <c r="CC131" s="31">
        <v>0.50600000000000001</v>
      </c>
      <c r="CD131" s="31">
        <v>0.64200000000000002</v>
      </c>
      <c r="CE131" s="31">
        <v>0.36</v>
      </c>
      <c r="CF131" s="31">
        <v>2.1235277397542007</v>
      </c>
      <c r="CG131" s="31">
        <v>2.0567112482633263</v>
      </c>
      <c r="CH131" s="29">
        <v>-0.35699999999999993</v>
      </c>
      <c r="CI131" s="29">
        <v>-5.0285714285714204E-2</v>
      </c>
      <c r="CJ131" s="29">
        <v>0</v>
      </c>
      <c r="CK131" s="28">
        <f t="shared" si="4"/>
        <v>0</v>
      </c>
      <c r="CL131" s="34">
        <f t="shared" ref="CL131:CL194" si="5">IF(CA131&gt;0,IF(BL131&gt;0,BL131/CA131,"NA"),"NA")</f>
        <v>0.1106259097525473</v>
      </c>
      <c r="CM131" s="29" t="s">
        <v>100</v>
      </c>
      <c r="CN131" s="29" t="s">
        <v>100</v>
      </c>
      <c r="CO131" s="29" t="s">
        <v>100</v>
      </c>
      <c r="CP131" s="29" t="s">
        <v>100</v>
      </c>
      <c r="CQ131" s="29">
        <v>1.88</v>
      </c>
      <c r="CR131" s="29">
        <v>144.16000000000003</v>
      </c>
      <c r="CS131" s="29" t="s">
        <v>100</v>
      </c>
      <c r="CT131" s="29">
        <v>0</v>
      </c>
      <c r="CU131" s="29">
        <v>-1.83</v>
      </c>
      <c r="CV131" s="29">
        <v>54.960000000000008</v>
      </c>
      <c r="CW131" s="29">
        <v>1.61</v>
      </c>
      <c r="CX131" s="28">
        <v>-6.2986003110419908E-2</v>
      </c>
      <c r="CY131" s="28">
        <v>-3.7523067459503796E-2</v>
      </c>
      <c r="CZ131" s="31">
        <v>89.540372670807457</v>
      </c>
      <c r="DA131" s="5">
        <v>15.757281553398059</v>
      </c>
      <c r="DB131" s="9"/>
      <c r="DC131" s="9"/>
    </row>
    <row r="132" spans="1:107" ht="20">
      <c r="A132" s="25" t="s">
        <v>731</v>
      </c>
      <c r="B132" s="25" t="s">
        <v>732</v>
      </c>
      <c r="C132" s="26" t="s">
        <v>141</v>
      </c>
      <c r="D132" s="26" t="s">
        <v>1137</v>
      </c>
      <c r="E132" s="32" t="s">
        <v>99</v>
      </c>
      <c r="F132" s="32" t="s">
        <v>1138</v>
      </c>
      <c r="G132" s="27">
        <v>0.61</v>
      </c>
      <c r="H132" s="27">
        <v>0.6104950657949878</v>
      </c>
      <c r="I132" s="28">
        <v>9.0499999999999997E-2</v>
      </c>
      <c r="J132" s="28">
        <v>0.1163498034544464</v>
      </c>
      <c r="K132" s="28">
        <v>2.7E-2</v>
      </c>
      <c r="L132" s="28">
        <v>8.8099999999999998E-2</v>
      </c>
      <c r="M132" s="28">
        <v>7.3122999999999994E-2</v>
      </c>
      <c r="N132" s="28">
        <v>0.11630135944141456</v>
      </c>
      <c r="O132" s="28">
        <v>7.4694972664956588E-2</v>
      </c>
      <c r="P132" s="28">
        <v>0.28466698968787074</v>
      </c>
      <c r="Q132" s="29">
        <v>20.5</v>
      </c>
      <c r="R132" s="29">
        <v>0</v>
      </c>
      <c r="S132" s="29">
        <v>2.3E-2</v>
      </c>
      <c r="T132" s="29">
        <v>2.3E-2</v>
      </c>
      <c r="U132" s="29">
        <v>20.523</v>
      </c>
      <c r="V132" s="29">
        <v>2.17</v>
      </c>
      <c r="W132" s="29">
        <v>18.353000000000002</v>
      </c>
      <c r="X132" s="30">
        <v>0.10573502899186278</v>
      </c>
      <c r="Y132" s="31">
        <v>3.2143591853528081E-2</v>
      </c>
      <c r="Z132" s="30">
        <v>1.0837299156575414E-3</v>
      </c>
      <c r="AA132" s="30">
        <v>1.1206938556741217E-3</v>
      </c>
      <c r="AB132" s="30">
        <v>1.0849056603773584E-3</v>
      </c>
      <c r="AC132" s="30">
        <v>1.121951219512195E-3</v>
      </c>
      <c r="AD132" s="29">
        <v>2.1000000000000001E-2</v>
      </c>
      <c r="AE132" s="31">
        <v>0.46777777777777779</v>
      </c>
      <c r="AF132" s="30">
        <v>7.0710678118654752E-2</v>
      </c>
      <c r="AG132" s="30">
        <v>0.23122391744800105</v>
      </c>
      <c r="AH132" s="31">
        <v>0.15555555555555556</v>
      </c>
      <c r="AI132" s="1">
        <v>62.323232323232318</v>
      </c>
      <c r="AJ132" s="31">
        <v>7.7946768060836504</v>
      </c>
      <c r="AK132" s="31">
        <v>8.0078125</v>
      </c>
      <c r="AL132" s="31" t="s">
        <v>100</v>
      </c>
      <c r="AM132" s="31" t="s">
        <v>100</v>
      </c>
      <c r="AN132" s="31">
        <v>0.96698113207547176</v>
      </c>
      <c r="AO132" s="31">
        <v>0.34395973154362414</v>
      </c>
      <c r="AP132" s="31">
        <v>2.9745542949756891</v>
      </c>
      <c r="AQ132" s="31">
        <v>2.6753644314868805</v>
      </c>
      <c r="AR132" s="31">
        <v>0.96676148335440393</v>
      </c>
      <c r="AS132" s="31">
        <v>0.30793624161073829</v>
      </c>
      <c r="AT132" s="30">
        <v>0.28945312499999998</v>
      </c>
      <c r="AU132" s="30">
        <v>3.6146341463414632E-2</v>
      </c>
      <c r="AV132" s="28">
        <v>-3.6600000000000001E-2</v>
      </c>
      <c r="AW132" s="28">
        <v>3.2799999999999996E-2</v>
      </c>
      <c r="AX132" s="28">
        <v>0.128</v>
      </c>
      <c r="AY132" s="28">
        <v>7.7100000000000002E-2</v>
      </c>
      <c r="AZ132" s="30" t="s">
        <v>100</v>
      </c>
      <c r="BA132" s="30" t="s">
        <v>100</v>
      </c>
      <c r="BB132" s="30">
        <v>0.19104477611940299</v>
      </c>
      <c r="BC132" s="30">
        <v>0.40096834912928531</v>
      </c>
      <c r="BD132" s="30">
        <v>4.4367417677642983E-2</v>
      </c>
      <c r="BE132" s="30">
        <v>0.1069324090121317</v>
      </c>
      <c r="BF132" s="30">
        <v>0.2766323024054983</v>
      </c>
      <c r="BG132" s="30" t="s">
        <v>100</v>
      </c>
      <c r="BH132" s="29">
        <v>2.63</v>
      </c>
      <c r="BI132" s="29">
        <v>2.56</v>
      </c>
      <c r="BJ132" s="29">
        <v>6.17</v>
      </c>
      <c r="BK132" s="29">
        <v>6.17</v>
      </c>
      <c r="BL132" s="29">
        <v>59.6</v>
      </c>
      <c r="BM132" s="29">
        <v>57.7</v>
      </c>
      <c r="BN132" s="29">
        <v>7.07</v>
      </c>
      <c r="BO132" s="29">
        <v>6.86</v>
      </c>
      <c r="BP132" s="29">
        <v>4.4631786941580751</v>
      </c>
      <c r="BQ132" s="29">
        <v>4.0000000000000036E-2</v>
      </c>
      <c r="BR132" s="29">
        <v>0</v>
      </c>
      <c r="BS132" s="29">
        <v>0.73499999999999999</v>
      </c>
      <c r="BT132" s="30">
        <v>0.16468083632009919</v>
      </c>
      <c r="BU132" s="29">
        <v>3.7281786941580752</v>
      </c>
      <c r="BV132" s="29">
        <v>1.7850000000000001</v>
      </c>
      <c r="BW132" s="29">
        <v>1.8250000000000002</v>
      </c>
      <c r="BX132" s="29">
        <v>13.4</v>
      </c>
      <c r="BY132" s="29">
        <v>11.131</v>
      </c>
      <c r="BZ132" s="29">
        <v>21.2</v>
      </c>
      <c r="CA132" s="29">
        <v>18.983999999999998</v>
      </c>
      <c r="CB132" s="29">
        <v>-0.74099999999999999</v>
      </c>
      <c r="CC132" s="31">
        <v>0.109</v>
      </c>
      <c r="CD132" s="31">
        <v>0.28899999999999998</v>
      </c>
      <c r="CE132" s="31">
        <v>0.36</v>
      </c>
      <c r="CF132" s="31" t="s">
        <v>100</v>
      </c>
      <c r="CG132" s="31" t="s">
        <v>100</v>
      </c>
      <c r="CH132" s="29" t="s">
        <v>100</v>
      </c>
      <c r="CI132" s="29" t="s">
        <v>100</v>
      </c>
      <c r="CJ132" s="29">
        <v>-0.74099999999999999</v>
      </c>
      <c r="CK132" s="28">
        <f t="shared" si="4"/>
        <v>-0.41512605042016804</v>
      </c>
      <c r="CL132" s="34">
        <f t="shared" si="5"/>
        <v>3.1394858828487151</v>
      </c>
      <c r="CM132" s="29">
        <v>5.82</v>
      </c>
      <c r="CN132" s="29">
        <v>1.61</v>
      </c>
      <c r="CO132" s="29">
        <v>2.56</v>
      </c>
      <c r="CP132" s="29">
        <v>20.5</v>
      </c>
      <c r="CQ132" s="29">
        <v>6.86</v>
      </c>
      <c r="CR132" s="29">
        <v>18.353000000000002</v>
      </c>
      <c r="CS132" s="29">
        <v>1.7850000000000001</v>
      </c>
      <c r="CT132" s="29">
        <v>5.2599999999999994E-2</v>
      </c>
      <c r="CU132" s="29">
        <v>6.1837999999999997</v>
      </c>
      <c r="CV132" s="29">
        <v>19.0366</v>
      </c>
      <c r="CW132" s="29">
        <v>7.0940000000000003</v>
      </c>
      <c r="CX132" s="28">
        <v>0.19132361030581446</v>
      </c>
      <c r="CY132" s="28">
        <v>0.39997506781223213</v>
      </c>
      <c r="CZ132" s="31">
        <v>2.5871158725683676</v>
      </c>
      <c r="DA132" s="5">
        <v>3.6796875</v>
      </c>
      <c r="DB132" s="9"/>
      <c r="DC132" s="9"/>
    </row>
    <row r="133" spans="1:107" ht="20">
      <c r="A133" s="25" t="s">
        <v>274</v>
      </c>
      <c r="B133" s="25" t="s">
        <v>275</v>
      </c>
      <c r="C133" s="26" t="s">
        <v>133</v>
      </c>
      <c r="D133" s="26" t="s">
        <v>1137</v>
      </c>
      <c r="E133" s="32" t="s">
        <v>99</v>
      </c>
      <c r="F133" s="32" t="s">
        <v>1138</v>
      </c>
      <c r="G133" s="27">
        <v>0.75</v>
      </c>
      <c r="H133" s="27">
        <v>1.1941024201150034</v>
      </c>
      <c r="I133" s="28">
        <v>9.0499999999999997E-2</v>
      </c>
      <c r="J133" s="28">
        <v>0.16916626902040782</v>
      </c>
      <c r="K133" s="28">
        <v>3.6999999999999998E-2</v>
      </c>
      <c r="L133" s="28">
        <v>9.8099999999999993E-2</v>
      </c>
      <c r="M133" s="28">
        <v>8.1422999999999995E-2</v>
      </c>
      <c r="N133" s="28">
        <v>0.13286287667314453</v>
      </c>
      <c r="O133" s="28">
        <v>-0.14531739062607488</v>
      </c>
      <c r="P133" s="28">
        <v>-9.7131306328612915E-2</v>
      </c>
      <c r="Q133" s="29">
        <v>851.3</v>
      </c>
      <c r="R133" s="29">
        <v>0</v>
      </c>
      <c r="S133" s="29">
        <v>600.79999999999995</v>
      </c>
      <c r="T133" s="29">
        <v>600.79999999999995</v>
      </c>
      <c r="U133" s="29">
        <v>1452.1</v>
      </c>
      <c r="V133" s="29">
        <v>182.2</v>
      </c>
      <c r="W133" s="29">
        <v>1269.8999999999999</v>
      </c>
      <c r="X133" s="30">
        <v>0.12547345224158116</v>
      </c>
      <c r="Y133" s="31">
        <v>2.7380590203833284E-3</v>
      </c>
      <c r="Z133" s="30">
        <v>0.40790277683481563</v>
      </c>
      <c r="AA133" s="30">
        <v>0.41374560980648717</v>
      </c>
      <c r="AB133" s="30">
        <v>0.688911822038757</v>
      </c>
      <c r="AC133" s="30">
        <v>0.70574415599671092</v>
      </c>
      <c r="AD133" s="29">
        <v>0.25900000000000001</v>
      </c>
      <c r="AE133" s="31">
        <v>1.6935833333333337</v>
      </c>
      <c r="AF133" s="30">
        <v>0.20493901531919198</v>
      </c>
      <c r="AG133" s="30">
        <v>0.54455224070528141</v>
      </c>
      <c r="AH133" s="31">
        <v>0.21457489878542507</v>
      </c>
      <c r="AI133" s="1">
        <v>1.9279661016949152</v>
      </c>
      <c r="AJ133" s="31">
        <v>47.033149171270715</v>
      </c>
      <c r="AK133" s="31">
        <v>42.14356435643564</v>
      </c>
      <c r="AL133" s="31" t="s">
        <v>100</v>
      </c>
      <c r="AM133" s="31" t="s">
        <v>100</v>
      </c>
      <c r="AN133" s="31">
        <v>0.97614952413714018</v>
      </c>
      <c r="AO133" s="31">
        <v>0.34604284378683792</v>
      </c>
      <c r="AP133" s="31">
        <v>27.909890109890107</v>
      </c>
      <c r="AQ133" s="31">
        <v>11.471544715447154</v>
      </c>
      <c r="AR133" s="31">
        <v>0.98388471372123643</v>
      </c>
      <c r="AS133" s="31">
        <v>0.51619852851510095</v>
      </c>
      <c r="AT133" s="30">
        <v>0.12871287128712872</v>
      </c>
      <c r="AU133" s="30">
        <v>3.0541524726888291E-3</v>
      </c>
      <c r="AV133" s="28" t="s">
        <v>100</v>
      </c>
      <c r="AW133" s="28" t="s">
        <v>100</v>
      </c>
      <c r="AX133" s="28">
        <v>-1.0700000000000001E-2</v>
      </c>
      <c r="AY133" s="28" t="s">
        <v>100</v>
      </c>
      <c r="AZ133" s="30" t="s">
        <v>100</v>
      </c>
      <c r="BA133" s="30" t="s">
        <v>100</v>
      </c>
      <c r="BB133" s="30">
        <v>2.3848878394332938E-2</v>
      </c>
      <c r="BC133" s="30">
        <v>3.5731570344531609E-2</v>
      </c>
      <c r="BD133" s="30">
        <v>9.2818085741855436E-3</v>
      </c>
      <c r="BE133" s="30">
        <v>2.0907044065615953E-2</v>
      </c>
      <c r="BF133" s="30">
        <v>0.16097560975609754</v>
      </c>
      <c r="BG133" s="30">
        <v>1.0000000000000001E-5</v>
      </c>
      <c r="BH133" s="29">
        <v>18.100000000000001</v>
      </c>
      <c r="BI133" s="29">
        <v>20.2</v>
      </c>
      <c r="BJ133" s="29">
        <v>45.5</v>
      </c>
      <c r="BK133" s="29">
        <v>45.5</v>
      </c>
      <c r="BL133" s="29">
        <v>2460.1</v>
      </c>
      <c r="BM133" s="29">
        <v>2176.3000000000002</v>
      </c>
      <c r="BN133" s="29">
        <v>112.4</v>
      </c>
      <c r="BO133" s="29">
        <v>110.7</v>
      </c>
      <c r="BP133" s="29">
        <v>38.175609756097565</v>
      </c>
      <c r="BQ133" s="29">
        <v>-151.39999999999998</v>
      </c>
      <c r="BR133" s="29">
        <v>0</v>
      </c>
      <c r="BS133" s="29">
        <v>190.7</v>
      </c>
      <c r="BT133" s="30">
        <v>4.9953360592895466</v>
      </c>
      <c r="BU133" s="29">
        <v>-152.52439024390242</v>
      </c>
      <c r="BV133" s="29">
        <v>-19.100000000000023</v>
      </c>
      <c r="BW133" s="29">
        <v>-170.5</v>
      </c>
      <c r="BX133" s="29">
        <v>847</v>
      </c>
      <c r="BY133" s="29">
        <v>1068.3999999999999</v>
      </c>
      <c r="BZ133" s="29">
        <v>872.1</v>
      </c>
      <c r="CA133" s="29">
        <v>1290.7</v>
      </c>
      <c r="CB133" s="29">
        <v>-2.6</v>
      </c>
      <c r="CC133" s="31">
        <v>0.74399999999999999</v>
      </c>
      <c r="CD133" s="31">
        <v>0.33700000000000002</v>
      </c>
      <c r="CE133" s="31">
        <v>0.36</v>
      </c>
      <c r="CF133" s="31" t="s">
        <v>100</v>
      </c>
      <c r="CG133" s="31" t="s">
        <v>100</v>
      </c>
      <c r="CH133" s="29" t="s">
        <v>100</v>
      </c>
      <c r="CI133" s="29" t="s">
        <v>100</v>
      </c>
      <c r="CJ133" s="29">
        <v>-2.6</v>
      </c>
      <c r="CK133" s="28" t="str">
        <f t="shared" si="4"/>
        <v>NA</v>
      </c>
      <c r="CL133" s="34">
        <f t="shared" si="5"/>
        <v>1.9060199891531726</v>
      </c>
      <c r="CM133" s="29">
        <v>24.6</v>
      </c>
      <c r="CN133" s="29">
        <v>3.96</v>
      </c>
      <c r="CO133" s="29">
        <v>20.2</v>
      </c>
      <c r="CP133" s="29">
        <v>851.3</v>
      </c>
      <c r="CQ133" s="29">
        <v>110.7</v>
      </c>
      <c r="CR133" s="29">
        <v>1269.8999999999999</v>
      </c>
      <c r="CS133" s="29">
        <v>-19.100000000000023</v>
      </c>
      <c r="CT133" s="29">
        <v>0</v>
      </c>
      <c r="CU133" s="29">
        <v>45.5</v>
      </c>
      <c r="CV133" s="29">
        <v>1290.7</v>
      </c>
      <c r="CW133" s="29">
        <v>112.4</v>
      </c>
      <c r="CX133" s="28">
        <v>2.3848878394332938E-2</v>
      </c>
      <c r="CY133" s="28">
        <v>3.5731570344531609E-2</v>
      </c>
      <c r="CZ133" s="31">
        <v>11.298042704626333</v>
      </c>
      <c r="DA133" s="5">
        <v>47.733333333333341</v>
      </c>
      <c r="DB133" s="9"/>
      <c r="DC133" s="9"/>
    </row>
    <row r="134" spans="1:107" ht="20">
      <c r="A134" s="25" t="s">
        <v>270</v>
      </c>
      <c r="B134" s="25" t="s">
        <v>271</v>
      </c>
      <c r="C134" s="26" t="s">
        <v>138</v>
      </c>
      <c r="D134" s="26" t="s">
        <v>1137</v>
      </c>
      <c r="E134" s="32" t="s">
        <v>99</v>
      </c>
      <c r="F134" s="32" t="s">
        <v>1138</v>
      </c>
      <c r="G134" s="27">
        <v>0.64</v>
      </c>
      <c r="H134" s="27">
        <v>0.75223415893381118</v>
      </c>
      <c r="I134" s="28">
        <v>9.0499999999999997E-2</v>
      </c>
      <c r="J134" s="28">
        <v>0.12917719138350992</v>
      </c>
      <c r="K134" s="28">
        <v>3.6999999999999998E-2</v>
      </c>
      <c r="L134" s="28">
        <v>9.8099999999999993E-2</v>
      </c>
      <c r="M134" s="28">
        <v>8.1422999999999995E-2</v>
      </c>
      <c r="N134" s="28">
        <v>0.12108299841108422</v>
      </c>
      <c r="O134" s="28">
        <v>-4.9009743558453139E-3</v>
      </c>
      <c r="P134" s="28">
        <v>3.7286367027185213E-2</v>
      </c>
      <c r="Q134" s="29">
        <v>3076.1</v>
      </c>
      <c r="R134" s="29">
        <v>0</v>
      </c>
      <c r="S134" s="29">
        <v>627.79999999999995</v>
      </c>
      <c r="T134" s="29">
        <v>627.79999999999995</v>
      </c>
      <c r="U134" s="29">
        <v>3703.8999999999996</v>
      </c>
      <c r="V134" s="29">
        <v>57.6</v>
      </c>
      <c r="W134" s="29">
        <v>3646.2999999999997</v>
      </c>
      <c r="X134" s="30">
        <v>1.5551175787683254E-2</v>
      </c>
      <c r="Y134" s="31">
        <v>0.10458592511281864</v>
      </c>
      <c r="Z134" s="30">
        <v>0.41783693843594005</v>
      </c>
      <c r="AA134" s="30">
        <v>0.16949701665811712</v>
      </c>
      <c r="AB134" s="30">
        <v>0.71773179375785978</v>
      </c>
      <c r="AC134" s="30">
        <v>0.20408959396638601</v>
      </c>
      <c r="AD134" s="29">
        <v>0.188</v>
      </c>
      <c r="AE134" s="31">
        <v>2.6027222222222224</v>
      </c>
      <c r="AF134" s="30">
        <v>0.25298221281347033</v>
      </c>
      <c r="AG134" s="30">
        <v>0.57395339532056089</v>
      </c>
      <c r="AH134" s="31">
        <v>0.28031809145129227</v>
      </c>
      <c r="AI134" s="1">
        <v>9.2600896860986541</v>
      </c>
      <c r="AJ134" s="31">
        <v>21.816312056737587</v>
      </c>
      <c r="AK134" s="31">
        <v>26.540983606557376</v>
      </c>
      <c r="AL134" s="31">
        <v>12.533333333333333</v>
      </c>
      <c r="AM134" s="31">
        <v>2.1816312056737588</v>
      </c>
      <c r="AN134" s="31">
        <v>3.5167485995198349</v>
      </c>
      <c r="AO134" s="31">
        <v>1.3069210179717041</v>
      </c>
      <c r="AP134" s="31">
        <v>17.657627118644065</v>
      </c>
      <c r="AQ134" s="31">
        <v>14.84045584045584</v>
      </c>
      <c r="AR134" s="31">
        <v>2.5235656446812924</v>
      </c>
      <c r="AS134" s="31">
        <v>1.5491778901304329</v>
      </c>
      <c r="AT134" s="30">
        <v>0.49784296807592754</v>
      </c>
      <c r="AU134" s="30">
        <v>1.8757517635967624E-2</v>
      </c>
      <c r="AV134" s="28">
        <v>-0.152</v>
      </c>
      <c r="AW134" s="28">
        <v>-4.58E-2</v>
      </c>
      <c r="AX134" s="28">
        <v>0.17499999999999999</v>
      </c>
      <c r="AY134" s="28">
        <v>0.15</v>
      </c>
      <c r="AZ134" s="30">
        <v>0.1</v>
      </c>
      <c r="BA134" s="30">
        <v>0.14000000000000001</v>
      </c>
      <c r="BB134" s="30">
        <v>0.1242762170276646</v>
      </c>
      <c r="BC134" s="30">
        <v>0.15836936543826943</v>
      </c>
      <c r="BD134" s="30">
        <v>5.0573809835493311E-2</v>
      </c>
      <c r="BE134" s="30">
        <v>9.0107780250469088E-2</v>
      </c>
      <c r="BF134" s="30">
        <v>0.14074074074074075</v>
      </c>
      <c r="BG134" s="30">
        <v>4.4800000000000006E-2</v>
      </c>
      <c r="BH134" s="29">
        <v>141</v>
      </c>
      <c r="BI134" s="29">
        <v>115.9</v>
      </c>
      <c r="BJ134" s="29">
        <v>206.5</v>
      </c>
      <c r="BK134" s="29">
        <v>206.5</v>
      </c>
      <c r="BL134" s="29">
        <v>2353.6999999999998</v>
      </c>
      <c r="BM134" s="29">
        <v>2291.6999999999998</v>
      </c>
      <c r="BN134" s="29">
        <v>250.3</v>
      </c>
      <c r="BO134" s="29">
        <v>245.7</v>
      </c>
      <c r="BP134" s="29">
        <v>177.43703703703704</v>
      </c>
      <c r="BQ134" s="29">
        <v>-387</v>
      </c>
      <c r="BR134" s="29">
        <v>0</v>
      </c>
      <c r="BS134" s="29">
        <v>316.60000000000002</v>
      </c>
      <c r="BT134" s="30">
        <v>1.7842948985555649</v>
      </c>
      <c r="BU134" s="29">
        <v>-139.16296296296298</v>
      </c>
      <c r="BV134" s="29">
        <v>186.29999999999998</v>
      </c>
      <c r="BW134" s="29">
        <v>-200.70000000000002</v>
      </c>
      <c r="BX134" s="29">
        <v>932.6</v>
      </c>
      <c r="BY134" s="29">
        <v>1120.3999999999999</v>
      </c>
      <c r="BZ134" s="29">
        <v>874.7</v>
      </c>
      <c r="CA134" s="29">
        <v>1444.9</v>
      </c>
      <c r="CB134" s="29">
        <v>-57.7</v>
      </c>
      <c r="CC134" s="31">
        <v>0.96799999999999997</v>
      </c>
      <c r="CD134" s="31">
        <v>0.874</v>
      </c>
      <c r="CE134" s="31">
        <v>0.36</v>
      </c>
      <c r="CF134" s="31">
        <v>0.85238304357290928</v>
      </c>
      <c r="CG134" s="31">
        <v>0.97197914232855864</v>
      </c>
      <c r="CH134" s="29">
        <v>174.506</v>
      </c>
      <c r="CI134" s="29">
        <v>120.96700000000001</v>
      </c>
      <c r="CJ134" s="29">
        <v>-57.7</v>
      </c>
      <c r="CK134" s="28">
        <f t="shared" si="4"/>
        <v>-0.30971551261406338</v>
      </c>
      <c r="CL134" s="34">
        <f t="shared" si="5"/>
        <v>1.628970863035504</v>
      </c>
      <c r="CM134" s="29">
        <v>135</v>
      </c>
      <c r="CN134" s="29">
        <v>19</v>
      </c>
      <c r="CO134" s="29">
        <v>115.9</v>
      </c>
      <c r="CP134" s="29">
        <v>3076.1</v>
      </c>
      <c r="CQ134" s="29">
        <v>245.7</v>
      </c>
      <c r="CR134" s="29">
        <v>3646.2999999999997</v>
      </c>
      <c r="CS134" s="29">
        <v>186.29999999999998</v>
      </c>
      <c r="CT134" s="29">
        <v>3.3820000000000001</v>
      </c>
      <c r="CU134" s="29">
        <v>206.4896</v>
      </c>
      <c r="CV134" s="29">
        <v>1448.2820000000002</v>
      </c>
      <c r="CW134" s="29">
        <v>251.4</v>
      </c>
      <c r="CX134" s="28">
        <v>0.12381605629168083</v>
      </c>
      <c r="CY134" s="28">
        <v>0.15788480393950138</v>
      </c>
      <c r="CZ134" s="31">
        <v>14.503977724741446</v>
      </c>
      <c r="DA134" s="5">
        <v>26.89065366709659</v>
      </c>
      <c r="DB134" s="9"/>
      <c r="DC134" s="9"/>
    </row>
    <row r="135" spans="1:107" ht="20">
      <c r="A135" s="25" t="s">
        <v>835</v>
      </c>
      <c r="B135" s="25" t="s">
        <v>836</v>
      </c>
      <c r="C135" s="26" t="s">
        <v>148</v>
      </c>
      <c r="D135" s="26" t="s">
        <v>1137</v>
      </c>
      <c r="E135" s="32" t="s">
        <v>99</v>
      </c>
      <c r="F135" s="32" t="s">
        <v>1138</v>
      </c>
      <c r="G135" s="27">
        <v>0.99</v>
      </c>
      <c r="H135" s="27">
        <v>1.0199844254032258</v>
      </c>
      <c r="I135" s="28">
        <v>9.0499999999999997E-2</v>
      </c>
      <c r="J135" s="28">
        <v>0.15340859049899191</v>
      </c>
      <c r="K135" s="28">
        <v>4.7E-2</v>
      </c>
      <c r="L135" s="28">
        <v>0.1081</v>
      </c>
      <c r="M135" s="28">
        <v>8.9722999999999997E-2</v>
      </c>
      <c r="N135" s="28">
        <v>0.15082174833172143</v>
      </c>
      <c r="O135" s="28" t="s">
        <v>100</v>
      </c>
      <c r="P135" s="28" t="s">
        <v>100</v>
      </c>
      <c r="Q135" s="29">
        <v>24.8</v>
      </c>
      <c r="R135" s="29">
        <v>0</v>
      </c>
      <c r="S135" s="29">
        <v>1.05</v>
      </c>
      <c r="T135" s="29">
        <v>1.05</v>
      </c>
      <c r="U135" s="29">
        <v>25.85</v>
      </c>
      <c r="V135" s="29">
        <v>4.4800000000000004</v>
      </c>
      <c r="W135" s="29">
        <v>21.37</v>
      </c>
      <c r="X135" s="30">
        <v>0.1733075435203095</v>
      </c>
      <c r="Y135" s="31">
        <v>0.85750000000000004</v>
      </c>
      <c r="Z135" s="30">
        <v>4.3841336116910233E-2</v>
      </c>
      <c r="AA135" s="30">
        <v>4.0618955512572531E-2</v>
      </c>
      <c r="AB135" s="30">
        <v>4.5851528384279479E-2</v>
      </c>
      <c r="AC135" s="30">
        <v>4.2338709677419359E-2</v>
      </c>
      <c r="AD135" s="29">
        <v>2.5000000000000001E-2</v>
      </c>
      <c r="AE135" s="31">
        <v>0.78080555555555564</v>
      </c>
      <c r="AF135" s="30">
        <v>5.4772255750516613E-2</v>
      </c>
      <c r="AG135" s="30" t="s">
        <v>100</v>
      </c>
      <c r="AH135" s="31">
        <v>9.4339622641509441E-2</v>
      </c>
      <c r="AI135" s="1">
        <v>14.708994708994707</v>
      </c>
      <c r="AJ135" s="31">
        <v>12.462311557788945</v>
      </c>
      <c r="AK135" s="31">
        <v>12.783505154639176</v>
      </c>
      <c r="AL135" s="31" t="s">
        <v>100</v>
      </c>
      <c r="AM135" s="31" t="s">
        <v>100</v>
      </c>
      <c r="AN135" s="31">
        <v>1.0829694323144106</v>
      </c>
      <c r="AO135" s="31">
        <v>1.0829694323144106</v>
      </c>
      <c r="AP135" s="31">
        <v>7.6870503597122308</v>
      </c>
      <c r="AQ135" s="31">
        <v>4.8348416289592766</v>
      </c>
      <c r="AR135" s="31">
        <v>1.0975860297894198</v>
      </c>
      <c r="AS135" s="31">
        <v>0.93318777292576427</v>
      </c>
      <c r="AT135" s="30">
        <v>0</v>
      </c>
      <c r="AU135" s="30">
        <v>0</v>
      </c>
      <c r="AV135" s="28" t="s">
        <v>100</v>
      </c>
      <c r="AW135" s="28" t="s">
        <v>100</v>
      </c>
      <c r="AX135" s="28" t="s">
        <v>100</v>
      </c>
      <c r="AY135" s="28" t="s">
        <v>100</v>
      </c>
      <c r="AZ135" s="30" t="s">
        <v>100</v>
      </c>
      <c r="BA135" s="30" t="s">
        <v>100</v>
      </c>
      <c r="BB135" s="30" t="s">
        <v>100</v>
      </c>
      <c r="BC135" s="30" t="s">
        <v>100</v>
      </c>
      <c r="BD135" s="30">
        <v>8.9400921658986179E-2</v>
      </c>
      <c r="BE135" s="30">
        <v>0.12811059907834102</v>
      </c>
      <c r="BF135" s="30">
        <v>0.2846428571428572</v>
      </c>
      <c r="BG135" s="30" t="s">
        <v>100</v>
      </c>
      <c r="BH135" s="29">
        <v>1.99</v>
      </c>
      <c r="BI135" s="29">
        <v>1.94</v>
      </c>
      <c r="BJ135" s="29">
        <v>2.78</v>
      </c>
      <c r="BK135" s="29">
        <v>2.78</v>
      </c>
      <c r="BL135" s="29">
        <v>22.9</v>
      </c>
      <c r="BM135" s="29">
        <v>21.7</v>
      </c>
      <c r="BN135" s="29">
        <v>3.68</v>
      </c>
      <c r="BO135" s="29">
        <v>4.42</v>
      </c>
      <c r="BP135" s="29">
        <v>1.9886928571428568</v>
      </c>
      <c r="BQ135" s="29">
        <v>0</v>
      </c>
      <c r="BR135" s="29">
        <v>0</v>
      </c>
      <c r="BS135" s="29">
        <v>0</v>
      </c>
      <c r="BT135" s="30">
        <v>0</v>
      </c>
      <c r="BU135" s="29">
        <v>1.9886928571428568</v>
      </c>
      <c r="BV135" s="29">
        <v>1.94</v>
      </c>
      <c r="BW135" s="29">
        <v>1.94</v>
      </c>
      <c r="BX135" s="29">
        <v>0</v>
      </c>
      <c r="BY135" s="29">
        <v>0</v>
      </c>
      <c r="BZ135" s="29">
        <v>22.9</v>
      </c>
      <c r="CA135" s="29">
        <v>19.47</v>
      </c>
      <c r="CB135" s="29">
        <v>0</v>
      </c>
      <c r="CC135" s="31">
        <v>-7.2999999999999995E-2</v>
      </c>
      <c r="CD135" s="31" t="s">
        <v>100</v>
      </c>
      <c r="CE135" s="31">
        <v>0.36</v>
      </c>
      <c r="CF135" s="31" t="s">
        <v>100</v>
      </c>
      <c r="CG135" s="31" t="s">
        <v>100</v>
      </c>
      <c r="CH135" s="29" t="s">
        <v>100</v>
      </c>
      <c r="CI135" s="29" t="s">
        <v>100</v>
      </c>
      <c r="CJ135" s="29">
        <v>0</v>
      </c>
      <c r="CK135" s="28">
        <f t="shared" si="4"/>
        <v>0</v>
      </c>
      <c r="CL135" s="34">
        <f t="shared" si="5"/>
        <v>1.1761684643040575</v>
      </c>
      <c r="CM135" s="29">
        <v>2.8</v>
      </c>
      <c r="CN135" s="29">
        <v>0.79700000000000004</v>
      </c>
      <c r="CO135" s="29">
        <v>1.94</v>
      </c>
      <c r="CP135" s="29">
        <v>24.8</v>
      </c>
      <c r="CQ135" s="29">
        <v>4.42</v>
      </c>
      <c r="CR135" s="29">
        <v>21.37</v>
      </c>
      <c r="CS135" s="29" t="s">
        <v>100</v>
      </c>
      <c r="CT135" s="29">
        <v>2.6200000000000001E-2</v>
      </c>
      <c r="CU135" s="29">
        <v>2.7951999999999995</v>
      </c>
      <c r="CV135" s="29">
        <v>19.496199999999998</v>
      </c>
      <c r="CW135" s="29">
        <v>3.698</v>
      </c>
      <c r="CX135" s="28" t="s">
        <v>100</v>
      </c>
      <c r="CY135" s="28" t="s">
        <v>100</v>
      </c>
      <c r="CZ135" s="31">
        <v>5.7787993510005409</v>
      </c>
      <c r="DA135" s="5">
        <v>11.636986301369864</v>
      </c>
      <c r="DB135" s="9"/>
      <c r="DC135" s="9"/>
    </row>
    <row r="136" spans="1:107" ht="20">
      <c r="A136" s="25" t="s">
        <v>589</v>
      </c>
      <c r="B136" s="25" t="s">
        <v>590</v>
      </c>
      <c r="C136" s="26" t="s">
        <v>177</v>
      </c>
      <c r="D136" s="26" t="s">
        <v>1137</v>
      </c>
      <c r="E136" s="32" t="s">
        <v>99</v>
      </c>
      <c r="F136" s="32" t="s">
        <v>1138</v>
      </c>
      <c r="G136" s="27">
        <v>0.55000000000000004</v>
      </c>
      <c r="H136" s="27">
        <v>1.0038006019211576</v>
      </c>
      <c r="I136" s="28">
        <v>9.0499999999999997E-2</v>
      </c>
      <c r="J136" s="28">
        <v>0.15194395447386477</v>
      </c>
      <c r="K136" s="28">
        <v>3.2000000000000001E-2</v>
      </c>
      <c r="L136" s="28">
        <v>9.3100000000000002E-2</v>
      </c>
      <c r="M136" s="28">
        <v>7.7272999999999994E-2</v>
      </c>
      <c r="N136" s="28">
        <v>0.11365155627420209</v>
      </c>
      <c r="O136" s="28">
        <v>-6.7891630510602874E-2</v>
      </c>
      <c r="P136" s="28">
        <v>-2.799861753248023E-2</v>
      </c>
      <c r="Q136" s="29">
        <v>233.8</v>
      </c>
      <c r="R136" s="29">
        <v>0</v>
      </c>
      <c r="S136" s="29">
        <v>246.1</v>
      </c>
      <c r="T136" s="29">
        <v>246.1</v>
      </c>
      <c r="U136" s="29">
        <v>479.9</v>
      </c>
      <c r="V136" s="29">
        <v>78.599999999999994</v>
      </c>
      <c r="W136" s="29">
        <v>401.29999999999995</v>
      </c>
      <c r="X136" s="30">
        <v>0.16378412169201917</v>
      </c>
      <c r="Y136" s="31">
        <v>0.20511056675950473</v>
      </c>
      <c r="Z136" s="30">
        <v>0.39445423946145214</v>
      </c>
      <c r="AA136" s="30">
        <v>0.51281516982704733</v>
      </c>
      <c r="AB136" s="30">
        <v>0.65140285865537317</v>
      </c>
      <c r="AC136" s="30">
        <v>1.0526090675791273</v>
      </c>
      <c r="AD136" s="29">
        <v>3.9E-2</v>
      </c>
      <c r="AE136" s="31">
        <v>1.9883055555555558</v>
      </c>
      <c r="AF136" s="30">
        <v>0.22583179581272428</v>
      </c>
      <c r="AG136" s="30">
        <v>0.43970779067065735</v>
      </c>
      <c r="AH136" s="31">
        <v>0.3009708737864078</v>
      </c>
      <c r="AI136" s="1">
        <v>2.9333333333333331</v>
      </c>
      <c r="AJ136" s="31">
        <v>7.3522012578616351</v>
      </c>
      <c r="AK136" s="31">
        <v>7.741721854304636</v>
      </c>
      <c r="AL136" s="31">
        <v>9.75</v>
      </c>
      <c r="AM136" s="31">
        <v>0.46240259483406509</v>
      </c>
      <c r="AN136" s="31">
        <v>0.61884595023822131</v>
      </c>
      <c r="AO136" s="31">
        <v>1.7382899628252788</v>
      </c>
      <c r="AP136" s="31">
        <v>7.6003787878787872</v>
      </c>
      <c r="AQ136" s="31">
        <v>6.6003289473684204</v>
      </c>
      <c r="AR136" s="31">
        <v>0.73592517880066022</v>
      </c>
      <c r="AS136" s="31">
        <v>2.9836431226765794</v>
      </c>
      <c r="AT136" s="30">
        <v>0.31688741721854308</v>
      </c>
      <c r="AU136" s="30">
        <v>4.0932420872540634E-2</v>
      </c>
      <c r="AV136" s="28">
        <v>0.252</v>
      </c>
      <c r="AW136" s="28">
        <v>0.84099999999999997</v>
      </c>
      <c r="AX136" s="28">
        <v>0.49299999999999999</v>
      </c>
      <c r="AY136" s="28">
        <v>0.39</v>
      </c>
      <c r="AZ136" s="30">
        <v>0.159</v>
      </c>
      <c r="BA136" s="30">
        <v>0.21</v>
      </c>
      <c r="BB136" s="30">
        <v>8.4052323963261899E-2</v>
      </c>
      <c r="BC136" s="30">
        <v>8.5652938741721862E-2</v>
      </c>
      <c r="BD136" s="30">
        <v>0.22638680659670163</v>
      </c>
      <c r="BE136" s="30">
        <v>0.39580209895052471</v>
      </c>
      <c r="BF136" s="30">
        <v>0.21614583333333337</v>
      </c>
      <c r="BG136" s="30">
        <v>0.16449999999999998</v>
      </c>
      <c r="BH136" s="29">
        <v>31.8</v>
      </c>
      <c r="BI136" s="29">
        <v>30.2</v>
      </c>
      <c r="BJ136" s="29">
        <v>52.8</v>
      </c>
      <c r="BK136" s="29">
        <v>52.8</v>
      </c>
      <c r="BL136" s="29">
        <v>134.5</v>
      </c>
      <c r="BM136" s="29">
        <v>133.4</v>
      </c>
      <c r="BN136" s="29">
        <v>63.8</v>
      </c>
      <c r="BO136" s="29">
        <v>60.8</v>
      </c>
      <c r="BP136" s="29">
        <v>41.387499999999996</v>
      </c>
      <c r="BQ136" s="29">
        <v>-73.8</v>
      </c>
      <c r="BR136" s="29">
        <v>0</v>
      </c>
      <c r="BS136" s="29">
        <v>37.799999999999997</v>
      </c>
      <c r="BT136" s="30">
        <v>0.91331923890063427</v>
      </c>
      <c r="BU136" s="29">
        <v>3.5874999999999986</v>
      </c>
      <c r="BV136" s="29">
        <v>66.2</v>
      </c>
      <c r="BW136" s="29">
        <v>-7.5999999999999979</v>
      </c>
      <c r="BX136" s="29">
        <v>359.3</v>
      </c>
      <c r="BY136" s="29">
        <v>483.19999999999993</v>
      </c>
      <c r="BZ136" s="29">
        <v>377.8</v>
      </c>
      <c r="CA136" s="29">
        <v>545.29999999999995</v>
      </c>
      <c r="CB136" s="29">
        <v>-9.57</v>
      </c>
      <c r="CC136" s="31">
        <v>0.66200000000000003</v>
      </c>
      <c r="CD136" s="31">
        <v>0.82499999999999996</v>
      </c>
      <c r="CE136" s="31">
        <v>0.36</v>
      </c>
      <c r="CF136" s="31" t="s">
        <v>100</v>
      </c>
      <c r="CG136" s="31" t="s">
        <v>100</v>
      </c>
      <c r="CH136" s="29" t="s">
        <v>100</v>
      </c>
      <c r="CI136" s="29" t="s">
        <v>100</v>
      </c>
      <c r="CJ136" s="29">
        <v>-9.57</v>
      </c>
      <c r="CK136" s="28">
        <f t="shared" si="4"/>
        <v>-0.1445619335347432</v>
      </c>
      <c r="CL136" s="34">
        <f t="shared" si="5"/>
        <v>0.2466532184118834</v>
      </c>
      <c r="CM136" s="29">
        <v>38.4</v>
      </c>
      <c r="CN136" s="29">
        <v>8.3000000000000007</v>
      </c>
      <c r="CO136" s="29">
        <v>30.2</v>
      </c>
      <c r="CP136" s="29">
        <v>233.8</v>
      </c>
      <c r="CQ136" s="29">
        <v>60.8</v>
      </c>
      <c r="CR136" s="29">
        <v>401.29999999999995</v>
      </c>
      <c r="CS136" s="29">
        <v>66.2</v>
      </c>
      <c r="CT136" s="29">
        <v>0</v>
      </c>
      <c r="CU136" s="29">
        <v>52.8</v>
      </c>
      <c r="CV136" s="29">
        <v>545.29999999999995</v>
      </c>
      <c r="CW136" s="29">
        <v>63.8</v>
      </c>
      <c r="CX136" s="28">
        <v>8.4052323963261899E-2</v>
      </c>
      <c r="CY136" s="28">
        <v>8.5652938741721862E-2</v>
      </c>
      <c r="CZ136" s="31">
        <v>6.2899686520376168</v>
      </c>
      <c r="DA136" s="5" t="s">
        <v>100</v>
      </c>
      <c r="DB136" s="9"/>
      <c r="DC136" s="9"/>
    </row>
    <row r="137" spans="1:107" ht="20">
      <c r="A137" s="25" t="s">
        <v>583</v>
      </c>
      <c r="B137" s="25" t="s">
        <v>584</v>
      </c>
      <c r="C137" s="26" t="s">
        <v>151</v>
      </c>
      <c r="D137" s="26" t="s">
        <v>1137</v>
      </c>
      <c r="E137" s="32" t="s">
        <v>99</v>
      </c>
      <c r="F137" s="32" t="s">
        <v>1138</v>
      </c>
      <c r="G137" s="27">
        <v>0.79</v>
      </c>
      <c r="H137" s="27">
        <v>0.84407054622130395</v>
      </c>
      <c r="I137" s="28">
        <v>9.0499999999999997E-2</v>
      </c>
      <c r="J137" s="28">
        <v>0.13748838443302802</v>
      </c>
      <c r="K137" s="28">
        <v>3.2000000000000001E-2</v>
      </c>
      <c r="L137" s="28">
        <v>9.3100000000000002E-2</v>
      </c>
      <c r="M137" s="28">
        <v>7.7272999999999994E-2</v>
      </c>
      <c r="N137" s="28">
        <v>0.13313682685316583</v>
      </c>
      <c r="O137" s="28">
        <v>8.1937886326911596E-2</v>
      </c>
      <c r="P137" s="28">
        <v>0.19920840421519989</v>
      </c>
      <c r="Q137" s="29">
        <v>395.4</v>
      </c>
      <c r="R137" s="29">
        <v>0</v>
      </c>
      <c r="S137" s="29">
        <v>30.8</v>
      </c>
      <c r="T137" s="29">
        <v>30.8</v>
      </c>
      <c r="U137" s="29">
        <v>426.2</v>
      </c>
      <c r="V137" s="29">
        <v>4.03</v>
      </c>
      <c r="W137" s="29">
        <v>422.17</v>
      </c>
      <c r="X137" s="30">
        <v>9.4556546222430791E-3</v>
      </c>
      <c r="Y137" s="31">
        <v>8.5906311587245432E-2</v>
      </c>
      <c r="Z137" s="30">
        <v>0.11175616835994194</v>
      </c>
      <c r="AA137" s="30">
        <v>7.2266541529798223E-2</v>
      </c>
      <c r="AB137" s="30">
        <v>0.12581699346405228</v>
      </c>
      <c r="AC137" s="30">
        <v>7.7895801719777447E-2</v>
      </c>
      <c r="AD137" s="29">
        <v>0.2</v>
      </c>
      <c r="AE137" s="31">
        <v>1.7904722222222225</v>
      </c>
      <c r="AF137" s="30">
        <v>0.24289915602982237</v>
      </c>
      <c r="AG137" s="30">
        <v>0.49403218175557095</v>
      </c>
      <c r="AH137" s="31">
        <v>0.21899736147757259</v>
      </c>
      <c r="AI137" s="1">
        <v>17.10097719869707</v>
      </c>
      <c r="AJ137" s="31">
        <v>9.3919239904988121</v>
      </c>
      <c r="AK137" s="31">
        <v>9.0688073394495401</v>
      </c>
      <c r="AL137" s="31">
        <v>9.5238095238095237</v>
      </c>
      <c r="AM137" s="31">
        <v>1.0435471100554237</v>
      </c>
      <c r="AN137" s="31">
        <v>1.6151960784313724</v>
      </c>
      <c r="AO137" s="31">
        <v>2.8590021691973964</v>
      </c>
      <c r="AP137" s="31">
        <v>8.0413333333333341</v>
      </c>
      <c r="AQ137" s="31">
        <v>7.278793103448276</v>
      </c>
      <c r="AR137" s="31">
        <v>1.5545531538829764</v>
      </c>
      <c r="AS137" s="31">
        <v>3.0525668835864064</v>
      </c>
      <c r="AT137" s="30">
        <v>0.20412844036697247</v>
      </c>
      <c r="AU137" s="30">
        <v>2.2508851795649976E-2</v>
      </c>
      <c r="AV137" s="28">
        <v>0.436</v>
      </c>
      <c r="AW137" s="28">
        <v>0.57899999999999996</v>
      </c>
      <c r="AX137" s="28">
        <v>0.27899999999999997</v>
      </c>
      <c r="AY137" s="28">
        <v>0.33299999999999996</v>
      </c>
      <c r="AZ137" s="30">
        <v>0.09</v>
      </c>
      <c r="BA137" s="30">
        <v>0.114</v>
      </c>
      <c r="BB137" s="30">
        <v>0.21942627075993962</v>
      </c>
      <c r="BC137" s="30">
        <v>0.33234523106836572</v>
      </c>
      <c r="BD137" s="30">
        <v>0.29700272479564033</v>
      </c>
      <c r="BE137" s="30">
        <v>0.35762942779291551</v>
      </c>
      <c r="BF137" s="30">
        <v>0.12134251290877797</v>
      </c>
      <c r="BG137" s="30">
        <v>8.5500000000000007E-2</v>
      </c>
      <c r="BH137" s="29">
        <v>42.1</v>
      </c>
      <c r="BI137" s="29">
        <v>43.6</v>
      </c>
      <c r="BJ137" s="29">
        <v>52.5</v>
      </c>
      <c r="BK137" s="29">
        <v>52.5</v>
      </c>
      <c r="BL137" s="29">
        <v>138.30000000000001</v>
      </c>
      <c r="BM137" s="29">
        <v>146.80000000000001</v>
      </c>
      <c r="BN137" s="29">
        <v>54.3</v>
      </c>
      <c r="BO137" s="29">
        <v>58</v>
      </c>
      <c r="BP137" s="29">
        <v>46.129518072289159</v>
      </c>
      <c r="BQ137" s="29">
        <v>-0.87000000000000011</v>
      </c>
      <c r="BR137" s="29">
        <v>0</v>
      </c>
      <c r="BS137" s="29">
        <v>6.04</v>
      </c>
      <c r="BT137" s="30">
        <v>0.13093568396996408</v>
      </c>
      <c r="BU137" s="29">
        <v>40.08951807228916</v>
      </c>
      <c r="BV137" s="29">
        <v>38.43</v>
      </c>
      <c r="BW137" s="29">
        <v>37.56</v>
      </c>
      <c r="BX137" s="29">
        <v>198.7</v>
      </c>
      <c r="BY137" s="29">
        <v>138.79999999999998</v>
      </c>
      <c r="BZ137" s="29">
        <v>244.8</v>
      </c>
      <c r="CA137" s="29">
        <v>271.57000000000005</v>
      </c>
      <c r="CB137" s="29">
        <v>-8.9</v>
      </c>
      <c r="CC137" s="31">
        <v>0.8</v>
      </c>
      <c r="CD137" s="31">
        <v>0.32900000000000001</v>
      </c>
      <c r="CE137" s="31">
        <v>0.36</v>
      </c>
      <c r="CF137" s="31">
        <v>0.50639359343872292</v>
      </c>
      <c r="CG137" s="31">
        <v>0.53902984300164591</v>
      </c>
      <c r="CH137" s="29">
        <v>20.024999999999999</v>
      </c>
      <c r="CI137" s="29">
        <v>16.417999999999999</v>
      </c>
      <c r="CJ137" s="29">
        <v>-8.9</v>
      </c>
      <c r="CK137" s="28">
        <f t="shared" si="4"/>
        <v>-0.23158990372105126</v>
      </c>
      <c r="CL137" s="34">
        <f t="shared" si="5"/>
        <v>0.50926096402400844</v>
      </c>
      <c r="CM137" s="29">
        <v>58.1</v>
      </c>
      <c r="CN137" s="29">
        <v>7.05</v>
      </c>
      <c r="CO137" s="29">
        <v>43.6</v>
      </c>
      <c r="CP137" s="29">
        <v>395.4</v>
      </c>
      <c r="CQ137" s="29">
        <v>58</v>
      </c>
      <c r="CR137" s="29">
        <v>422.17</v>
      </c>
      <c r="CS137" s="29">
        <v>38.43</v>
      </c>
      <c r="CT137" s="29">
        <v>0</v>
      </c>
      <c r="CU137" s="29">
        <v>52.5</v>
      </c>
      <c r="CV137" s="29">
        <v>271.57000000000005</v>
      </c>
      <c r="CW137" s="29">
        <v>54.3</v>
      </c>
      <c r="CX137" s="28">
        <v>0.21942627075993962</v>
      </c>
      <c r="CY137" s="28">
        <v>0.33234523106836572</v>
      </c>
      <c r="CZ137" s="31">
        <v>7.7747697974217322</v>
      </c>
      <c r="DA137" s="5">
        <v>5.8275303643724694</v>
      </c>
      <c r="DB137" s="9"/>
      <c r="DC137" s="9"/>
    </row>
    <row r="138" spans="1:107" ht="20">
      <c r="A138" s="25" t="s">
        <v>881</v>
      </c>
      <c r="B138" s="25" t="s">
        <v>882</v>
      </c>
      <c r="C138" s="26" t="s">
        <v>117</v>
      </c>
      <c r="D138" s="26" t="s">
        <v>1137</v>
      </c>
      <c r="E138" s="32" t="s">
        <v>99</v>
      </c>
      <c r="F138" s="32" t="s">
        <v>1138</v>
      </c>
      <c r="G138" s="27">
        <v>0.89</v>
      </c>
      <c r="H138" s="27">
        <v>2.0687687188019965</v>
      </c>
      <c r="I138" s="28">
        <v>9.0499999999999997E-2</v>
      </c>
      <c r="J138" s="28">
        <v>0.24832356905158071</v>
      </c>
      <c r="K138" s="28">
        <v>3.2000000000000001E-2</v>
      </c>
      <c r="L138" s="28">
        <v>9.3100000000000002E-2</v>
      </c>
      <c r="M138" s="28">
        <v>7.7272999999999994E-2</v>
      </c>
      <c r="N138" s="28">
        <v>0.15086025268432354</v>
      </c>
      <c r="O138" s="28">
        <v>-0.36354096035592853</v>
      </c>
      <c r="P138" s="28">
        <v>-0.10839294171218028</v>
      </c>
      <c r="Q138" s="29">
        <v>6.01</v>
      </c>
      <c r="R138" s="29">
        <v>0</v>
      </c>
      <c r="S138" s="29">
        <v>7.96</v>
      </c>
      <c r="T138" s="29">
        <v>7.96</v>
      </c>
      <c r="U138" s="29">
        <v>13.969999999999999</v>
      </c>
      <c r="V138" s="29">
        <v>1.19</v>
      </c>
      <c r="W138" s="29">
        <v>12.78</v>
      </c>
      <c r="X138" s="30">
        <v>8.5182534001431637E-2</v>
      </c>
      <c r="Y138" s="31">
        <v>4.5092622684432891E-2</v>
      </c>
      <c r="Z138" s="30">
        <v>0.56056338028169017</v>
      </c>
      <c r="AA138" s="30">
        <v>0.56979241231209743</v>
      </c>
      <c r="AB138" s="30">
        <v>1.2756410256410255</v>
      </c>
      <c r="AC138" s="30">
        <v>1.324459234608985</v>
      </c>
      <c r="AD138" s="29">
        <v>5.0000000000000001E-3</v>
      </c>
      <c r="AE138" s="31">
        <v>0.59786111111111118</v>
      </c>
      <c r="AF138" s="30">
        <v>9.4868329805051374E-2</v>
      </c>
      <c r="AG138" s="30">
        <v>0.37631104156003714</v>
      </c>
      <c r="AH138" s="31">
        <v>9.0909090909090912E-2</v>
      </c>
      <c r="AI138" s="1">
        <v>3.890625</v>
      </c>
      <c r="AJ138" s="31">
        <v>73.292682926829258</v>
      </c>
      <c r="AK138" s="31" t="s">
        <v>100</v>
      </c>
      <c r="AL138" s="31" t="s">
        <v>100</v>
      </c>
      <c r="AM138" s="31" t="s">
        <v>100</v>
      </c>
      <c r="AN138" s="31">
        <v>0.96314102564102555</v>
      </c>
      <c r="AO138" s="31">
        <v>0.3598802395209581</v>
      </c>
      <c r="AP138" s="31">
        <v>17.108433734939759</v>
      </c>
      <c r="AQ138" s="31">
        <v>9.1285714285714281</v>
      </c>
      <c r="AR138" s="31">
        <v>0.98232129131437351</v>
      </c>
      <c r="AS138" s="31">
        <v>0.76526946107784433</v>
      </c>
      <c r="AT138" s="30" t="s">
        <v>100</v>
      </c>
      <c r="AU138" s="30">
        <v>0</v>
      </c>
      <c r="AV138" s="28" t="s">
        <v>100</v>
      </c>
      <c r="AW138" s="28" t="s">
        <v>100</v>
      </c>
      <c r="AX138" s="28">
        <v>0.128</v>
      </c>
      <c r="AY138" s="28">
        <v>6.9699999999999998E-2</v>
      </c>
      <c r="AZ138" s="30" t="s">
        <v>100</v>
      </c>
      <c r="BA138" s="30" t="s">
        <v>100</v>
      </c>
      <c r="BB138" s="30">
        <v>-0.11521739130434783</v>
      </c>
      <c r="BC138" s="30">
        <v>4.2467310972143263E-2</v>
      </c>
      <c r="BD138" s="30">
        <v>-6.1948051948051946E-2</v>
      </c>
      <c r="BE138" s="30">
        <v>4.8506493506493505E-2</v>
      </c>
      <c r="BF138" s="30">
        <v>0</v>
      </c>
      <c r="BG138" s="30">
        <v>0.15210000000000001</v>
      </c>
      <c r="BH138" s="29">
        <v>8.2000000000000003E-2</v>
      </c>
      <c r="BI138" s="29">
        <v>-0.95399999999999996</v>
      </c>
      <c r="BJ138" s="29">
        <v>0.747</v>
      </c>
      <c r="BK138" s="29">
        <v>0.747</v>
      </c>
      <c r="BL138" s="29">
        <v>16.7</v>
      </c>
      <c r="BM138" s="29">
        <v>15.4</v>
      </c>
      <c r="BN138" s="29">
        <v>0.77600000000000002</v>
      </c>
      <c r="BO138" s="29">
        <v>1.4</v>
      </c>
      <c r="BP138" s="29">
        <v>0.747</v>
      </c>
      <c r="BQ138" s="29">
        <v>-8.0000000000000071E-2</v>
      </c>
      <c r="BR138" s="29">
        <v>0</v>
      </c>
      <c r="BS138" s="29">
        <v>0.38700000000000001</v>
      </c>
      <c r="BT138" s="30">
        <v>0.51807228915662651</v>
      </c>
      <c r="BU138" s="29">
        <v>0.36</v>
      </c>
      <c r="BV138" s="29">
        <v>-1.2609999999999999</v>
      </c>
      <c r="BW138" s="29">
        <v>-1.341</v>
      </c>
      <c r="BX138" s="29">
        <v>8.2799999999999994</v>
      </c>
      <c r="BY138" s="29">
        <v>17.59</v>
      </c>
      <c r="BZ138" s="29">
        <v>6.24</v>
      </c>
      <c r="CA138" s="29">
        <v>13.01</v>
      </c>
      <c r="CB138" s="29">
        <v>0</v>
      </c>
      <c r="CC138" s="31">
        <v>0.23799999999999999</v>
      </c>
      <c r="CD138" s="31">
        <v>0.16900000000000001</v>
      </c>
      <c r="CE138" s="31">
        <v>0.36</v>
      </c>
      <c r="CF138" s="31" t="s">
        <v>100</v>
      </c>
      <c r="CG138" s="31" t="s">
        <v>100</v>
      </c>
      <c r="CH138" s="29" t="s">
        <v>100</v>
      </c>
      <c r="CI138" s="29" t="s">
        <v>100</v>
      </c>
      <c r="CJ138" s="29">
        <v>0</v>
      </c>
      <c r="CK138" s="28">
        <f t="shared" si="4"/>
        <v>0</v>
      </c>
      <c r="CL138" s="34">
        <f t="shared" si="5"/>
        <v>1.2836279784780937</v>
      </c>
      <c r="CM138" s="29" t="s">
        <v>100</v>
      </c>
      <c r="CN138" s="29" t="s">
        <v>100</v>
      </c>
      <c r="CO138" s="29" t="s">
        <v>100</v>
      </c>
      <c r="CP138" s="29" t="s">
        <v>100</v>
      </c>
      <c r="CQ138" s="29">
        <v>1.4</v>
      </c>
      <c r="CR138" s="29">
        <v>12.78</v>
      </c>
      <c r="CS138" s="29" t="s">
        <v>100</v>
      </c>
      <c r="CT138" s="29">
        <v>0</v>
      </c>
      <c r="CU138" s="29">
        <v>0.747</v>
      </c>
      <c r="CV138" s="29">
        <v>13.01</v>
      </c>
      <c r="CW138" s="29">
        <v>0.77600000000000002</v>
      </c>
      <c r="CX138" s="28">
        <v>-0.11521739130434783</v>
      </c>
      <c r="CY138" s="28">
        <v>4.2467310972143263E-2</v>
      </c>
      <c r="CZ138" s="31">
        <v>16.469072164948454</v>
      </c>
      <c r="DA138" s="5" t="s">
        <v>100</v>
      </c>
      <c r="DB138" s="9"/>
      <c r="DC138" s="9"/>
    </row>
    <row r="139" spans="1:107" ht="20">
      <c r="A139" s="25" t="s">
        <v>811</v>
      </c>
      <c r="B139" s="25" t="s">
        <v>812</v>
      </c>
      <c r="C139" s="26" t="s">
        <v>165</v>
      </c>
      <c r="D139" s="26" t="s">
        <v>1137</v>
      </c>
      <c r="E139" s="32" t="s">
        <v>99</v>
      </c>
      <c r="F139" s="32" t="s">
        <v>1138</v>
      </c>
      <c r="G139" s="27">
        <v>0.68</v>
      </c>
      <c r="H139" s="27">
        <v>1.9289795918367347</v>
      </c>
      <c r="I139" s="28">
        <v>9.0499999999999997E-2</v>
      </c>
      <c r="J139" s="28">
        <v>0.23567265306122448</v>
      </c>
      <c r="K139" s="28">
        <v>4.7E-2</v>
      </c>
      <c r="L139" s="28">
        <v>0.1081</v>
      </c>
      <c r="M139" s="28">
        <v>8.9722999999999997E-2</v>
      </c>
      <c r="N139" s="28">
        <v>0.14117287769784173</v>
      </c>
      <c r="O139" s="28">
        <v>-0.64379644416373893</v>
      </c>
      <c r="P139" s="28">
        <v>-0.27703066061444814</v>
      </c>
      <c r="Q139" s="29">
        <v>14.7</v>
      </c>
      <c r="R139" s="29">
        <v>0</v>
      </c>
      <c r="S139" s="29">
        <v>27</v>
      </c>
      <c r="T139" s="29">
        <v>27</v>
      </c>
      <c r="U139" s="29">
        <v>41.7</v>
      </c>
      <c r="V139" s="29">
        <v>0.65300000000000002</v>
      </c>
      <c r="W139" s="29">
        <v>41.047000000000004</v>
      </c>
      <c r="X139" s="30">
        <v>1.5659472422062351E-2</v>
      </c>
      <c r="Y139" s="31">
        <v>2.8510649010623839</v>
      </c>
      <c r="Z139" s="30">
        <v>0.66666666666666663</v>
      </c>
      <c r="AA139" s="30">
        <v>0.64748201438848918</v>
      </c>
      <c r="AB139" s="30">
        <v>2</v>
      </c>
      <c r="AC139" s="30">
        <v>1.8367346938775511</v>
      </c>
      <c r="AD139" s="29">
        <v>4.0000000000000001E-3</v>
      </c>
      <c r="AE139" s="31">
        <v>2.4659444444444443</v>
      </c>
      <c r="AF139" s="30">
        <v>0.18439088914585774</v>
      </c>
      <c r="AG139" s="30">
        <v>0.80860828151904074</v>
      </c>
      <c r="AH139" s="31">
        <v>0.42857142857142855</v>
      </c>
      <c r="AI139" s="1" t="s">
        <v>100</v>
      </c>
      <c r="AJ139" s="31" t="s">
        <v>100</v>
      </c>
      <c r="AK139" s="31" t="s">
        <v>100</v>
      </c>
      <c r="AL139" s="31" t="s">
        <v>100</v>
      </c>
      <c r="AM139" s="31" t="s">
        <v>100</v>
      </c>
      <c r="AN139" s="31">
        <v>1.0888888888888888</v>
      </c>
      <c r="AO139" s="31">
        <v>0.37121212121212116</v>
      </c>
      <c r="AP139" s="31" t="s">
        <v>100</v>
      </c>
      <c r="AQ139" s="31">
        <v>11.034139784946237</v>
      </c>
      <c r="AR139" s="31">
        <v>1.0301151906040606</v>
      </c>
      <c r="AS139" s="31">
        <v>1.036540404040404</v>
      </c>
      <c r="AT139" s="30" t="s">
        <v>100</v>
      </c>
      <c r="AU139" s="30">
        <v>0</v>
      </c>
      <c r="AV139" s="28" t="s">
        <v>100</v>
      </c>
      <c r="AW139" s="28" t="s">
        <v>100</v>
      </c>
      <c r="AX139" s="28" t="s">
        <v>100</v>
      </c>
      <c r="AY139" s="28" t="s">
        <v>100</v>
      </c>
      <c r="AZ139" s="30" t="s">
        <v>100</v>
      </c>
      <c r="BA139" s="30" t="s">
        <v>100</v>
      </c>
      <c r="BB139" s="30">
        <v>-0.40812379110251451</v>
      </c>
      <c r="BC139" s="30">
        <v>-0.13585778291660644</v>
      </c>
      <c r="BD139" s="30">
        <v>-0.64923076923076928</v>
      </c>
      <c r="BE139" s="30">
        <v>-0.43384615384615383</v>
      </c>
      <c r="BF139" s="30">
        <v>0</v>
      </c>
      <c r="BG139" s="30">
        <v>0.70930000000000004</v>
      </c>
      <c r="BH139" s="29">
        <v>-21.5</v>
      </c>
      <c r="BI139" s="29">
        <v>-21.1</v>
      </c>
      <c r="BJ139" s="29">
        <v>-14.1</v>
      </c>
      <c r="BK139" s="29">
        <v>-14.1</v>
      </c>
      <c r="BL139" s="29">
        <v>39.6</v>
      </c>
      <c r="BM139" s="29">
        <v>32.5</v>
      </c>
      <c r="BN139" s="29">
        <v>2.9</v>
      </c>
      <c r="BO139" s="29">
        <v>3.72</v>
      </c>
      <c r="BP139" s="29">
        <v>-14.1</v>
      </c>
      <c r="BQ139" s="29">
        <v>16.100000000000001</v>
      </c>
      <c r="BR139" s="29">
        <v>0</v>
      </c>
      <c r="BS139" s="29">
        <v>-0.28000000000000003</v>
      </c>
      <c r="BT139" s="30" t="s">
        <v>100</v>
      </c>
      <c r="BU139" s="29">
        <v>-13.82</v>
      </c>
      <c r="BV139" s="29">
        <v>-36.92</v>
      </c>
      <c r="BW139" s="29">
        <v>-20.82</v>
      </c>
      <c r="BX139" s="29">
        <v>51.7</v>
      </c>
      <c r="BY139" s="29">
        <v>103.78500000000001</v>
      </c>
      <c r="BZ139" s="29">
        <v>13.5</v>
      </c>
      <c r="CA139" s="29">
        <v>39.847000000000001</v>
      </c>
      <c r="CB139" s="29">
        <v>0</v>
      </c>
      <c r="CC139" s="31">
        <v>0.99399999999999999</v>
      </c>
      <c r="CD139" s="31">
        <v>0.67200000000000004</v>
      </c>
      <c r="CE139" s="31">
        <v>0.36</v>
      </c>
      <c r="CF139" s="31" t="s">
        <v>100</v>
      </c>
      <c r="CG139" s="31" t="s">
        <v>100</v>
      </c>
      <c r="CH139" s="29" t="s">
        <v>100</v>
      </c>
      <c r="CI139" s="29" t="s">
        <v>100</v>
      </c>
      <c r="CJ139" s="29">
        <v>0</v>
      </c>
      <c r="CK139" s="28">
        <f t="shared" si="4"/>
        <v>0</v>
      </c>
      <c r="CL139" s="34">
        <f t="shared" si="5"/>
        <v>0.99380128993399752</v>
      </c>
      <c r="CM139" s="29" t="s">
        <v>100</v>
      </c>
      <c r="CN139" s="29" t="s">
        <v>100</v>
      </c>
      <c r="CO139" s="29" t="s">
        <v>100</v>
      </c>
      <c r="CP139" s="29" t="s">
        <v>100</v>
      </c>
      <c r="CQ139" s="29">
        <v>3.72</v>
      </c>
      <c r="CR139" s="29">
        <v>41.047000000000004</v>
      </c>
      <c r="CS139" s="29" t="s">
        <v>100</v>
      </c>
      <c r="CT139" s="29">
        <v>0</v>
      </c>
      <c r="CU139" s="29">
        <v>-14.1</v>
      </c>
      <c r="CV139" s="29">
        <v>39.847000000000001</v>
      </c>
      <c r="CW139" s="29">
        <v>2.9</v>
      </c>
      <c r="CX139" s="28">
        <v>-0.40812379110251451</v>
      </c>
      <c r="CY139" s="28">
        <v>-0.13585778291660644</v>
      </c>
      <c r="CZ139" s="31">
        <v>14.154137931034485</v>
      </c>
      <c r="DA139" s="5">
        <v>8.129496402877697</v>
      </c>
      <c r="DB139" s="9"/>
      <c r="DC139" s="9"/>
    </row>
    <row r="140" spans="1:107" ht="20">
      <c r="A140" s="25" t="s">
        <v>633</v>
      </c>
      <c r="B140" s="25" t="s">
        <v>634</v>
      </c>
      <c r="C140" s="26" t="s">
        <v>136</v>
      </c>
      <c r="D140" s="26" t="s">
        <v>1137</v>
      </c>
      <c r="E140" s="32" t="s">
        <v>99</v>
      </c>
      <c r="F140" s="32" t="s">
        <v>1138</v>
      </c>
      <c r="G140" s="27">
        <v>0.7</v>
      </c>
      <c r="H140" s="27">
        <v>0.76750814905814901</v>
      </c>
      <c r="I140" s="28">
        <v>9.0499999999999997E-2</v>
      </c>
      <c r="J140" s="28">
        <v>0.13055948748976248</v>
      </c>
      <c r="K140" s="28">
        <v>3.2000000000000001E-2</v>
      </c>
      <c r="L140" s="28">
        <v>9.3100000000000002E-2</v>
      </c>
      <c r="M140" s="28">
        <v>7.7272999999999994E-2</v>
      </c>
      <c r="N140" s="28">
        <v>0.12476062953434056</v>
      </c>
      <c r="O140" s="28">
        <v>-4.4708846877935526E-3</v>
      </c>
      <c r="P140" s="28">
        <v>3.6832025515312783E-2</v>
      </c>
      <c r="Q140" s="29">
        <v>407</v>
      </c>
      <c r="R140" s="29">
        <v>0</v>
      </c>
      <c r="S140" s="29">
        <v>49.7</v>
      </c>
      <c r="T140" s="29">
        <v>49.7</v>
      </c>
      <c r="U140" s="29">
        <v>456.7</v>
      </c>
      <c r="V140" s="29">
        <v>163.4</v>
      </c>
      <c r="W140" s="29">
        <v>293.29999999999995</v>
      </c>
      <c r="X140" s="30">
        <v>0.35778410335012045</v>
      </c>
      <c r="Y140" s="31">
        <v>1.5545454545454545E-2</v>
      </c>
      <c r="Z140" s="30">
        <v>0.14183789954337903</v>
      </c>
      <c r="AA140" s="30">
        <v>0.1088241734179987</v>
      </c>
      <c r="AB140" s="30">
        <v>0.1652810109743931</v>
      </c>
      <c r="AC140" s="30">
        <v>0.12211302211302212</v>
      </c>
      <c r="AD140" s="29">
        <v>0.14799999999999999</v>
      </c>
      <c r="AE140" s="31">
        <v>0.56511111111111112</v>
      </c>
      <c r="AF140" s="30">
        <v>5.4772255750516613E-2</v>
      </c>
      <c r="AG140" s="30">
        <v>0.31494047056547053</v>
      </c>
      <c r="AH140" s="31">
        <v>0.30712530712530717</v>
      </c>
      <c r="AI140" s="1">
        <v>9.054726368159205</v>
      </c>
      <c r="AJ140" s="31">
        <v>12.222222222222223</v>
      </c>
      <c r="AK140" s="31">
        <v>12.222222222222223</v>
      </c>
      <c r="AL140" s="31" t="s">
        <v>100</v>
      </c>
      <c r="AM140" s="31" t="s">
        <v>100</v>
      </c>
      <c r="AN140" s="31">
        <v>1.3535084802128368</v>
      </c>
      <c r="AO140" s="31">
        <v>3.8761904761904762</v>
      </c>
      <c r="AP140" s="31">
        <v>8.0576923076923066</v>
      </c>
      <c r="AQ140" s="31">
        <v>6.2404255319148927</v>
      </c>
      <c r="AR140" s="31">
        <v>1.5684491978609625</v>
      </c>
      <c r="AS140" s="31">
        <v>2.793333333333333</v>
      </c>
      <c r="AT140" s="30">
        <v>0.1066066066066066</v>
      </c>
      <c r="AU140" s="30">
        <v>8.7223587223587227E-3</v>
      </c>
      <c r="AV140" s="28">
        <v>4.8899999999999999E-2</v>
      </c>
      <c r="AW140" s="28">
        <v>0.42899999999999999</v>
      </c>
      <c r="AX140" s="28">
        <v>0.17399999999999999</v>
      </c>
      <c r="AY140" s="28">
        <v>0.155</v>
      </c>
      <c r="AZ140" s="30" t="s">
        <v>100</v>
      </c>
      <c r="BA140" s="30" t="s">
        <v>100</v>
      </c>
      <c r="BB140" s="30">
        <v>0.12608860280196893</v>
      </c>
      <c r="BC140" s="30">
        <v>0.16159265504965334</v>
      </c>
      <c r="BD140" s="30">
        <v>0.31714285714285712</v>
      </c>
      <c r="BE140" s="30">
        <v>0.34666666666666668</v>
      </c>
      <c r="BF140" s="30">
        <v>0.21023809523809525</v>
      </c>
      <c r="BG140" s="30">
        <v>0.18090000000000001</v>
      </c>
      <c r="BH140" s="29">
        <v>33.299999999999997</v>
      </c>
      <c r="BI140" s="29">
        <v>33.299999999999997</v>
      </c>
      <c r="BJ140" s="29">
        <v>36.4</v>
      </c>
      <c r="BK140" s="29">
        <v>36.4</v>
      </c>
      <c r="BL140" s="29">
        <v>105</v>
      </c>
      <c r="BM140" s="29">
        <v>105</v>
      </c>
      <c r="BN140" s="29">
        <v>47</v>
      </c>
      <c r="BO140" s="29">
        <v>47</v>
      </c>
      <c r="BP140" s="29">
        <v>28.747333333333334</v>
      </c>
      <c r="BQ140" s="29">
        <v>8.0000000000000071E-2</v>
      </c>
      <c r="BR140" s="29">
        <v>0</v>
      </c>
      <c r="BS140" s="29">
        <v>1.4100000000000001</v>
      </c>
      <c r="BT140" s="30">
        <v>4.9048027643143713E-2</v>
      </c>
      <c r="BU140" s="29">
        <v>27.337333333333333</v>
      </c>
      <c r="BV140" s="29">
        <v>31.809999999999995</v>
      </c>
      <c r="BW140" s="29">
        <v>31.889999999999997</v>
      </c>
      <c r="BX140" s="29">
        <v>264.10000000000002</v>
      </c>
      <c r="BY140" s="29">
        <v>177.90000000000003</v>
      </c>
      <c r="BZ140" s="29">
        <v>300.7</v>
      </c>
      <c r="CA140" s="29">
        <v>186.99999999999997</v>
      </c>
      <c r="CB140" s="29">
        <v>-3.55</v>
      </c>
      <c r="CC140" s="31">
        <v>0.115</v>
      </c>
      <c r="CD140" s="31">
        <v>0.38300000000000001</v>
      </c>
      <c r="CE140" s="31">
        <v>0.36</v>
      </c>
      <c r="CF140" s="31">
        <v>0.40287509988445147</v>
      </c>
      <c r="CG140" s="31">
        <v>0.69516729820657874</v>
      </c>
      <c r="CH140" s="29">
        <v>31.880000000000003</v>
      </c>
      <c r="CI140" s="29">
        <v>20.012</v>
      </c>
      <c r="CJ140" s="29">
        <v>-3.55</v>
      </c>
      <c r="CK140" s="28">
        <f t="shared" si="4"/>
        <v>-0.11160012574662057</v>
      </c>
      <c r="CL140" s="34">
        <f t="shared" si="5"/>
        <v>0.56149732620320869</v>
      </c>
      <c r="CM140" s="29">
        <v>42</v>
      </c>
      <c r="CN140" s="29">
        <v>8.83</v>
      </c>
      <c r="CO140" s="29">
        <v>33.299999999999997</v>
      </c>
      <c r="CP140" s="29">
        <v>407</v>
      </c>
      <c r="CQ140" s="29">
        <v>47</v>
      </c>
      <c r="CR140" s="29">
        <v>293.29999999999995</v>
      </c>
      <c r="CS140" s="29">
        <v>31.809999999999995</v>
      </c>
      <c r="CT140" s="29">
        <v>0</v>
      </c>
      <c r="CU140" s="29">
        <v>36.4</v>
      </c>
      <c r="CV140" s="29">
        <v>186.99999999999997</v>
      </c>
      <c r="CW140" s="29">
        <v>47</v>
      </c>
      <c r="CX140" s="28">
        <v>0.12608860280196893</v>
      </c>
      <c r="CY140" s="28">
        <v>0.16159265504965334</v>
      </c>
      <c r="CZ140" s="31">
        <v>6.2404255319148927</v>
      </c>
      <c r="DA140" s="5">
        <v>26.801801801801801</v>
      </c>
      <c r="DB140" s="9"/>
      <c r="DC140" s="9"/>
    </row>
    <row r="141" spans="1:107" ht="20">
      <c r="A141" s="25" t="s">
        <v>523</v>
      </c>
      <c r="B141" s="25" t="s">
        <v>524</v>
      </c>
      <c r="C141" s="26" t="s">
        <v>98</v>
      </c>
      <c r="D141" s="26" t="s">
        <v>1137</v>
      </c>
      <c r="E141" s="32" t="s">
        <v>99</v>
      </c>
      <c r="F141" s="32" t="s">
        <v>1138</v>
      </c>
      <c r="G141" s="27">
        <v>1.05</v>
      </c>
      <c r="H141" s="27">
        <v>1.0739323328067403</v>
      </c>
      <c r="I141" s="28">
        <v>9.0499999999999997E-2</v>
      </c>
      <c r="J141" s="28">
        <v>0.15829087611900999</v>
      </c>
      <c r="K141" s="28">
        <v>4.7E-2</v>
      </c>
      <c r="L141" s="28">
        <v>0.1081</v>
      </c>
      <c r="M141" s="28">
        <v>8.9722999999999997E-2</v>
      </c>
      <c r="N141" s="28">
        <v>0.1562035140085519</v>
      </c>
      <c r="O141" s="28">
        <v>-3.463157012531913E-2</v>
      </c>
      <c r="P141" s="28">
        <v>2.0917044627718345E-2</v>
      </c>
      <c r="Q141" s="29">
        <v>337.6</v>
      </c>
      <c r="R141" s="29">
        <v>0</v>
      </c>
      <c r="S141" s="29">
        <v>10.6</v>
      </c>
      <c r="T141" s="29">
        <v>10.6</v>
      </c>
      <c r="U141" s="29">
        <v>348.20000000000005</v>
      </c>
      <c r="V141" s="29">
        <v>45.7</v>
      </c>
      <c r="W141" s="29">
        <v>302.50000000000006</v>
      </c>
      <c r="X141" s="30">
        <v>0.13124641010913268</v>
      </c>
      <c r="Y141" s="31">
        <v>3.1234382808595704E-4</v>
      </c>
      <c r="Z141" s="30">
        <v>6.6708621774701063E-2</v>
      </c>
      <c r="AA141" s="30">
        <v>3.0442274554853526E-2</v>
      </c>
      <c r="AB141" s="30">
        <v>7.1476736345246109E-2</v>
      </c>
      <c r="AC141" s="30">
        <v>3.1398104265402842E-2</v>
      </c>
      <c r="AD141" s="29">
        <v>0.42199999999999999</v>
      </c>
      <c r="AE141" s="31">
        <v>-1.0658055555555555</v>
      </c>
      <c r="AF141" s="30">
        <v>7.0710678118654752E-2</v>
      </c>
      <c r="AG141" s="30" t="s">
        <v>100</v>
      </c>
      <c r="AH141" s="31">
        <v>0.11798396334478807</v>
      </c>
      <c r="AI141" s="1">
        <v>41.838351822503959</v>
      </c>
      <c r="AJ141" s="31">
        <v>13.239215686274511</v>
      </c>
      <c r="AK141" s="31">
        <v>17.224489795918366</v>
      </c>
      <c r="AL141" s="31" t="s">
        <v>100</v>
      </c>
      <c r="AM141" s="31" t="s">
        <v>100</v>
      </c>
      <c r="AN141" s="31">
        <v>2.2764666217127445</v>
      </c>
      <c r="AO141" s="31">
        <v>1.6277724204435873</v>
      </c>
      <c r="AP141" s="31">
        <v>11.458333333333336</v>
      </c>
      <c r="AQ141" s="31">
        <v>9.194528875379941</v>
      </c>
      <c r="AR141" s="31">
        <v>2.6722614840989403</v>
      </c>
      <c r="AS141" s="31">
        <v>1.4585342333654776</v>
      </c>
      <c r="AT141" s="30">
        <v>1.5306122448979591</v>
      </c>
      <c r="AU141" s="30">
        <v>8.8862559241706149E-2</v>
      </c>
      <c r="AV141" s="28">
        <v>-0.18899999999999997</v>
      </c>
      <c r="AW141" s="28">
        <v>0.13900000000000001</v>
      </c>
      <c r="AX141" s="28">
        <v>3.5299999999999998E-2</v>
      </c>
      <c r="AY141" s="28">
        <v>-2.0799999999999999E-2</v>
      </c>
      <c r="AZ141" s="30" t="s">
        <v>100</v>
      </c>
      <c r="BA141" s="30" t="s">
        <v>100</v>
      </c>
      <c r="BB141" s="30">
        <v>0.12365930599369086</v>
      </c>
      <c r="BC141" s="30">
        <v>0.17712055863627024</v>
      </c>
      <c r="BD141" s="30">
        <v>0.10077120822622108</v>
      </c>
      <c r="BE141" s="30">
        <v>0.13573264781491001</v>
      </c>
      <c r="BF141" s="30">
        <v>0.27407407407407408</v>
      </c>
      <c r="BG141" s="30">
        <v>0.41979999999999995</v>
      </c>
      <c r="BH141" s="29">
        <v>25.5</v>
      </c>
      <c r="BI141" s="29">
        <v>19.600000000000001</v>
      </c>
      <c r="BJ141" s="29">
        <v>26.4</v>
      </c>
      <c r="BK141" s="29">
        <v>26.4</v>
      </c>
      <c r="BL141" s="29">
        <v>207.4</v>
      </c>
      <c r="BM141" s="29">
        <v>194.5</v>
      </c>
      <c r="BN141" s="29">
        <v>40.200000000000003</v>
      </c>
      <c r="BO141" s="29">
        <v>32.9</v>
      </c>
      <c r="BP141" s="29">
        <v>19.164444444444442</v>
      </c>
      <c r="BQ141" s="29">
        <v>1.6999999999999993</v>
      </c>
      <c r="BR141" s="29">
        <v>0</v>
      </c>
      <c r="BS141" s="29">
        <v>13.9</v>
      </c>
      <c r="BT141" s="30">
        <v>0.7253014842300558</v>
      </c>
      <c r="BU141" s="29">
        <v>5.2644444444444414</v>
      </c>
      <c r="BV141" s="29">
        <v>4.0000000000000018</v>
      </c>
      <c r="BW141" s="29">
        <v>5.7000000000000011</v>
      </c>
      <c r="BX141" s="29">
        <v>158.5</v>
      </c>
      <c r="BY141" s="29">
        <v>108.2</v>
      </c>
      <c r="BZ141" s="29">
        <v>148.30000000000001</v>
      </c>
      <c r="CA141" s="29">
        <v>113.2</v>
      </c>
      <c r="CB141" s="29">
        <v>-30</v>
      </c>
      <c r="CC141" s="31">
        <v>-0.35299999999999998</v>
      </c>
      <c r="CD141" s="31">
        <v>-0.44600000000000001</v>
      </c>
      <c r="CE141" s="31">
        <v>0.36</v>
      </c>
      <c r="CF141" s="31" t="s">
        <v>100</v>
      </c>
      <c r="CG141" s="31" t="s">
        <v>100</v>
      </c>
      <c r="CH141" s="29" t="s">
        <v>100</v>
      </c>
      <c r="CI141" s="29" t="s">
        <v>100</v>
      </c>
      <c r="CJ141" s="29">
        <v>-30</v>
      </c>
      <c r="CK141" s="28">
        <f t="shared" si="4"/>
        <v>-7.4999999999999964</v>
      </c>
      <c r="CL141" s="34">
        <f t="shared" si="5"/>
        <v>1.832155477031802</v>
      </c>
      <c r="CM141" s="29">
        <v>27</v>
      </c>
      <c r="CN141" s="29">
        <v>7.4</v>
      </c>
      <c r="CO141" s="29">
        <v>19.600000000000001</v>
      </c>
      <c r="CP141" s="29">
        <v>337.6</v>
      </c>
      <c r="CQ141" s="29">
        <v>32.9</v>
      </c>
      <c r="CR141" s="29">
        <v>302.50000000000006</v>
      </c>
      <c r="CS141" s="29">
        <v>4.0000000000000018</v>
      </c>
      <c r="CT141" s="29">
        <v>0</v>
      </c>
      <c r="CU141" s="29">
        <v>26.4</v>
      </c>
      <c r="CV141" s="29">
        <v>113.2</v>
      </c>
      <c r="CW141" s="29">
        <v>40.200000000000003</v>
      </c>
      <c r="CX141" s="28">
        <v>0.12365930599369086</v>
      </c>
      <c r="CY141" s="28">
        <v>0.17712055863627024</v>
      </c>
      <c r="CZ141" s="31">
        <v>7.5248756218905477</v>
      </c>
      <c r="DA141" s="5" t="s">
        <v>100</v>
      </c>
      <c r="DB141" s="9"/>
      <c r="DC141" s="9"/>
    </row>
    <row r="142" spans="1:107" ht="20">
      <c r="A142" s="25" t="s">
        <v>701</v>
      </c>
      <c r="B142" s="25" t="s">
        <v>702</v>
      </c>
      <c r="C142" s="26" t="s">
        <v>114</v>
      </c>
      <c r="D142" s="26" t="s">
        <v>1137</v>
      </c>
      <c r="E142" s="32" t="s">
        <v>99</v>
      </c>
      <c r="F142" s="32" t="s">
        <v>1138</v>
      </c>
      <c r="G142" s="27">
        <v>0.1</v>
      </c>
      <c r="H142" s="27">
        <v>0.29029491951710257</v>
      </c>
      <c r="I142" s="28">
        <v>9.0499999999999997E-2</v>
      </c>
      <c r="J142" s="28">
        <v>8.7371690216297787E-2</v>
      </c>
      <c r="K142" s="28">
        <v>2.7E-2</v>
      </c>
      <c r="L142" s="28">
        <v>8.8099999999999998E-2</v>
      </c>
      <c r="M142" s="28">
        <v>7.3122999999999994E-2</v>
      </c>
      <c r="N142" s="28">
        <v>7.7168472172236491E-2</v>
      </c>
      <c r="O142" s="28">
        <v>3.2469579624972045E-2</v>
      </c>
      <c r="P142" s="28">
        <v>-7.7168472172236491E-2</v>
      </c>
      <c r="Q142" s="29">
        <v>99.4</v>
      </c>
      <c r="R142" s="29">
        <v>0</v>
      </c>
      <c r="S142" s="29">
        <v>250.7</v>
      </c>
      <c r="T142" s="29">
        <v>250.7</v>
      </c>
      <c r="U142" s="29">
        <v>350.1</v>
      </c>
      <c r="V142" s="29">
        <v>1.58</v>
      </c>
      <c r="W142" s="29">
        <v>348.52000000000004</v>
      </c>
      <c r="X142" s="30">
        <v>4.5129962867752069E-3</v>
      </c>
      <c r="Y142" s="31">
        <v>5.326891705358263E-2</v>
      </c>
      <c r="Z142" s="30">
        <v>0.49437980674423193</v>
      </c>
      <c r="AA142" s="30">
        <v>0.71608111968009136</v>
      </c>
      <c r="AB142" s="30">
        <v>0.97776911076443063</v>
      </c>
      <c r="AC142" s="30">
        <v>2.5221327967806837</v>
      </c>
      <c r="AD142" s="29">
        <v>2.5000000000000001E-2</v>
      </c>
      <c r="AE142" s="31">
        <v>1.1093888888888892</v>
      </c>
      <c r="AF142" s="30">
        <v>6.3245553203367583E-2</v>
      </c>
      <c r="AG142" s="30">
        <v>0.17550641013934504</v>
      </c>
      <c r="AH142" s="31">
        <v>0.17241379310344829</v>
      </c>
      <c r="AI142" s="1" t="s">
        <v>100</v>
      </c>
      <c r="AJ142" s="31">
        <v>3.0965732087227416</v>
      </c>
      <c r="AK142" s="31">
        <v>3.2913907284768213</v>
      </c>
      <c r="AL142" s="31">
        <v>3.125</v>
      </c>
      <c r="AM142" s="31" t="s">
        <v>100</v>
      </c>
      <c r="AN142" s="31">
        <v>0.38767550702028086</v>
      </c>
      <c r="AO142" s="31">
        <v>1.8579439252336449</v>
      </c>
      <c r="AP142" s="31" t="s">
        <v>100</v>
      </c>
      <c r="AQ142" s="31" t="s">
        <v>100</v>
      </c>
      <c r="AR142" s="31">
        <v>0.68942870707390425</v>
      </c>
      <c r="AS142" s="31">
        <v>6.5143925233644868</v>
      </c>
      <c r="AT142" s="30">
        <v>0</v>
      </c>
      <c r="AU142" s="30">
        <v>0</v>
      </c>
      <c r="AV142" s="28">
        <v>0.10099999999999999</v>
      </c>
      <c r="AW142" s="28">
        <v>0.20699999999999999</v>
      </c>
      <c r="AX142" s="28">
        <v>0.10300000000000001</v>
      </c>
      <c r="AY142" s="28">
        <v>0.18899999999999997</v>
      </c>
      <c r="AZ142" s="30" t="s">
        <v>100</v>
      </c>
      <c r="BA142" s="30" t="s">
        <v>100</v>
      </c>
      <c r="BB142" s="30">
        <v>0.11984126984126983</v>
      </c>
      <c r="BC142" s="30">
        <v>0</v>
      </c>
      <c r="BD142" s="30">
        <v>0.61382113821138207</v>
      </c>
      <c r="BE142" s="30">
        <v>0</v>
      </c>
      <c r="BF142" s="30">
        <v>0.2455</v>
      </c>
      <c r="BG142" s="30">
        <v>0.22239999999999999</v>
      </c>
      <c r="BH142" s="29">
        <v>32.1</v>
      </c>
      <c r="BI142" s="29">
        <v>30.2</v>
      </c>
      <c r="BJ142" s="29">
        <v>0</v>
      </c>
      <c r="BK142" s="29">
        <v>0</v>
      </c>
      <c r="BL142" s="29">
        <v>53.5</v>
      </c>
      <c r="BM142" s="29">
        <v>49.2</v>
      </c>
      <c r="BN142" s="29">
        <v>0</v>
      </c>
      <c r="BO142" s="29">
        <v>0</v>
      </c>
      <c r="BP142" s="29">
        <v>0</v>
      </c>
      <c r="BQ142" s="29">
        <v>6.4000000000000057</v>
      </c>
      <c r="BR142" s="29">
        <v>0</v>
      </c>
      <c r="BS142" s="29">
        <v>1.5629999999999999</v>
      </c>
      <c r="BT142" s="30" t="s">
        <v>100</v>
      </c>
      <c r="BU142" s="29">
        <v>-1.5629999999999999</v>
      </c>
      <c r="BV142" s="29">
        <v>22.236999999999995</v>
      </c>
      <c r="BW142" s="29">
        <v>28.637</v>
      </c>
      <c r="BX142" s="29">
        <v>252</v>
      </c>
      <c r="BY142" s="29">
        <v>528.79000000000008</v>
      </c>
      <c r="BZ142" s="29">
        <v>256.39999999999998</v>
      </c>
      <c r="CA142" s="29">
        <v>505.52</v>
      </c>
      <c r="CB142" s="29">
        <v>0</v>
      </c>
      <c r="CC142" s="31">
        <v>7.3999999999999996E-2</v>
      </c>
      <c r="CD142" s="31">
        <v>1.06</v>
      </c>
      <c r="CE142" s="31">
        <v>0.36</v>
      </c>
      <c r="CF142" s="31" t="s">
        <v>100</v>
      </c>
      <c r="CG142" s="31">
        <v>0.69754077856503449</v>
      </c>
      <c r="CH142" s="29" t="s">
        <v>100</v>
      </c>
      <c r="CI142" s="29">
        <v>16.927</v>
      </c>
      <c r="CJ142" s="29">
        <v>0</v>
      </c>
      <c r="CK142" s="28">
        <f t="shared" si="4"/>
        <v>0</v>
      </c>
      <c r="CL142" s="34">
        <f t="shared" si="5"/>
        <v>0.10583161892704543</v>
      </c>
      <c r="CM142" s="29">
        <v>40</v>
      </c>
      <c r="CN142" s="29">
        <v>9.82</v>
      </c>
      <c r="CO142" s="29">
        <v>30.2</v>
      </c>
      <c r="CP142" s="29">
        <v>99.4</v>
      </c>
      <c r="CQ142" s="29" t="s">
        <v>100</v>
      </c>
      <c r="CR142" s="29" t="s">
        <v>100</v>
      </c>
      <c r="CS142" s="29" t="s">
        <v>100</v>
      </c>
      <c r="CT142" s="29">
        <v>0</v>
      </c>
      <c r="CU142" s="29">
        <v>0</v>
      </c>
      <c r="CV142" s="29">
        <v>505.52</v>
      </c>
      <c r="CW142" s="29">
        <v>0</v>
      </c>
      <c r="CX142" s="28">
        <v>0.11984126984126983</v>
      </c>
      <c r="CY142" s="28">
        <v>0</v>
      </c>
      <c r="CZ142" s="31" t="s">
        <v>100</v>
      </c>
      <c r="DA142" s="5">
        <v>16.600191570881226</v>
      </c>
      <c r="DB142" s="9"/>
      <c r="DC142" s="9"/>
    </row>
    <row r="143" spans="1:107" ht="20">
      <c r="A143" s="25" t="s">
        <v>725</v>
      </c>
      <c r="B143" s="25" t="s">
        <v>726</v>
      </c>
      <c r="C143" s="26" t="s">
        <v>127</v>
      </c>
      <c r="D143" s="26" t="s">
        <v>1137</v>
      </c>
      <c r="E143" s="32" t="s">
        <v>99</v>
      </c>
      <c r="F143" s="32" t="s">
        <v>1138</v>
      </c>
      <c r="G143" s="27">
        <v>0.92</v>
      </c>
      <c r="H143" s="27">
        <v>1.2256104427144769</v>
      </c>
      <c r="I143" s="28">
        <v>9.0499999999999997E-2</v>
      </c>
      <c r="J143" s="28">
        <v>0.17201774506566014</v>
      </c>
      <c r="K143" s="28">
        <v>3.2000000000000001E-2</v>
      </c>
      <c r="L143" s="28">
        <v>9.3100000000000002E-2</v>
      </c>
      <c r="M143" s="28">
        <v>7.7272999999999994E-2</v>
      </c>
      <c r="N143" s="28">
        <v>0.14320362156630989</v>
      </c>
      <c r="O143" s="28">
        <v>-1.836967639613224E-2</v>
      </c>
      <c r="P143" s="28">
        <v>-2.1494374258022086E-2</v>
      </c>
      <c r="Q143" s="29">
        <v>13.5</v>
      </c>
      <c r="R143" s="29">
        <v>0</v>
      </c>
      <c r="S143" s="29">
        <v>5.9</v>
      </c>
      <c r="T143" s="29">
        <v>5.9</v>
      </c>
      <c r="U143" s="29">
        <v>19.399999999999999</v>
      </c>
      <c r="V143" s="29">
        <v>0.314</v>
      </c>
      <c r="W143" s="29">
        <v>19.085999999999999</v>
      </c>
      <c r="X143" s="30">
        <v>1.6185567010309279E-2</v>
      </c>
      <c r="Y143" s="31">
        <v>0.11356155365371955</v>
      </c>
      <c r="Z143" s="30">
        <v>0.18322981366459626</v>
      </c>
      <c r="AA143" s="30">
        <v>0.30412371134020622</v>
      </c>
      <c r="AB143" s="30">
        <v>0.22433460076045628</v>
      </c>
      <c r="AC143" s="30">
        <v>0.43703703703703706</v>
      </c>
      <c r="AD143" s="29">
        <v>4.3999999999999997E-2</v>
      </c>
      <c r="AE143" s="31">
        <v>1.6266111111111112</v>
      </c>
      <c r="AF143" s="30">
        <v>0.17029386365926402</v>
      </c>
      <c r="AG143" s="30">
        <v>0.47917169912399804</v>
      </c>
      <c r="AH143" s="31">
        <v>0.28813559322033894</v>
      </c>
      <c r="AI143" s="1">
        <v>15.573770491803279</v>
      </c>
      <c r="AJ143" s="31">
        <v>2.7950310559006213</v>
      </c>
      <c r="AK143" s="31">
        <v>3.7709497206703908</v>
      </c>
      <c r="AL143" s="31" t="s">
        <v>100</v>
      </c>
      <c r="AM143" s="31" t="s">
        <v>100</v>
      </c>
      <c r="AN143" s="31">
        <v>0.51330798479087447</v>
      </c>
      <c r="AO143" s="31">
        <v>0.21126760563380281</v>
      </c>
      <c r="AP143" s="31">
        <v>3.3484210526315787</v>
      </c>
      <c r="AQ143" s="31">
        <v>2.7149359886201987</v>
      </c>
      <c r="AR143" s="31">
        <v>0.59856990528758691</v>
      </c>
      <c r="AS143" s="31">
        <v>0.29868544600938968</v>
      </c>
      <c r="AT143" s="30">
        <v>0.16005586592178769</v>
      </c>
      <c r="AU143" s="30">
        <v>4.2444444444444444E-2</v>
      </c>
      <c r="AV143" s="28">
        <v>7.22E-2</v>
      </c>
      <c r="AW143" s="28">
        <v>0.16500000000000001</v>
      </c>
      <c r="AX143" s="28">
        <v>-4.4199999999999996E-2</v>
      </c>
      <c r="AY143" s="28">
        <v>0.11599999999999999</v>
      </c>
      <c r="AZ143" s="30" t="s">
        <v>100</v>
      </c>
      <c r="BA143" s="30" t="s">
        <v>100</v>
      </c>
      <c r="BB143" s="30">
        <v>0.1536480686695279</v>
      </c>
      <c r="BC143" s="30">
        <v>0.1217092473082878</v>
      </c>
      <c r="BD143" s="30">
        <v>6.0168067226890755E-2</v>
      </c>
      <c r="BE143" s="30">
        <v>9.5798319327731099E-2</v>
      </c>
      <c r="BF143" s="30">
        <v>0.23991507430997874</v>
      </c>
      <c r="BG143" s="30">
        <v>0.15479999999999999</v>
      </c>
      <c r="BH143" s="29">
        <v>4.83</v>
      </c>
      <c r="BI143" s="29">
        <v>3.58</v>
      </c>
      <c r="BJ143" s="29">
        <v>5.7</v>
      </c>
      <c r="BK143" s="29">
        <v>5.7</v>
      </c>
      <c r="BL143" s="29">
        <v>63.9</v>
      </c>
      <c r="BM143" s="29">
        <v>59.5</v>
      </c>
      <c r="BN143" s="29">
        <v>7.62</v>
      </c>
      <c r="BO143" s="29">
        <v>7.03</v>
      </c>
      <c r="BP143" s="29">
        <v>4.3324840764331212</v>
      </c>
      <c r="BQ143" s="29">
        <v>4.7099999999999991</v>
      </c>
      <c r="BR143" s="29">
        <v>0</v>
      </c>
      <c r="BS143" s="29">
        <v>3.01</v>
      </c>
      <c r="BT143" s="30">
        <v>0.69475154366362823</v>
      </c>
      <c r="BU143" s="29">
        <v>1.3224840764331214</v>
      </c>
      <c r="BV143" s="29">
        <v>-4.1399999999999988</v>
      </c>
      <c r="BW143" s="29">
        <v>0.57000000000000028</v>
      </c>
      <c r="BX143" s="29">
        <v>23.3</v>
      </c>
      <c r="BY143" s="29">
        <v>35.597000000000001</v>
      </c>
      <c r="BZ143" s="29">
        <v>26.3</v>
      </c>
      <c r="CA143" s="29">
        <v>31.886000000000003</v>
      </c>
      <c r="CB143" s="29">
        <v>-0.57299999999999995</v>
      </c>
      <c r="CC143" s="31">
        <v>0.54400000000000004</v>
      </c>
      <c r="CD143" s="31">
        <v>0.67</v>
      </c>
      <c r="CE143" s="31">
        <v>0.36</v>
      </c>
      <c r="CF143" s="31">
        <v>0.63407156436313117</v>
      </c>
      <c r="CG143" s="31">
        <v>0.56821844569878621</v>
      </c>
      <c r="CH143" s="29">
        <v>3.633</v>
      </c>
      <c r="CI143" s="29">
        <v>2.0143</v>
      </c>
      <c r="CJ143" s="29">
        <v>-0.57299999999999995</v>
      </c>
      <c r="CK143" s="28" t="str">
        <f t="shared" si="4"/>
        <v>NA</v>
      </c>
      <c r="CL143" s="34">
        <f t="shared" si="5"/>
        <v>2.0040143009471238</v>
      </c>
      <c r="CM143" s="29">
        <v>4.71</v>
      </c>
      <c r="CN143" s="29">
        <v>1.1299999999999999</v>
      </c>
      <c r="CO143" s="29">
        <v>3.58</v>
      </c>
      <c r="CP143" s="29">
        <v>13.5</v>
      </c>
      <c r="CQ143" s="29">
        <v>7.03</v>
      </c>
      <c r="CR143" s="29">
        <v>19.085999999999999</v>
      </c>
      <c r="CS143" s="29">
        <v>-4.1399999999999988</v>
      </c>
      <c r="CT143" s="29">
        <v>0</v>
      </c>
      <c r="CU143" s="29">
        <v>5.7</v>
      </c>
      <c r="CV143" s="29">
        <v>31.886000000000003</v>
      </c>
      <c r="CW143" s="29">
        <v>7.62</v>
      </c>
      <c r="CX143" s="28">
        <v>0.1536480686695279</v>
      </c>
      <c r="CY143" s="28">
        <v>0.1217092473082878</v>
      </c>
      <c r="CZ143" s="31">
        <v>2.5047244094488188</v>
      </c>
      <c r="DA143" s="5">
        <v>-6.35</v>
      </c>
      <c r="DB143" s="9"/>
      <c r="DC143" s="9"/>
    </row>
    <row r="144" spans="1:107" ht="20">
      <c r="A144" s="25" t="s">
        <v>1049</v>
      </c>
      <c r="B144" s="25" t="s">
        <v>1050</v>
      </c>
      <c r="C144" s="26" t="s">
        <v>151</v>
      </c>
      <c r="D144" s="26" t="s">
        <v>1137</v>
      </c>
      <c r="E144" s="32" t="s">
        <v>99</v>
      </c>
      <c r="F144" s="32" t="s">
        <v>1138</v>
      </c>
      <c r="G144" s="27">
        <v>0.79</v>
      </c>
      <c r="H144" s="27">
        <v>1.094224445455005</v>
      </c>
      <c r="I144" s="28">
        <v>9.0499999999999997E-2</v>
      </c>
      <c r="J144" s="28">
        <v>0.16012731231367794</v>
      </c>
      <c r="K144" s="28">
        <v>3.2000000000000001E-2</v>
      </c>
      <c r="L144" s="28">
        <v>9.3100000000000002E-2</v>
      </c>
      <c r="M144" s="28">
        <v>7.7272999999999994E-2</v>
      </c>
      <c r="N144" s="28">
        <v>0.12976410710970263</v>
      </c>
      <c r="O144" s="28">
        <v>-8.8741173699816558E-2</v>
      </c>
      <c r="P144" s="28">
        <v>1.8422905901782582E-2</v>
      </c>
      <c r="Q144" s="29">
        <v>219.9</v>
      </c>
      <c r="R144" s="29">
        <v>0</v>
      </c>
      <c r="S144" s="29">
        <v>127.2</v>
      </c>
      <c r="T144" s="29">
        <v>127.2</v>
      </c>
      <c r="U144" s="29">
        <v>347.1</v>
      </c>
      <c r="V144" s="29">
        <v>1.86</v>
      </c>
      <c r="W144" s="29">
        <v>345.24</v>
      </c>
      <c r="X144" s="30">
        <v>5.3586862575626618E-3</v>
      </c>
      <c r="Y144" s="31">
        <v>0.78522745935293159</v>
      </c>
      <c r="Z144" s="30">
        <v>0.56407982261640799</v>
      </c>
      <c r="AA144" s="30">
        <v>0.36646499567847879</v>
      </c>
      <c r="AB144" s="30">
        <v>1.2939979654120042</v>
      </c>
      <c r="AC144" s="30">
        <v>0.57844474761255116</v>
      </c>
      <c r="AD144" s="29">
        <v>4.4999999999999998E-2</v>
      </c>
      <c r="AE144" s="31">
        <v>0.12272222222222222</v>
      </c>
      <c r="AF144" s="30">
        <v>3.1622776601683791E-2</v>
      </c>
      <c r="AG144" s="30">
        <v>0.29409182239565929</v>
      </c>
      <c r="AH144" s="31">
        <v>0.13978494623655913</v>
      </c>
      <c r="AI144" s="1">
        <v>2.3026315789473686</v>
      </c>
      <c r="AJ144" s="31">
        <v>16.410447761194028</v>
      </c>
      <c r="AK144" s="31">
        <v>30.499306518723994</v>
      </c>
      <c r="AL144" s="31" t="s">
        <v>100</v>
      </c>
      <c r="AM144" s="31" t="s">
        <v>100</v>
      </c>
      <c r="AN144" s="31">
        <v>2.2370295015259409</v>
      </c>
      <c r="AO144" s="31">
        <v>4.8118161925601752</v>
      </c>
      <c r="AP144" s="31">
        <v>19.728000000000002</v>
      </c>
      <c r="AQ144" s="31">
        <v>17.704615384615384</v>
      </c>
      <c r="AR144" s="31">
        <v>2.270718232044199</v>
      </c>
      <c r="AS144" s="31">
        <v>7.5544857768052518</v>
      </c>
      <c r="AT144" s="30">
        <v>0</v>
      </c>
      <c r="AU144" s="30">
        <v>0</v>
      </c>
      <c r="AV144" s="28">
        <v>0.32200000000000001</v>
      </c>
      <c r="AW144" s="28">
        <v>0.45500000000000002</v>
      </c>
      <c r="AX144" s="28">
        <v>0.45899999999999996</v>
      </c>
      <c r="AY144" s="28">
        <v>0.46</v>
      </c>
      <c r="AZ144" s="30" t="s">
        <v>100</v>
      </c>
      <c r="BA144" s="30" t="s">
        <v>100</v>
      </c>
      <c r="BB144" s="30">
        <v>7.138613861386138E-2</v>
      </c>
      <c r="BC144" s="30">
        <v>0.14818701301148521</v>
      </c>
      <c r="BD144" s="30">
        <v>0.13918918918918918</v>
      </c>
      <c r="BE144" s="30">
        <v>0.33783783783783783</v>
      </c>
      <c r="BF144" s="30">
        <v>0.3342592592592592</v>
      </c>
      <c r="BG144" s="30" t="s">
        <v>100</v>
      </c>
      <c r="BH144" s="29">
        <v>13.4</v>
      </c>
      <c r="BI144" s="29">
        <v>7.21</v>
      </c>
      <c r="BJ144" s="29">
        <v>17.5</v>
      </c>
      <c r="BK144" s="29">
        <v>17.5</v>
      </c>
      <c r="BL144" s="29">
        <v>45.7</v>
      </c>
      <c r="BM144" s="29">
        <v>51.8</v>
      </c>
      <c r="BN144" s="29">
        <v>17.399999999999999</v>
      </c>
      <c r="BO144" s="29">
        <v>19.5</v>
      </c>
      <c r="BP144" s="29">
        <v>11.650462962962964</v>
      </c>
      <c r="BQ144" s="29">
        <v>-89.9</v>
      </c>
      <c r="BR144" s="29">
        <v>0</v>
      </c>
      <c r="BS144" s="29">
        <v>2.5299999999999998</v>
      </c>
      <c r="BT144" s="30">
        <v>0.21715875223524733</v>
      </c>
      <c r="BU144" s="29">
        <v>9.1204629629629643</v>
      </c>
      <c r="BV144" s="29">
        <v>94.580000000000013</v>
      </c>
      <c r="BW144" s="29">
        <v>4.68</v>
      </c>
      <c r="BX144" s="29">
        <v>101</v>
      </c>
      <c r="BY144" s="29">
        <v>78.619999999999976</v>
      </c>
      <c r="BZ144" s="29">
        <v>98.3</v>
      </c>
      <c r="CA144" s="29">
        <v>152.04</v>
      </c>
      <c r="CB144" s="29">
        <v>0</v>
      </c>
      <c r="CC144" s="31">
        <v>6.2E-2</v>
      </c>
      <c r="CD144" s="31">
        <v>8.0000000000000002E-3</v>
      </c>
      <c r="CE144" s="31">
        <v>0.36</v>
      </c>
      <c r="CF144" s="31" t="s">
        <v>100</v>
      </c>
      <c r="CG144" s="31" t="s">
        <v>100</v>
      </c>
      <c r="CH144" s="29" t="s">
        <v>100</v>
      </c>
      <c r="CI144" s="29" t="s">
        <v>100</v>
      </c>
      <c r="CJ144" s="29">
        <v>0</v>
      </c>
      <c r="CK144" s="28">
        <f t="shared" si="4"/>
        <v>0</v>
      </c>
      <c r="CL144" s="34">
        <f t="shared" si="5"/>
        <v>0.3005787950539332</v>
      </c>
      <c r="CM144" s="29">
        <v>10.8</v>
      </c>
      <c r="CN144" s="29">
        <v>3.61</v>
      </c>
      <c r="CO144" s="29">
        <v>7.21</v>
      </c>
      <c r="CP144" s="29">
        <v>219.9</v>
      </c>
      <c r="CQ144" s="29">
        <v>19.5</v>
      </c>
      <c r="CR144" s="29">
        <v>345.24</v>
      </c>
      <c r="CS144" s="29" t="s">
        <v>100</v>
      </c>
      <c r="CT144" s="29">
        <v>0</v>
      </c>
      <c r="CU144" s="29">
        <v>17.5</v>
      </c>
      <c r="CV144" s="29">
        <v>152.04</v>
      </c>
      <c r="CW144" s="29">
        <v>17.399999999999999</v>
      </c>
      <c r="CX144" s="28">
        <v>7.138613861386138E-2</v>
      </c>
      <c r="CY144" s="28">
        <v>0.14818701301148521</v>
      </c>
      <c r="CZ144" s="31">
        <v>19.841379310344831</v>
      </c>
      <c r="DA144" s="5">
        <v>6.9969195740976362</v>
      </c>
      <c r="DB144" s="9"/>
      <c r="DC144" s="9"/>
    </row>
    <row r="145" spans="1:107" ht="20">
      <c r="A145" s="25" t="s">
        <v>499</v>
      </c>
      <c r="B145" s="25" t="s">
        <v>500</v>
      </c>
      <c r="C145" s="26" t="s">
        <v>104</v>
      </c>
      <c r="D145" s="26" t="s">
        <v>1137</v>
      </c>
      <c r="E145" s="32" t="s">
        <v>99</v>
      </c>
      <c r="F145" s="32" t="s">
        <v>1138</v>
      </c>
      <c r="G145" s="27">
        <v>1.07</v>
      </c>
      <c r="H145" s="27">
        <v>1.4125587144622993</v>
      </c>
      <c r="I145" s="28">
        <v>9.0499999999999997E-2</v>
      </c>
      <c r="J145" s="28">
        <v>0.1889365636588381</v>
      </c>
      <c r="K145" s="28">
        <v>4.7E-2</v>
      </c>
      <c r="L145" s="28">
        <v>0.1081</v>
      </c>
      <c r="M145" s="28">
        <v>8.9722999999999997E-2</v>
      </c>
      <c r="N145" s="28">
        <v>0.164876345505618</v>
      </c>
      <c r="O145" s="28">
        <v>-0.1842759301746752</v>
      </c>
      <c r="P145" s="28">
        <v>-0.16903443525448586</v>
      </c>
      <c r="Q145" s="29">
        <v>80.900000000000006</v>
      </c>
      <c r="R145" s="29">
        <v>0</v>
      </c>
      <c r="S145" s="29">
        <v>25.9</v>
      </c>
      <c r="T145" s="29">
        <v>25.9</v>
      </c>
      <c r="U145" s="29">
        <v>106.80000000000001</v>
      </c>
      <c r="V145" s="29">
        <v>13.6</v>
      </c>
      <c r="W145" s="29">
        <v>93.200000000000017</v>
      </c>
      <c r="X145" s="30">
        <v>0.12734082397003743</v>
      </c>
      <c r="Y145" s="31">
        <v>9.9754275019790697E-3</v>
      </c>
      <c r="Z145" s="30">
        <v>0.10439338976219266</v>
      </c>
      <c r="AA145" s="30">
        <v>0.2425093632958801</v>
      </c>
      <c r="AB145" s="30">
        <v>0.11656165616561656</v>
      </c>
      <c r="AC145" s="30">
        <v>0.32014833127317671</v>
      </c>
      <c r="AD145" s="29">
        <v>4.0000000000000001E-3</v>
      </c>
      <c r="AE145" s="31">
        <v>2.3683333333333336</v>
      </c>
      <c r="AF145" s="30" t="s">
        <v>100</v>
      </c>
      <c r="AG145" s="30" t="s">
        <v>100</v>
      </c>
      <c r="AH145" s="31">
        <v>0</v>
      </c>
      <c r="AI145" s="1" t="s">
        <v>100</v>
      </c>
      <c r="AJ145" s="31">
        <v>226.61064425770311</v>
      </c>
      <c r="AK145" s="31">
        <v>78.543689320388353</v>
      </c>
      <c r="AL145" s="31" t="s">
        <v>100</v>
      </c>
      <c r="AM145" s="31" t="s">
        <v>100</v>
      </c>
      <c r="AN145" s="31">
        <v>0.36408640864086411</v>
      </c>
      <c r="AO145" s="31">
        <v>0.34469535577332772</v>
      </c>
      <c r="AP145" s="31" t="s">
        <v>100</v>
      </c>
      <c r="AQ145" s="31">
        <v>4.8795811518324612</v>
      </c>
      <c r="AR145" s="31">
        <v>0.3974413646055438</v>
      </c>
      <c r="AS145" s="31">
        <v>0.39710268427780154</v>
      </c>
      <c r="AT145" s="30">
        <v>0</v>
      </c>
      <c r="AU145" s="30">
        <v>0</v>
      </c>
      <c r="AV145" s="28" t="s">
        <v>100</v>
      </c>
      <c r="AW145" s="28" t="s">
        <v>100</v>
      </c>
      <c r="AX145" s="28">
        <v>-6.7000000000000004E-2</v>
      </c>
      <c r="AY145" s="28">
        <v>4.2199999999999994E-2</v>
      </c>
      <c r="AZ145" s="30" t="s">
        <v>100</v>
      </c>
      <c r="BA145" s="30" t="s">
        <v>100</v>
      </c>
      <c r="BB145" s="30">
        <v>4.6606334841628964E-3</v>
      </c>
      <c r="BC145" s="30">
        <v>-4.1580897488678464E-3</v>
      </c>
      <c r="BD145" s="30">
        <v>4.3773905652358686E-3</v>
      </c>
      <c r="BE145" s="30">
        <v>-4.2923926901827451E-3</v>
      </c>
      <c r="BF145" s="30">
        <v>0</v>
      </c>
      <c r="BG145" s="30">
        <v>4.0899999999999999E-2</v>
      </c>
      <c r="BH145" s="29">
        <v>0.35699999999999998</v>
      </c>
      <c r="BI145" s="29">
        <v>1.03</v>
      </c>
      <c r="BJ145" s="29">
        <v>-1.01</v>
      </c>
      <c r="BK145" s="29">
        <v>-1.01</v>
      </c>
      <c r="BL145" s="29">
        <v>234.7</v>
      </c>
      <c r="BM145" s="29">
        <v>235.3</v>
      </c>
      <c r="BN145" s="29">
        <v>23.5</v>
      </c>
      <c r="BO145" s="29">
        <v>19.100000000000001</v>
      </c>
      <c r="BP145" s="29">
        <v>-1.01</v>
      </c>
      <c r="BQ145" s="29">
        <v>7.6749999999999998</v>
      </c>
      <c r="BR145" s="29">
        <v>0</v>
      </c>
      <c r="BS145" s="29">
        <v>6.9020000000000001</v>
      </c>
      <c r="BT145" s="30" t="s">
        <v>100</v>
      </c>
      <c r="BU145" s="29">
        <v>-7.9119999999999999</v>
      </c>
      <c r="BV145" s="29">
        <v>-13.547000000000001</v>
      </c>
      <c r="BW145" s="29">
        <v>-5.8719999999999999</v>
      </c>
      <c r="BX145" s="29">
        <v>221</v>
      </c>
      <c r="BY145" s="29">
        <v>242.9</v>
      </c>
      <c r="BZ145" s="29">
        <v>222.2</v>
      </c>
      <c r="CA145" s="29">
        <v>234.5</v>
      </c>
      <c r="CB145" s="29">
        <v>0</v>
      </c>
      <c r="CC145" s="31" t="s">
        <v>100</v>
      </c>
      <c r="CD145" s="31">
        <v>0.78</v>
      </c>
      <c r="CE145" s="31">
        <v>0.36</v>
      </c>
      <c r="CF145" s="31" t="s">
        <v>100</v>
      </c>
      <c r="CG145" s="31" t="s">
        <v>100</v>
      </c>
      <c r="CH145" s="29" t="s">
        <v>100</v>
      </c>
      <c r="CI145" s="29" t="s">
        <v>100</v>
      </c>
      <c r="CJ145" s="29">
        <v>0</v>
      </c>
      <c r="CK145" s="28">
        <f t="shared" si="4"/>
        <v>0</v>
      </c>
      <c r="CL145" s="34">
        <f t="shared" si="5"/>
        <v>1.0008528784648187</v>
      </c>
      <c r="CM145" s="29" t="s">
        <v>100</v>
      </c>
      <c r="CN145" s="29" t="s">
        <v>100</v>
      </c>
      <c r="CO145" s="29">
        <v>1.03</v>
      </c>
      <c r="CP145" s="29">
        <v>80.900000000000006</v>
      </c>
      <c r="CQ145" s="29">
        <v>19.100000000000001</v>
      </c>
      <c r="CR145" s="29">
        <v>93.200000000000017</v>
      </c>
      <c r="CS145" s="29" t="s">
        <v>100</v>
      </c>
      <c r="CT145" s="29">
        <v>0</v>
      </c>
      <c r="CU145" s="29">
        <v>-1.01</v>
      </c>
      <c r="CV145" s="29">
        <v>234.5</v>
      </c>
      <c r="CW145" s="29">
        <v>23.5</v>
      </c>
      <c r="CX145" s="28">
        <v>4.6606334841628964E-3</v>
      </c>
      <c r="CY145" s="28">
        <v>-4.1580897488678464E-3</v>
      </c>
      <c r="CZ145" s="31">
        <v>3.9659574468085115</v>
      </c>
      <c r="DA145" s="5">
        <v>83.118811881188108</v>
      </c>
      <c r="DB145" s="9"/>
      <c r="DC145" s="9"/>
    </row>
    <row r="146" spans="1:107" ht="20">
      <c r="A146" s="25" t="s">
        <v>657</v>
      </c>
      <c r="B146" s="25" t="s">
        <v>658</v>
      </c>
      <c r="C146" s="26" t="s">
        <v>121</v>
      </c>
      <c r="D146" s="26" t="s">
        <v>1137</v>
      </c>
      <c r="E146" s="32" t="s">
        <v>99</v>
      </c>
      <c r="F146" s="32" t="s">
        <v>1138</v>
      </c>
      <c r="G146" s="27">
        <v>0.85</v>
      </c>
      <c r="H146" s="27">
        <v>0.85</v>
      </c>
      <c r="I146" s="28">
        <v>9.0499999999999997E-2</v>
      </c>
      <c r="J146" s="28">
        <v>0.13802500000000001</v>
      </c>
      <c r="K146" s="28">
        <v>3.2000000000000001E-2</v>
      </c>
      <c r="L146" s="28">
        <v>9.3100000000000002E-2</v>
      </c>
      <c r="M146" s="28">
        <v>7.7272999999999994E-2</v>
      </c>
      <c r="N146" s="28">
        <v>0.13802500000000001</v>
      </c>
      <c r="O146" s="28">
        <v>1.5139556962025291E-2</v>
      </c>
      <c r="P146" s="28">
        <v>9.5765485891326246E-2</v>
      </c>
      <c r="Q146" s="29">
        <v>128.80000000000001</v>
      </c>
      <c r="R146" s="29">
        <v>0</v>
      </c>
      <c r="S146" s="29">
        <v>0</v>
      </c>
      <c r="T146" s="29">
        <v>0</v>
      </c>
      <c r="U146" s="29">
        <v>128.80000000000001</v>
      </c>
      <c r="V146" s="29">
        <v>30.5</v>
      </c>
      <c r="W146" s="29">
        <v>98.300000000000011</v>
      </c>
      <c r="X146" s="30">
        <v>0.23680124223602483</v>
      </c>
      <c r="Y146" s="31">
        <v>2.2403441168563488E-3</v>
      </c>
      <c r="Z146" s="30">
        <v>0</v>
      </c>
      <c r="AA146" s="30">
        <v>0</v>
      </c>
      <c r="AB146" s="30">
        <v>0</v>
      </c>
      <c r="AC146" s="30">
        <v>0</v>
      </c>
      <c r="AD146" s="29">
        <v>0.115</v>
      </c>
      <c r="AE146" s="31">
        <v>0.50147222222222221</v>
      </c>
      <c r="AF146" s="30">
        <v>7.7459666924148338E-2</v>
      </c>
      <c r="AG146" s="30">
        <v>0.3872983346207417</v>
      </c>
      <c r="AH146" s="31">
        <v>0.23076923076923075</v>
      </c>
      <c r="AI146" s="1" t="s">
        <v>100</v>
      </c>
      <c r="AJ146" s="31">
        <v>19.724349157733538</v>
      </c>
      <c r="AK146" s="31">
        <v>10.644628099173556</v>
      </c>
      <c r="AL146" s="31" t="s">
        <v>100</v>
      </c>
      <c r="AM146" s="31" t="s">
        <v>100</v>
      </c>
      <c r="AN146" s="31">
        <v>1.6470588235294119</v>
      </c>
      <c r="AO146" s="31">
        <v>1.4455667789001125</v>
      </c>
      <c r="AP146" s="31">
        <v>6.8263888888888893</v>
      </c>
      <c r="AQ146" s="31">
        <v>5.7151162790697683</v>
      </c>
      <c r="AR146" s="31">
        <v>2.0953233576331161</v>
      </c>
      <c r="AS146" s="31">
        <v>1.1032547699214368</v>
      </c>
      <c r="AT146" s="30">
        <v>0.15537190082644628</v>
      </c>
      <c r="AU146" s="30">
        <v>1.4596273291925463E-2</v>
      </c>
      <c r="AV146" s="28">
        <v>5.3499999999999999E-2</v>
      </c>
      <c r="AW146" s="28">
        <v>0.218</v>
      </c>
      <c r="AX146" s="28">
        <v>8.929999999999999E-2</v>
      </c>
      <c r="AY146" s="28">
        <v>7.8100000000000003E-2</v>
      </c>
      <c r="AZ146" s="30" t="s">
        <v>100</v>
      </c>
      <c r="BA146" s="30" t="s">
        <v>100</v>
      </c>
      <c r="BB146" s="30">
        <v>0.1531645569620253</v>
      </c>
      <c r="BC146" s="30">
        <v>0.23379048589132626</v>
      </c>
      <c r="BD146" s="30">
        <v>0.12872340425531914</v>
      </c>
      <c r="BE146" s="30">
        <v>0.15319148936170213</v>
      </c>
      <c r="BF146" s="30">
        <v>0.21753246753246752</v>
      </c>
      <c r="BG146" s="30" t="s">
        <v>100</v>
      </c>
      <c r="BH146" s="29">
        <v>6.53</v>
      </c>
      <c r="BI146" s="29">
        <v>12.1</v>
      </c>
      <c r="BJ146" s="29">
        <v>14.4</v>
      </c>
      <c r="BK146" s="29">
        <v>14.4</v>
      </c>
      <c r="BL146" s="29">
        <v>89.1</v>
      </c>
      <c r="BM146" s="29">
        <v>94</v>
      </c>
      <c r="BN146" s="29">
        <v>10.9</v>
      </c>
      <c r="BO146" s="29">
        <v>17.2</v>
      </c>
      <c r="BP146" s="29">
        <v>11.267532467532469</v>
      </c>
      <c r="BQ146" s="29">
        <v>0</v>
      </c>
      <c r="BR146" s="29">
        <v>0</v>
      </c>
      <c r="BS146" s="29">
        <v>4.4000000000000004</v>
      </c>
      <c r="BT146" s="30">
        <v>0.3905025357307515</v>
      </c>
      <c r="BU146" s="29">
        <v>6.8675324675324685</v>
      </c>
      <c r="BV146" s="29">
        <v>7.6999999999999993</v>
      </c>
      <c r="BW146" s="29">
        <v>7.6999999999999993</v>
      </c>
      <c r="BX146" s="29">
        <v>79</v>
      </c>
      <c r="BY146" s="29">
        <v>48.195</v>
      </c>
      <c r="BZ146" s="29">
        <v>78.2</v>
      </c>
      <c r="CA146" s="29">
        <v>46.914000000000001</v>
      </c>
      <c r="CB146" s="29">
        <v>-1.88</v>
      </c>
      <c r="CC146" s="31">
        <v>0.2</v>
      </c>
      <c r="CD146" s="31">
        <v>0.14099999999999999</v>
      </c>
      <c r="CE146" s="31">
        <v>0.36</v>
      </c>
      <c r="CF146" s="31">
        <v>0.41347019270310775</v>
      </c>
      <c r="CG146" s="31">
        <v>0.4116223921020315</v>
      </c>
      <c r="CH146" s="29">
        <v>11.376999999999999</v>
      </c>
      <c r="CI146" s="29">
        <v>8.9259999999999984</v>
      </c>
      <c r="CJ146" s="29">
        <v>-2.5350000000000001</v>
      </c>
      <c r="CK146" s="28">
        <f t="shared" si="4"/>
        <v>-0.32922077922077925</v>
      </c>
      <c r="CL146" s="34">
        <f t="shared" si="5"/>
        <v>1.8992198490855607</v>
      </c>
      <c r="CM146" s="29">
        <v>15.4</v>
      </c>
      <c r="CN146" s="29">
        <v>3.35</v>
      </c>
      <c r="CO146" s="29">
        <v>12.1</v>
      </c>
      <c r="CP146" s="29">
        <v>128.80000000000001</v>
      </c>
      <c r="CQ146" s="29">
        <v>17.2</v>
      </c>
      <c r="CR146" s="29">
        <v>98.300000000000011</v>
      </c>
      <c r="CS146" s="29">
        <v>7.6999999999999993</v>
      </c>
      <c r="CT146" s="29">
        <v>0</v>
      </c>
      <c r="CU146" s="29">
        <v>14.4</v>
      </c>
      <c r="CV146" s="29">
        <v>46.914000000000001</v>
      </c>
      <c r="CW146" s="29">
        <v>10.9</v>
      </c>
      <c r="CX146" s="28">
        <v>0.1531645569620253</v>
      </c>
      <c r="CY146" s="28">
        <v>0.23379048589132626</v>
      </c>
      <c r="CZ146" s="31">
        <v>9.0183486238532122</v>
      </c>
      <c r="DA146" s="5" t="s">
        <v>100</v>
      </c>
      <c r="DB146" s="9"/>
      <c r="DC146" s="9"/>
    </row>
    <row r="147" spans="1:107" ht="20">
      <c r="A147" s="25" t="s">
        <v>378</v>
      </c>
      <c r="B147" s="25" t="s">
        <v>379</v>
      </c>
      <c r="C147" s="26" t="s">
        <v>110</v>
      </c>
      <c r="D147" s="26" t="s">
        <v>1137</v>
      </c>
      <c r="E147" s="32" t="s">
        <v>99</v>
      </c>
      <c r="F147" s="32" t="s">
        <v>1138</v>
      </c>
      <c r="G147" s="27">
        <v>1.05</v>
      </c>
      <c r="H147" s="27">
        <v>18.411828659254386</v>
      </c>
      <c r="I147" s="28">
        <v>9.0499999999999997E-2</v>
      </c>
      <c r="J147" s="28">
        <v>1.7273704936625218</v>
      </c>
      <c r="K147" s="28">
        <v>4.7E-2</v>
      </c>
      <c r="L147" s="28">
        <v>0.1081</v>
      </c>
      <c r="M147" s="28">
        <v>8.9722999999999997E-2</v>
      </c>
      <c r="N147" s="28">
        <v>0.18311567164434281</v>
      </c>
      <c r="O147" s="28">
        <v>-1.7995726597275037</v>
      </c>
      <c r="P147" s="28">
        <v>-7.2379486798545403E-2</v>
      </c>
      <c r="Q147" s="29">
        <v>42.3</v>
      </c>
      <c r="R147" s="29">
        <v>8.3336688442480771</v>
      </c>
      <c r="S147" s="29">
        <v>691.1</v>
      </c>
      <c r="T147" s="29">
        <v>699.43366884424813</v>
      </c>
      <c r="U147" s="29">
        <v>741.73366884424809</v>
      </c>
      <c r="V147" s="29">
        <v>72.2</v>
      </c>
      <c r="W147" s="29">
        <v>669.53366884424804</v>
      </c>
      <c r="X147" s="30">
        <v>9.7339520952986189E-2</v>
      </c>
      <c r="Y147" s="31">
        <v>0.63731590329712817</v>
      </c>
      <c r="Z147" s="30">
        <v>0.89130070062416289</v>
      </c>
      <c r="AA147" s="30">
        <v>0.94297144409541123</v>
      </c>
      <c r="AB147" s="30">
        <v>8.1996913111869656</v>
      </c>
      <c r="AC147" s="30">
        <v>16.535074913575606</v>
      </c>
      <c r="AD147" s="29">
        <v>5.0000000000000001E-3</v>
      </c>
      <c r="AE147" s="31">
        <v>-0.25225000000000009</v>
      </c>
      <c r="AF147" s="30">
        <v>7.0710678118654752E-2</v>
      </c>
      <c r="AG147" s="30" t="s">
        <v>100</v>
      </c>
      <c r="AH147" s="31">
        <v>0.6</v>
      </c>
      <c r="AI147" s="1">
        <v>1.3090586145648313</v>
      </c>
      <c r="AJ147" s="31">
        <v>2.7290322580645161</v>
      </c>
      <c r="AK147" s="31" t="s">
        <v>100</v>
      </c>
      <c r="AL147" s="31">
        <v>1.6666666666666667</v>
      </c>
      <c r="AM147" s="31" t="s">
        <v>100</v>
      </c>
      <c r="AN147" s="31">
        <v>0.49589683470105506</v>
      </c>
      <c r="AO147" s="31">
        <v>6.9641093184063224E-2</v>
      </c>
      <c r="AP147" s="31">
        <v>8.5211383077112206</v>
      </c>
      <c r="AQ147" s="31">
        <v>3.6739117034912647</v>
      </c>
      <c r="AR147" s="31">
        <v>0.94126360587462821</v>
      </c>
      <c r="AS147" s="31">
        <v>1.1022944827860521</v>
      </c>
      <c r="AT147" s="30" t="s">
        <v>100</v>
      </c>
      <c r="AU147" s="30">
        <v>0</v>
      </c>
      <c r="AV147" s="28" t="e">
        <v>#VALUE!</v>
      </c>
      <c r="AW147" s="28" t="e">
        <v>#VALUE!</v>
      </c>
      <c r="AX147" s="28">
        <v>-0.11900000000000001</v>
      </c>
      <c r="AY147" s="28">
        <v>-3.39E-2</v>
      </c>
      <c r="AZ147" s="30" t="s">
        <v>100</v>
      </c>
      <c r="BA147" s="30">
        <v>3.32E-3</v>
      </c>
      <c r="BB147" s="30">
        <v>-7.2202166064981949E-2</v>
      </c>
      <c r="BC147" s="30">
        <v>0.11073618484579741</v>
      </c>
      <c r="BD147" s="30">
        <v>-1.050236303168213E-2</v>
      </c>
      <c r="BE147" s="30">
        <v>0.13753416109075864</v>
      </c>
      <c r="BF147" s="30">
        <v>0</v>
      </c>
      <c r="BG147" s="30">
        <v>2.2200000000000001E-2</v>
      </c>
      <c r="BH147" s="29">
        <v>15.5</v>
      </c>
      <c r="BI147" s="29">
        <v>-6</v>
      </c>
      <c r="BJ147" s="29">
        <v>73.7</v>
      </c>
      <c r="BK147" s="29">
        <v>78.573266231150399</v>
      </c>
      <c r="BL147" s="29">
        <v>607.4</v>
      </c>
      <c r="BM147" s="29">
        <v>571.29999999999995</v>
      </c>
      <c r="BN147" s="29">
        <v>184.9</v>
      </c>
      <c r="BO147" s="29">
        <v>182.23999999999998</v>
      </c>
      <c r="BP147" s="29">
        <v>78.573266231150399</v>
      </c>
      <c r="BQ147" s="29">
        <v>74.3</v>
      </c>
      <c r="BR147" s="29">
        <v>0</v>
      </c>
      <c r="BS147" s="29">
        <v>47.21</v>
      </c>
      <c r="BT147" s="30">
        <v>0.60084049275889184</v>
      </c>
      <c r="BU147" s="29">
        <v>31.363266231150398</v>
      </c>
      <c r="BV147" s="29">
        <v>-127.50999999999999</v>
      </c>
      <c r="BW147" s="29">
        <v>-53.21</v>
      </c>
      <c r="BX147" s="29">
        <v>83.1</v>
      </c>
      <c r="BY147" s="29">
        <v>709.55366884424825</v>
      </c>
      <c r="BZ147" s="29">
        <v>85.3</v>
      </c>
      <c r="CA147" s="29">
        <v>711.31366884424801</v>
      </c>
      <c r="CB147" s="29">
        <v>0</v>
      </c>
      <c r="CC147" s="31">
        <v>-0.435</v>
      </c>
      <c r="CD147" s="31">
        <v>0.60799999999999998</v>
      </c>
      <c r="CE147" s="31">
        <v>0.36</v>
      </c>
      <c r="CF147" s="31">
        <v>1.1359134143492156</v>
      </c>
      <c r="CG147" s="31">
        <v>1.161067704395037</v>
      </c>
      <c r="CH147" s="29">
        <v>45.391000000000005</v>
      </c>
      <c r="CI147" s="29">
        <v>-8.8556000000000008</v>
      </c>
      <c r="CJ147" s="29">
        <v>0</v>
      </c>
      <c r="CK147" s="28">
        <f t="shared" si="4"/>
        <v>0</v>
      </c>
      <c r="CL147" s="34">
        <f t="shared" si="5"/>
        <v>0.85391301559958999</v>
      </c>
      <c r="CM147" s="29" t="s">
        <v>100</v>
      </c>
      <c r="CN147" s="29" t="s">
        <v>100</v>
      </c>
      <c r="CO147" s="29" t="s">
        <v>100</v>
      </c>
      <c r="CP147" s="29" t="s">
        <v>100</v>
      </c>
      <c r="CQ147" s="29">
        <v>182.23999999999998</v>
      </c>
      <c r="CR147" s="29">
        <v>669.53366884424804</v>
      </c>
      <c r="CS147" s="29" t="s">
        <v>100</v>
      </c>
      <c r="CT147" s="29">
        <v>0</v>
      </c>
      <c r="CU147" s="29">
        <v>78.573266231150399</v>
      </c>
      <c r="CV147" s="29">
        <v>711.31366884424801</v>
      </c>
      <c r="CW147" s="29">
        <v>184.9</v>
      </c>
      <c r="CX147" s="28">
        <v>-7.2202166064981949E-2</v>
      </c>
      <c r="CY147" s="28">
        <v>0.11073618484579741</v>
      </c>
      <c r="CZ147" s="31">
        <v>3.6210582414507737</v>
      </c>
      <c r="DA147" s="5" t="s">
        <v>100</v>
      </c>
      <c r="DB147" s="9"/>
      <c r="DC147" s="9"/>
    </row>
    <row r="148" spans="1:107" ht="20">
      <c r="A148" s="25" t="s">
        <v>821</v>
      </c>
      <c r="B148" s="25" t="s">
        <v>822</v>
      </c>
      <c r="C148" s="26" t="s">
        <v>147</v>
      </c>
      <c r="D148" s="26" t="s">
        <v>1137</v>
      </c>
      <c r="E148" s="32" t="s">
        <v>99</v>
      </c>
      <c r="F148" s="32" t="s">
        <v>1138</v>
      </c>
      <c r="G148" s="27">
        <v>0.75</v>
      </c>
      <c r="H148" s="27">
        <v>1.4139315230224321</v>
      </c>
      <c r="I148" s="28">
        <v>9.0499999999999997E-2</v>
      </c>
      <c r="J148" s="28">
        <v>0.18906080283353011</v>
      </c>
      <c r="K148" s="28">
        <v>4.7E-2</v>
      </c>
      <c r="L148" s="28">
        <v>0.1081</v>
      </c>
      <c r="M148" s="28">
        <v>8.9722999999999997E-2</v>
      </c>
      <c r="N148" s="28">
        <v>0.13582662684931507</v>
      </c>
      <c r="O148" s="28">
        <v>-0.11633353010625738</v>
      </c>
      <c r="P148" s="28">
        <v>-6.6832017053205392E-2</v>
      </c>
      <c r="Q148" s="29">
        <v>8.4700000000000006</v>
      </c>
      <c r="R148" s="29">
        <v>0</v>
      </c>
      <c r="S148" s="29">
        <v>9.7799999999999994</v>
      </c>
      <c r="T148" s="29">
        <v>9.7799999999999994</v>
      </c>
      <c r="U148" s="29">
        <v>18.25</v>
      </c>
      <c r="V148" s="29">
        <v>0.71799999999999997</v>
      </c>
      <c r="W148" s="29">
        <v>17.532</v>
      </c>
      <c r="X148" s="30">
        <v>3.9342465753424656E-2</v>
      </c>
      <c r="Y148" s="31">
        <v>2.2377622377622378E-2</v>
      </c>
      <c r="Z148" s="30">
        <v>0.4237435008665511</v>
      </c>
      <c r="AA148" s="30">
        <v>0.53589041095890411</v>
      </c>
      <c r="AB148" s="30">
        <v>0.73533834586466151</v>
      </c>
      <c r="AC148" s="30">
        <v>1.1546635182998817</v>
      </c>
      <c r="AD148" s="29">
        <v>1.2E-2</v>
      </c>
      <c r="AE148" s="31">
        <v>-0.14858333333333337</v>
      </c>
      <c r="AF148" s="30">
        <v>5.4772255750516613E-2</v>
      </c>
      <c r="AG148" s="30" t="s">
        <v>100</v>
      </c>
      <c r="AH148" s="31">
        <v>0.18518518518518523</v>
      </c>
      <c r="AI148" s="1">
        <v>2.9953198127925114</v>
      </c>
      <c r="AJ148" s="31">
        <v>7.7</v>
      </c>
      <c r="AK148" s="31">
        <v>8.1442307692307701</v>
      </c>
      <c r="AL148" s="31" t="s">
        <v>100</v>
      </c>
      <c r="AM148" s="31" t="s">
        <v>100</v>
      </c>
      <c r="AN148" s="31">
        <v>0.63684210526315788</v>
      </c>
      <c r="AO148" s="31">
        <v>0.31722846441947566</v>
      </c>
      <c r="AP148" s="31">
        <v>9.1312499999999996</v>
      </c>
      <c r="AQ148" s="31">
        <v>4.6752000000000002</v>
      </c>
      <c r="AR148" s="31">
        <v>0.78400858599409717</v>
      </c>
      <c r="AS148" s="31">
        <v>0.65662921348314607</v>
      </c>
      <c r="AT148" s="30">
        <v>0</v>
      </c>
      <c r="AU148" s="30">
        <v>0</v>
      </c>
      <c r="AV148" s="28">
        <v>0.14800000000000002</v>
      </c>
      <c r="AW148" s="28">
        <v>0.27899999999999997</v>
      </c>
      <c r="AX148" s="28">
        <v>9.5000000000000001E-2</v>
      </c>
      <c r="AY148" s="28">
        <v>7.0800000000000002E-2</v>
      </c>
      <c r="AZ148" s="30" t="s">
        <v>100</v>
      </c>
      <c r="BA148" s="30" t="s">
        <v>100</v>
      </c>
      <c r="BB148" s="30">
        <v>7.2727272727272724E-2</v>
      </c>
      <c r="BC148" s="30">
        <v>6.8994609796109677E-2</v>
      </c>
      <c r="BD148" s="30">
        <v>4.0944881889763786E-2</v>
      </c>
      <c r="BE148" s="30">
        <v>7.5590551181102361E-2</v>
      </c>
      <c r="BF148" s="30">
        <v>0.23333333333333331</v>
      </c>
      <c r="BG148" s="30" t="s">
        <v>100</v>
      </c>
      <c r="BH148" s="29">
        <v>1.1000000000000001</v>
      </c>
      <c r="BI148" s="29">
        <v>1.04</v>
      </c>
      <c r="BJ148" s="29">
        <v>1.92</v>
      </c>
      <c r="BK148" s="29">
        <v>1.92</v>
      </c>
      <c r="BL148" s="29">
        <v>26.7</v>
      </c>
      <c r="BM148" s="29">
        <v>25.4</v>
      </c>
      <c r="BN148" s="29">
        <v>3.72</v>
      </c>
      <c r="BO148" s="29">
        <v>3.75</v>
      </c>
      <c r="BP148" s="29">
        <v>1.472</v>
      </c>
      <c r="BQ148" s="29">
        <v>1.2210000000000001</v>
      </c>
      <c r="BR148" s="29">
        <v>0</v>
      </c>
      <c r="BS148" s="29">
        <v>3.91</v>
      </c>
      <c r="BT148" s="30">
        <v>2.65625</v>
      </c>
      <c r="BU148" s="29">
        <v>-2.4380000000000002</v>
      </c>
      <c r="BV148" s="29">
        <v>-4.0910000000000002</v>
      </c>
      <c r="BW148" s="29">
        <v>-2.87</v>
      </c>
      <c r="BX148" s="29">
        <v>14.3</v>
      </c>
      <c r="BY148" s="29">
        <v>21.335000000000001</v>
      </c>
      <c r="BZ148" s="29">
        <v>13.3</v>
      </c>
      <c r="CA148" s="29">
        <v>22.361999999999998</v>
      </c>
      <c r="CB148" s="29">
        <v>0</v>
      </c>
      <c r="CC148" s="31">
        <v>-0.3</v>
      </c>
      <c r="CD148" s="31">
        <v>0.44700000000000001</v>
      </c>
      <c r="CE148" s="31">
        <v>0.36</v>
      </c>
      <c r="CF148" s="31" t="s">
        <v>100</v>
      </c>
      <c r="CG148" s="31" t="s">
        <v>100</v>
      </c>
      <c r="CH148" s="29" t="s">
        <v>100</v>
      </c>
      <c r="CI148" s="29" t="s">
        <v>100</v>
      </c>
      <c r="CJ148" s="29">
        <v>0</v>
      </c>
      <c r="CK148" s="28">
        <f t="shared" si="4"/>
        <v>0</v>
      </c>
      <c r="CL148" s="34">
        <f t="shared" si="5"/>
        <v>1.1939898041320096</v>
      </c>
      <c r="CM148" s="29">
        <v>1.29</v>
      </c>
      <c r="CN148" s="29">
        <v>0.30099999999999999</v>
      </c>
      <c r="CO148" s="29">
        <v>1.04</v>
      </c>
      <c r="CP148" s="29">
        <v>8.4700000000000006</v>
      </c>
      <c r="CQ148" s="29">
        <v>3.75</v>
      </c>
      <c r="CR148" s="29">
        <v>17.532</v>
      </c>
      <c r="CS148" s="29" t="s">
        <v>100</v>
      </c>
      <c r="CT148" s="29">
        <v>0</v>
      </c>
      <c r="CU148" s="29">
        <v>1.92</v>
      </c>
      <c r="CV148" s="29">
        <v>22.361999999999998</v>
      </c>
      <c r="CW148" s="29">
        <v>3.72</v>
      </c>
      <c r="CX148" s="28">
        <v>7.2727272727272724E-2</v>
      </c>
      <c r="CY148" s="28">
        <v>6.8994609796109677E-2</v>
      </c>
      <c r="CZ148" s="31">
        <v>4.7129032258064516</v>
      </c>
      <c r="DA148" s="5">
        <v>17.653215636822196</v>
      </c>
      <c r="DB148" s="9"/>
      <c r="DC148" s="9"/>
    </row>
    <row r="149" spans="1:107" ht="20">
      <c r="A149" s="25" t="s">
        <v>789</v>
      </c>
      <c r="B149" s="25" t="s">
        <v>790</v>
      </c>
      <c r="C149" s="26" t="s">
        <v>120</v>
      </c>
      <c r="D149" s="26" t="s">
        <v>1137</v>
      </c>
      <c r="E149" s="32" t="s">
        <v>99</v>
      </c>
      <c r="F149" s="32" t="s">
        <v>1138</v>
      </c>
      <c r="G149" s="27">
        <v>0.67</v>
      </c>
      <c r="H149" s="27">
        <v>0.85923958333333339</v>
      </c>
      <c r="I149" s="28">
        <v>9.0499999999999997E-2</v>
      </c>
      <c r="J149" s="28">
        <v>0.13886118229166666</v>
      </c>
      <c r="K149" s="28">
        <v>4.7E-2</v>
      </c>
      <c r="L149" s="28">
        <v>0.1081</v>
      </c>
      <c r="M149" s="28">
        <v>8.9722999999999997E-2</v>
      </c>
      <c r="N149" s="28">
        <v>0.12519116165413532</v>
      </c>
      <c r="O149" s="28">
        <v>-3.4393097185283689E-2</v>
      </c>
      <c r="P149" s="28">
        <v>-4.3547427842095088E-2</v>
      </c>
      <c r="Q149" s="29">
        <v>19.2</v>
      </c>
      <c r="R149" s="29">
        <v>0</v>
      </c>
      <c r="S149" s="29">
        <v>7.4</v>
      </c>
      <c r="T149" s="29">
        <v>7.4</v>
      </c>
      <c r="U149" s="29">
        <v>26.6</v>
      </c>
      <c r="V149" s="29">
        <v>0.36099999999999999</v>
      </c>
      <c r="W149" s="29">
        <v>26.239000000000001</v>
      </c>
      <c r="X149" s="30">
        <v>1.3571428571428571E-2</v>
      </c>
      <c r="Y149" s="31">
        <v>3.553928167573098</v>
      </c>
      <c r="Z149" s="30">
        <v>0.43890865954922897</v>
      </c>
      <c r="AA149" s="30">
        <v>0.2781954887218045</v>
      </c>
      <c r="AB149" s="30">
        <v>0.78224101479915431</v>
      </c>
      <c r="AC149" s="30">
        <v>0.38541666666666669</v>
      </c>
      <c r="AD149" s="29">
        <v>0.01</v>
      </c>
      <c r="AE149" s="31">
        <v>-0.13672222222222219</v>
      </c>
      <c r="AF149" s="30">
        <v>0.17888543819998318</v>
      </c>
      <c r="AG149" s="30" t="s">
        <v>100</v>
      </c>
      <c r="AH149" s="31">
        <v>0.63636363636363635</v>
      </c>
      <c r="AI149" s="1">
        <v>3.6095764272559849</v>
      </c>
      <c r="AJ149" s="31">
        <v>20.020855057351408</v>
      </c>
      <c r="AK149" s="31">
        <v>19.551934826883912</v>
      </c>
      <c r="AL149" s="31" t="s">
        <v>100</v>
      </c>
      <c r="AM149" s="31" t="s">
        <v>100</v>
      </c>
      <c r="AN149" s="31">
        <v>2.029598308668076</v>
      </c>
      <c r="AO149" s="31">
        <v>0.52747252747252749</v>
      </c>
      <c r="AP149" s="31">
        <v>13.387244897959185</v>
      </c>
      <c r="AQ149" s="31">
        <v>9.9015094339622642</v>
      </c>
      <c r="AR149" s="31">
        <v>1.5903388084126313</v>
      </c>
      <c r="AS149" s="31">
        <v>0.72085164835164839</v>
      </c>
      <c r="AT149" s="30">
        <v>0</v>
      </c>
      <c r="AU149" s="30">
        <v>0</v>
      </c>
      <c r="AV149" s="28">
        <v>0.16300000000000001</v>
      </c>
      <c r="AW149" s="28" t="s">
        <v>100</v>
      </c>
      <c r="AX149" s="28">
        <v>0.32200000000000001</v>
      </c>
      <c r="AY149" s="28">
        <v>0.28499999999999998</v>
      </c>
      <c r="AZ149" s="30" t="s">
        <v>100</v>
      </c>
      <c r="BA149" s="30" t="s">
        <v>100</v>
      </c>
      <c r="BB149" s="30">
        <v>0.10446808510638297</v>
      </c>
      <c r="BC149" s="30">
        <v>8.1643733812040237E-2</v>
      </c>
      <c r="BD149" s="30">
        <v>2.6612466124661248E-2</v>
      </c>
      <c r="BE149" s="30">
        <v>5.3116531165311655E-2</v>
      </c>
      <c r="BF149" s="30">
        <v>0.26716417910447759</v>
      </c>
      <c r="BG149" s="30" t="s">
        <v>100</v>
      </c>
      <c r="BH149" s="29">
        <v>0.95899999999999996</v>
      </c>
      <c r="BI149" s="29">
        <v>0.98199999999999998</v>
      </c>
      <c r="BJ149" s="29">
        <v>1.96</v>
      </c>
      <c r="BK149" s="29">
        <v>1.96</v>
      </c>
      <c r="BL149" s="29">
        <v>36.4</v>
      </c>
      <c r="BM149" s="29">
        <v>36.9</v>
      </c>
      <c r="BN149" s="29">
        <v>2.64</v>
      </c>
      <c r="BO149" s="29">
        <v>2.65</v>
      </c>
      <c r="BP149" s="29">
        <v>1.4363582089552238</v>
      </c>
      <c r="BQ149" s="29">
        <v>0.97</v>
      </c>
      <c r="BR149" s="29">
        <v>0</v>
      </c>
      <c r="BS149" s="29">
        <v>0.16600000000000004</v>
      </c>
      <c r="BT149" s="30">
        <v>0.11557005694334764</v>
      </c>
      <c r="BU149" s="29">
        <v>1.2703582089552237</v>
      </c>
      <c r="BV149" s="29">
        <v>-0.15400000000000003</v>
      </c>
      <c r="BW149" s="29">
        <v>0.81599999999999995</v>
      </c>
      <c r="BX149" s="29">
        <v>9.4</v>
      </c>
      <c r="BY149" s="29">
        <v>17.593</v>
      </c>
      <c r="BZ149" s="29">
        <v>9.4600000000000009</v>
      </c>
      <c r="CA149" s="29">
        <v>16.498999999999999</v>
      </c>
      <c r="CB149" s="29">
        <v>0</v>
      </c>
      <c r="CC149" s="31" t="s">
        <v>100</v>
      </c>
      <c r="CD149" s="31">
        <v>-0.56599999999999995</v>
      </c>
      <c r="CE149" s="31">
        <v>0.36</v>
      </c>
      <c r="CF149" s="31" t="s">
        <v>100</v>
      </c>
      <c r="CG149" s="31" t="s">
        <v>100</v>
      </c>
      <c r="CH149" s="29" t="s">
        <v>100</v>
      </c>
      <c r="CI149" s="29" t="s">
        <v>100</v>
      </c>
      <c r="CJ149" s="29">
        <v>0</v>
      </c>
      <c r="CK149" s="28">
        <f t="shared" si="4"/>
        <v>0</v>
      </c>
      <c r="CL149" s="34">
        <f t="shared" si="5"/>
        <v>2.2061943148069583</v>
      </c>
      <c r="CM149" s="29">
        <v>1.34</v>
      </c>
      <c r="CN149" s="29">
        <v>0.35799999999999998</v>
      </c>
      <c r="CO149" s="29">
        <v>0.98199999999999998</v>
      </c>
      <c r="CP149" s="29">
        <v>19.2</v>
      </c>
      <c r="CQ149" s="29">
        <v>2.65</v>
      </c>
      <c r="CR149" s="29">
        <v>26.239000000000001</v>
      </c>
      <c r="CS149" s="29" t="s">
        <v>100</v>
      </c>
      <c r="CT149" s="29">
        <v>0</v>
      </c>
      <c r="CU149" s="29">
        <v>1.96</v>
      </c>
      <c r="CV149" s="29">
        <v>16.498999999999999</v>
      </c>
      <c r="CW149" s="29">
        <v>2.64</v>
      </c>
      <c r="CX149" s="28">
        <v>0.10446808510638297</v>
      </c>
      <c r="CY149" s="28">
        <v>8.1643733812040237E-2</v>
      </c>
      <c r="CZ149" s="31">
        <v>9.9390151515151519</v>
      </c>
      <c r="DA149" s="5">
        <v>3498.4137931034484</v>
      </c>
      <c r="DB149" s="9"/>
      <c r="DC149" s="9"/>
    </row>
    <row r="150" spans="1:107" ht="20">
      <c r="A150" s="25" t="s">
        <v>442</v>
      </c>
      <c r="B150" s="25" t="s">
        <v>443</v>
      </c>
      <c r="C150" s="26" t="s">
        <v>138</v>
      </c>
      <c r="D150" s="26" t="s">
        <v>1137</v>
      </c>
      <c r="E150" s="32" t="s">
        <v>99</v>
      </c>
      <c r="F150" s="32" t="s">
        <v>1138</v>
      </c>
      <c r="G150" s="27">
        <v>0.64</v>
      </c>
      <c r="H150" s="27">
        <v>0.91007500598255731</v>
      </c>
      <c r="I150" s="28">
        <v>9.0499999999999997E-2</v>
      </c>
      <c r="J150" s="28">
        <v>0.14346178804142143</v>
      </c>
      <c r="K150" s="28">
        <v>3.2000000000000001E-2</v>
      </c>
      <c r="L150" s="28">
        <v>9.3100000000000002E-2</v>
      </c>
      <c r="M150" s="28">
        <v>7.7272999999999994E-2</v>
      </c>
      <c r="N150" s="28">
        <v>0.11965645587903728</v>
      </c>
      <c r="O150" s="28">
        <v>0.12799402886894093</v>
      </c>
      <c r="P150" s="28">
        <v>4.7614656131713395E-2</v>
      </c>
      <c r="Q150" s="29">
        <v>501.9</v>
      </c>
      <c r="R150" s="29">
        <v>0</v>
      </c>
      <c r="S150" s="29">
        <v>281.89999999999998</v>
      </c>
      <c r="T150" s="29">
        <v>281.89999999999998</v>
      </c>
      <c r="U150" s="29">
        <v>783.8</v>
      </c>
      <c r="V150" s="29">
        <v>70.900000000000006</v>
      </c>
      <c r="W150" s="29">
        <v>712.9</v>
      </c>
      <c r="X150" s="30">
        <v>9.0456749170706827E-2</v>
      </c>
      <c r="Y150" s="31">
        <v>0.22526772656507998</v>
      </c>
      <c r="Z150" s="30">
        <v>0.6210619079092311</v>
      </c>
      <c r="AA150" s="30">
        <v>0.35965807603980604</v>
      </c>
      <c r="AB150" s="30">
        <v>1.6389534883720929</v>
      </c>
      <c r="AC150" s="30">
        <v>0.56166567045228133</v>
      </c>
      <c r="AD150" s="29">
        <v>0.23699999999999999</v>
      </c>
      <c r="AE150" s="31">
        <v>0.98358333333333337</v>
      </c>
      <c r="AF150" s="30">
        <v>7.0710678118654752E-2</v>
      </c>
      <c r="AG150" s="30">
        <v>0.35001785668734103</v>
      </c>
      <c r="AH150" s="31">
        <v>0.21976149914821122</v>
      </c>
      <c r="AI150" s="1">
        <v>4.7078651685393256</v>
      </c>
      <c r="AJ150" s="31">
        <v>9.5599999999999987</v>
      </c>
      <c r="AK150" s="31">
        <v>11.754098360655737</v>
      </c>
      <c r="AL150" s="31">
        <v>12.473684210526315</v>
      </c>
      <c r="AM150" s="31" t="s">
        <v>100</v>
      </c>
      <c r="AN150" s="31">
        <v>2.9180232558139534</v>
      </c>
      <c r="AO150" s="31">
        <v>1.2690265486725663</v>
      </c>
      <c r="AP150" s="31">
        <v>8.5071599045346069</v>
      </c>
      <c r="AQ150" s="31">
        <v>6.492714025500911</v>
      </c>
      <c r="AR150" s="31">
        <v>1.921045540285637</v>
      </c>
      <c r="AS150" s="31">
        <v>1.802528445006321</v>
      </c>
      <c r="AT150" s="30">
        <v>7.5878220140515221E-2</v>
      </c>
      <c r="AU150" s="30">
        <v>6.4554692169754941E-3</v>
      </c>
      <c r="AV150" s="28" t="s">
        <v>100</v>
      </c>
      <c r="AW150" s="28" t="s">
        <v>100</v>
      </c>
      <c r="AX150" s="28" t="s">
        <v>100</v>
      </c>
      <c r="AY150" s="28" t="s">
        <v>100</v>
      </c>
      <c r="AZ150" s="30" t="s">
        <v>100</v>
      </c>
      <c r="BA150" s="30">
        <v>8.5199999999999998E-2</v>
      </c>
      <c r="BB150" s="30">
        <v>0.27145581691036236</v>
      </c>
      <c r="BC150" s="30">
        <v>0.16727111201075068</v>
      </c>
      <c r="BD150" s="30">
        <v>0.11920714684533781</v>
      </c>
      <c r="BE150" s="30">
        <v>0.23394751535455052</v>
      </c>
      <c r="BF150" s="30">
        <v>0.24867724867724866</v>
      </c>
      <c r="BG150" s="30">
        <v>0.19089999999999999</v>
      </c>
      <c r="BH150" s="29">
        <v>52.5</v>
      </c>
      <c r="BI150" s="29">
        <v>42.7</v>
      </c>
      <c r="BJ150" s="29">
        <v>83.8</v>
      </c>
      <c r="BK150" s="29">
        <v>83.8</v>
      </c>
      <c r="BL150" s="29">
        <v>395.5</v>
      </c>
      <c r="BM150" s="29">
        <v>358.2</v>
      </c>
      <c r="BN150" s="29">
        <v>114.2</v>
      </c>
      <c r="BO150" s="29">
        <v>109.8</v>
      </c>
      <c r="BP150" s="29">
        <v>62.960846560846562</v>
      </c>
      <c r="BQ150" s="29">
        <v>-46.400000000000006</v>
      </c>
      <c r="BR150" s="29">
        <v>0</v>
      </c>
      <c r="BS150" s="29">
        <v>55.6</v>
      </c>
      <c r="BT150" s="30">
        <v>0.88308850717671183</v>
      </c>
      <c r="BU150" s="29">
        <v>7.3608465608465607</v>
      </c>
      <c r="BV150" s="29">
        <v>33.500000000000007</v>
      </c>
      <c r="BW150" s="29">
        <v>-12.899999999999999</v>
      </c>
      <c r="BX150" s="29">
        <v>157.30000000000001</v>
      </c>
      <c r="BY150" s="29">
        <v>376.40000000000003</v>
      </c>
      <c r="BZ150" s="29">
        <v>172</v>
      </c>
      <c r="CA150" s="29">
        <v>371.1</v>
      </c>
      <c r="CB150" s="29">
        <v>-3.24</v>
      </c>
      <c r="CC150" s="31">
        <v>0.16500000000000001</v>
      </c>
      <c r="CD150" s="31">
        <v>0.73799999999999999</v>
      </c>
      <c r="CE150" s="31">
        <v>0.36</v>
      </c>
      <c r="CF150" s="31" t="s">
        <v>100</v>
      </c>
      <c r="CG150" s="31" t="s">
        <v>100</v>
      </c>
      <c r="CH150" s="29" t="s">
        <v>100</v>
      </c>
      <c r="CI150" s="29" t="s">
        <v>100</v>
      </c>
      <c r="CJ150" s="29">
        <v>-3.24</v>
      </c>
      <c r="CK150" s="28">
        <f t="shared" si="4"/>
        <v>-9.6716417910447744E-2</v>
      </c>
      <c r="CL150" s="34">
        <f t="shared" si="5"/>
        <v>1.0657504715710051</v>
      </c>
      <c r="CM150" s="29">
        <v>56.7</v>
      </c>
      <c r="CN150" s="29">
        <v>14.1</v>
      </c>
      <c r="CO150" s="29">
        <v>42.7</v>
      </c>
      <c r="CP150" s="29">
        <v>501.9</v>
      </c>
      <c r="CQ150" s="29">
        <v>109.8</v>
      </c>
      <c r="CR150" s="29">
        <v>712.9</v>
      </c>
      <c r="CS150" s="29">
        <v>33.500000000000007</v>
      </c>
      <c r="CT150" s="29">
        <v>0</v>
      </c>
      <c r="CU150" s="29">
        <v>83.8</v>
      </c>
      <c r="CV150" s="29">
        <v>371.1</v>
      </c>
      <c r="CW150" s="29">
        <v>114.2</v>
      </c>
      <c r="CX150" s="28">
        <v>0.27145581691036236</v>
      </c>
      <c r="CY150" s="28">
        <v>0.16727111201075068</v>
      </c>
      <c r="CZ150" s="31">
        <v>6.2425569176882663</v>
      </c>
      <c r="DA150" s="5">
        <v>22.812342140786232</v>
      </c>
      <c r="DB150" s="9"/>
      <c r="DC150" s="9"/>
    </row>
    <row r="151" spans="1:107" ht="20">
      <c r="A151" s="25" t="s">
        <v>384</v>
      </c>
      <c r="B151" s="25" t="s">
        <v>385</v>
      </c>
      <c r="C151" s="26" t="s">
        <v>110</v>
      </c>
      <c r="D151" s="26" t="s">
        <v>1137</v>
      </c>
      <c r="E151" s="32" t="s">
        <v>99</v>
      </c>
      <c r="F151" s="32" t="s">
        <v>1138</v>
      </c>
      <c r="G151" s="27">
        <v>1.05</v>
      </c>
      <c r="H151" s="27">
        <v>1.2692495921696574</v>
      </c>
      <c r="I151" s="28">
        <v>9.0499999999999997E-2</v>
      </c>
      <c r="J151" s="28">
        <v>0.17596708809135397</v>
      </c>
      <c r="K151" s="28">
        <v>4.7E-2</v>
      </c>
      <c r="L151" s="28">
        <v>0.1081</v>
      </c>
      <c r="M151" s="28">
        <v>8.9722999999999997E-2</v>
      </c>
      <c r="N151" s="28">
        <v>0.15056031415420021</v>
      </c>
      <c r="O151" s="28">
        <v>-0.17638375475802065</v>
      </c>
      <c r="P151" s="28">
        <v>-0.14685924547061782</v>
      </c>
      <c r="Q151" s="29">
        <v>735.6</v>
      </c>
      <c r="R151" s="29">
        <v>0</v>
      </c>
      <c r="S151" s="29">
        <v>307.2</v>
      </c>
      <c r="T151" s="29">
        <v>307.2</v>
      </c>
      <c r="U151" s="29">
        <v>1042.8</v>
      </c>
      <c r="V151" s="29">
        <v>107</v>
      </c>
      <c r="W151" s="29">
        <v>935.8</v>
      </c>
      <c r="X151" s="30">
        <v>0.10260836210203299</v>
      </c>
      <c r="Y151" s="31">
        <v>3.2442252790033737E-4</v>
      </c>
      <c r="Z151" s="30">
        <v>0.27001845829304738</v>
      </c>
      <c r="AA151" s="30">
        <v>0.29459148446490219</v>
      </c>
      <c r="AB151" s="30">
        <v>0.36989765201685731</v>
      </c>
      <c r="AC151" s="30">
        <v>0.41761827079934744</v>
      </c>
      <c r="AD151" s="29">
        <v>0.95499999999999996</v>
      </c>
      <c r="AE151" s="31">
        <v>0.74591666666666678</v>
      </c>
      <c r="AF151" s="30">
        <v>3.1622776601683791E-2</v>
      </c>
      <c r="AG151" s="30" t="s">
        <v>100</v>
      </c>
      <c r="AH151" s="31">
        <v>4.2606516290726849E-2</v>
      </c>
      <c r="AI151" s="1">
        <v>0.53818181818181821</v>
      </c>
      <c r="AJ151" s="31">
        <v>119.02912621359224</v>
      </c>
      <c r="AK151" s="31" t="s">
        <v>100</v>
      </c>
      <c r="AL151" s="31" t="s">
        <v>100</v>
      </c>
      <c r="AM151" s="31" t="s">
        <v>100</v>
      </c>
      <c r="AN151" s="31">
        <v>0.88573148705599036</v>
      </c>
      <c r="AO151" s="31">
        <v>1.2268178785857238</v>
      </c>
      <c r="AP151" s="31">
        <v>158.07432432432432</v>
      </c>
      <c r="AQ151" s="31">
        <v>25.088471849865954</v>
      </c>
      <c r="AR151" s="31">
        <v>0.9085939707343027</v>
      </c>
      <c r="AS151" s="31">
        <v>1.5607071380920612</v>
      </c>
      <c r="AT151" s="30" t="s">
        <v>100</v>
      </c>
      <c r="AU151" s="30">
        <v>0</v>
      </c>
      <c r="AV151" s="28" t="s">
        <v>100</v>
      </c>
      <c r="AW151" s="28" t="s">
        <v>100</v>
      </c>
      <c r="AX151" s="28">
        <v>-3.3799999999999997E-2</v>
      </c>
      <c r="AY151" s="28">
        <v>3.8199999999999998E-2</v>
      </c>
      <c r="AZ151" s="30" t="s">
        <v>100</v>
      </c>
      <c r="BA151" s="30" t="s">
        <v>100</v>
      </c>
      <c r="BB151" s="30">
        <v>-4.1666666666666669E-4</v>
      </c>
      <c r="BC151" s="30">
        <v>3.7010686835823843E-3</v>
      </c>
      <c r="BD151" s="30">
        <v>-6.1088017350442812E-4</v>
      </c>
      <c r="BE151" s="30">
        <v>1.0699439725284657E-2</v>
      </c>
      <c r="BF151" s="30">
        <v>0.5</v>
      </c>
      <c r="BG151" s="30" t="s">
        <v>100</v>
      </c>
      <c r="BH151" s="29">
        <v>6.18</v>
      </c>
      <c r="BI151" s="29">
        <v>-0.33800000000000002</v>
      </c>
      <c r="BJ151" s="29">
        <v>5.92</v>
      </c>
      <c r="BK151" s="29">
        <v>5.92</v>
      </c>
      <c r="BL151" s="29">
        <v>599.6</v>
      </c>
      <c r="BM151" s="29">
        <v>553.29999999999995</v>
      </c>
      <c r="BN151" s="29">
        <v>38.5</v>
      </c>
      <c r="BO151" s="29">
        <v>37.299999999999997</v>
      </c>
      <c r="BP151" s="29">
        <v>2.96</v>
      </c>
      <c r="BQ151" s="29">
        <v>-140.30000000000001</v>
      </c>
      <c r="BR151" s="29">
        <v>0</v>
      </c>
      <c r="BS151" s="29">
        <v>129.30000000000001</v>
      </c>
      <c r="BT151" s="30">
        <v>43.682432432432435</v>
      </c>
      <c r="BU151" s="29">
        <v>-126.34000000000002</v>
      </c>
      <c r="BV151" s="29">
        <v>10.662000000000006</v>
      </c>
      <c r="BW151" s="29">
        <v>-129.63800000000001</v>
      </c>
      <c r="BX151" s="29">
        <v>811.2</v>
      </c>
      <c r="BY151" s="29">
        <v>799.76900000000001</v>
      </c>
      <c r="BZ151" s="29">
        <v>830.5</v>
      </c>
      <c r="CA151" s="29">
        <v>1029.943</v>
      </c>
      <c r="CB151" s="29">
        <v>0</v>
      </c>
      <c r="CC151" s="31">
        <v>-8.9999999999999993E-3</v>
      </c>
      <c r="CD151" s="31">
        <v>0.83199999999999996</v>
      </c>
      <c r="CE151" s="31">
        <v>0.36</v>
      </c>
      <c r="CF151" s="31" t="s">
        <v>100</v>
      </c>
      <c r="CG151" s="31" t="s">
        <v>100</v>
      </c>
      <c r="CH151" s="29" t="s">
        <v>100</v>
      </c>
      <c r="CI151" s="29" t="s">
        <v>100</v>
      </c>
      <c r="CJ151" s="29">
        <v>0</v>
      </c>
      <c r="CK151" s="28">
        <f t="shared" si="4"/>
        <v>0</v>
      </c>
      <c r="CL151" s="34">
        <f t="shared" si="5"/>
        <v>0.58216813940188927</v>
      </c>
      <c r="CM151" s="29">
        <v>4.57</v>
      </c>
      <c r="CN151" s="29">
        <v>2.36</v>
      </c>
      <c r="CO151" s="29" t="s">
        <v>100</v>
      </c>
      <c r="CP151" s="29" t="s">
        <v>100</v>
      </c>
      <c r="CQ151" s="29">
        <v>37.299999999999997</v>
      </c>
      <c r="CR151" s="29">
        <v>935.8</v>
      </c>
      <c r="CS151" s="29" t="s">
        <v>100</v>
      </c>
      <c r="CT151" s="29">
        <v>0</v>
      </c>
      <c r="CU151" s="29">
        <v>5.92</v>
      </c>
      <c r="CV151" s="29">
        <v>1029.943</v>
      </c>
      <c r="CW151" s="29">
        <v>38.5</v>
      </c>
      <c r="CX151" s="28">
        <v>-4.1666666666666669E-4</v>
      </c>
      <c r="CY151" s="28">
        <v>3.7010686835823843E-3</v>
      </c>
      <c r="CZ151" s="31">
        <v>24.306493506493506</v>
      </c>
      <c r="DA151" s="5">
        <v>26.571337579617833</v>
      </c>
      <c r="DB151" s="9"/>
      <c r="DC151" s="9"/>
    </row>
    <row r="152" spans="1:107" ht="20">
      <c r="A152" s="25" t="s">
        <v>641</v>
      </c>
      <c r="B152" s="25" t="s">
        <v>642</v>
      </c>
      <c r="C152" s="26" t="s">
        <v>132</v>
      </c>
      <c r="D152" s="26" t="s">
        <v>1137</v>
      </c>
      <c r="E152" s="32" t="s">
        <v>99</v>
      </c>
      <c r="F152" s="32" t="s">
        <v>1138</v>
      </c>
      <c r="G152" s="27">
        <v>0.7</v>
      </c>
      <c r="H152" s="27">
        <v>1.0458872346291701</v>
      </c>
      <c r="I152" s="28">
        <v>9.0499999999999997E-2</v>
      </c>
      <c r="J152" s="28">
        <v>0.15575279473393988</v>
      </c>
      <c r="K152" s="28">
        <v>3.2000000000000001E-2</v>
      </c>
      <c r="L152" s="28">
        <v>9.3100000000000002E-2</v>
      </c>
      <c r="M152" s="28">
        <v>7.7272999999999994E-2</v>
      </c>
      <c r="N152" s="28">
        <v>0.12645508160550142</v>
      </c>
      <c r="O152" s="28">
        <v>-3.3257520631860493E-2</v>
      </c>
      <c r="P152" s="28">
        <v>-3.2377039399493435E-2</v>
      </c>
      <c r="Q152" s="29">
        <v>186</v>
      </c>
      <c r="R152" s="29">
        <v>0</v>
      </c>
      <c r="S152" s="29">
        <v>110.8</v>
      </c>
      <c r="T152" s="29">
        <v>110.8</v>
      </c>
      <c r="U152" s="29">
        <v>296.8</v>
      </c>
      <c r="V152" s="29">
        <v>5.5</v>
      </c>
      <c r="W152" s="29">
        <v>291.3</v>
      </c>
      <c r="X152" s="30">
        <v>1.8530997304582211E-2</v>
      </c>
      <c r="Y152" s="31">
        <v>1.0664035143566562E-2</v>
      </c>
      <c r="Z152" s="30">
        <v>0.30248430248430247</v>
      </c>
      <c r="AA152" s="30">
        <v>0.37331536388140157</v>
      </c>
      <c r="AB152" s="30">
        <v>0.43365949119373776</v>
      </c>
      <c r="AC152" s="30">
        <v>0.5956989247311828</v>
      </c>
      <c r="AD152" s="29">
        <v>5.8999999999999997E-2</v>
      </c>
      <c r="AE152" s="31">
        <v>1.1382500000000002</v>
      </c>
      <c r="AF152" s="30">
        <v>0.13784048752090222</v>
      </c>
      <c r="AG152" s="30">
        <v>0.34931681442797058</v>
      </c>
      <c r="AH152" s="31">
        <v>0.18518518518518523</v>
      </c>
      <c r="AI152" s="1">
        <v>8.6481113320079519</v>
      </c>
      <c r="AJ152" s="31">
        <v>5.6363636363636367</v>
      </c>
      <c r="AK152" s="31">
        <v>5.7407407407407414</v>
      </c>
      <c r="AL152" s="31" t="s">
        <v>100</v>
      </c>
      <c r="AM152" s="31" t="s">
        <v>100</v>
      </c>
      <c r="AN152" s="31">
        <v>0.72798434442270055</v>
      </c>
      <c r="AO152" s="31">
        <v>1.7884615384615385</v>
      </c>
      <c r="AP152" s="31">
        <v>6.6965517241379313</v>
      </c>
      <c r="AQ152" s="31">
        <v>6.2243589743589753</v>
      </c>
      <c r="AR152" s="31">
        <v>0.80737250554323725</v>
      </c>
      <c r="AS152" s="31">
        <v>2.8009615384615385</v>
      </c>
      <c r="AT152" s="30">
        <v>0.20679012345679013</v>
      </c>
      <c r="AU152" s="30">
        <v>3.602150537634409E-2</v>
      </c>
      <c r="AV152" s="28">
        <v>1.0009999999999999</v>
      </c>
      <c r="AW152" s="28">
        <v>1.1830000000000001</v>
      </c>
      <c r="AX152" s="28">
        <v>0.47499999999999998</v>
      </c>
      <c r="AY152" s="28">
        <v>0.33500000000000002</v>
      </c>
      <c r="AZ152" s="30" t="s">
        <v>100</v>
      </c>
      <c r="BA152" s="30" t="s">
        <v>100</v>
      </c>
      <c r="BB152" s="30">
        <v>0.12249527410207939</v>
      </c>
      <c r="BC152" s="30">
        <v>9.4078042206007989E-2</v>
      </c>
      <c r="BD152" s="30">
        <v>0.3214285714285714</v>
      </c>
      <c r="BE152" s="30">
        <v>0.43154761904761907</v>
      </c>
      <c r="BF152" s="30">
        <v>0.17051282051282052</v>
      </c>
      <c r="BG152" s="30">
        <v>0.27160000000000001</v>
      </c>
      <c r="BH152" s="29">
        <v>33</v>
      </c>
      <c r="BI152" s="29">
        <v>32.4</v>
      </c>
      <c r="BJ152" s="29">
        <v>43.5</v>
      </c>
      <c r="BK152" s="29">
        <v>43.5</v>
      </c>
      <c r="BL152" s="29">
        <v>104</v>
      </c>
      <c r="BM152" s="29">
        <v>100.8</v>
      </c>
      <c r="BN152" s="29">
        <v>49.7</v>
      </c>
      <c r="BO152" s="29">
        <v>46.8</v>
      </c>
      <c r="BP152" s="29">
        <v>36.082692307692305</v>
      </c>
      <c r="BQ152" s="29">
        <v>-2.6999999999999993</v>
      </c>
      <c r="BR152" s="29">
        <v>0</v>
      </c>
      <c r="BS152" s="29">
        <v>0.69699999999999995</v>
      </c>
      <c r="BT152" s="30">
        <v>1.9316740393327293E-2</v>
      </c>
      <c r="BU152" s="29">
        <v>35.385692307692302</v>
      </c>
      <c r="BV152" s="29">
        <v>34.402999999999999</v>
      </c>
      <c r="BW152" s="29">
        <v>31.702999999999999</v>
      </c>
      <c r="BX152" s="29">
        <v>264.5</v>
      </c>
      <c r="BY152" s="29">
        <v>383.54</v>
      </c>
      <c r="BZ152" s="29">
        <v>255.5</v>
      </c>
      <c r="CA152" s="29">
        <v>360.8</v>
      </c>
      <c r="CB152" s="29">
        <v>-6.7</v>
      </c>
      <c r="CC152" s="31">
        <v>0.32100000000000001</v>
      </c>
      <c r="CD152" s="31">
        <v>0.59</v>
      </c>
      <c r="CE152" s="31">
        <v>0.36</v>
      </c>
      <c r="CF152" s="31" t="s">
        <v>100</v>
      </c>
      <c r="CG152" s="31" t="s">
        <v>100</v>
      </c>
      <c r="CH152" s="29" t="s">
        <v>100</v>
      </c>
      <c r="CI152" s="29" t="s">
        <v>100</v>
      </c>
      <c r="CJ152" s="29">
        <v>-6.7</v>
      </c>
      <c r="CK152" s="28">
        <f t="shared" si="4"/>
        <v>-0.19475045780891204</v>
      </c>
      <c r="CL152" s="34">
        <f t="shared" si="5"/>
        <v>0.2882483370288248</v>
      </c>
      <c r="CM152" s="29">
        <v>39</v>
      </c>
      <c r="CN152" s="29">
        <v>6.65</v>
      </c>
      <c r="CO152" s="29">
        <v>32.4</v>
      </c>
      <c r="CP152" s="29">
        <v>186</v>
      </c>
      <c r="CQ152" s="29">
        <v>46.8</v>
      </c>
      <c r="CR152" s="29">
        <v>291.3</v>
      </c>
      <c r="CS152" s="29">
        <v>34.402999999999999</v>
      </c>
      <c r="CT152" s="29">
        <v>0</v>
      </c>
      <c r="CU152" s="29">
        <v>43.5</v>
      </c>
      <c r="CV152" s="29">
        <v>360.8</v>
      </c>
      <c r="CW152" s="29">
        <v>49.7</v>
      </c>
      <c r="CX152" s="28">
        <v>0.12249527410207939</v>
      </c>
      <c r="CY152" s="28">
        <v>9.4078042206007989E-2</v>
      </c>
      <c r="CZ152" s="31">
        <v>5.8611670020120723</v>
      </c>
      <c r="DA152" s="5">
        <v>8.163235294117646</v>
      </c>
      <c r="DB152" s="9"/>
      <c r="DC152" s="9"/>
    </row>
    <row r="153" spans="1:107" ht="20">
      <c r="A153" s="25" t="s">
        <v>917</v>
      </c>
      <c r="B153" s="25" t="s">
        <v>918</v>
      </c>
      <c r="C153" s="26" t="s">
        <v>127</v>
      </c>
      <c r="D153" s="26" t="s">
        <v>1137</v>
      </c>
      <c r="E153" s="32" t="s">
        <v>99</v>
      </c>
      <c r="F153" s="32" t="s">
        <v>1138</v>
      </c>
      <c r="G153" s="27">
        <v>0.92</v>
      </c>
      <c r="H153" s="27">
        <v>0.92</v>
      </c>
      <c r="I153" s="28">
        <v>9.0499999999999997E-2</v>
      </c>
      <c r="J153" s="28">
        <v>0.14435999999999999</v>
      </c>
      <c r="K153" s="28">
        <v>4.7E-2</v>
      </c>
      <c r="L153" s="28">
        <v>0.1081</v>
      </c>
      <c r="M153" s="28">
        <v>8.9722999999999997E-2</v>
      </c>
      <c r="N153" s="28">
        <v>0.14435999999999999</v>
      </c>
      <c r="O153" s="28">
        <v>-6.4471731843575408E-2</v>
      </c>
      <c r="P153" s="28">
        <v>-9.2084416858354057E-2</v>
      </c>
      <c r="Q153" s="29">
        <v>8.57</v>
      </c>
      <c r="R153" s="29">
        <v>0</v>
      </c>
      <c r="S153" s="29">
        <v>0</v>
      </c>
      <c r="T153" s="29">
        <v>0</v>
      </c>
      <c r="U153" s="29">
        <v>8.57</v>
      </c>
      <c r="V153" s="29">
        <v>4.37</v>
      </c>
      <c r="W153" s="29">
        <v>4.2</v>
      </c>
      <c r="X153" s="30">
        <v>0.50991831971995327</v>
      </c>
      <c r="Y153" s="31">
        <v>1.8121413470250678E-2</v>
      </c>
      <c r="Z153" s="30">
        <v>0</v>
      </c>
      <c r="AA153" s="30">
        <v>0</v>
      </c>
      <c r="AB153" s="30">
        <v>0</v>
      </c>
      <c r="AC153" s="30">
        <v>0</v>
      </c>
      <c r="AD153" s="29">
        <v>2.5999999999999999E-2</v>
      </c>
      <c r="AE153" s="31">
        <v>0.24130555555555558</v>
      </c>
      <c r="AF153" s="30" t="s">
        <v>100</v>
      </c>
      <c r="AG153" s="30" t="s">
        <v>100</v>
      </c>
      <c r="AH153" s="31">
        <v>0.18518518518518523</v>
      </c>
      <c r="AI153" s="1" t="s">
        <v>100</v>
      </c>
      <c r="AJ153" s="31">
        <v>6.8559999999999999</v>
      </c>
      <c r="AK153" s="31">
        <v>5.9930069930069934</v>
      </c>
      <c r="AL153" s="31" t="s">
        <v>100</v>
      </c>
      <c r="AM153" s="31" t="s">
        <v>100</v>
      </c>
      <c r="AN153" s="31">
        <v>0.46075268817204301</v>
      </c>
      <c r="AO153" s="31">
        <v>0.80093457943925239</v>
      </c>
      <c r="AP153" s="31">
        <v>5.2044609665427508</v>
      </c>
      <c r="AQ153" s="31">
        <v>4.3165467625899288</v>
      </c>
      <c r="AR153" s="31">
        <v>0.29515108924806749</v>
      </c>
      <c r="AS153" s="31">
        <v>0.39252336448598135</v>
      </c>
      <c r="AT153" s="30">
        <v>0.32377622377622378</v>
      </c>
      <c r="AU153" s="30">
        <v>5.4025670945157526E-2</v>
      </c>
      <c r="AV153" s="28">
        <v>0.75099999999999989</v>
      </c>
      <c r="AW153" s="28">
        <v>0.15</v>
      </c>
      <c r="AX153" s="28">
        <v>-7.9699999999999993E-2</v>
      </c>
      <c r="AY153" s="28">
        <v>8.1900000000000001E-2</v>
      </c>
      <c r="AZ153" s="30" t="s">
        <v>100</v>
      </c>
      <c r="BA153" s="30" t="s">
        <v>100</v>
      </c>
      <c r="BB153" s="30">
        <v>7.988826815642458E-2</v>
      </c>
      <c r="BC153" s="30">
        <v>5.2275583141645925E-2</v>
      </c>
      <c r="BD153" s="30">
        <v>0.1336448598130841</v>
      </c>
      <c r="BE153" s="30">
        <v>7.5420560747663568E-2</v>
      </c>
      <c r="BF153" s="30">
        <v>0.16890243902439026</v>
      </c>
      <c r="BG153" s="30" t="s">
        <v>100</v>
      </c>
      <c r="BH153" s="29">
        <v>1.25</v>
      </c>
      <c r="BI153" s="29">
        <v>1.43</v>
      </c>
      <c r="BJ153" s="29">
        <v>0.80700000000000005</v>
      </c>
      <c r="BK153" s="29">
        <v>0.80700000000000005</v>
      </c>
      <c r="BL153" s="29">
        <v>10.7</v>
      </c>
      <c r="BM153" s="29">
        <v>10.7</v>
      </c>
      <c r="BN153" s="29">
        <v>0.93300000000000005</v>
      </c>
      <c r="BO153" s="29">
        <v>0.97299999999999998</v>
      </c>
      <c r="BP153" s="29">
        <v>0.67069573170731711</v>
      </c>
      <c r="BQ153" s="29">
        <v>0</v>
      </c>
      <c r="BR153" s="29">
        <v>0</v>
      </c>
      <c r="BS153" s="29">
        <v>0.154</v>
      </c>
      <c r="BT153" s="30">
        <v>0.22961231556965325</v>
      </c>
      <c r="BU153" s="29">
        <v>0.51669573170731709</v>
      </c>
      <c r="BV153" s="29">
        <v>1.276</v>
      </c>
      <c r="BW153" s="29">
        <v>1.276</v>
      </c>
      <c r="BX153" s="29">
        <v>17.899999999999999</v>
      </c>
      <c r="BY153" s="29">
        <v>12.829999999999998</v>
      </c>
      <c r="BZ153" s="29">
        <v>18.600000000000001</v>
      </c>
      <c r="CA153" s="29">
        <v>14.23</v>
      </c>
      <c r="CB153" s="29">
        <v>-0.46300000000000002</v>
      </c>
      <c r="CC153" s="31">
        <v>4.1000000000000002E-2</v>
      </c>
      <c r="CD153" s="31">
        <v>0.18</v>
      </c>
      <c r="CE153" s="31">
        <v>0.36</v>
      </c>
      <c r="CF153" s="31" t="s">
        <v>100</v>
      </c>
      <c r="CG153" s="31" t="s">
        <v>100</v>
      </c>
      <c r="CH153" s="29" t="s">
        <v>100</v>
      </c>
      <c r="CI153" s="29" t="s">
        <v>100</v>
      </c>
      <c r="CJ153" s="29">
        <v>-0.46300000000000002</v>
      </c>
      <c r="CK153" s="28">
        <f t="shared" si="4"/>
        <v>-0.36285266457680254</v>
      </c>
      <c r="CL153" s="34">
        <f t="shared" si="5"/>
        <v>0.75193253689388606</v>
      </c>
      <c r="CM153" s="29">
        <v>1.64</v>
      </c>
      <c r="CN153" s="29">
        <v>0.27700000000000002</v>
      </c>
      <c r="CO153" s="29">
        <v>1.43</v>
      </c>
      <c r="CP153" s="29">
        <v>8.57</v>
      </c>
      <c r="CQ153" s="29">
        <v>0.97299999999999998</v>
      </c>
      <c r="CR153" s="29">
        <v>4.2</v>
      </c>
      <c r="CS153" s="29">
        <v>1.276</v>
      </c>
      <c r="CT153" s="29">
        <v>0</v>
      </c>
      <c r="CU153" s="29">
        <v>0.80700000000000005</v>
      </c>
      <c r="CV153" s="29">
        <v>14.23</v>
      </c>
      <c r="CW153" s="29">
        <v>0.93300000000000005</v>
      </c>
      <c r="CX153" s="28">
        <v>7.988826815642458E-2</v>
      </c>
      <c r="CY153" s="28">
        <v>5.2275583141645925E-2</v>
      </c>
      <c r="CZ153" s="31">
        <v>4.501607717041801</v>
      </c>
      <c r="DA153" s="5" t="s">
        <v>100</v>
      </c>
      <c r="DB153" s="9"/>
      <c r="DC153" s="9"/>
    </row>
    <row r="154" spans="1:107" ht="20">
      <c r="A154" s="25" t="s">
        <v>1031</v>
      </c>
      <c r="B154" s="25" t="s">
        <v>1032</v>
      </c>
      <c r="C154" s="26" t="s">
        <v>132</v>
      </c>
      <c r="D154" s="26" t="s">
        <v>1137</v>
      </c>
      <c r="E154" s="32" t="s">
        <v>99</v>
      </c>
      <c r="F154" s="32" t="s">
        <v>1138</v>
      </c>
      <c r="G154" s="27">
        <v>0.7</v>
      </c>
      <c r="H154" s="27">
        <v>0.71798611944135038</v>
      </c>
      <c r="I154" s="28">
        <v>9.0499999999999997E-2</v>
      </c>
      <c r="J154" s="28">
        <v>0.1260777438094422</v>
      </c>
      <c r="K154" s="28">
        <v>3.2000000000000001E-2</v>
      </c>
      <c r="L154" s="28">
        <v>9.3100000000000002E-2</v>
      </c>
      <c r="M154" s="28">
        <v>7.7272999999999994E-2</v>
      </c>
      <c r="N154" s="28">
        <v>0.12467055897649261</v>
      </c>
      <c r="O154" s="28">
        <v>-2.9850850925167691E-2</v>
      </c>
      <c r="P154" s="28">
        <v>-1.4167047076753883E-2</v>
      </c>
      <c r="Q154" s="29">
        <v>848.8</v>
      </c>
      <c r="R154" s="29">
        <v>0</v>
      </c>
      <c r="S154" s="29">
        <v>25.2</v>
      </c>
      <c r="T154" s="29">
        <v>25.2</v>
      </c>
      <c r="U154" s="29">
        <v>874</v>
      </c>
      <c r="V154" s="29">
        <v>107.6</v>
      </c>
      <c r="W154" s="29">
        <v>766.4</v>
      </c>
      <c r="X154" s="30">
        <v>0.12311212814645309</v>
      </c>
      <c r="Y154" s="31">
        <v>5.2702702702702702E-3</v>
      </c>
      <c r="Z154" s="30">
        <v>4.8970073843762139E-2</v>
      </c>
      <c r="AA154" s="30">
        <v>2.883295194508009E-2</v>
      </c>
      <c r="AB154" s="30">
        <v>5.1491622394769107E-2</v>
      </c>
      <c r="AC154" s="30">
        <v>2.9688972667295005E-2</v>
      </c>
      <c r="AD154" s="29">
        <v>0.45900000000000002</v>
      </c>
      <c r="AE154" s="31">
        <v>0.23766666666666666</v>
      </c>
      <c r="AF154" s="30">
        <v>7.7459666924148338E-2</v>
      </c>
      <c r="AG154" s="30">
        <v>0.27304532590762287</v>
      </c>
      <c r="AH154" s="31">
        <v>0.32090545938748333</v>
      </c>
      <c r="AI154" s="1">
        <v>26.24113475177305</v>
      </c>
      <c r="AJ154" s="31">
        <v>17.983050847457626</v>
      </c>
      <c r="AK154" s="31">
        <v>22.336842105263155</v>
      </c>
      <c r="AL154" s="31" t="s">
        <v>100</v>
      </c>
      <c r="AM154" s="31" t="s">
        <v>100</v>
      </c>
      <c r="AN154" s="31">
        <v>1.7343686146301593</v>
      </c>
      <c r="AO154" s="31">
        <v>6.8121990369181376</v>
      </c>
      <c r="AP154" s="31">
        <v>20.713513513513512</v>
      </c>
      <c r="AQ154" s="31">
        <v>17.948477751756439</v>
      </c>
      <c r="AR154" s="31">
        <v>1.8863466309612884</v>
      </c>
      <c r="AS154" s="31">
        <v>6.1508828250401288</v>
      </c>
      <c r="AT154" s="30">
        <v>0</v>
      </c>
      <c r="AU154" s="30">
        <v>0</v>
      </c>
      <c r="AV154" s="28">
        <v>9.1499999999999998E-2</v>
      </c>
      <c r="AW154" s="28">
        <v>0.161</v>
      </c>
      <c r="AX154" s="28">
        <v>9.0500000000000011E-2</v>
      </c>
      <c r="AY154" s="28">
        <v>7.6999999999999999E-2</v>
      </c>
      <c r="AZ154" s="30" t="s">
        <v>100</v>
      </c>
      <c r="BA154" s="30" t="s">
        <v>100</v>
      </c>
      <c r="BB154" s="30">
        <v>9.6226892884274509E-2</v>
      </c>
      <c r="BC154" s="30">
        <v>0.11050351189973873</v>
      </c>
      <c r="BD154" s="30">
        <v>0.33989266547406083</v>
      </c>
      <c r="BE154" s="30">
        <v>0.33094812164579607</v>
      </c>
      <c r="BF154" s="30">
        <v>0.13454545454545455</v>
      </c>
      <c r="BG154" s="30" t="s">
        <v>100</v>
      </c>
      <c r="BH154" s="29">
        <v>47.2</v>
      </c>
      <c r="BI154" s="29">
        <v>38</v>
      </c>
      <c r="BJ154" s="29">
        <v>37</v>
      </c>
      <c r="BK154" s="29">
        <v>37</v>
      </c>
      <c r="BL154" s="29">
        <v>124.6</v>
      </c>
      <c r="BM154" s="29">
        <v>111.8</v>
      </c>
      <c r="BN154" s="29">
        <v>51.5</v>
      </c>
      <c r="BO154" s="29">
        <v>42.7</v>
      </c>
      <c r="BP154" s="29">
        <v>32.021818181818183</v>
      </c>
      <c r="BQ154" s="29">
        <v>-10.73</v>
      </c>
      <c r="BR154" s="29">
        <v>0</v>
      </c>
      <c r="BS154" s="29">
        <v>5.74</v>
      </c>
      <c r="BT154" s="30">
        <v>0.17925278219395865</v>
      </c>
      <c r="BU154" s="29">
        <v>26.281818181818181</v>
      </c>
      <c r="BV154" s="29">
        <v>42.989999999999995</v>
      </c>
      <c r="BW154" s="29">
        <v>32.26</v>
      </c>
      <c r="BX154" s="29">
        <v>394.9</v>
      </c>
      <c r="BY154" s="29">
        <v>289.78099999999995</v>
      </c>
      <c r="BZ154" s="29">
        <v>489.4</v>
      </c>
      <c r="CA154" s="29">
        <v>406.28800000000001</v>
      </c>
      <c r="CB154" s="29">
        <v>0</v>
      </c>
      <c r="CC154" s="31">
        <v>0.14099999999999999</v>
      </c>
      <c r="CD154" s="31">
        <v>-2.7E-2</v>
      </c>
      <c r="CE154" s="31">
        <v>0.36</v>
      </c>
      <c r="CF154" s="31">
        <v>0.64947445129559078</v>
      </c>
      <c r="CG154" s="31">
        <v>0.88117689597740534</v>
      </c>
      <c r="CH154" s="29">
        <v>29.27</v>
      </c>
      <c r="CI154" s="29">
        <v>23.032999999999998</v>
      </c>
      <c r="CJ154" s="29">
        <v>0</v>
      </c>
      <c r="CK154" s="28">
        <f t="shared" si="4"/>
        <v>0</v>
      </c>
      <c r="CL154" s="34">
        <f t="shared" si="5"/>
        <v>0.30667900602528253</v>
      </c>
      <c r="CM154" s="29">
        <v>55</v>
      </c>
      <c r="CN154" s="29">
        <v>7.4</v>
      </c>
      <c r="CO154" s="29">
        <v>38</v>
      </c>
      <c r="CP154" s="29">
        <v>848.8</v>
      </c>
      <c r="CQ154" s="29">
        <v>42.7</v>
      </c>
      <c r="CR154" s="29">
        <v>766.4</v>
      </c>
      <c r="CS154" s="29" t="s">
        <v>100</v>
      </c>
      <c r="CT154" s="29">
        <v>0</v>
      </c>
      <c r="CU154" s="29">
        <v>37</v>
      </c>
      <c r="CV154" s="29">
        <v>406.28800000000001</v>
      </c>
      <c r="CW154" s="29">
        <v>51.5</v>
      </c>
      <c r="CX154" s="28">
        <v>9.6226892884274509E-2</v>
      </c>
      <c r="CY154" s="28">
        <v>0.11050351189973873</v>
      </c>
      <c r="CZ154" s="31">
        <v>14.881553398058252</v>
      </c>
      <c r="DA154" s="5">
        <v>14.326018808777429</v>
      </c>
      <c r="DB154" s="9"/>
      <c r="DC154" s="9"/>
    </row>
    <row r="155" spans="1:107" ht="20">
      <c r="A155" s="25" t="s">
        <v>697</v>
      </c>
      <c r="B155" s="25" t="s">
        <v>698</v>
      </c>
      <c r="C155" s="26" t="s">
        <v>158</v>
      </c>
      <c r="D155" s="26" t="s">
        <v>1137</v>
      </c>
      <c r="E155" s="32" t="s">
        <v>99</v>
      </c>
      <c r="F155" s="32" t="s">
        <v>1138</v>
      </c>
      <c r="G155" s="27">
        <v>0.87</v>
      </c>
      <c r="H155" s="27">
        <v>1.2569973145212949</v>
      </c>
      <c r="I155" s="28">
        <v>9.0499999999999997E-2</v>
      </c>
      <c r="J155" s="28">
        <v>0.17485825696417717</v>
      </c>
      <c r="K155" s="28">
        <v>4.7E-2</v>
      </c>
      <c r="L155" s="28">
        <v>0.1081</v>
      </c>
      <c r="M155" s="28">
        <v>8.9722999999999997E-2</v>
      </c>
      <c r="N155" s="28">
        <v>0.14418276527556695</v>
      </c>
      <c r="O155" s="28">
        <v>2.5695645581325366E-3</v>
      </c>
      <c r="P155" s="28">
        <v>-1.9262795865036694E-2</v>
      </c>
      <c r="Q155" s="29">
        <v>113.8</v>
      </c>
      <c r="R155" s="29">
        <v>0</v>
      </c>
      <c r="S155" s="29">
        <v>64.099999999999994</v>
      </c>
      <c r="T155" s="29">
        <v>64.099999999999994</v>
      </c>
      <c r="U155" s="29">
        <v>177.89999999999998</v>
      </c>
      <c r="V155" s="29">
        <v>8.9</v>
      </c>
      <c r="W155" s="29">
        <v>168.99999999999997</v>
      </c>
      <c r="X155" s="30">
        <v>5.0028105677346835E-2</v>
      </c>
      <c r="Y155" s="31">
        <v>0.379</v>
      </c>
      <c r="Z155" s="30">
        <v>0.43635125936010893</v>
      </c>
      <c r="AA155" s="30">
        <v>0.36031478358628444</v>
      </c>
      <c r="AB155" s="30">
        <v>0.77415458937198067</v>
      </c>
      <c r="AC155" s="30">
        <v>0.56326889279437609</v>
      </c>
      <c r="AD155" s="29">
        <v>4.5999999999999999E-2</v>
      </c>
      <c r="AE155" s="31">
        <v>0.10894444444444439</v>
      </c>
      <c r="AF155" s="30">
        <v>0.17029386365926402</v>
      </c>
      <c r="AG155" s="30" t="s">
        <v>100</v>
      </c>
      <c r="AH155" s="31">
        <v>0.22105263157894742</v>
      </c>
      <c r="AI155" s="1">
        <v>2.4137931034482762</v>
      </c>
      <c r="AJ155" s="31">
        <v>15.567715458276334</v>
      </c>
      <c r="AK155" s="31">
        <v>16.834319526627219</v>
      </c>
      <c r="AL155" s="31" t="s">
        <v>100</v>
      </c>
      <c r="AM155" s="31" t="s">
        <v>100</v>
      </c>
      <c r="AN155" s="31">
        <v>1.3743961352657006</v>
      </c>
      <c r="AO155" s="31">
        <v>1.5761772853185594</v>
      </c>
      <c r="AP155" s="31">
        <v>12.70676691729323</v>
      </c>
      <c r="AQ155" s="31">
        <v>12.158273381294961</v>
      </c>
      <c r="AR155" s="31">
        <v>1.2246376811594204</v>
      </c>
      <c r="AS155" s="31">
        <v>2.3407202216066478</v>
      </c>
      <c r="AT155" s="30">
        <v>0</v>
      </c>
      <c r="AU155" s="30">
        <v>0</v>
      </c>
      <c r="AV155" s="28" t="s">
        <v>100</v>
      </c>
      <c r="AW155" s="28" t="s">
        <v>100</v>
      </c>
      <c r="AX155" s="28" t="s">
        <v>100</v>
      </c>
      <c r="AY155" s="28" t="s">
        <v>100</v>
      </c>
      <c r="AZ155" s="30" t="s">
        <v>100</v>
      </c>
      <c r="BA155" s="30" t="s">
        <v>100</v>
      </c>
      <c r="BB155" s="30">
        <v>0.17742782152230971</v>
      </c>
      <c r="BC155" s="30">
        <v>0.12491996941053025</v>
      </c>
      <c r="BD155" s="30">
        <v>9.4281729428172936E-2</v>
      </c>
      <c r="BE155" s="30">
        <v>0.18549511854951187</v>
      </c>
      <c r="BF155" s="30">
        <v>0.2102803738317757</v>
      </c>
      <c r="BG155" s="30" t="s">
        <v>100</v>
      </c>
      <c r="BH155" s="29">
        <v>7.31</v>
      </c>
      <c r="BI155" s="29">
        <v>6.76</v>
      </c>
      <c r="BJ155" s="29">
        <v>13.3</v>
      </c>
      <c r="BK155" s="29">
        <v>13.3</v>
      </c>
      <c r="BL155" s="29">
        <v>72.2</v>
      </c>
      <c r="BM155" s="29">
        <v>71.7</v>
      </c>
      <c r="BN155" s="29">
        <v>16.7</v>
      </c>
      <c r="BO155" s="29">
        <v>13.9</v>
      </c>
      <c r="BP155" s="29">
        <v>10.503271028037384</v>
      </c>
      <c r="BQ155" s="29">
        <v>-14.200000000000003</v>
      </c>
      <c r="BR155" s="29">
        <v>0</v>
      </c>
      <c r="BS155" s="29">
        <v>1.61</v>
      </c>
      <c r="BT155" s="30">
        <v>0.15328558081594518</v>
      </c>
      <c r="BU155" s="29">
        <v>8.8932710280373843</v>
      </c>
      <c r="BV155" s="29">
        <v>19.350000000000001</v>
      </c>
      <c r="BW155" s="29">
        <v>5.1499999999999995</v>
      </c>
      <c r="BX155" s="29">
        <v>38.1</v>
      </c>
      <c r="BY155" s="29">
        <v>84.08</v>
      </c>
      <c r="BZ155" s="29">
        <v>82.8</v>
      </c>
      <c r="CA155" s="29">
        <v>137.99999999999997</v>
      </c>
      <c r="CB155" s="29">
        <v>0</v>
      </c>
      <c r="CC155" s="31">
        <v>-0.434</v>
      </c>
      <c r="CD155" s="31" t="s">
        <v>100</v>
      </c>
      <c r="CE155" s="31">
        <v>0.36</v>
      </c>
      <c r="CF155" s="31" t="s">
        <v>100</v>
      </c>
      <c r="CG155" s="31" t="s">
        <v>100</v>
      </c>
      <c r="CH155" s="29" t="s">
        <v>100</v>
      </c>
      <c r="CI155" s="29" t="s">
        <v>100</v>
      </c>
      <c r="CJ155" s="29">
        <v>0</v>
      </c>
      <c r="CK155" s="28">
        <f t="shared" si="4"/>
        <v>0</v>
      </c>
      <c r="CL155" s="34">
        <f t="shared" si="5"/>
        <v>0.52318840579710157</v>
      </c>
      <c r="CM155" s="29">
        <v>8.56</v>
      </c>
      <c r="CN155" s="29">
        <v>1.8</v>
      </c>
      <c r="CO155" s="29">
        <v>6.76</v>
      </c>
      <c r="CP155" s="29">
        <v>113.8</v>
      </c>
      <c r="CQ155" s="29">
        <v>13.9</v>
      </c>
      <c r="CR155" s="29">
        <v>168.99999999999997</v>
      </c>
      <c r="CS155" s="29" t="s">
        <v>100</v>
      </c>
      <c r="CT155" s="29">
        <v>0</v>
      </c>
      <c r="CU155" s="29">
        <v>13.3</v>
      </c>
      <c r="CV155" s="29">
        <v>137.99999999999997</v>
      </c>
      <c r="CW155" s="29">
        <v>16.7</v>
      </c>
      <c r="CX155" s="28">
        <v>0.17742782152230971</v>
      </c>
      <c r="CY155" s="28">
        <v>0.12491996941053025</v>
      </c>
      <c r="CZ155" s="31">
        <v>10.119760479041915</v>
      </c>
      <c r="DA155" s="5">
        <v>0.54020871700429718</v>
      </c>
      <c r="DB155" s="9"/>
      <c r="DC155" s="9"/>
    </row>
    <row r="156" spans="1:107" ht="20">
      <c r="A156" s="25" t="s">
        <v>717</v>
      </c>
      <c r="B156" s="25" t="s">
        <v>718</v>
      </c>
      <c r="C156" s="26" t="s">
        <v>179</v>
      </c>
      <c r="D156" s="26" t="s">
        <v>1137</v>
      </c>
      <c r="E156" s="32" t="s">
        <v>99</v>
      </c>
      <c r="F156" s="32" t="s">
        <v>1138</v>
      </c>
      <c r="G156" s="27">
        <v>0.91</v>
      </c>
      <c r="H156" s="27">
        <v>1.6530564113691606</v>
      </c>
      <c r="I156" s="28">
        <v>9.0499999999999997E-2</v>
      </c>
      <c r="J156" s="28">
        <v>0.21070160522890902</v>
      </c>
      <c r="K156" s="28">
        <v>3.2000000000000001E-2</v>
      </c>
      <c r="L156" s="28">
        <v>9.3100000000000002E-2</v>
      </c>
      <c r="M156" s="28">
        <v>7.7272999999999994E-2</v>
      </c>
      <c r="N156" s="28">
        <v>0.12794675359209762</v>
      </c>
      <c r="O156" s="28">
        <v>-0.22910048163340341</v>
      </c>
      <c r="P156" s="28">
        <v>-0.11838312877199179</v>
      </c>
      <c r="Q156" s="29">
        <v>27.7</v>
      </c>
      <c r="R156" s="29">
        <v>1.3366210877488982</v>
      </c>
      <c r="S156" s="29">
        <v>43.9</v>
      </c>
      <c r="T156" s="29">
        <v>45.236621087748894</v>
      </c>
      <c r="U156" s="29">
        <v>72.93662108774889</v>
      </c>
      <c r="V156" s="29">
        <v>13.4</v>
      </c>
      <c r="W156" s="29">
        <v>59.536621087748891</v>
      </c>
      <c r="X156" s="30">
        <v>0.18372115132504799</v>
      </c>
      <c r="Y156" s="31">
        <v>0.22799601006982376</v>
      </c>
      <c r="Z156" s="30">
        <v>0.38751011179041506</v>
      </c>
      <c r="AA156" s="30">
        <v>0.62021821703702773</v>
      </c>
      <c r="AB156" s="30">
        <v>0.63268001521327122</v>
      </c>
      <c r="AC156" s="30">
        <v>1.6330910139981551</v>
      </c>
      <c r="AD156" s="29">
        <v>7.0000000000000001E-3</v>
      </c>
      <c r="AE156" s="31">
        <v>0.66036111111111129</v>
      </c>
      <c r="AF156" s="30">
        <v>0.17888543819998318</v>
      </c>
      <c r="AG156" s="30">
        <v>0.45364229093526981</v>
      </c>
      <c r="AH156" s="31">
        <v>0.47368421052631587</v>
      </c>
      <c r="AI156" s="1">
        <v>0.18878718535469105</v>
      </c>
      <c r="AJ156" s="31" t="s">
        <v>100</v>
      </c>
      <c r="AK156" s="31" t="s">
        <v>100</v>
      </c>
      <c r="AL156" s="31" t="s">
        <v>100</v>
      </c>
      <c r="AM156" s="31" t="s">
        <v>100</v>
      </c>
      <c r="AN156" s="31">
        <v>0.38741258741258738</v>
      </c>
      <c r="AO156" s="31">
        <v>0.37231182795698919</v>
      </c>
      <c r="AP156" s="31">
        <v>33.680735844682822</v>
      </c>
      <c r="AQ156" s="31">
        <v>7.0876929866367728</v>
      </c>
      <c r="AR156" s="31">
        <v>0.62857627736310429</v>
      </c>
      <c r="AS156" s="31">
        <v>0.80022340171705497</v>
      </c>
      <c r="AT156" s="30" t="s">
        <v>100</v>
      </c>
      <c r="AU156" s="30">
        <v>3.487364620938628E-2</v>
      </c>
      <c r="AV156" s="28" t="s">
        <v>100</v>
      </c>
      <c r="AW156" s="28" t="s">
        <v>100</v>
      </c>
      <c r="AX156" s="28" t="s">
        <v>100</v>
      </c>
      <c r="AY156" s="28" t="s">
        <v>100</v>
      </c>
      <c r="AZ156" s="30" t="s">
        <v>100</v>
      </c>
      <c r="BA156" s="30" t="s">
        <v>100</v>
      </c>
      <c r="BB156" s="30">
        <v>-1.839887640449438E-2</v>
      </c>
      <c r="BC156" s="30">
        <v>9.5636248201058198E-3</v>
      </c>
      <c r="BD156" s="30">
        <v>-1.943620178041543E-2</v>
      </c>
      <c r="BE156" s="30">
        <v>2.6226643656531459E-2</v>
      </c>
      <c r="BF156" s="30">
        <v>0.5</v>
      </c>
      <c r="BG156" s="30">
        <v>5.3499999999999999E-2</v>
      </c>
      <c r="BH156" s="29">
        <v>-1.07</v>
      </c>
      <c r="BI156" s="29">
        <v>-1.31</v>
      </c>
      <c r="BJ156" s="29">
        <v>0.82499999999999996</v>
      </c>
      <c r="BK156" s="29">
        <v>1.7676757824502205</v>
      </c>
      <c r="BL156" s="29">
        <v>74.400000000000006</v>
      </c>
      <c r="BM156" s="29">
        <v>67.400000000000006</v>
      </c>
      <c r="BN156" s="29">
        <v>8.73</v>
      </c>
      <c r="BO156" s="29">
        <v>8.4</v>
      </c>
      <c r="BP156" s="29">
        <v>0.88383789122511025</v>
      </c>
      <c r="BQ156" s="29">
        <v>-4.7799999999999994</v>
      </c>
      <c r="BR156" s="29">
        <v>0</v>
      </c>
      <c r="BS156" s="29">
        <v>12.436</v>
      </c>
      <c r="BT156" s="30">
        <v>14.070453556547731</v>
      </c>
      <c r="BU156" s="29">
        <v>-11.55216210877489</v>
      </c>
      <c r="BV156" s="29">
        <v>-8.9660000000000011</v>
      </c>
      <c r="BW156" s="29">
        <v>-13.746</v>
      </c>
      <c r="BX156" s="29">
        <v>71.2</v>
      </c>
      <c r="BY156" s="29">
        <v>92.416621087748894</v>
      </c>
      <c r="BZ156" s="29">
        <v>71.5</v>
      </c>
      <c r="CA156" s="29">
        <v>94.716621087748877</v>
      </c>
      <c r="CB156" s="29">
        <v>-0.96599999999999997</v>
      </c>
      <c r="CC156" s="31">
        <v>0.54100000000000004</v>
      </c>
      <c r="CD156" s="31">
        <v>-0.378</v>
      </c>
      <c r="CE156" s="31">
        <v>0.36</v>
      </c>
      <c r="CF156" s="31" t="s">
        <v>100</v>
      </c>
      <c r="CG156" s="31" t="s">
        <v>100</v>
      </c>
      <c r="CH156" s="29" t="s">
        <v>100</v>
      </c>
      <c r="CI156" s="29" t="s">
        <v>100</v>
      </c>
      <c r="CJ156" s="29">
        <v>-0.96599999999999997</v>
      </c>
      <c r="CK156" s="28" t="str">
        <f t="shared" si="4"/>
        <v>NA</v>
      </c>
      <c r="CL156" s="34">
        <f t="shared" si="5"/>
        <v>0.78550099386540806</v>
      </c>
      <c r="CM156" s="29">
        <v>0.18099999999999999</v>
      </c>
      <c r="CN156" s="29">
        <v>1.96</v>
      </c>
      <c r="CO156" s="29" t="s">
        <v>100</v>
      </c>
      <c r="CP156" s="29" t="s">
        <v>100</v>
      </c>
      <c r="CQ156" s="29">
        <v>8.4</v>
      </c>
      <c r="CR156" s="29">
        <v>59.536621087748891</v>
      </c>
      <c r="CS156" s="29">
        <v>-8.9660000000000011</v>
      </c>
      <c r="CT156" s="29">
        <v>0</v>
      </c>
      <c r="CU156" s="29">
        <v>1.7676757824502205</v>
      </c>
      <c r="CV156" s="29">
        <v>94.716621087748877</v>
      </c>
      <c r="CW156" s="29">
        <v>8.73</v>
      </c>
      <c r="CX156" s="28">
        <v>-1.839887640449438E-2</v>
      </c>
      <c r="CY156" s="28">
        <v>9.5636248201058198E-3</v>
      </c>
      <c r="CZ156" s="31">
        <v>6.8197733204752451</v>
      </c>
      <c r="DA156" s="5">
        <v>5.6988165680473379</v>
      </c>
      <c r="DB156" s="9"/>
      <c r="DC156" s="9"/>
    </row>
    <row r="157" spans="1:107" ht="20">
      <c r="A157" s="25" t="s">
        <v>531</v>
      </c>
      <c r="B157" s="25" t="s">
        <v>532</v>
      </c>
      <c r="C157" s="26" t="s">
        <v>138</v>
      </c>
      <c r="D157" s="26" t="s">
        <v>1137</v>
      </c>
      <c r="E157" s="32" t="s">
        <v>99</v>
      </c>
      <c r="F157" s="32" t="s">
        <v>1138</v>
      </c>
      <c r="G157" s="27">
        <v>0.64</v>
      </c>
      <c r="H157" s="27">
        <v>0.91074865535013705</v>
      </c>
      <c r="I157" s="28">
        <v>9.0499999999999997E-2</v>
      </c>
      <c r="J157" s="28">
        <v>0.1435227533091874</v>
      </c>
      <c r="K157" s="28">
        <v>4.7E-2</v>
      </c>
      <c r="L157" s="28">
        <v>0.1081</v>
      </c>
      <c r="M157" s="28">
        <v>8.9722999999999997E-2</v>
      </c>
      <c r="N157" s="28">
        <v>0.12289167626258635</v>
      </c>
      <c r="O157" s="28" t="s">
        <v>100</v>
      </c>
      <c r="P157" s="28" t="s">
        <v>100</v>
      </c>
      <c r="Q157" s="29">
        <v>909.8</v>
      </c>
      <c r="R157" s="29">
        <v>0</v>
      </c>
      <c r="S157" s="29">
        <v>565.9</v>
      </c>
      <c r="T157" s="29">
        <v>565.9</v>
      </c>
      <c r="U157" s="29">
        <v>1475.6999999999998</v>
      </c>
      <c r="V157" s="29">
        <v>8.4499999999999993</v>
      </c>
      <c r="W157" s="29">
        <v>1467.2499999999998</v>
      </c>
      <c r="X157" s="30">
        <v>5.7260960899911907E-3</v>
      </c>
      <c r="Y157" s="31">
        <v>0.72084960333446468</v>
      </c>
      <c r="Z157" s="30">
        <v>0.51793886143144796</v>
      </c>
      <c r="AA157" s="30">
        <v>0.38347902690248697</v>
      </c>
      <c r="AB157" s="30">
        <v>1.0744256692614391</v>
      </c>
      <c r="AC157" s="30">
        <v>0.62200483622774239</v>
      </c>
      <c r="AD157" s="29">
        <v>2.9000000000000001E-2</v>
      </c>
      <c r="AE157" s="31" t="s">
        <v>100</v>
      </c>
      <c r="AF157" s="30" t="s">
        <v>100</v>
      </c>
      <c r="AG157" s="30" t="s">
        <v>100</v>
      </c>
      <c r="AH157" s="31">
        <v>0.34545454545454551</v>
      </c>
      <c r="AI157" s="1">
        <v>1.3604651162790697</v>
      </c>
      <c r="AJ157" s="31">
        <v>59.464052287581694</v>
      </c>
      <c r="AK157" s="31">
        <v>124.63013698630137</v>
      </c>
      <c r="AL157" s="31" t="s">
        <v>100</v>
      </c>
      <c r="AM157" s="31">
        <v>1.3214233841684822</v>
      </c>
      <c r="AN157" s="31">
        <v>1.7273590279096258</v>
      </c>
      <c r="AO157" s="31">
        <v>4.9770240700218809</v>
      </c>
      <c r="AP157" s="31">
        <v>62.702991452991448</v>
      </c>
      <c r="AQ157" s="31">
        <v>29.403807615230455</v>
      </c>
      <c r="AR157" s="31">
        <v>1.4733644625194557</v>
      </c>
      <c r="AS157" s="31">
        <v>8.0265317286652067</v>
      </c>
      <c r="AT157" s="30">
        <v>0</v>
      </c>
      <c r="AU157" s="30">
        <v>0</v>
      </c>
      <c r="AV157" s="28" t="s">
        <v>100</v>
      </c>
      <c r="AW157" s="28" t="s">
        <v>100</v>
      </c>
      <c r="AX157" s="28" t="s">
        <v>100</v>
      </c>
      <c r="AY157" s="28" t="s">
        <v>100</v>
      </c>
      <c r="AZ157" s="30">
        <v>0.45</v>
      </c>
      <c r="BA157" s="30" t="s">
        <v>100</v>
      </c>
      <c r="BB157" s="30" t="s">
        <v>100</v>
      </c>
      <c r="BC157" s="30" t="s">
        <v>100</v>
      </c>
      <c r="BD157" s="30">
        <v>3.8380651945320719E-2</v>
      </c>
      <c r="BE157" s="30">
        <v>0.12302839116719243</v>
      </c>
      <c r="BF157" s="30">
        <v>0.31986899563318777</v>
      </c>
      <c r="BG157" s="30">
        <v>3.7900000000000003E-2</v>
      </c>
      <c r="BH157" s="29">
        <v>15.3</v>
      </c>
      <c r="BI157" s="29">
        <v>7.3</v>
      </c>
      <c r="BJ157" s="29">
        <v>23.4</v>
      </c>
      <c r="BK157" s="29">
        <v>23.4</v>
      </c>
      <c r="BL157" s="29">
        <v>182.8</v>
      </c>
      <c r="BM157" s="29">
        <v>190.2</v>
      </c>
      <c r="BN157" s="29">
        <v>56.1</v>
      </c>
      <c r="BO157" s="29">
        <v>49.9</v>
      </c>
      <c r="BP157" s="29">
        <v>15.915065502183406</v>
      </c>
      <c r="BQ157" s="29">
        <v>-77.899999999999991</v>
      </c>
      <c r="BR157" s="29">
        <v>0</v>
      </c>
      <c r="BS157" s="29">
        <v>105</v>
      </c>
      <c r="BT157" s="30">
        <v>6.5975223278594068</v>
      </c>
      <c r="BU157" s="29">
        <v>-89.08493449781659</v>
      </c>
      <c r="BV157" s="29">
        <v>-19.800000000000011</v>
      </c>
      <c r="BW157" s="29">
        <v>-97.7</v>
      </c>
      <c r="BX157" s="29">
        <v>0</v>
      </c>
      <c r="BY157" s="29">
        <v>0</v>
      </c>
      <c r="BZ157" s="29">
        <v>526.70000000000005</v>
      </c>
      <c r="CA157" s="29">
        <v>995.84999999999991</v>
      </c>
      <c r="CB157" s="29">
        <v>0</v>
      </c>
      <c r="CC157" s="31" t="s">
        <v>100</v>
      </c>
      <c r="CD157" s="31" t="s">
        <v>100</v>
      </c>
      <c r="CE157" s="31">
        <v>0.36</v>
      </c>
      <c r="CF157" s="31" t="s">
        <v>100</v>
      </c>
      <c r="CG157" s="31" t="s">
        <v>100</v>
      </c>
      <c r="CH157" s="29" t="s">
        <v>100</v>
      </c>
      <c r="CI157" s="29" t="s">
        <v>100</v>
      </c>
      <c r="CJ157" s="29">
        <v>0</v>
      </c>
      <c r="CK157" s="28">
        <f t="shared" si="4"/>
        <v>0</v>
      </c>
      <c r="CL157" s="34">
        <f t="shared" si="5"/>
        <v>0.18356178139278007</v>
      </c>
      <c r="CM157" s="29">
        <v>9.16</v>
      </c>
      <c r="CN157" s="29">
        <v>2.93</v>
      </c>
      <c r="CO157" s="29">
        <v>7.3</v>
      </c>
      <c r="CP157" s="29">
        <v>909.8</v>
      </c>
      <c r="CQ157" s="29">
        <v>49.9</v>
      </c>
      <c r="CR157" s="29">
        <v>1467.2499999999998</v>
      </c>
      <c r="CS157" s="29" t="s">
        <v>100</v>
      </c>
      <c r="CT157" s="29">
        <v>0</v>
      </c>
      <c r="CU157" s="29">
        <v>23.4</v>
      </c>
      <c r="CV157" s="29">
        <v>995.84999999999991</v>
      </c>
      <c r="CW157" s="29">
        <v>56.1</v>
      </c>
      <c r="CX157" s="28" t="s">
        <v>100</v>
      </c>
      <c r="CY157" s="28" t="s">
        <v>100</v>
      </c>
      <c r="CZ157" s="31">
        <v>26.15418894830659</v>
      </c>
      <c r="DA157" s="5" t="s">
        <v>100</v>
      </c>
      <c r="DB157" s="9"/>
      <c r="DC157" s="9"/>
    </row>
    <row r="158" spans="1:107" ht="20">
      <c r="A158" s="25" t="s">
        <v>907</v>
      </c>
      <c r="B158" s="25" t="s">
        <v>908</v>
      </c>
      <c r="C158" s="26" t="s">
        <v>165</v>
      </c>
      <c r="D158" s="26" t="s">
        <v>1137</v>
      </c>
      <c r="E158" s="32" t="s">
        <v>99</v>
      </c>
      <c r="F158" s="32" t="s">
        <v>1138</v>
      </c>
      <c r="G158" s="27">
        <v>0.68</v>
      </c>
      <c r="H158" s="27">
        <v>1.1109621753897434</v>
      </c>
      <c r="I158" s="28">
        <v>9.0499999999999997E-2</v>
      </c>
      <c r="J158" s="28">
        <v>0.16164207687277177</v>
      </c>
      <c r="K158" s="28">
        <v>3.6999999999999998E-2</v>
      </c>
      <c r="L158" s="28">
        <v>9.8099999999999993E-2</v>
      </c>
      <c r="M158" s="28">
        <v>8.1422999999999995E-2</v>
      </c>
      <c r="N158" s="28">
        <v>0.12761312214927334</v>
      </c>
      <c r="O158" s="28">
        <v>-0.1460515256916694</v>
      </c>
      <c r="P158" s="28">
        <v>-0.10599944531919323</v>
      </c>
      <c r="Q158" s="29">
        <v>4.1399999999999997</v>
      </c>
      <c r="R158" s="29">
        <v>0</v>
      </c>
      <c r="S158" s="29">
        <v>3.05</v>
      </c>
      <c r="T158" s="29">
        <v>3.05</v>
      </c>
      <c r="U158" s="29">
        <v>7.1899999999999995</v>
      </c>
      <c r="V158" s="29">
        <v>1.31</v>
      </c>
      <c r="W158" s="29">
        <v>5.879999999999999</v>
      </c>
      <c r="X158" s="30">
        <v>0.18219749652294856</v>
      </c>
      <c r="Y158" s="31">
        <v>0.29499999999999998</v>
      </c>
      <c r="Z158" s="30">
        <v>0.1268191268191268</v>
      </c>
      <c r="AA158" s="30">
        <v>0.42420027816411682</v>
      </c>
      <c r="AB158" s="30">
        <v>0.14523809523809522</v>
      </c>
      <c r="AC158" s="30">
        <v>0.73671497584541068</v>
      </c>
      <c r="AD158" s="29">
        <v>1.2E-2</v>
      </c>
      <c r="AE158" s="31">
        <v>1.8807222222222222</v>
      </c>
      <c r="AF158" s="30">
        <v>0.1224744871391589</v>
      </c>
      <c r="AG158" s="30">
        <v>0.63441784338084317</v>
      </c>
      <c r="AH158" s="31">
        <v>0.5135135135135136</v>
      </c>
      <c r="AI158" s="1">
        <v>1.1620253164556962</v>
      </c>
      <c r="AJ158" s="31">
        <v>26.037735849056602</v>
      </c>
      <c r="AK158" s="31">
        <v>20.909090909090907</v>
      </c>
      <c r="AL158" s="31" t="s">
        <v>100</v>
      </c>
      <c r="AM158" s="31" t="s">
        <v>100</v>
      </c>
      <c r="AN158" s="31">
        <v>0.19714285714285712</v>
      </c>
      <c r="AO158" s="31">
        <v>0.36</v>
      </c>
      <c r="AP158" s="31">
        <v>12.810457516339866</v>
      </c>
      <c r="AQ158" s="31">
        <v>2.1858736059479549</v>
      </c>
      <c r="AR158" s="31">
        <v>0.25857519788918198</v>
      </c>
      <c r="AS158" s="31">
        <v>0.51130434782608691</v>
      </c>
      <c r="AT158" s="30">
        <v>0</v>
      </c>
      <c r="AU158" s="30">
        <v>0</v>
      </c>
      <c r="AV158" s="28" t="s">
        <v>100</v>
      </c>
      <c r="AW158" s="28" t="s">
        <v>100</v>
      </c>
      <c r="AX158" s="28" t="s">
        <v>100</v>
      </c>
      <c r="AY158" s="28" t="s">
        <v>100</v>
      </c>
      <c r="AZ158" s="30" t="s">
        <v>100</v>
      </c>
      <c r="BA158" s="30" t="s">
        <v>100</v>
      </c>
      <c r="BB158" s="30">
        <v>1.5590551181102363E-2</v>
      </c>
      <c r="BC158" s="30">
        <v>2.1613676830080114E-2</v>
      </c>
      <c r="BD158" s="30">
        <v>1.7522123893805308E-2</v>
      </c>
      <c r="BE158" s="30">
        <v>4.0619469026548671E-2</v>
      </c>
      <c r="BF158" s="30">
        <v>0.13973799126637554</v>
      </c>
      <c r="BG158" s="30" t="s">
        <v>100</v>
      </c>
      <c r="BH158" s="29">
        <v>0.159</v>
      </c>
      <c r="BI158" s="29">
        <v>0.19800000000000001</v>
      </c>
      <c r="BJ158" s="29">
        <v>0.45900000000000002</v>
      </c>
      <c r="BK158" s="29">
        <v>0.45900000000000002</v>
      </c>
      <c r="BL158" s="29">
        <v>11.5</v>
      </c>
      <c r="BM158" s="29">
        <v>11.3</v>
      </c>
      <c r="BN158" s="29">
        <v>2.39</v>
      </c>
      <c r="BO158" s="29">
        <v>2.69</v>
      </c>
      <c r="BP158" s="29">
        <v>0.39486026200873364</v>
      </c>
      <c r="BQ158" s="29">
        <v>1.913</v>
      </c>
      <c r="BR158" s="29">
        <v>0</v>
      </c>
      <c r="BS158" s="29">
        <v>6.6859999999999999</v>
      </c>
      <c r="BT158" s="30">
        <v>16.932572464970196</v>
      </c>
      <c r="BU158" s="29">
        <v>-6.2911397379912666</v>
      </c>
      <c r="BV158" s="29">
        <v>-8.4009999999999998</v>
      </c>
      <c r="BW158" s="29">
        <v>-6.4879999999999995</v>
      </c>
      <c r="BX158" s="29">
        <v>12.7</v>
      </c>
      <c r="BY158" s="29">
        <v>18.269000000000002</v>
      </c>
      <c r="BZ158" s="29">
        <v>21</v>
      </c>
      <c r="CA158" s="29">
        <v>22.740000000000002</v>
      </c>
      <c r="CB158" s="29">
        <v>0</v>
      </c>
      <c r="CC158" s="31">
        <v>0.51800000000000002</v>
      </c>
      <c r="CD158" s="31" t="s">
        <v>100</v>
      </c>
      <c r="CE158" s="31">
        <v>0.36</v>
      </c>
      <c r="CF158" s="31" t="s">
        <v>100</v>
      </c>
      <c r="CG158" s="31" t="s">
        <v>100</v>
      </c>
      <c r="CH158" s="29" t="s">
        <v>100</v>
      </c>
      <c r="CI158" s="29" t="s">
        <v>100</v>
      </c>
      <c r="CJ158" s="29">
        <v>0</v>
      </c>
      <c r="CK158" s="28">
        <f t="shared" si="4"/>
        <v>0</v>
      </c>
      <c r="CL158" s="34">
        <f t="shared" si="5"/>
        <v>0.50571679859278795</v>
      </c>
      <c r="CM158" s="29">
        <v>0.22900000000000001</v>
      </c>
      <c r="CN158" s="29">
        <v>3.2000000000000001E-2</v>
      </c>
      <c r="CO158" s="29">
        <v>0.19800000000000001</v>
      </c>
      <c r="CP158" s="29">
        <v>4.1399999999999997</v>
      </c>
      <c r="CQ158" s="29">
        <v>2.69</v>
      </c>
      <c r="CR158" s="29">
        <v>5.879999999999999</v>
      </c>
      <c r="CS158" s="29" t="s">
        <v>100</v>
      </c>
      <c r="CT158" s="29">
        <v>0</v>
      </c>
      <c r="CU158" s="29">
        <v>0.45900000000000002</v>
      </c>
      <c r="CV158" s="29">
        <v>22.740000000000002</v>
      </c>
      <c r="CW158" s="29">
        <v>2.39</v>
      </c>
      <c r="CX158" s="28">
        <v>1.5590551181102363E-2</v>
      </c>
      <c r="CY158" s="28">
        <v>2.1613676830080114E-2</v>
      </c>
      <c r="CZ158" s="31">
        <v>2.4602510460251041</v>
      </c>
      <c r="DA158" s="5">
        <v>126.43207855973813</v>
      </c>
      <c r="DB158" s="9"/>
      <c r="DC158" s="9"/>
    </row>
    <row r="159" spans="1:107" ht="20">
      <c r="A159" s="25" t="s">
        <v>775</v>
      </c>
      <c r="B159" s="25" t="s">
        <v>776</v>
      </c>
      <c r="C159" s="26" t="s">
        <v>164</v>
      </c>
      <c r="D159" s="26" t="s">
        <v>1137</v>
      </c>
      <c r="E159" s="32" t="s">
        <v>99</v>
      </c>
      <c r="F159" s="32" t="s">
        <v>1138</v>
      </c>
      <c r="G159" s="27">
        <v>0.74</v>
      </c>
      <c r="H159" s="27">
        <v>0.87890624235006121</v>
      </c>
      <c r="I159" s="28">
        <v>9.0499999999999997E-2</v>
      </c>
      <c r="J159" s="28">
        <v>0.14064101493268055</v>
      </c>
      <c r="K159" s="28">
        <v>2.7E-2</v>
      </c>
      <c r="L159" s="28">
        <v>8.8099999999999998E-2</v>
      </c>
      <c r="M159" s="28">
        <v>7.3122999999999994E-2</v>
      </c>
      <c r="N159" s="28">
        <v>0.12602523473223878</v>
      </c>
      <c r="O159" s="28">
        <v>-6.991725833154494E-3</v>
      </c>
      <c r="P159" s="28">
        <v>4.7464913605734238E-3</v>
      </c>
      <c r="Q159" s="29">
        <v>21.5</v>
      </c>
      <c r="R159" s="29">
        <v>0</v>
      </c>
      <c r="S159" s="29">
        <v>5.94</v>
      </c>
      <c r="T159" s="29">
        <v>5.94</v>
      </c>
      <c r="U159" s="29">
        <v>27.44</v>
      </c>
      <c r="V159" s="29">
        <v>0.69899999999999995</v>
      </c>
      <c r="W159" s="29">
        <v>26.741</v>
      </c>
      <c r="X159" s="30">
        <v>2.5473760932944605E-2</v>
      </c>
      <c r="Y159" s="31">
        <v>0.10088723526044649</v>
      </c>
      <c r="Z159" s="30">
        <v>0.21886514369933679</v>
      </c>
      <c r="AA159" s="30">
        <v>0.21647230320699709</v>
      </c>
      <c r="AB159" s="30">
        <v>0.28018867924528307</v>
      </c>
      <c r="AC159" s="30">
        <v>0.27627906976744188</v>
      </c>
      <c r="AD159" s="29">
        <v>3.1E-2</v>
      </c>
      <c r="AE159" s="31">
        <v>1.4572777777777781</v>
      </c>
      <c r="AF159" s="30">
        <v>0.19235384061671346</v>
      </c>
      <c r="AG159" s="30">
        <v>0.19963209404545393</v>
      </c>
      <c r="AH159" s="31">
        <v>0.22222222222222218</v>
      </c>
      <c r="AI159" s="1">
        <v>12.098765432098766</v>
      </c>
      <c r="AJ159" s="31">
        <v>6.6563467492260067</v>
      </c>
      <c r="AK159" s="31">
        <v>7.624113475177305</v>
      </c>
      <c r="AL159" s="31" t="s">
        <v>100</v>
      </c>
      <c r="AM159" s="31" t="s">
        <v>100</v>
      </c>
      <c r="AN159" s="31">
        <v>1.0141509433962264</v>
      </c>
      <c r="AO159" s="31">
        <v>0.50588235294117645</v>
      </c>
      <c r="AP159" s="31">
        <v>5.45734693877551</v>
      </c>
      <c r="AQ159" s="31">
        <v>4.6506086956521742</v>
      </c>
      <c r="AR159" s="31">
        <v>1.0113460156575016</v>
      </c>
      <c r="AS159" s="31">
        <v>0.62919999999999998</v>
      </c>
      <c r="AT159" s="30">
        <v>0.16418439716312058</v>
      </c>
      <c r="AU159" s="30">
        <v>2.1534883720930233E-2</v>
      </c>
      <c r="AV159" s="28">
        <v>0.107</v>
      </c>
      <c r="AW159" s="28">
        <v>0.105</v>
      </c>
      <c r="AX159" s="28">
        <v>0.153</v>
      </c>
      <c r="AY159" s="28">
        <v>0.18899999999999997</v>
      </c>
      <c r="AZ159" s="30" t="s">
        <v>100</v>
      </c>
      <c r="BA159" s="30" t="s">
        <v>100</v>
      </c>
      <c r="BB159" s="30">
        <v>0.13364928909952606</v>
      </c>
      <c r="BC159" s="30">
        <v>0.13077172609281221</v>
      </c>
      <c r="BD159" s="30">
        <v>6.878048780487804E-2</v>
      </c>
      <c r="BE159" s="30">
        <v>0.11951219512195123</v>
      </c>
      <c r="BF159" s="30">
        <v>0.3205741626794259</v>
      </c>
      <c r="BG159" s="30" t="s">
        <v>100</v>
      </c>
      <c r="BH159" s="29">
        <v>3.23</v>
      </c>
      <c r="BI159" s="29">
        <v>2.82</v>
      </c>
      <c r="BJ159" s="29">
        <v>4.9000000000000004</v>
      </c>
      <c r="BK159" s="29">
        <v>4.9000000000000004</v>
      </c>
      <c r="BL159" s="29">
        <v>42.5</v>
      </c>
      <c r="BM159" s="29">
        <v>41</v>
      </c>
      <c r="BN159" s="29">
        <v>6.09</v>
      </c>
      <c r="BO159" s="29">
        <v>5.75</v>
      </c>
      <c r="BP159" s="29">
        <v>3.3291866028708137</v>
      </c>
      <c r="BQ159" s="29">
        <v>-1.7000000000000028</v>
      </c>
      <c r="BR159" s="29">
        <v>0</v>
      </c>
      <c r="BS159" s="29">
        <v>0.34200000000000003</v>
      </c>
      <c r="BT159" s="30">
        <v>0.10272779534348951</v>
      </c>
      <c r="BU159" s="29">
        <v>2.9871866028708136</v>
      </c>
      <c r="BV159" s="29">
        <v>4.1780000000000026</v>
      </c>
      <c r="BW159" s="29">
        <v>2.4779999999999998</v>
      </c>
      <c r="BX159" s="29">
        <v>21.1</v>
      </c>
      <c r="BY159" s="29">
        <v>25.458000000000002</v>
      </c>
      <c r="BZ159" s="29">
        <v>21.2</v>
      </c>
      <c r="CA159" s="29">
        <v>26.440999999999999</v>
      </c>
      <c r="CB159" s="29">
        <v>-0.46300000000000002</v>
      </c>
      <c r="CC159" s="31">
        <v>0.25600000000000001</v>
      </c>
      <c r="CD159" s="31">
        <v>1.07</v>
      </c>
      <c r="CE159" s="31">
        <v>0.36</v>
      </c>
      <c r="CF159" s="31">
        <v>0.85608587739273223</v>
      </c>
      <c r="CG159" s="31">
        <v>0.79404030402591053</v>
      </c>
      <c r="CH159" s="29">
        <v>2.4632999999999998</v>
      </c>
      <c r="CI159" s="29">
        <v>1.6808000000000001</v>
      </c>
      <c r="CJ159" s="29">
        <v>-0.46300000000000002</v>
      </c>
      <c r="CK159" s="28">
        <f t="shared" si="4"/>
        <v>-0.11081857348013398</v>
      </c>
      <c r="CL159" s="34">
        <f t="shared" si="5"/>
        <v>1.6073522181460611</v>
      </c>
      <c r="CM159" s="29">
        <v>4.18</v>
      </c>
      <c r="CN159" s="29">
        <v>1.34</v>
      </c>
      <c r="CO159" s="29">
        <v>2.82</v>
      </c>
      <c r="CP159" s="29">
        <v>21.5</v>
      </c>
      <c r="CQ159" s="29">
        <v>5.75</v>
      </c>
      <c r="CR159" s="29">
        <v>26.741</v>
      </c>
      <c r="CS159" s="29">
        <v>4.1780000000000026</v>
      </c>
      <c r="CT159" s="29">
        <v>0</v>
      </c>
      <c r="CU159" s="29">
        <v>4.9000000000000004</v>
      </c>
      <c r="CV159" s="29">
        <v>26.440999999999999</v>
      </c>
      <c r="CW159" s="29">
        <v>6.09</v>
      </c>
      <c r="CX159" s="28">
        <v>0.13364928909952606</v>
      </c>
      <c r="CY159" s="28">
        <v>0.13077172609281221</v>
      </c>
      <c r="CZ159" s="31">
        <v>4.3909688013136288</v>
      </c>
      <c r="DA159" s="5">
        <v>268.41176470588232</v>
      </c>
      <c r="DB159" s="9"/>
      <c r="DC159" s="9"/>
    </row>
    <row r="160" spans="1:107" ht="20">
      <c r="A160" s="25" t="s">
        <v>398</v>
      </c>
      <c r="B160" s="25" t="s">
        <v>399</v>
      </c>
      <c r="C160" s="26" t="s">
        <v>144</v>
      </c>
      <c r="D160" s="26" t="s">
        <v>1137</v>
      </c>
      <c r="E160" s="32" t="s">
        <v>99</v>
      </c>
      <c r="F160" s="32" t="s">
        <v>1138</v>
      </c>
      <c r="G160" s="27">
        <v>1.05</v>
      </c>
      <c r="H160" s="27">
        <v>1.0543409936584389</v>
      </c>
      <c r="I160" s="28">
        <v>9.0499999999999997E-2</v>
      </c>
      <c r="J160" s="28">
        <v>0.15651785992608871</v>
      </c>
      <c r="K160" s="28">
        <v>4.7E-2</v>
      </c>
      <c r="L160" s="28">
        <v>0.1081</v>
      </c>
      <c r="M160" s="28">
        <v>8.9722999999999997E-2</v>
      </c>
      <c r="N160" s="28">
        <v>0.15616515957062027</v>
      </c>
      <c r="O160" s="28">
        <v>1.1268334157089777E-2</v>
      </c>
      <c r="P160" s="28">
        <v>0.20114954204915314</v>
      </c>
      <c r="Q160" s="29">
        <v>4841.3999999999996</v>
      </c>
      <c r="R160" s="29">
        <v>0</v>
      </c>
      <c r="S160" s="29">
        <v>25.7</v>
      </c>
      <c r="T160" s="29">
        <v>25.7</v>
      </c>
      <c r="U160" s="29">
        <v>4867.0999999999995</v>
      </c>
      <c r="V160" s="29">
        <v>771.9</v>
      </c>
      <c r="W160" s="29">
        <v>4095.1999999999994</v>
      </c>
      <c r="X160" s="30">
        <v>0.15859546752686407</v>
      </c>
      <c r="Y160" s="31">
        <v>1.1081560283687944E-3</v>
      </c>
      <c r="Z160" s="30">
        <v>1.9598871349042934E-2</v>
      </c>
      <c r="AA160" s="30">
        <v>5.2803517495017575E-3</v>
      </c>
      <c r="AB160" s="30">
        <v>1.9990665836963288E-2</v>
      </c>
      <c r="AC160" s="30">
        <v>5.3083818730119388E-3</v>
      </c>
      <c r="AD160" s="29">
        <v>0.85799999999999998</v>
      </c>
      <c r="AE160" s="31">
        <v>-0.23741666666666669</v>
      </c>
      <c r="AF160" s="30">
        <v>8.3666002653407553E-2</v>
      </c>
      <c r="AG160" s="30" t="s">
        <v>100</v>
      </c>
      <c r="AH160" s="31">
        <v>0.37810218978102195</v>
      </c>
      <c r="AI160" s="1">
        <v>10.571428571428571</v>
      </c>
      <c r="AJ160" s="31">
        <v>54.89115646258503</v>
      </c>
      <c r="AK160" s="31">
        <v>41.23850085178875</v>
      </c>
      <c r="AL160" s="31" t="s">
        <v>100</v>
      </c>
      <c r="AM160" s="31" t="s">
        <v>100</v>
      </c>
      <c r="AN160" s="31">
        <v>3.7658680771624145</v>
      </c>
      <c r="AO160" s="31">
        <v>9.1936954044815788</v>
      </c>
      <c r="AP160" s="31">
        <v>32.553259141494429</v>
      </c>
      <c r="AQ160" s="31">
        <v>26.117346938775505</v>
      </c>
      <c r="AR160" s="31">
        <v>9.6904874585896827</v>
      </c>
      <c r="AS160" s="31">
        <v>7.7766805924800595</v>
      </c>
      <c r="AT160" s="30">
        <v>0.49063032367972742</v>
      </c>
      <c r="AU160" s="30">
        <v>1.1897385053910027E-2</v>
      </c>
      <c r="AV160" s="28">
        <v>0.373</v>
      </c>
      <c r="AW160" s="28">
        <v>0.55799999999999994</v>
      </c>
      <c r="AX160" s="28">
        <v>0.14300000000000002</v>
      </c>
      <c r="AY160" s="28">
        <v>0.17800000000000002</v>
      </c>
      <c r="AZ160" s="30" t="s">
        <v>100</v>
      </c>
      <c r="BA160" s="30" t="s">
        <v>100</v>
      </c>
      <c r="BB160" s="30">
        <v>0.16778619408317849</v>
      </c>
      <c r="BC160" s="30">
        <v>0.35731470161977341</v>
      </c>
      <c r="BD160" s="30">
        <v>0.23428457393733787</v>
      </c>
      <c r="BE160" s="30">
        <v>0.25104769507084412</v>
      </c>
      <c r="BF160" s="30">
        <v>0.22117892540427753</v>
      </c>
      <c r="BG160" s="30">
        <v>0.16699999999999998</v>
      </c>
      <c r="BH160" s="29">
        <v>88.2</v>
      </c>
      <c r="BI160" s="29">
        <v>117.4</v>
      </c>
      <c r="BJ160" s="29">
        <v>125.8</v>
      </c>
      <c r="BK160" s="29">
        <v>125.8</v>
      </c>
      <c r="BL160" s="29">
        <v>526.6</v>
      </c>
      <c r="BM160" s="29">
        <v>501.1</v>
      </c>
      <c r="BN160" s="29">
        <v>168.1</v>
      </c>
      <c r="BO160" s="29">
        <v>156.80000000000001</v>
      </c>
      <c r="BP160" s="29">
        <v>97.97569118414188</v>
      </c>
      <c r="BQ160" s="29">
        <v>87.800000000000011</v>
      </c>
      <c r="BR160" s="29">
        <v>0</v>
      </c>
      <c r="BS160" s="29">
        <v>56.569999999999993</v>
      </c>
      <c r="BT160" s="30">
        <v>0.57738811858625894</v>
      </c>
      <c r="BU160" s="29">
        <v>41.405691184141887</v>
      </c>
      <c r="BV160" s="29">
        <v>-26.97</v>
      </c>
      <c r="BW160" s="29">
        <v>60.830000000000013</v>
      </c>
      <c r="BX160" s="29">
        <v>699.7</v>
      </c>
      <c r="BY160" s="29">
        <v>274.20000000000005</v>
      </c>
      <c r="BZ160" s="29">
        <v>1285.5999999999999</v>
      </c>
      <c r="CA160" s="29">
        <v>422.59999999999997</v>
      </c>
      <c r="CB160" s="29">
        <v>-57.6</v>
      </c>
      <c r="CC160" s="31">
        <v>-0.29699999999999999</v>
      </c>
      <c r="CD160" s="31">
        <v>0.34399999999999997</v>
      </c>
      <c r="CE160" s="31">
        <v>0.36</v>
      </c>
      <c r="CF160" s="31" t="s">
        <v>100</v>
      </c>
      <c r="CG160" s="31" t="s">
        <v>100</v>
      </c>
      <c r="CH160" s="29" t="s">
        <v>100</v>
      </c>
      <c r="CI160" s="29" t="s">
        <v>100</v>
      </c>
      <c r="CJ160" s="29">
        <v>-57.6</v>
      </c>
      <c r="CK160" s="28" t="str">
        <f t="shared" si="4"/>
        <v>NA</v>
      </c>
      <c r="CL160" s="34">
        <f t="shared" si="5"/>
        <v>1.2460955986748701</v>
      </c>
      <c r="CM160" s="29">
        <v>191.7</v>
      </c>
      <c r="CN160" s="29">
        <v>42.4</v>
      </c>
      <c r="CO160" s="29">
        <v>117.4</v>
      </c>
      <c r="CP160" s="29">
        <v>4841.3999999999996</v>
      </c>
      <c r="CQ160" s="29">
        <v>156.80000000000001</v>
      </c>
      <c r="CR160" s="29">
        <v>4095.1999999999994</v>
      </c>
      <c r="CS160" s="29">
        <v>-26.97</v>
      </c>
      <c r="CT160" s="29">
        <v>0</v>
      </c>
      <c r="CU160" s="29">
        <v>125.8</v>
      </c>
      <c r="CV160" s="29">
        <v>422.59999999999997</v>
      </c>
      <c r="CW160" s="29">
        <v>168.1</v>
      </c>
      <c r="CX160" s="28">
        <v>0.16778619408317849</v>
      </c>
      <c r="CY160" s="28">
        <v>0.35731470161977341</v>
      </c>
      <c r="CZ160" s="31">
        <v>24.361689470553237</v>
      </c>
      <c r="DA160" s="5">
        <v>10.933240611961056</v>
      </c>
      <c r="DB160" s="9"/>
      <c r="DC160" s="9"/>
    </row>
    <row r="161" spans="1:107" ht="20">
      <c r="A161" s="25" t="s">
        <v>458</v>
      </c>
      <c r="B161" s="25" t="s">
        <v>459</v>
      </c>
      <c r="C161" s="26" t="s">
        <v>1140</v>
      </c>
      <c r="D161" s="26" t="s">
        <v>1137</v>
      </c>
      <c r="E161" s="32" t="s">
        <v>99</v>
      </c>
      <c r="F161" s="32" t="s">
        <v>1138</v>
      </c>
      <c r="G161" s="27">
        <v>1.18</v>
      </c>
      <c r="H161" s="27">
        <v>1.3158389143230871</v>
      </c>
      <c r="I161" s="28">
        <v>9.0499999999999997E-2</v>
      </c>
      <c r="J161" s="28">
        <v>0.18018342174623936</v>
      </c>
      <c r="K161" s="28">
        <v>3.2000000000000001E-2</v>
      </c>
      <c r="L161" s="28">
        <v>9.3100000000000002E-2</v>
      </c>
      <c r="M161" s="28">
        <v>7.7272999999999994E-2</v>
      </c>
      <c r="N161" s="28">
        <v>0.16645347769780094</v>
      </c>
      <c r="O161" s="28">
        <v>-2.0969662532480143E-2</v>
      </c>
      <c r="P161" s="28">
        <v>7.2769408949057979E-3</v>
      </c>
      <c r="Q161" s="29">
        <v>208.5</v>
      </c>
      <c r="R161" s="29">
        <v>0</v>
      </c>
      <c r="S161" s="29">
        <v>32.1</v>
      </c>
      <c r="T161" s="29">
        <v>32.1</v>
      </c>
      <c r="U161" s="29">
        <v>240.6</v>
      </c>
      <c r="V161" s="29">
        <v>83.1</v>
      </c>
      <c r="W161" s="29">
        <v>157.5</v>
      </c>
      <c r="X161" s="30">
        <v>0.34538653366583538</v>
      </c>
      <c r="Y161" s="31">
        <v>1.2639583476056724</v>
      </c>
      <c r="Z161" s="30">
        <v>0.1368286445012788</v>
      </c>
      <c r="AA161" s="30">
        <v>0.13341645885286785</v>
      </c>
      <c r="AB161" s="30">
        <v>0.15851851851851853</v>
      </c>
      <c r="AC161" s="30">
        <v>0.1539568345323741</v>
      </c>
      <c r="AD161" s="29">
        <v>2.9000000000000001E-2</v>
      </c>
      <c r="AE161" s="31">
        <v>1.3653055555555556</v>
      </c>
      <c r="AF161" s="30">
        <v>0.17888543819998318</v>
      </c>
      <c r="AG161" s="30">
        <v>0.3991381339837124</v>
      </c>
      <c r="AH161" s="31">
        <v>0.3253012048192771</v>
      </c>
      <c r="AI161" s="1">
        <v>15.970873786407767</v>
      </c>
      <c r="AJ161" s="31">
        <v>6.2612612612612617</v>
      </c>
      <c r="AK161" s="31">
        <v>6.4351851851851851</v>
      </c>
      <c r="AL161" s="31">
        <v>9.6666666666666661</v>
      </c>
      <c r="AM161" s="31">
        <v>1.2522522522522523</v>
      </c>
      <c r="AN161" s="31">
        <v>1.0296296296296297</v>
      </c>
      <c r="AO161" s="31">
        <v>0.61179577464788726</v>
      </c>
      <c r="AP161" s="31">
        <v>4.7872340425531918</v>
      </c>
      <c r="AQ161" s="31">
        <v>2.9220779220779223</v>
      </c>
      <c r="AR161" s="31">
        <v>1.0396039603960396</v>
      </c>
      <c r="AS161" s="31">
        <v>0.46214788732394363</v>
      </c>
      <c r="AT161" s="30">
        <v>0.28086419753086422</v>
      </c>
      <c r="AU161" s="30">
        <v>4.3645083932853712E-2</v>
      </c>
      <c r="AV161" s="28" t="s">
        <v>100</v>
      </c>
      <c r="AW161" s="28">
        <v>-2.3199999999999998E-2</v>
      </c>
      <c r="AX161" s="28">
        <v>-3.8699999999999998E-2</v>
      </c>
      <c r="AY161" s="28">
        <v>5.5800000000000008E-3</v>
      </c>
      <c r="AZ161" s="30">
        <v>0.05</v>
      </c>
      <c r="BA161" s="30">
        <v>6.8900000000000003E-2</v>
      </c>
      <c r="BB161" s="30">
        <v>0.15921375921375922</v>
      </c>
      <c r="BC161" s="30">
        <v>0.17373041859270674</v>
      </c>
      <c r="BD161" s="30">
        <v>0.10021651716671821</v>
      </c>
      <c r="BE161" s="30">
        <v>0.10176306835756263</v>
      </c>
      <c r="BF161" s="30">
        <v>0.25227272727272726</v>
      </c>
      <c r="BG161" s="30">
        <v>0.34990000000000004</v>
      </c>
      <c r="BH161" s="29">
        <v>33.299999999999997</v>
      </c>
      <c r="BI161" s="29">
        <v>32.4</v>
      </c>
      <c r="BJ161" s="29">
        <v>32.9</v>
      </c>
      <c r="BK161" s="29">
        <v>32.9</v>
      </c>
      <c r="BL161" s="29">
        <v>340.8</v>
      </c>
      <c r="BM161" s="29">
        <v>323.3</v>
      </c>
      <c r="BN161" s="29">
        <v>52.4</v>
      </c>
      <c r="BO161" s="29">
        <v>53.9</v>
      </c>
      <c r="BP161" s="29">
        <v>24.600227272727274</v>
      </c>
      <c r="BQ161" s="29">
        <v>12.91</v>
      </c>
      <c r="BR161" s="29">
        <v>0</v>
      </c>
      <c r="BS161" s="29">
        <v>31.9</v>
      </c>
      <c r="BT161" s="30">
        <v>1.2967359872876265</v>
      </c>
      <c r="BU161" s="29">
        <v>-7.2997727272727246</v>
      </c>
      <c r="BV161" s="29">
        <v>-12.41</v>
      </c>
      <c r="BW161" s="29">
        <v>0.5</v>
      </c>
      <c r="BX161" s="29">
        <v>203.5</v>
      </c>
      <c r="BY161" s="29">
        <v>141.6</v>
      </c>
      <c r="BZ161" s="29">
        <v>202.5</v>
      </c>
      <c r="CA161" s="29">
        <v>151.5</v>
      </c>
      <c r="CB161" s="29">
        <v>-9.1</v>
      </c>
      <c r="CC161" s="31">
        <v>0.47599999999999998</v>
      </c>
      <c r="CD161" s="31">
        <v>0.52300000000000002</v>
      </c>
      <c r="CE161" s="31">
        <v>0.36</v>
      </c>
      <c r="CF161" s="31" t="s">
        <v>100</v>
      </c>
      <c r="CG161" s="31" t="s">
        <v>100</v>
      </c>
      <c r="CH161" s="29" t="s">
        <v>100</v>
      </c>
      <c r="CI161" s="29" t="s">
        <v>100</v>
      </c>
      <c r="CJ161" s="29">
        <v>-9.1</v>
      </c>
      <c r="CK161" s="28" t="str">
        <f t="shared" si="4"/>
        <v>NA</v>
      </c>
      <c r="CL161" s="34">
        <f t="shared" si="5"/>
        <v>2.2495049504950497</v>
      </c>
      <c r="CM161" s="29">
        <v>44</v>
      </c>
      <c r="CN161" s="29">
        <v>11.1</v>
      </c>
      <c r="CO161" s="29">
        <v>32.4</v>
      </c>
      <c r="CP161" s="29">
        <v>208.5</v>
      </c>
      <c r="CQ161" s="29">
        <v>53.9</v>
      </c>
      <c r="CR161" s="29">
        <v>157.5</v>
      </c>
      <c r="CS161" s="29">
        <v>-12.41</v>
      </c>
      <c r="CT161" s="29">
        <v>0</v>
      </c>
      <c r="CU161" s="29">
        <v>32.9</v>
      </c>
      <c r="CV161" s="29">
        <v>151.5</v>
      </c>
      <c r="CW161" s="29">
        <v>52.4</v>
      </c>
      <c r="CX161" s="28">
        <v>0.15921375921375922</v>
      </c>
      <c r="CY161" s="28">
        <v>0.17373041859270674</v>
      </c>
      <c r="CZ161" s="31">
        <v>3.0057251908396947</v>
      </c>
      <c r="DA161" s="5">
        <v>5.0931677018633534</v>
      </c>
      <c r="DB161" s="9"/>
      <c r="DC161" s="9"/>
    </row>
    <row r="162" spans="1:107" ht="20">
      <c r="A162" s="25" t="s">
        <v>354</v>
      </c>
      <c r="B162" s="25" t="s">
        <v>355</v>
      </c>
      <c r="C162" s="26" t="s">
        <v>102</v>
      </c>
      <c r="D162" s="26" t="s">
        <v>1137</v>
      </c>
      <c r="E162" s="32" t="s">
        <v>99</v>
      </c>
      <c r="F162" s="32" t="s">
        <v>1138</v>
      </c>
      <c r="G162" s="27">
        <v>1.1000000000000001</v>
      </c>
      <c r="H162" s="27">
        <v>3.404225934205547</v>
      </c>
      <c r="I162" s="28">
        <v>9.0499999999999997E-2</v>
      </c>
      <c r="J162" s="28">
        <v>0.36918244704560199</v>
      </c>
      <c r="K162" s="28">
        <v>3.6999999999999998E-2</v>
      </c>
      <c r="L162" s="28">
        <v>9.8099999999999993E-2</v>
      </c>
      <c r="M162" s="28">
        <v>8.1422999999999995E-2</v>
      </c>
      <c r="N162" s="28">
        <v>0.13687330404859444</v>
      </c>
      <c r="O162" s="28">
        <v>-0.37312115306149302</v>
      </c>
      <c r="P162" s="28">
        <v>-0.10646709236728839</v>
      </c>
      <c r="Q162" s="29">
        <v>203.5</v>
      </c>
      <c r="R162" s="29">
        <v>348.7635956560523</v>
      </c>
      <c r="S162" s="29">
        <v>503.8</v>
      </c>
      <c r="T162" s="29">
        <v>852.56359565605226</v>
      </c>
      <c r="U162" s="29">
        <v>1056.0635956560523</v>
      </c>
      <c r="V162" s="29">
        <v>104.2</v>
      </c>
      <c r="W162" s="29">
        <v>951.86359565605221</v>
      </c>
      <c r="X162" s="30">
        <v>9.8668300307490894E-2</v>
      </c>
      <c r="Y162" s="31">
        <v>0.63229532366189611</v>
      </c>
      <c r="Z162" s="30">
        <v>0.56838952500254447</v>
      </c>
      <c r="AA162" s="30">
        <v>0.80730327147241465</v>
      </c>
      <c r="AB162" s="30">
        <v>1.3169039166760153</v>
      </c>
      <c r="AC162" s="30">
        <v>4.1895016985555396</v>
      </c>
      <c r="AD162" s="29">
        <v>4.0000000000000001E-3</v>
      </c>
      <c r="AE162" s="31">
        <v>2.5197500000000002</v>
      </c>
      <c r="AF162" s="30">
        <v>0.22135943621178655</v>
      </c>
      <c r="AG162" s="30">
        <v>0.51025608816574064</v>
      </c>
      <c r="AH162" s="31">
        <v>0.38461538461538458</v>
      </c>
      <c r="AI162" s="1">
        <v>2.5119266055045872</v>
      </c>
      <c r="AJ162" s="31">
        <v>5.5</v>
      </c>
      <c r="AK162" s="31" t="s">
        <v>100</v>
      </c>
      <c r="AL162" s="31" t="s">
        <v>100</v>
      </c>
      <c r="AM162" s="31" t="s">
        <v>100</v>
      </c>
      <c r="AN162" s="31">
        <v>0.31433426011739268</v>
      </c>
      <c r="AO162" s="31">
        <v>0.25077017868145407</v>
      </c>
      <c r="AP162" s="31">
        <v>8.7853021139383785</v>
      </c>
      <c r="AQ162" s="31">
        <v>2.0382518108266643</v>
      </c>
      <c r="AR162" s="31">
        <v>0.68196620016346443</v>
      </c>
      <c r="AS162" s="31">
        <v>1.172968078442455</v>
      </c>
      <c r="AT162" s="30" t="s">
        <v>100</v>
      </c>
      <c r="AU162" s="30">
        <v>0</v>
      </c>
      <c r="AV162" s="28" t="s">
        <v>100</v>
      </c>
      <c r="AW162" s="28" t="s">
        <v>100</v>
      </c>
      <c r="AX162" s="28">
        <v>0.36299999999999999</v>
      </c>
      <c r="AY162" s="28">
        <v>0.49700000000000005</v>
      </c>
      <c r="AZ162" s="30" t="s">
        <v>100</v>
      </c>
      <c r="BA162" s="30" t="s">
        <v>100</v>
      </c>
      <c r="BB162" s="30">
        <v>-3.9387060158910334E-3</v>
      </c>
      <c r="BC162" s="30">
        <v>3.0406211681306042E-2</v>
      </c>
      <c r="BD162" s="30">
        <v>-4.4538570145039149E-3</v>
      </c>
      <c r="BE162" s="30">
        <v>0.13906723253598968</v>
      </c>
      <c r="BF162" s="30">
        <v>0.5</v>
      </c>
      <c r="BG162" s="30">
        <v>0.37079999999999996</v>
      </c>
      <c r="BH162" s="29">
        <v>37</v>
      </c>
      <c r="BI162" s="29">
        <v>-3.47</v>
      </c>
      <c r="BJ162" s="29">
        <v>136.9</v>
      </c>
      <c r="BK162" s="29">
        <v>108.34728086878957</v>
      </c>
      <c r="BL162" s="29">
        <v>811.5</v>
      </c>
      <c r="BM162" s="29">
        <v>779.1</v>
      </c>
      <c r="BN162" s="29">
        <v>474.9</v>
      </c>
      <c r="BO162" s="29">
        <v>467</v>
      </c>
      <c r="BP162" s="29">
        <v>54.173640434394784</v>
      </c>
      <c r="BQ162" s="29">
        <v>242.01</v>
      </c>
      <c r="BR162" s="29">
        <v>0</v>
      </c>
      <c r="BS162" s="29">
        <v>145</v>
      </c>
      <c r="BT162" s="30">
        <v>2.6765784768627006</v>
      </c>
      <c r="BU162" s="29">
        <v>-90.826359565605216</v>
      </c>
      <c r="BV162" s="29">
        <v>-390.48</v>
      </c>
      <c r="BW162" s="29">
        <v>-148.47</v>
      </c>
      <c r="BX162" s="29">
        <v>881</v>
      </c>
      <c r="BY162" s="29">
        <v>1781.6635956560524</v>
      </c>
      <c r="BZ162" s="29">
        <v>647.4</v>
      </c>
      <c r="CA162" s="29">
        <v>1395.7635956560523</v>
      </c>
      <c r="CB162" s="29">
        <v>0</v>
      </c>
      <c r="CC162" s="31">
        <v>0.753</v>
      </c>
      <c r="CD162" s="31">
        <v>1.22</v>
      </c>
      <c r="CE162" s="31">
        <v>0.36</v>
      </c>
      <c r="CF162" s="31">
        <v>1.1874218510363959</v>
      </c>
      <c r="CG162" s="31">
        <v>1.8564155621450629</v>
      </c>
      <c r="CH162" s="29">
        <v>74.60799999999999</v>
      </c>
      <c r="CI162" s="29">
        <v>1.0150000000000006</v>
      </c>
      <c r="CJ162" s="29">
        <v>0</v>
      </c>
      <c r="CK162" s="28">
        <f t="shared" si="4"/>
        <v>0</v>
      </c>
      <c r="CL162" s="34">
        <f t="shared" si="5"/>
        <v>0.58140218194942228</v>
      </c>
      <c r="CM162" s="29">
        <v>13.1</v>
      </c>
      <c r="CN162" s="29">
        <v>41.1</v>
      </c>
      <c r="CO162" s="29" t="s">
        <v>100</v>
      </c>
      <c r="CP162" s="29" t="s">
        <v>100</v>
      </c>
      <c r="CQ162" s="29">
        <v>467</v>
      </c>
      <c r="CR162" s="29">
        <v>951.86359565605221</v>
      </c>
      <c r="CS162" s="29" t="s">
        <v>100</v>
      </c>
      <c r="CT162" s="29">
        <v>0</v>
      </c>
      <c r="CU162" s="29">
        <v>108.34728086878957</v>
      </c>
      <c r="CV162" s="29">
        <v>1395.7635956560523</v>
      </c>
      <c r="CW162" s="29">
        <v>474.9</v>
      </c>
      <c r="CX162" s="28">
        <v>-3.9387060158910334E-3</v>
      </c>
      <c r="CY162" s="28">
        <v>3.0406211681306042E-2</v>
      </c>
      <c r="CZ162" s="31">
        <v>2.0043453267131022</v>
      </c>
      <c r="DA162" s="5">
        <v>20.065573770491802</v>
      </c>
      <c r="DB162" s="9"/>
      <c r="DC162" s="9"/>
    </row>
    <row r="163" spans="1:107" ht="20">
      <c r="A163" s="25" t="s">
        <v>645</v>
      </c>
      <c r="B163" s="25" t="s">
        <v>646</v>
      </c>
      <c r="C163" s="26" t="s">
        <v>183</v>
      </c>
      <c r="D163" s="26" t="s">
        <v>1137</v>
      </c>
      <c r="E163" s="32" t="s">
        <v>99</v>
      </c>
      <c r="F163" s="32" t="s">
        <v>1138</v>
      </c>
      <c r="G163" s="27">
        <v>0.63</v>
      </c>
      <c r="H163" s="27">
        <v>1.2639659442724458</v>
      </c>
      <c r="I163" s="28">
        <v>9.0499999999999997E-2</v>
      </c>
      <c r="J163" s="28">
        <v>0.17548891795665633</v>
      </c>
      <c r="K163" s="28">
        <v>6.2E-2</v>
      </c>
      <c r="L163" s="28">
        <v>0.1231</v>
      </c>
      <c r="M163" s="28">
        <v>0.102173</v>
      </c>
      <c r="N163" s="28">
        <v>0.13594998117244328</v>
      </c>
      <c r="O163" s="28">
        <v>-6.5771049618098334E-2</v>
      </c>
      <c r="P163" s="28">
        <v>-3.4374007339555965E-2</v>
      </c>
      <c r="Q163" s="29">
        <v>34</v>
      </c>
      <c r="R163" s="29">
        <v>0</v>
      </c>
      <c r="S163" s="29">
        <v>39.799999999999997</v>
      </c>
      <c r="T163" s="29">
        <v>39.799999999999997</v>
      </c>
      <c r="U163" s="29">
        <v>73.8</v>
      </c>
      <c r="V163" s="29">
        <v>15.9</v>
      </c>
      <c r="W163" s="29">
        <v>57.9</v>
      </c>
      <c r="X163" s="30">
        <v>0.21544715447154472</v>
      </c>
      <c r="Y163" s="31">
        <v>4.4964889118496833E-3</v>
      </c>
      <c r="Z163" s="30">
        <v>0.355674709562109</v>
      </c>
      <c r="AA163" s="30">
        <v>0.53929539295392948</v>
      </c>
      <c r="AB163" s="30">
        <v>0.55201109570041607</v>
      </c>
      <c r="AC163" s="30">
        <v>1.1705882352941175</v>
      </c>
      <c r="AD163" s="29">
        <v>7.0000000000000001E-3</v>
      </c>
      <c r="AE163" s="31">
        <v>1.6316388888888889</v>
      </c>
      <c r="AF163" s="30">
        <v>0.1</v>
      </c>
      <c r="AG163" s="30">
        <v>1.2359999999999998</v>
      </c>
      <c r="AH163" s="31">
        <v>0.44444444444444448</v>
      </c>
      <c r="AI163" s="1">
        <v>2.0504201680672272</v>
      </c>
      <c r="AJ163" s="31">
        <v>4.9853372434017595</v>
      </c>
      <c r="AK163" s="31">
        <v>4.8571428571428568</v>
      </c>
      <c r="AL163" s="31" t="s">
        <v>100</v>
      </c>
      <c r="AM163" s="31" t="s">
        <v>100</v>
      </c>
      <c r="AN163" s="31">
        <v>0.47156726768377255</v>
      </c>
      <c r="AO163" s="31">
        <v>0.34658511722731911</v>
      </c>
      <c r="AP163" s="31">
        <v>5.932377049180328</v>
      </c>
      <c r="AQ163" s="31">
        <v>5.4112149532710285</v>
      </c>
      <c r="AR163" s="31">
        <v>0.60312500000000002</v>
      </c>
      <c r="AS163" s="31">
        <v>0.59021406727828751</v>
      </c>
      <c r="AT163" s="30">
        <v>4.2142857142857142E-2</v>
      </c>
      <c r="AU163" s="30">
        <v>8.6764705882352942E-3</v>
      </c>
      <c r="AV163" s="28">
        <v>0.109</v>
      </c>
      <c r="AW163" s="28">
        <v>0.32600000000000001</v>
      </c>
      <c r="AX163" s="28">
        <v>4.6699999999999998E-2</v>
      </c>
      <c r="AY163" s="28">
        <v>4.3400000000000001E-2</v>
      </c>
      <c r="AZ163" s="30" t="s">
        <v>100</v>
      </c>
      <c r="BA163" s="30" t="s">
        <v>100</v>
      </c>
      <c r="BB163" s="30">
        <v>0.109717868338558</v>
      </c>
      <c r="BC163" s="30">
        <v>0.10157597383288731</v>
      </c>
      <c r="BD163" s="30">
        <v>7.5839653304442034E-2</v>
      </c>
      <c r="BE163" s="30">
        <v>0.1057421451787649</v>
      </c>
      <c r="BF163" s="30">
        <v>0.14035087719298248</v>
      </c>
      <c r="BG163" s="30" t="s">
        <v>100</v>
      </c>
      <c r="BH163" s="29">
        <v>6.82</v>
      </c>
      <c r="BI163" s="29">
        <v>7</v>
      </c>
      <c r="BJ163" s="29">
        <v>9.76</v>
      </c>
      <c r="BK163" s="29">
        <v>9.76</v>
      </c>
      <c r="BL163" s="29">
        <v>98.1</v>
      </c>
      <c r="BM163" s="29">
        <v>92.3</v>
      </c>
      <c r="BN163" s="29">
        <v>13.5</v>
      </c>
      <c r="BO163" s="29">
        <v>10.7</v>
      </c>
      <c r="BP163" s="29">
        <v>8.3901754385964917</v>
      </c>
      <c r="BQ163" s="29">
        <v>-11.2</v>
      </c>
      <c r="BR163" s="29">
        <v>0</v>
      </c>
      <c r="BS163" s="29">
        <v>1.284</v>
      </c>
      <c r="BT163" s="30">
        <v>0.15303613248578118</v>
      </c>
      <c r="BU163" s="29">
        <v>7.1061754385964919</v>
      </c>
      <c r="BV163" s="29">
        <v>16.916</v>
      </c>
      <c r="BW163" s="29">
        <v>5.7160000000000002</v>
      </c>
      <c r="BX163" s="29">
        <v>63.8</v>
      </c>
      <c r="BY163" s="29">
        <v>82.6</v>
      </c>
      <c r="BZ163" s="29">
        <v>72.099999999999994</v>
      </c>
      <c r="CA163" s="29">
        <v>95.999999999999986</v>
      </c>
      <c r="CB163" s="29">
        <v>-0.29499999999999998</v>
      </c>
      <c r="CC163" s="31">
        <v>0.82399999999999995</v>
      </c>
      <c r="CD163" s="31">
        <v>0.107</v>
      </c>
      <c r="CE163" s="31">
        <v>0.36</v>
      </c>
      <c r="CF163" s="31" t="s">
        <v>100</v>
      </c>
      <c r="CG163" s="31" t="s">
        <v>100</v>
      </c>
      <c r="CH163" s="29" t="s">
        <v>100</v>
      </c>
      <c r="CI163" s="29" t="s">
        <v>100</v>
      </c>
      <c r="CJ163" s="29">
        <v>-0.29499999999999998</v>
      </c>
      <c r="CK163" s="28">
        <f t="shared" si="4"/>
        <v>-1.7439110900922202E-2</v>
      </c>
      <c r="CL163" s="34">
        <f t="shared" si="5"/>
        <v>1.0218750000000001</v>
      </c>
      <c r="CM163" s="29">
        <v>9.69</v>
      </c>
      <c r="CN163" s="29">
        <v>1.36</v>
      </c>
      <c r="CO163" s="29">
        <v>7</v>
      </c>
      <c r="CP163" s="29">
        <v>34</v>
      </c>
      <c r="CQ163" s="29">
        <v>10.7</v>
      </c>
      <c r="CR163" s="29">
        <v>57.9</v>
      </c>
      <c r="CS163" s="29">
        <v>16.916</v>
      </c>
      <c r="CT163" s="29">
        <v>0</v>
      </c>
      <c r="CU163" s="29">
        <v>9.76</v>
      </c>
      <c r="CV163" s="29">
        <v>95.999999999999986</v>
      </c>
      <c r="CW163" s="29">
        <v>13.5</v>
      </c>
      <c r="CX163" s="28">
        <v>0.109717868338558</v>
      </c>
      <c r="CY163" s="28">
        <v>0.10157597383288731</v>
      </c>
      <c r="CZ163" s="31">
        <v>4.2888888888888888</v>
      </c>
      <c r="DA163" s="5" t="s">
        <v>100</v>
      </c>
      <c r="DB163" s="9"/>
      <c r="DC163" s="9"/>
    </row>
    <row r="164" spans="1:107" ht="20">
      <c r="A164" s="25" t="s">
        <v>310</v>
      </c>
      <c r="B164" s="25" t="s">
        <v>311</v>
      </c>
      <c r="C164" s="26" t="s">
        <v>105</v>
      </c>
      <c r="D164" s="26" t="s">
        <v>1137</v>
      </c>
      <c r="E164" s="32" t="s">
        <v>99</v>
      </c>
      <c r="F164" s="32" t="s">
        <v>1138</v>
      </c>
      <c r="G164" s="27">
        <v>0.92</v>
      </c>
      <c r="H164" s="27">
        <v>1.6812658552210122</v>
      </c>
      <c r="I164" s="28">
        <v>9.0499999999999997E-2</v>
      </c>
      <c r="J164" s="28">
        <v>0.21325455989750158</v>
      </c>
      <c r="K164" s="28">
        <v>4.1999999999999996E-2</v>
      </c>
      <c r="L164" s="28">
        <v>0.1031</v>
      </c>
      <c r="M164" s="28">
        <v>8.5572999999999996E-2</v>
      </c>
      <c r="N164" s="28">
        <v>0.14478992098949969</v>
      </c>
      <c r="O164" s="28">
        <v>-0.1509805542727527</v>
      </c>
      <c r="P164" s="28">
        <v>-7.7954439890989422E-2</v>
      </c>
      <c r="Q164" s="29">
        <v>112.7</v>
      </c>
      <c r="R164" s="29">
        <v>0</v>
      </c>
      <c r="S164" s="29">
        <v>130.30000000000001</v>
      </c>
      <c r="T164" s="29">
        <v>130.30000000000001</v>
      </c>
      <c r="U164" s="29">
        <v>243</v>
      </c>
      <c r="V164" s="29">
        <v>13.4</v>
      </c>
      <c r="W164" s="29">
        <v>229.6</v>
      </c>
      <c r="X164" s="30">
        <v>5.51440329218107E-2</v>
      </c>
      <c r="Y164" s="31">
        <v>1.5258620689655173</v>
      </c>
      <c r="Z164" s="30">
        <v>0.35562227074235814</v>
      </c>
      <c r="AA164" s="30">
        <v>0.53621399176954743</v>
      </c>
      <c r="AB164" s="30">
        <v>0.55188479457856843</v>
      </c>
      <c r="AC164" s="30">
        <v>1.1561668145519077</v>
      </c>
      <c r="AD164" s="29">
        <v>3.9E-2</v>
      </c>
      <c r="AE164" s="31">
        <v>2.2626111111111111</v>
      </c>
      <c r="AF164" s="30">
        <v>0.16431676725154984</v>
      </c>
      <c r="AG164" s="30">
        <v>0.76224722586135618</v>
      </c>
      <c r="AH164" s="31">
        <v>0.44360902255639101</v>
      </c>
      <c r="AI164" s="1">
        <v>2.6350364963503652</v>
      </c>
      <c r="AJ164" s="31">
        <v>6.5906432748538011</v>
      </c>
      <c r="AK164" s="31">
        <v>7.2709677419354843</v>
      </c>
      <c r="AL164" s="31">
        <v>6.5</v>
      </c>
      <c r="AM164" s="31" t="s">
        <v>100</v>
      </c>
      <c r="AN164" s="31">
        <v>0.47734011012282934</v>
      </c>
      <c r="AO164" s="31">
        <v>9.6580683863227351E-2</v>
      </c>
      <c r="AP164" s="31">
        <v>6.3601108033240994</v>
      </c>
      <c r="AQ164" s="31">
        <v>5.7979797979797976</v>
      </c>
      <c r="AR164" s="31">
        <v>0.74569665475803837</v>
      </c>
      <c r="AS164" s="31">
        <v>0.19676064787042588</v>
      </c>
      <c r="AT164" s="30">
        <v>0</v>
      </c>
      <c r="AU164" s="30">
        <v>0</v>
      </c>
      <c r="AV164" s="28">
        <v>-0.10199999999999999</v>
      </c>
      <c r="AW164" s="28" t="s">
        <v>100</v>
      </c>
      <c r="AX164" s="28">
        <v>0.19</v>
      </c>
      <c r="AY164" s="28" t="s">
        <v>100</v>
      </c>
      <c r="AZ164" s="30" t="s">
        <v>100</v>
      </c>
      <c r="BA164" s="30">
        <v>7.5700000000000003E-2</v>
      </c>
      <c r="BB164" s="30">
        <v>6.2274005624748892E-2</v>
      </c>
      <c r="BC164" s="30">
        <v>6.6835481098510272E-2</v>
      </c>
      <c r="BD164" s="30">
        <v>1.3239941915093534E-2</v>
      </c>
      <c r="BE164" s="30">
        <v>3.0836251815153329E-2</v>
      </c>
      <c r="BF164" s="30">
        <v>0.28430493273542601</v>
      </c>
      <c r="BG164" s="30">
        <v>8.0199999999999994E-2</v>
      </c>
      <c r="BH164" s="29">
        <v>17.100000000000001</v>
      </c>
      <c r="BI164" s="29">
        <v>15.5</v>
      </c>
      <c r="BJ164" s="29">
        <v>36.1</v>
      </c>
      <c r="BK164" s="29">
        <v>36.1</v>
      </c>
      <c r="BL164" s="29">
        <v>1166.9000000000001</v>
      </c>
      <c r="BM164" s="29">
        <v>1170.7</v>
      </c>
      <c r="BN164" s="29">
        <v>42</v>
      </c>
      <c r="BO164" s="29">
        <v>39.6</v>
      </c>
      <c r="BP164" s="29">
        <v>25.836591928251121</v>
      </c>
      <c r="BQ164" s="29">
        <v>-17.204999999999998</v>
      </c>
      <c r="BR164" s="29">
        <v>0</v>
      </c>
      <c r="BS164" s="29">
        <v>19.02</v>
      </c>
      <c r="BT164" s="30">
        <v>0.73616520525690954</v>
      </c>
      <c r="BU164" s="29">
        <v>6.8165919282511211</v>
      </c>
      <c r="BV164" s="29">
        <v>13.684999999999999</v>
      </c>
      <c r="BW164" s="29">
        <v>-3.5199999999999996</v>
      </c>
      <c r="BX164" s="29">
        <v>248.9</v>
      </c>
      <c r="BY164" s="29">
        <v>386.57000000000005</v>
      </c>
      <c r="BZ164" s="29">
        <v>236.1</v>
      </c>
      <c r="CA164" s="29">
        <v>307.89999999999998</v>
      </c>
      <c r="CB164" s="29">
        <v>0</v>
      </c>
      <c r="CC164" s="31">
        <v>0.83499999999999996</v>
      </c>
      <c r="CD164" s="31">
        <v>0.77300000000000002</v>
      </c>
      <c r="CE164" s="31">
        <v>0.36</v>
      </c>
      <c r="CF164" s="31" t="s">
        <v>100</v>
      </c>
      <c r="CG164" s="31" t="s">
        <v>100</v>
      </c>
      <c r="CH164" s="29" t="s">
        <v>100</v>
      </c>
      <c r="CI164" s="29" t="s">
        <v>100</v>
      </c>
      <c r="CJ164" s="29">
        <v>0</v>
      </c>
      <c r="CK164" s="28">
        <f t="shared" si="4"/>
        <v>0</v>
      </c>
      <c r="CL164" s="34">
        <f t="shared" si="5"/>
        <v>3.7898668398830795</v>
      </c>
      <c r="CM164" s="29">
        <v>22.3</v>
      </c>
      <c r="CN164" s="29">
        <v>6.34</v>
      </c>
      <c r="CO164" s="29">
        <v>15.5</v>
      </c>
      <c r="CP164" s="29">
        <v>112.7</v>
      </c>
      <c r="CQ164" s="29">
        <v>39.6</v>
      </c>
      <c r="CR164" s="29">
        <v>229.6</v>
      </c>
      <c r="CS164" s="29" t="s">
        <v>100</v>
      </c>
      <c r="CT164" s="29">
        <v>0</v>
      </c>
      <c r="CU164" s="29">
        <v>36.1</v>
      </c>
      <c r="CV164" s="29">
        <v>307.89999999999998</v>
      </c>
      <c r="CW164" s="29">
        <v>42</v>
      </c>
      <c r="CX164" s="28">
        <v>6.2274005624748892E-2</v>
      </c>
      <c r="CY164" s="28">
        <v>6.6835481098510272E-2</v>
      </c>
      <c r="CZ164" s="31">
        <v>5.4666666666666668</v>
      </c>
      <c r="DA164" s="5">
        <v>8.4405594405594417</v>
      </c>
      <c r="DB164" s="9"/>
      <c r="DC164" s="9"/>
    </row>
    <row r="165" spans="1:107" ht="20">
      <c r="A165" s="25" t="s">
        <v>741</v>
      </c>
      <c r="B165" s="25" t="s">
        <v>742</v>
      </c>
      <c r="C165" s="26" t="s">
        <v>113</v>
      </c>
      <c r="D165" s="26" t="s">
        <v>1137</v>
      </c>
      <c r="E165" s="32" t="s">
        <v>99</v>
      </c>
      <c r="F165" s="32" t="s">
        <v>1138</v>
      </c>
      <c r="G165" s="27">
        <v>0.73</v>
      </c>
      <c r="H165" s="27">
        <v>1.7507627118644067</v>
      </c>
      <c r="I165" s="28">
        <v>9.0499999999999997E-2</v>
      </c>
      <c r="J165" s="28">
        <v>0.21954402542372881</v>
      </c>
      <c r="K165" s="28">
        <v>5.1999999999999998E-2</v>
      </c>
      <c r="L165" s="28">
        <v>0.11310000000000001</v>
      </c>
      <c r="M165" s="28">
        <v>9.3872999999999998E-2</v>
      </c>
      <c r="N165" s="28">
        <v>0.14627293286219081</v>
      </c>
      <c r="O165" s="28">
        <v>0.31161324460594481</v>
      </c>
      <c r="P165" s="28">
        <v>9.0762758718955283E-2</v>
      </c>
      <c r="Q165" s="29">
        <v>11.8</v>
      </c>
      <c r="R165" s="29">
        <v>0</v>
      </c>
      <c r="S165" s="29">
        <v>16.5</v>
      </c>
      <c r="T165" s="29">
        <v>16.5</v>
      </c>
      <c r="U165" s="29">
        <v>28.3</v>
      </c>
      <c r="V165" s="29">
        <v>1.49</v>
      </c>
      <c r="W165" s="29">
        <v>26.810000000000002</v>
      </c>
      <c r="X165" s="30">
        <v>5.265017667844523E-2</v>
      </c>
      <c r="Y165" s="31">
        <v>5.5970149253731338E-2</v>
      </c>
      <c r="Z165" s="30">
        <v>0.66371681415929207</v>
      </c>
      <c r="AA165" s="30">
        <v>0.58303886925795056</v>
      </c>
      <c r="AB165" s="30">
        <v>1.9736842105263159</v>
      </c>
      <c r="AC165" s="30">
        <v>1.3983050847457625</v>
      </c>
      <c r="AD165" s="29">
        <v>7.2999999999999995E-2</v>
      </c>
      <c r="AE165" s="31">
        <v>2.8709166666666661</v>
      </c>
      <c r="AF165" s="30">
        <v>0.2588435821108957</v>
      </c>
      <c r="AG165" s="30">
        <v>0.97356093570068225</v>
      </c>
      <c r="AH165" s="31">
        <v>0.63779527559055105</v>
      </c>
      <c r="AI165" s="1">
        <v>3.5753424657534247</v>
      </c>
      <c r="AJ165" s="31">
        <v>6.6292134831460681</v>
      </c>
      <c r="AK165" s="31">
        <v>6.5921787709497206</v>
      </c>
      <c r="AL165" s="31" t="s">
        <v>100</v>
      </c>
      <c r="AM165" s="31" t="s">
        <v>100</v>
      </c>
      <c r="AN165" s="31">
        <v>1.4114832535885169</v>
      </c>
      <c r="AO165" s="31">
        <v>0.2744186046511628</v>
      </c>
      <c r="AP165" s="31">
        <v>10.272030651340998</v>
      </c>
      <c r="AQ165" s="31">
        <v>8.2239263803681002</v>
      </c>
      <c r="AR165" s="31">
        <v>1.1471972614462986</v>
      </c>
      <c r="AS165" s="31">
        <v>0.62348837209302332</v>
      </c>
      <c r="AT165" s="30">
        <v>0</v>
      </c>
      <c r="AU165" s="30">
        <v>0</v>
      </c>
      <c r="AV165" s="28">
        <v>-0.34399999999999997</v>
      </c>
      <c r="AW165" s="28" t="s">
        <v>100</v>
      </c>
      <c r="AX165" s="28">
        <v>0.187</v>
      </c>
      <c r="AY165" s="28">
        <v>0.25700000000000001</v>
      </c>
      <c r="AZ165" s="30" t="s">
        <v>100</v>
      </c>
      <c r="BA165" s="30" t="s">
        <v>100</v>
      </c>
      <c r="BB165" s="30">
        <v>0.53115727002967361</v>
      </c>
      <c r="BC165" s="30">
        <v>0.2370356915811461</v>
      </c>
      <c r="BD165" s="30">
        <v>4.904109589041096E-2</v>
      </c>
      <c r="BE165" s="30">
        <v>7.1506849315068496E-2</v>
      </c>
      <c r="BF165" s="30">
        <v>0</v>
      </c>
      <c r="BG165" s="30">
        <v>0.29899999999999999</v>
      </c>
      <c r="BH165" s="29">
        <v>1.78</v>
      </c>
      <c r="BI165" s="29">
        <v>1.79</v>
      </c>
      <c r="BJ165" s="29">
        <v>2.61</v>
      </c>
      <c r="BK165" s="29">
        <v>2.61</v>
      </c>
      <c r="BL165" s="29">
        <v>43</v>
      </c>
      <c r="BM165" s="29">
        <v>36.5</v>
      </c>
      <c r="BN165" s="29">
        <v>3.48</v>
      </c>
      <c r="BO165" s="29">
        <v>3.26</v>
      </c>
      <c r="BP165" s="29">
        <v>2.61</v>
      </c>
      <c r="BQ165" s="29">
        <v>0.99999999999999822</v>
      </c>
      <c r="BR165" s="29">
        <v>0</v>
      </c>
      <c r="BS165" s="29">
        <v>0.10199999999999999</v>
      </c>
      <c r="BT165" s="30">
        <v>3.9080459770114942E-2</v>
      </c>
      <c r="BU165" s="29">
        <v>2.508</v>
      </c>
      <c r="BV165" s="29">
        <v>0.68800000000000172</v>
      </c>
      <c r="BW165" s="29">
        <v>1.6879999999999999</v>
      </c>
      <c r="BX165" s="29">
        <v>3.37</v>
      </c>
      <c r="BY165" s="29">
        <v>11.011000000000001</v>
      </c>
      <c r="BZ165" s="29">
        <v>8.36</v>
      </c>
      <c r="CA165" s="29">
        <v>23.37</v>
      </c>
      <c r="CB165" s="29">
        <v>0</v>
      </c>
      <c r="CC165" s="31">
        <v>1.68</v>
      </c>
      <c r="CD165" s="31">
        <v>-0.27900000000000003</v>
      </c>
      <c r="CE165" s="31">
        <v>0.36</v>
      </c>
      <c r="CF165" s="31">
        <v>1.3080526658511762</v>
      </c>
      <c r="CG165" s="31">
        <v>1.439367486196464</v>
      </c>
      <c r="CH165" s="29">
        <v>-0.81099999999999994</v>
      </c>
      <c r="CI165" s="29">
        <v>-1.2968</v>
      </c>
      <c r="CJ165" s="29">
        <v>0</v>
      </c>
      <c r="CK165" s="28">
        <f t="shared" si="4"/>
        <v>0</v>
      </c>
      <c r="CL165" s="34">
        <f t="shared" si="5"/>
        <v>1.8399657680787334</v>
      </c>
      <c r="CM165" s="29">
        <v>1.79</v>
      </c>
      <c r="CN165" s="29" t="s">
        <v>100</v>
      </c>
      <c r="CO165" s="29">
        <v>1.79</v>
      </c>
      <c r="CP165" s="29">
        <v>11.8</v>
      </c>
      <c r="CQ165" s="29">
        <v>3.26</v>
      </c>
      <c r="CR165" s="29">
        <v>26.810000000000002</v>
      </c>
      <c r="CS165" s="29" t="s">
        <v>100</v>
      </c>
      <c r="CT165" s="29">
        <v>0</v>
      </c>
      <c r="CU165" s="29">
        <v>2.61</v>
      </c>
      <c r="CV165" s="29">
        <v>23.37</v>
      </c>
      <c r="CW165" s="29">
        <v>3.48</v>
      </c>
      <c r="CX165" s="28">
        <v>0.53115727002967361</v>
      </c>
      <c r="CY165" s="28">
        <v>0.2370356915811461</v>
      </c>
      <c r="CZ165" s="31">
        <v>7.7040229885057476</v>
      </c>
      <c r="DA165" s="5">
        <v>4.3528332845745847</v>
      </c>
      <c r="DB165" s="9"/>
      <c r="DC165" s="9"/>
    </row>
    <row r="166" spans="1:107" ht="20">
      <c r="A166" s="25" t="s">
        <v>921</v>
      </c>
      <c r="B166" s="25" t="s">
        <v>922</v>
      </c>
      <c r="C166" s="26" t="s">
        <v>111</v>
      </c>
      <c r="D166" s="26" t="s">
        <v>1137</v>
      </c>
      <c r="E166" s="32" t="s">
        <v>99</v>
      </c>
      <c r="F166" s="32" t="s">
        <v>1138</v>
      </c>
      <c r="G166" s="27">
        <v>0.59</v>
      </c>
      <c r="H166" s="27">
        <v>0.66061776061776056</v>
      </c>
      <c r="I166" s="28">
        <v>9.0499999999999997E-2</v>
      </c>
      <c r="J166" s="28">
        <v>0.12088590733590733</v>
      </c>
      <c r="K166" s="28">
        <v>3.2000000000000001E-2</v>
      </c>
      <c r="L166" s="28">
        <v>9.3100000000000002E-2</v>
      </c>
      <c r="M166" s="28">
        <v>7.7272999999999994E-2</v>
      </c>
      <c r="N166" s="28">
        <v>0.112462230529595</v>
      </c>
      <c r="O166" s="28">
        <v>-0.12086209781209781</v>
      </c>
      <c r="P166" s="28">
        <v>-9.12319838895123E-2</v>
      </c>
      <c r="Q166" s="29">
        <v>51.8</v>
      </c>
      <c r="R166" s="29">
        <v>0</v>
      </c>
      <c r="S166" s="29">
        <v>12.4</v>
      </c>
      <c r="T166" s="29">
        <v>12.4</v>
      </c>
      <c r="U166" s="29">
        <v>64.2</v>
      </c>
      <c r="V166" s="29">
        <v>0.112</v>
      </c>
      <c r="W166" s="29">
        <v>64.088000000000008</v>
      </c>
      <c r="X166" s="30">
        <v>1.7445482866043614E-3</v>
      </c>
      <c r="Y166" s="31">
        <v>0.39730725804733596</v>
      </c>
      <c r="Z166" s="30">
        <v>0.2530612244897959</v>
      </c>
      <c r="AA166" s="30">
        <v>0.19314641744548286</v>
      </c>
      <c r="AB166" s="30">
        <v>0.33879781420765026</v>
      </c>
      <c r="AC166" s="30">
        <v>0.2393822393822394</v>
      </c>
      <c r="AD166" s="29">
        <v>1.0999999999999999E-2</v>
      </c>
      <c r="AE166" s="31">
        <v>1.1255555555555559</v>
      </c>
      <c r="AF166" s="30">
        <v>0.28284271247461901</v>
      </c>
      <c r="AG166" s="30">
        <v>0.27789296500631316</v>
      </c>
      <c r="AH166" s="31">
        <v>0.30434782608695649</v>
      </c>
      <c r="AI166" s="1">
        <v>1.6546762589928057</v>
      </c>
      <c r="AJ166" s="31">
        <v>2726.3157894736842</v>
      </c>
      <c r="AK166" s="31">
        <v>51799.999999999993</v>
      </c>
      <c r="AL166" s="31" t="s">
        <v>100</v>
      </c>
      <c r="AM166" s="31" t="s">
        <v>100</v>
      </c>
      <c r="AN166" s="31">
        <v>1.4153005464480872</v>
      </c>
      <c r="AO166" s="31">
        <v>5.1287128712871288</v>
      </c>
      <c r="AP166" s="31">
        <v>27.864347826086963</v>
      </c>
      <c r="AQ166" s="31">
        <v>16.689583333333335</v>
      </c>
      <c r="AR166" s="31">
        <v>1.3287444020567261</v>
      </c>
      <c r="AS166" s="31">
        <v>6.3453465346534665</v>
      </c>
      <c r="AT166" s="30">
        <v>0</v>
      </c>
      <c r="AU166" s="30">
        <v>0</v>
      </c>
      <c r="AV166" s="28">
        <v>-0.79799999999999993</v>
      </c>
      <c r="AW166" s="28">
        <v>-0.58499999999999996</v>
      </c>
      <c r="AX166" s="28">
        <v>-0.14400000000000002</v>
      </c>
      <c r="AY166" s="28">
        <v>2.1499999999999998E-2</v>
      </c>
      <c r="AZ166" s="30" t="s">
        <v>100</v>
      </c>
      <c r="BA166" s="30" t="s">
        <v>100</v>
      </c>
      <c r="BB166" s="30">
        <v>2.380952380952381E-5</v>
      </c>
      <c r="BC166" s="30">
        <v>2.1230246640082703E-2</v>
      </c>
      <c r="BD166" s="30">
        <v>9.9009900990099017E-5</v>
      </c>
      <c r="BE166" s="30">
        <v>0.2277227722772277</v>
      </c>
      <c r="BF166" s="30">
        <v>0.5</v>
      </c>
      <c r="BG166" s="30" t="s">
        <v>100</v>
      </c>
      <c r="BH166" s="29">
        <v>1.9E-2</v>
      </c>
      <c r="BI166" s="29">
        <v>1E-3</v>
      </c>
      <c r="BJ166" s="29">
        <v>2.2999999999999998</v>
      </c>
      <c r="BK166" s="29">
        <v>2.2999999999999998</v>
      </c>
      <c r="BL166" s="29">
        <v>10.1</v>
      </c>
      <c r="BM166" s="29">
        <v>10.1</v>
      </c>
      <c r="BN166" s="29">
        <v>3.19</v>
      </c>
      <c r="BO166" s="29">
        <v>3.84</v>
      </c>
      <c r="BP166" s="29">
        <v>1.1499999999999999</v>
      </c>
      <c r="BQ166" s="29">
        <v>-0.91999999999999993</v>
      </c>
      <c r="BR166" s="29">
        <v>0</v>
      </c>
      <c r="BS166" s="29">
        <v>0.41899999999999998</v>
      </c>
      <c r="BT166" s="30">
        <v>0.36434782608695654</v>
      </c>
      <c r="BU166" s="29">
        <v>0.73099999999999987</v>
      </c>
      <c r="BV166" s="29">
        <v>0.502</v>
      </c>
      <c r="BW166" s="29">
        <v>-0.41799999999999998</v>
      </c>
      <c r="BX166" s="29">
        <v>42</v>
      </c>
      <c r="BY166" s="29">
        <v>54.167999999999999</v>
      </c>
      <c r="BZ166" s="29">
        <v>36.6</v>
      </c>
      <c r="CA166" s="29">
        <v>48.231999999999999</v>
      </c>
      <c r="CB166" s="29">
        <v>0</v>
      </c>
      <c r="CC166" s="31">
        <v>0.52400000000000002</v>
      </c>
      <c r="CD166" s="31">
        <v>0.16400000000000001</v>
      </c>
      <c r="CE166" s="31">
        <v>0.36</v>
      </c>
      <c r="CF166" s="31" t="s">
        <v>100</v>
      </c>
      <c r="CG166" s="31" t="s">
        <v>100</v>
      </c>
      <c r="CH166" s="29" t="s">
        <v>100</v>
      </c>
      <c r="CI166" s="29" t="s">
        <v>100</v>
      </c>
      <c r="CJ166" s="29">
        <v>0</v>
      </c>
      <c r="CK166" s="28">
        <f t="shared" si="4"/>
        <v>0</v>
      </c>
      <c r="CL166" s="34">
        <f t="shared" si="5"/>
        <v>0.2094045447006137</v>
      </c>
      <c r="CM166" s="29">
        <v>0.503</v>
      </c>
      <c r="CN166" s="29">
        <v>0.501</v>
      </c>
      <c r="CO166" s="29">
        <v>1E-3</v>
      </c>
      <c r="CP166" s="29">
        <v>51.8</v>
      </c>
      <c r="CQ166" s="29">
        <v>3.84</v>
      </c>
      <c r="CR166" s="29">
        <v>64.088000000000008</v>
      </c>
      <c r="CS166" s="29" t="s">
        <v>100</v>
      </c>
      <c r="CT166" s="29">
        <v>0</v>
      </c>
      <c r="CU166" s="29">
        <v>2.2999999999999998</v>
      </c>
      <c r="CV166" s="29">
        <v>48.231999999999999</v>
      </c>
      <c r="CW166" s="29">
        <v>3.19</v>
      </c>
      <c r="CX166" s="28">
        <v>2.380952380952381E-5</v>
      </c>
      <c r="CY166" s="28">
        <v>2.1230246640082703E-2</v>
      </c>
      <c r="CZ166" s="31">
        <v>20.090282131661446</v>
      </c>
      <c r="DA166" s="5">
        <v>5.2010869565217392</v>
      </c>
      <c r="DB166" s="9"/>
      <c r="DC166" s="9"/>
    </row>
    <row r="167" spans="1:107" ht="20">
      <c r="A167" s="25" t="s">
        <v>1045</v>
      </c>
      <c r="B167" s="25" t="s">
        <v>1046</v>
      </c>
      <c r="C167" s="26" t="s">
        <v>110</v>
      </c>
      <c r="D167" s="26" t="s">
        <v>1137</v>
      </c>
      <c r="E167" s="32" t="s">
        <v>99</v>
      </c>
      <c r="F167" s="32" t="s">
        <v>1138</v>
      </c>
      <c r="G167" s="27">
        <v>1.05</v>
      </c>
      <c r="H167" s="27">
        <v>4.4243589743589737</v>
      </c>
      <c r="I167" s="28">
        <v>9.0499999999999997E-2</v>
      </c>
      <c r="J167" s="28">
        <v>0.46150448717948711</v>
      </c>
      <c r="K167" s="28">
        <v>3.6999999999999998E-2</v>
      </c>
      <c r="L167" s="28">
        <v>9.8099999999999993E-2</v>
      </c>
      <c r="M167" s="28">
        <v>8.1422999999999995E-2</v>
      </c>
      <c r="N167" s="28">
        <v>0.17162489452332655</v>
      </c>
      <c r="O167" s="28">
        <v>-0.50912353479853478</v>
      </c>
      <c r="P167" s="28">
        <v>-0.19164736012287722</v>
      </c>
      <c r="Q167" s="29">
        <v>35.1</v>
      </c>
      <c r="R167" s="29">
        <v>0</v>
      </c>
      <c r="S167" s="29">
        <v>112.8</v>
      </c>
      <c r="T167" s="29">
        <v>112.8</v>
      </c>
      <c r="U167" s="29">
        <v>147.9</v>
      </c>
      <c r="V167" s="29">
        <v>6.66</v>
      </c>
      <c r="W167" s="29">
        <v>141.24</v>
      </c>
      <c r="X167" s="30">
        <v>4.5030425963488843E-2</v>
      </c>
      <c r="Y167" s="31">
        <v>0.16384931445670137</v>
      </c>
      <c r="Z167" s="30">
        <v>0.32395175186674324</v>
      </c>
      <c r="AA167" s="30">
        <v>0.76267748478701824</v>
      </c>
      <c r="AB167" s="30">
        <v>0.4791843670348343</v>
      </c>
      <c r="AC167" s="30">
        <v>3.2136752136752134</v>
      </c>
      <c r="AD167" s="29">
        <v>4.0000000000000001E-3</v>
      </c>
      <c r="AE167" s="31">
        <v>1.1807222222222225</v>
      </c>
      <c r="AF167" s="30">
        <v>9.4868329805051374E-2</v>
      </c>
      <c r="AG167" s="30">
        <v>0.5771156729807293</v>
      </c>
      <c r="AH167" s="31">
        <v>0.61904761904761907</v>
      </c>
      <c r="AI167" s="1" t="s">
        <v>100</v>
      </c>
      <c r="AJ167" s="31" t="s">
        <v>100</v>
      </c>
      <c r="AK167" s="31" t="s">
        <v>100</v>
      </c>
      <c r="AL167" s="31" t="s">
        <v>100</v>
      </c>
      <c r="AM167" s="31" t="s">
        <v>100</v>
      </c>
      <c r="AN167" s="31">
        <v>0.14910790144435004</v>
      </c>
      <c r="AO167" s="31">
        <v>0.43765586034912718</v>
      </c>
      <c r="AP167" s="31" t="s">
        <v>100</v>
      </c>
      <c r="AQ167" s="31" t="s">
        <v>100</v>
      </c>
      <c r="AR167" s="31">
        <v>0.4135386777537039</v>
      </c>
      <c r="AS167" s="31">
        <v>1.7610972568578553</v>
      </c>
      <c r="AT167" s="30" t="s">
        <v>100</v>
      </c>
      <c r="AU167" s="30">
        <v>0</v>
      </c>
      <c r="AV167" s="28" t="s">
        <v>100</v>
      </c>
      <c r="AW167" s="28" t="s">
        <v>100</v>
      </c>
      <c r="AX167" s="28">
        <v>-0.17199999999999999</v>
      </c>
      <c r="AY167" s="28">
        <v>0.12</v>
      </c>
      <c r="AZ167" s="30" t="s">
        <v>100</v>
      </c>
      <c r="BA167" s="30" t="s">
        <v>100</v>
      </c>
      <c r="BB167" s="30">
        <v>-4.7619047619047616E-2</v>
      </c>
      <c r="BC167" s="30">
        <v>-2.0022465599550687E-2</v>
      </c>
      <c r="BD167" s="30">
        <v>-0.20811287477954143</v>
      </c>
      <c r="BE167" s="30">
        <v>-0.1257495590828924</v>
      </c>
      <c r="BF167" s="30">
        <v>0</v>
      </c>
      <c r="BG167" s="30">
        <v>0.10369999999999999</v>
      </c>
      <c r="BH167" s="29">
        <v>-7.87</v>
      </c>
      <c r="BI167" s="29">
        <v>-11.8</v>
      </c>
      <c r="BJ167" s="29">
        <v>-7.13</v>
      </c>
      <c r="BK167" s="29">
        <v>-7.13</v>
      </c>
      <c r="BL167" s="29">
        <v>80.2</v>
      </c>
      <c r="BM167" s="29">
        <v>56.7</v>
      </c>
      <c r="BN167" s="29">
        <v>2.27</v>
      </c>
      <c r="BO167" s="29">
        <v>-2.74</v>
      </c>
      <c r="BP167" s="29">
        <v>-7.13</v>
      </c>
      <c r="BQ167" s="29">
        <v>-6.75</v>
      </c>
      <c r="BR167" s="29">
        <v>0</v>
      </c>
      <c r="BS167" s="29">
        <v>105.422</v>
      </c>
      <c r="BT167" s="30" t="s">
        <v>100</v>
      </c>
      <c r="BU167" s="29">
        <v>-112.55199999999999</v>
      </c>
      <c r="BV167" s="29">
        <v>-110.47199999999999</v>
      </c>
      <c r="BW167" s="29">
        <v>-117.22199999999999</v>
      </c>
      <c r="BX167" s="29">
        <v>247.8</v>
      </c>
      <c r="BY167" s="29">
        <v>356.1</v>
      </c>
      <c r="BZ167" s="29">
        <v>235.4</v>
      </c>
      <c r="CA167" s="29">
        <v>341.53999999999996</v>
      </c>
      <c r="CB167" s="29">
        <v>0</v>
      </c>
      <c r="CC167" s="31">
        <v>0.36499999999999999</v>
      </c>
      <c r="CD167" s="31">
        <v>0.54700000000000004</v>
      </c>
      <c r="CE167" s="31">
        <v>0.36</v>
      </c>
      <c r="CF167" s="31">
        <v>1.1803425948470805</v>
      </c>
      <c r="CG167" s="31">
        <v>1.2681099007826828</v>
      </c>
      <c r="CH167" s="29">
        <v>7.0155000000000003</v>
      </c>
      <c r="CI167" s="29">
        <v>3.3297999999999996</v>
      </c>
      <c r="CJ167" s="29">
        <v>0</v>
      </c>
      <c r="CK167" s="28">
        <f t="shared" si="4"/>
        <v>0</v>
      </c>
      <c r="CL167" s="34">
        <f t="shared" si="5"/>
        <v>0.23481876207764832</v>
      </c>
      <c r="CM167" s="29" t="s">
        <v>100</v>
      </c>
      <c r="CN167" s="29" t="s">
        <v>100</v>
      </c>
      <c r="CO167" s="29" t="s">
        <v>100</v>
      </c>
      <c r="CP167" s="29" t="s">
        <v>100</v>
      </c>
      <c r="CQ167" s="29" t="s">
        <v>100</v>
      </c>
      <c r="CR167" s="29" t="s">
        <v>100</v>
      </c>
      <c r="CS167" s="29" t="s">
        <v>100</v>
      </c>
      <c r="CT167" s="29">
        <v>0</v>
      </c>
      <c r="CU167" s="29">
        <v>-7.13</v>
      </c>
      <c r="CV167" s="29">
        <v>341.53999999999996</v>
      </c>
      <c r="CW167" s="29">
        <v>2.27</v>
      </c>
      <c r="CX167" s="28">
        <v>-4.7619047619047616E-2</v>
      </c>
      <c r="CY167" s="28">
        <v>-2.0022465599550687E-2</v>
      </c>
      <c r="CZ167" s="31">
        <v>62.220264317180622</v>
      </c>
      <c r="DA167" s="5">
        <v>27.525879917184266</v>
      </c>
      <c r="DB167" s="9"/>
      <c r="DC167" s="9"/>
    </row>
    <row r="168" spans="1:107" ht="20">
      <c r="A168" s="25" t="s">
        <v>695</v>
      </c>
      <c r="B168" s="25" t="s">
        <v>696</v>
      </c>
      <c r="C168" s="26" t="s">
        <v>165</v>
      </c>
      <c r="D168" s="26" t="s">
        <v>1137</v>
      </c>
      <c r="E168" s="32" t="s">
        <v>99</v>
      </c>
      <c r="F168" s="32" t="s">
        <v>1138</v>
      </c>
      <c r="G168" s="27">
        <v>0.68</v>
      </c>
      <c r="H168" s="27">
        <v>1.1673837882999369</v>
      </c>
      <c r="I168" s="28">
        <v>9.0499999999999997E-2</v>
      </c>
      <c r="J168" s="28">
        <v>0.16674823284114429</v>
      </c>
      <c r="K168" s="28">
        <v>3.6999999999999998E-2</v>
      </c>
      <c r="L168" s="28">
        <v>9.8099999999999993E-2</v>
      </c>
      <c r="M168" s="28">
        <v>8.1422999999999995E-2</v>
      </c>
      <c r="N168" s="28">
        <v>0.12564974229934076</v>
      </c>
      <c r="O168" s="28">
        <v>-5.1892662002079648E-2</v>
      </c>
      <c r="P168" s="28">
        <v>7.6855887529691524E-3</v>
      </c>
      <c r="Q168" s="29">
        <v>147.69999999999999</v>
      </c>
      <c r="R168" s="29">
        <v>1.9528641594038418</v>
      </c>
      <c r="S168" s="29">
        <v>135.30000000000001</v>
      </c>
      <c r="T168" s="29">
        <v>137.25286415940386</v>
      </c>
      <c r="U168" s="29">
        <v>284.95286415940382</v>
      </c>
      <c r="V168" s="29">
        <v>3.98</v>
      </c>
      <c r="W168" s="29">
        <v>280.9728641594038</v>
      </c>
      <c r="X168" s="30">
        <v>1.3967222304435485E-2</v>
      </c>
      <c r="Y168" s="31">
        <v>1.3865585384041761</v>
      </c>
      <c r="Z168" s="30">
        <v>0.6628880248366763</v>
      </c>
      <c r="AA168" s="30">
        <v>0.48166865970725614</v>
      </c>
      <c r="AB168" s="30">
        <v>1.9663734120258434</v>
      </c>
      <c r="AC168" s="30">
        <v>0.92926786837781905</v>
      </c>
      <c r="AD168" s="29">
        <v>6.9000000000000006E-2</v>
      </c>
      <c r="AE168" s="31">
        <v>2.1234722222222224</v>
      </c>
      <c r="AF168" s="30">
        <v>0.24083189157584592</v>
      </c>
      <c r="AG168" s="30">
        <v>0.64775474285917178</v>
      </c>
      <c r="AH168" s="31">
        <v>0.38650306748466257</v>
      </c>
      <c r="AI168" s="1">
        <v>1.661764705882353</v>
      </c>
      <c r="AJ168" s="31">
        <v>15.482180293501049</v>
      </c>
      <c r="AK168" s="31">
        <v>17.688622754491018</v>
      </c>
      <c r="AL168" s="31">
        <v>17.25</v>
      </c>
      <c r="AM168" s="31">
        <v>0.83687461045951617</v>
      </c>
      <c r="AN168" s="31">
        <v>2.1160458452722062</v>
      </c>
      <c r="AO168" s="31">
        <v>2.0571030640668524</v>
      </c>
      <c r="AP168" s="31">
        <v>12.461968455769387</v>
      </c>
      <c r="AQ168" s="31">
        <v>6.6365794496398838</v>
      </c>
      <c r="AR168" s="31">
        <v>1.4506103019271321</v>
      </c>
      <c r="AS168" s="31">
        <v>3.9132710885710837</v>
      </c>
      <c r="AT168" s="30">
        <v>0.23592814371257487</v>
      </c>
      <c r="AU168" s="30">
        <v>1.3337846987136087E-2</v>
      </c>
      <c r="AV168" s="28" t="s">
        <v>100</v>
      </c>
      <c r="AW168" s="28" t="s">
        <v>100</v>
      </c>
      <c r="AX168" s="28" t="s">
        <v>100</v>
      </c>
      <c r="AY168" s="28" t="s">
        <v>100</v>
      </c>
      <c r="AZ168" s="30">
        <v>0.185</v>
      </c>
      <c r="BA168" s="30">
        <v>0.152</v>
      </c>
      <c r="BB168" s="30">
        <v>0.11485557083906464</v>
      </c>
      <c r="BC168" s="30">
        <v>0.13333533105230991</v>
      </c>
      <c r="BD168" s="30">
        <v>0.11438356164383562</v>
      </c>
      <c r="BE168" s="30">
        <v>0.30885516668656482</v>
      </c>
      <c r="BF168" s="30">
        <v>0.22870370370370371</v>
      </c>
      <c r="BG168" s="30">
        <v>0.185</v>
      </c>
      <c r="BH168" s="29">
        <v>9.5399999999999991</v>
      </c>
      <c r="BI168" s="29">
        <v>8.35</v>
      </c>
      <c r="BJ168" s="29">
        <v>22.6</v>
      </c>
      <c r="BK168" s="29">
        <v>22.546427168119234</v>
      </c>
      <c r="BL168" s="29">
        <v>71.8</v>
      </c>
      <c r="BM168" s="29">
        <v>73</v>
      </c>
      <c r="BN168" s="29">
        <v>42.1</v>
      </c>
      <c r="BO168" s="29">
        <v>42.337000000000003</v>
      </c>
      <c r="BP168" s="29">
        <v>17.389975769484558</v>
      </c>
      <c r="BQ168" s="29">
        <v>-70.599999999999994</v>
      </c>
      <c r="BR168" s="29">
        <v>0</v>
      </c>
      <c r="BS168" s="29">
        <v>75.429000000000002</v>
      </c>
      <c r="BT168" s="30">
        <v>4.3374988556545722</v>
      </c>
      <c r="BU168" s="29">
        <v>-58.039024230515444</v>
      </c>
      <c r="BV168" s="29">
        <v>3.5209999999999866</v>
      </c>
      <c r="BW168" s="29">
        <v>-67.079000000000008</v>
      </c>
      <c r="BX168" s="29">
        <v>72.7</v>
      </c>
      <c r="BY168" s="29">
        <v>130.42286415940384</v>
      </c>
      <c r="BZ168" s="29">
        <v>69.8</v>
      </c>
      <c r="CA168" s="29">
        <v>193.69286415940385</v>
      </c>
      <c r="CB168" s="29">
        <v>-1.97</v>
      </c>
      <c r="CC168" s="31">
        <v>1.04</v>
      </c>
      <c r="CD168" s="31">
        <v>0.20499999999999999</v>
      </c>
      <c r="CE168" s="31">
        <v>0.36</v>
      </c>
      <c r="CF168" s="31" t="s">
        <v>100</v>
      </c>
      <c r="CG168" s="31" t="s">
        <v>100</v>
      </c>
      <c r="CH168" s="29" t="s">
        <v>100</v>
      </c>
      <c r="CI168" s="29" t="s">
        <v>100</v>
      </c>
      <c r="CJ168" s="29">
        <v>-1.97</v>
      </c>
      <c r="CK168" s="28">
        <f t="shared" si="4"/>
        <v>-0.55950014200511433</v>
      </c>
      <c r="CL168" s="34">
        <f t="shared" si="5"/>
        <v>0.37068995965133023</v>
      </c>
      <c r="CM168" s="29">
        <v>10.8</v>
      </c>
      <c r="CN168" s="29">
        <v>2.4700000000000002</v>
      </c>
      <c r="CO168" s="29">
        <v>8.35</v>
      </c>
      <c r="CP168" s="29">
        <v>147.69999999999999</v>
      </c>
      <c r="CQ168" s="29">
        <v>42.337000000000003</v>
      </c>
      <c r="CR168" s="29">
        <v>280.9728641594038</v>
      </c>
      <c r="CS168" s="29">
        <v>3.5209999999999866</v>
      </c>
      <c r="CT168" s="29">
        <v>0</v>
      </c>
      <c r="CU168" s="29">
        <v>22.546427168119234</v>
      </c>
      <c r="CV168" s="29">
        <v>193.69286415940385</v>
      </c>
      <c r="CW168" s="29">
        <v>42.1</v>
      </c>
      <c r="CX168" s="28">
        <v>0.11485557083906464</v>
      </c>
      <c r="CY168" s="28">
        <v>0.13333533105230991</v>
      </c>
      <c r="CZ168" s="31">
        <v>6.6739397662566224</v>
      </c>
      <c r="DA168" s="5">
        <v>11.324197358955916</v>
      </c>
      <c r="DB168" s="9"/>
      <c r="DC168" s="9"/>
    </row>
    <row r="169" spans="1:107" ht="20">
      <c r="A169" s="25" t="s">
        <v>426</v>
      </c>
      <c r="B169" s="25" t="s">
        <v>427</v>
      </c>
      <c r="C169" s="26" t="s">
        <v>141</v>
      </c>
      <c r="D169" s="26" t="s">
        <v>1137</v>
      </c>
      <c r="E169" s="32" t="s">
        <v>99</v>
      </c>
      <c r="F169" s="32" t="s">
        <v>1138</v>
      </c>
      <c r="G169" s="27">
        <v>0.61</v>
      </c>
      <c r="H169" s="27">
        <v>0.99136163982430447</v>
      </c>
      <c r="I169" s="28">
        <v>9.0499999999999997E-2</v>
      </c>
      <c r="J169" s="28">
        <v>0.15081822840409956</v>
      </c>
      <c r="K169" s="28">
        <v>2.7E-2</v>
      </c>
      <c r="L169" s="28">
        <v>8.8099999999999998E-2</v>
      </c>
      <c r="M169" s="28">
        <v>7.3122999999999994E-2</v>
      </c>
      <c r="N169" s="28">
        <v>0.12093006396396394</v>
      </c>
      <c r="O169" s="28">
        <v>-0.2604956477589383</v>
      </c>
      <c r="P169" s="28">
        <v>-5.7645464077617919E-2</v>
      </c>
      <c r="Q169" s="29">
        <v>273.2</v>
      </c>
      <c r="R169" s="29">
        <v>0</v>
      </c>
      <c r="S169" s="29">
        <v>170.8</v>
      </c>
      <c r="T169" s="29">
        <v>170.8</v>
      </c>
      <c r="U169" s="29">
        <v>444</v>
      </c>
      <c r="V169" s="29">
        <v>4.93</v>
      </c>
      <c r="W169" s="29">
        <v>439.07</v>
      </c>
      <c r="X169" s="30">
        <v>1.1103603603603603E-2</v>
      </c>
      <c r="Y169" s="31">
        <v>1.5638242059808707E-2</v>
      </c>
      <c r="Z169" s="30">
        <v>0.59782989149457466</v>
      </c>
      <c r="AA169" s="30">
        <v>0.3846846846846847</v>
      </c>
      <c r="AB169" s="30">
        <v>1.4865100087032201</v>
      </c>
      <c r="AC169" s="30">
        <v>0.62518301610541738</v>
      </c>
      <c r="AD169" s="29">
        <v>0.11</v>
      </c>
      <c r="AE169" s="31">
        <v>1.7222222222222098E-3</v>
      </c>
      <c r="AF169" s="30">
        <v>7.7459666924148338E-2</v>
      </c>
      <c r="AG169" s="30">
        <v>0.12006248373242992</v>
      </c>
      <c r="AH169" s="31">
        <v>5.9829059829059825E-2</v>
      </c>
      <c r="AI169" s="1">
        <v>2.6119402985074625</v>
      </c>
      <c r="AJ169" s="31">
        <v>39.028571428571425</v>
      </c>
      <c r="AK169" s="31" t="s">
        <v>100</v>
      </c>
      <c r="AL169" s="31" t="s">
        <v>100</v>
      </c>
      <c r="AM169" s="31" t="s">
        <v>100</v>
      </c>
      <c r="AN169" s="31">
        <v>2.3777197563098342</v>
      </c>
      <c r="AO169" s="31">
        <v>0.6200635497049477</v>
      </c>
      <c r="AP169" s="31">
        <v>17.921224489795918</v>
      </c>
      <c r="AQ169" s="31">
        <v>10.163657407407406</v>
      </c>
      <c r="AR169" s="31">
        <v>1.5638066745022614</v>
      </c>
      <c r="AS169" s="31">
        <v>0.99652746255106661</v>
      </c>
      <c r="AT169" s="30" t="s">
        <v>100</v>
      </c>
      <c r="AU169" s="30">
        <v>0</v>
      </c>
      <c r="AV169" s="28" t="s">
        <v>100</v>
      </c>
      <c r="AW169" s="28" t="s">
        <v>100</v>
      </c>
      <c r="AX169" s="28">
        <v>9.7200000000000009E-2</v>
      </c>
      <c r="AY169" s="28">
        <v>0.126</v>
      </c>
      <c r="AZ169" s="30" t="s">
        <v>100</v>
      </c>
      <c r="BA169" s="30" t="s">
        <v>100</v>
      </c>
      <c r="BB169" s="30">
        <v>-0.10967741935483871</v>
      </c>
      <c r="BC169" s="30">
        <v>6.3284599886346021E-2</v>
      </c>
      <c r="BD169" s="30">
        <v>-4.2215048423143782E-2</v>
      </c>
      <c r="BE169" s="30">
        <v>6.08393344921778E-2</v>
      </c>
      <c r="BF169" s="30">
        <v>0</v>
      </c>
      <c r="BG169" s="30">
        <v>7.2999999999999996E-4</v>
      </c>
      <c r="BH169" s="29">
        <v>7</v>
      </c>
      <c r="BI169" s="29">
        <v>-17</v>
      </c>
      <c r="BJ169" s="29">
        <v>24.5</v>
      </c>
      <c r="BK169" s="29">
        <v>24.5</v>
      </c>
      <c r="BL169" s="29">
        <v>440.6</v>
      </c>
      <c r="BM169" s="29">
        <v>402.7</v>
      </c>
      <c r="BN169" s="29">
        <v>45.7</v>
      </c>
      <c r="BO169" s="29">
        <v>43.2</v>
      </c>
      <c r="BP169" s="29">
        <v>24.5</v>
      </c>
      <c r="BQ169" s="29">
        <v>65.3</v>
      </c>
      <c r="BR169" s="29">
        <v>0</v>
      </c>
      <c r="BS169" s="29">
        <v>16.7</v>
      </c>
      <c r="BT169" s="30">
        <v>0.68163265306122445</v>
      </c>
      <c r="BU169" s="29">
        <v>7.8000000000000007</v>
      </c>
      <c r="BV169" s="29">
        <v>-99</v>
      </c>
      <c r="BW169" s="29">
        <v>-33.700000000000003</v>
      </c>
      <c r="BX169" s="29">
        <v>155</v>
      </c>
      <c r="BY169" s="29">
        <v>387.14</v>
      </c>
      <c r="BZ169" s="29">
        <v>114.9</v>
      </c>
      <c r="CA169" s="29">
        <v>280.77000000000004</v>
      </c>
      <c r="CB169" s="29">
        <v>0</v>
      </c>
      <c r="CC169" s="31">
        <v>6.2E-2</v>
      </c>
      <c r="CD169" s="31">
        <v>-0.124</v>
      </c>
      <c r="CE169" s="31">
        <v>0.36</v>
      </c>
      <c r="CF169" s="31">
        <v>0.44498899840525541</v>
      </c>
      <c r="CG169" s="31">
        <v>1.2158702636847301</v>
      </c>
      <c r="CH169" s="29">
        <v>34.470000000000006</v>
      </c>
      <c r="CI169" s="29">
        <v>8.4154999999999998</v>
      </c>
      <c r="CJ169" s="29">
        <v>0</v>
      </c>
      <c r="CK169" s="28">
        <f t="shared" si="4"/>
        <v>0</v>
      </c>
      <c r="CL169" s="34">
        <f t="shared" si="5"/>
        <v>1.5692559746411652</v>
      </c>
      <c r="CM169" s="29" t="s">
        <v>100</v>
      </c>
      <c r="CN169" s="29" t="s">
        <v>100</v>
      </c>
      <c r="CO169" s="29" t="s">
        <v>100</v>
      </c>
      <c r="CP169" s="29" t="s">
        <v>100</v>
      </c>
      <c r="CQ169" s="29">
        <v>43.2</v>
      </c>
      <c r="CR169" s="29">
        <v>439.07</v>
      </c>
      <c r="CS169" s="29" t="s">
        <v>100</v>
      </c>
      <c r="CT169" s="29">
        <v>0</v>
      </c>
      <c r="CU169" s="29">
        <v>24.5</v>
      </c>
      <c r="CV169" s="29">
        <v>280.77000000000004</v>
      </c>
      <c r="CW169" s="29">
        <v>45.7</v>
      </c>
      <c r="CX169" s="28">
        <v>-0.10967741935483871</v>
      </c>
      <c r="CY169" s="28">
        <v>6.3284599886346021E-2</v>
      </c>
      <c r="CZ169" s="31">
        <v>9.6076586433260385</v>
      </c>
      <c r="DA169" s="5">
        <v>13.574007220216606</v>
      </c>
      <c r="DB169" s="9"/>
      <c r="DC169" s="9"/>
    </row>
    <row r="170" spans="1:107" ht="20">
      <c r="A170" s="25" t="s">
        <v>456</v>
      </c>
      <c r="B170" s="25" t="s">
        <v>457</v>
      </c>
      <c r="C170" s="26" t="s">
        <v>161</v>
      </c>
      <c r="D170" s="26" t="s">
        <v>1137</v>
      </c>
      <c r="E170" s="32" t="s">
        <v>99</v>
      </c>
      <c r="F170" s="32" t="s">
        <v>1138</v>
      </c>
      <c r="G170" s="27">
        <v>0.7</v>
      </c>
      <c r="H170" s="27">
        <v>0.74845936036287675</v>
      </c>
      <c r="I170" s="28">
        <v>9.0499999999999997E-2</v>
      </c>
      <c r="J170" s="28">
        <v>0.12883557211284036</v>
      </c>
      <c r="K170" s="28">
        <v>3.2000000000000001E-2</v>
      </c>
      <c r="L170" s="28">
        <v>9.3100000000000002E-2</v>
      </c>
      <c r="M170" s="28">
        <v>7.7272999999999994E-2</v>
      </c>
      <c r="N170" s="28">
        <v>0.12429946139317197</v>
      </c>
      <c r="O170" s="28">
        <v>-2.8511247788516034E-2</v>
      </c>
      <c r="P170" s="28">
        <v>3.9623038172466596E-2</v>
      </c>
      <c r="Q170" s="29">
        <v>224.4</v>
      </c>
      <c r="R170" s="29">
        <v>6.4453293600649353</v>
      </c>
      <c r="S170" s="29">
        <v>15.2</v>
      </c>
      <c r="T170" s="29">
        <v>21.645329360064935</v>
      </c>
      <c r="U170" s="29">
        <v>246.04532936006495</v>
      </c>
      <c r="V170" s="29">
        <v>46.6</v>
      </c>
      <c r="W170" s="29">
        <v>199.44532936006496</v>
      </c>
      <c r="X170" s="30">
        <v>0.18939599512496796</v>
      </c>
      <c r="Y170" s="31">
        <v>3.7592100646584134E-3</v>
      </c>
      <c r="Z170" s="30">
        <v>0.19922926726402992</v>
      </c>
      <c r="AA170" s="30">
        <v>8.7972933346720697E-2</v>
      </c>
      <c r="AB170" s="30">
        <v>0.24879688919614867</v>
      </c>
      <c r="AC170" s="30">
        <v>9.6458686987811654E-2</v>
      </c>
      <c r="AD170" s="29">
        <v>0.112</v>
      </c>
      <c r="AE170" s="31">
        <v>0.75058333333333349</v>
      </c>
      <c r="AF170" s="30">
        <v>6.3245553203367583E-2</v>
      </c>
      <c r="AG170" s="30">
        <v>0.37710161097507927</v>
      </c>
      <c r="AH170" s="31">
        <v>0.25090909090909091</v>
      </c>
      <c r="AI170" s="1">
        <v>7.6582278481012649</v>
      </c>
      <c r="AJ170" s="31">
        <v>18.243902439024389</v>
      </c>
      <c r="AK170" s="31">
        <v>24.181034482758623</v>
      </c>
      <c r="AL170" s="31" t="s">
        <v>100</v>
      </c>
      <c r="AM170" s="31" t="s">
        <v>100</v>
      </c>
      <c r="AN170" s="31">
        <v>2.5793103448275865</v>
      </c>
      <c r="AO170" s="31">
        <v>0.66038846380223659</v>
      </c>
      <c r="AP170" s="31">
        <v>13.613147640809716</v>
      </c>
      <c r="AQ170" s="31">
        <v>6.9882736285937268</v>
      </c>
      <c r="AR170" s="31">
        <v>3.2145099625893296</v>
      </c>
      <c r="AS170" s="31">
        <v>0.58694917410260439</v>
      </c>
      <c r="AT170" s="30">
        <v>0.48383620689655177</v>
      </c>
      <c r="AU170" s="30">
        <v>2.0008912655971479E-2</v>
      </c>
      <c r="AV170" s="28">
        <v>-0.157</v>
      </c>
      <c r="AW170" s="28">
        <v>-8.0700000000000008E-2</v>
      </c>
      <c r="AX170" s="28">
        <v>8.9800000000000005E-2</v>
      </c>
      <c r="AY170" s="28">
        <v>9.2100000000000015E-2</v>
      </c>
      <c r="AZ170" s="30" t="s">
        <v>100</v>
      </c>
      <c r="BA170" s="30" t="s">
        <v>100</v>
      </c>
      <c r="BB170" s="30">
        <v>0.10032432432432432</v>
      </c>
      <c r="BC170" s="30">
        <v>0.16392249956563856</v>
      </c>
      <c r="BD170" s="30">
        <v>2.8873677660236467E-2</v>
      </c>
      <c r="BE170" s="30">
        <v>4.5584735930264512E-2</v>
      </c>
      <c r="BF170" s="30">
        <v>0.28230769230769232</v>
      </c>
      <c r="BG170" s="30">
        <v>0.1014</v>
      </c>
      <c r="BH170" s="29">
        <v>12.3</v>
      </c>
      <c r="BI170" s="29">
        <v>9.2799999999999994</v>
      </c>
      <c r="BJ170" s="29">
        <v>12.1</v>
      </c>
      <c r="BK170" s="29">
        <v>14.650934127987012</v>
      </c>
      <c r="BL170" s="29">
        <v>339.8</v>
      </c>
      <c r="BM170" s="29">
        <v>321.39999999999998</v>
      </c>
      <c r="BN170" s="29">
        <v>29.1</v>
      </c>
      <c r="BO170" s="29">
        <v>28.54</v>
      </c>
      <c r="BP170" s="29">
        <v>10.514862724162986</v>
      </c>
      <c r="BQ170" s="29">
        <v>0.66200000000000003</v>
      </c>
      <c r="BR170" s="29">
        <v>0</v>
      </c>
      <c r="BS170" s="29">
        <v>6.96</v>
      </c>
      <c r="BT170" s="30">
        <v>0.66192019644783673</v>
      </c>
      <c r="BU170" s="29">
        <v>3.5548627241629864</v>
      </c>
      <c r="BV170" s="29">
        <v>1.6579999999999995</v>
      </c>
      <c r="BW170" s="29">
        <v>2.3199999999999994</v>
      </c>
      <c r="BX170" s="29">
        <v>92.5</v>
      </c>
      <c r="BY170" s="29">
        <v>64.145329360064935</v>
      </c>
      <c r="BZ170" s="29">
        <v>87</v>
      </c>
      <c r="CA170" s="29">
        <v>62.045329360064933</v>
      </c>
      <c r="CB170" s="29">
        <v>-4.49</v>
      </c>
      <c r="CC170" s="31">
        <v>0.159</v>
      </c>
      <c r="CD170" s="31">
        <v>0.496</v>
      </c>
      <c r="CE170" s="31">
        <v>0.36</v>
      </c>
      <c r="CF170" s="31" t="s">
        <v>100</v>
      </c>
      <c r="CG170" s="31" t="s">
        <v>100</v>
      </c>
      <c r="CH170" s="29" t="s">
        <v>100</v>
      </c>
      <c r="CI170" s="29" t="s">
        <v>100</v>
      </c>
      <c r="CJ170" s="29">
        <v>-4.49</v>
      </c>
      <c r="CK170" s="28">
        <f t="shared" si="4"/>
        <v>-2.7080820265379986</v>
      </c>
      <c r="CL170" s="34">
        <f t="shared" si="5"/>
        <v>5.4766410865200443</v>
      </c>
      <c r="CM170" s="29">
        <v>13</v>
      </c>
      <c r="CN170" s="29">
        <v>3.67</v>
      </c>
      <c r="CO170" s="29">
        <v>9.2799999999999994</v>
      </c>
      <c r="CP170" s="29">
        <v>224.4</v>
      </c>
      <c r="CQ170" s="29">
        <v>28.54</v>
      </c>
      <c r="CR170" s="29">
        <v>199.44532936006496</v>
      </c>
      <c r="CS170" s="29">
        <v>1.6579999999999995</v>
      </c>
      <c r="CT170" s="29">
        <v>0</v>
      </c>
      <c r="CU170" s="29">
        <v>14.650934127987012</v>
      </c>
      <c r="CV170" s="29">
        <v>62.045329360064933</v>
      </c>
      <c r="CW170" s="29">
        <v>29.1</v>
      </c>
      <c r="CX170" s="28">
        <v>0.10032432432432432</v>
      </c>
      <c r="CY170" s="28">
        <v>0.16392249956563856</v>
      </c>
      <c r="CZ170" s="31">
        <v>6.8537913869438123</v>
      </c>
      <c r="DA170" s="5">
        <v>24.809080325960416</v>
      </c>
      <c r="DB170" s="9"/>
      <c r="DC170" s="9"/>
    </row>
    <row r="171" spans="1:107" ht="20">
      <c r="A171" s="25" t="s">
        <v>597</v>
      </c>
      <c r="B171" s="25" t="s">
        <v>598</v>
      </c>
      <c r="C171" s="26" t="s">
        <v>171</v>
      </c>
      <c r="D171" s="26" t="s">
        <v>1137</v>
      </c>
      <c r="E171" s="32" t="s">
        <v>99</v>
      </c>
      <c r="F171" s="32" t="s">
        <v>1138</v>
      </c>
      <c r="G171" s="27">
        <v>1.35</v>
      </c>
      <c r="H171" s="27">
        <v>2.0490558337831906</v>
      </c>
      <c r="I171" s="28">
        <v>9.0499999999999997E-2</v>
      </c>
      <c r="J171" s="28">
        <v>0.24653955295737873</v>
      </c>
      <c r="K171" s="28">
        <v>4.1999999999999996E-2</v>
      </c>
      <c r="L171" s="28">
        <v>0.1031</v>
      </c>
      <c r="M171" s="28">
        <v>8.5572999999999996E-2</v>
      </c>
      <c r="N171" s="28">
        <v>0.19057101663259088</v>
      </c>
      <c r="O171" s="28">
        <v>3.9444225461679858</v>
      </c>
      <c r="P171" s="28">
        <v>-0.23181510133101008</v>
      </c>
      <c r="Q171" s="29">
        <v>322.3</v>
      </c>
      <c r="R171" s="29">
        <v>0</v>
      </c>
      <c r="S171" s="29">
        <v>171.8</v>
      </c>
      <c r="T171" s="29">
        <v>171.8</v>
      </c>
      <c r="U171" s="29">
        <v>494.1</v>
      </c>
      <c r="V171" s="29">
        <v>8.48</v>
      </c>
      <c r="W171" s="29">
        <v>485.62</v>
      </c>
      <c r="X171" s="30">
        <v>1.7162517708965798E-2</v>
      </c>
      <c r="Y171" s="31">
        <v>1.721960739295144E-2</v>
      </c>
      <c r="Z171" s="30">
        <v>0.20102972150713788</v>
      </c>
      <c r="AA171" s="30">
        <v>0.3477028941509816</v>
      </c>
      <c r="AB171" s="30">
        <v>0.25161101347393089</v>
      </c>
      <c r="AC171" s="30">
        <v>0.53304374806081289</v>
      </c>
      <c r="AD171" s="29">
        <v>0.185</v>
      </c>
      <c r="AE171" s="31">
        <v>1.929888888888889</v>
      </c>
      <c r="AF171" s="30">
        <v>0.18439088914585774</v>
      </c>
      <c r="AG171" s="30">
        <v>0.6532318411064284</v>
      </c>
      <c r="AH171" s="31">
        <v>0.34449760765550241</v>
      </c>
      <c r="AI171" s="1" t="s">
        <v>100</v>
      </c>
      <c r="AJ171" s="31">
        <v>0.51625820919429766</v>
      </c>
      <c r="AK171" s="31">
        <v>0.56052173913043479</v>
      </c>
      <c r="AL171" s="31" t="s">
        <v>100</v>
      </c>
      <c r="AM171" s="31" t="s">
        <v>100</v>
      </c>
      <c r="AN171" s="31">
        <v>0.47202694786174582</v>
      </c>
      <c r="AO171" s="31">
        <v>1.9700488997555015</v>
      </c>
      <c r="AP171" s="31" t="s">
        <v>100</v>
      </c>
      <c r="AQ171" s="31">
        <v>18.606130268199234</v>
      </c>
      <c r="AR171" s="31">
        <v>0.57990016956843649</v>
      </c>
      <c r="AS171" s="31">
        <v>2.9683374083129586</v>
      </c>
      <c r="AT171" s="30">
        <v>0</v>
      </c>
      <c r="AU171" s="30">
        <v>0</v>
      </c>
      <c r="AV171" s="28" t="s">
        <v>100</v>
      </c>
      <c r="AW171" s="28">
        <v>1.5369999999999999</v>
      </c>
      <c r="AX171" s="28">
        <v>0.14400000000000002</v>
      </c>
      <c r="AY171" s="28">
        <v>0.17399999999999999</v>
      </c>
      <c r="AZ171" s="30" t="s">
        <v>100</v>
      </c>
      <c r="BA171" s="30" t="s">
        <v>100</v>
      </c>
      <c r="BB171" s="30">
        <v>4.1909620991253647</v>
      </c>
      <c r="BC171" s="30">
        <v>-4.1244084698419198E-2</v>
      </c>
      <c r="BD171" s="30">
        <v>4.495699765441751</v>
      </c>
      <c r="BE171" s="30">
        <v>-8.0531665363565291E-2</v>
      </c>
      <c r="BF171" s="30">
        <v>2.8561655549854622E-2</v>
      </c>
      <c r="BG171" s="30" t="s">
        <v>100</v>
      </c>
      <c r="BH171" s="29">
        <v>624.29999999999995</v>
      </c>
      <c r="BI171" s="29">
        <v>575</v>
      </c>
      <c r="BJ171" s="29">
        <v>-10.3</v>
      </c>
      <c r="BK171" s="29">
        <v>-10.3</v>
      </c>
      <c r="BL171" s="29">
        <v>163.6</v>
      </c>
      <c r="BM171" s="29">
        <v>127.9</v>
      </c>
      <c r="BN171" s="29">
        <v>67.3</v>
      </c>
      <c r="BO171" s="29">
        <v>26.1</v>
      </c>
      <c r="BP171" s="29">
        <v>-10.005814947836498</v>
      </c>
      <c r="BQ171" s="29">
        <v>4.8000000000000114</v>
      </c>
      <c r="BR171" s="29">
        <v>0</v>
      </c>
      <c r="BS171" s="29">
        <v>44.199999999999996</v>
      </c>
      <c r="BT171" s="30" t="s">
        <v>100</v>
      </c>
      <c r="BU171" s="29">
        <v>-54.205814947836494</v>
      </c>
      <c r="BV171" s="29">
        <v>526</v>
      </c>
      <c r="BW171" s="29">
        <v>530.79999999999995</v>
      </c>
      <c r="BX171" s="29">
        <v>137.19999999999999</v>
      </c>
      <c r="BY171" s="29">
        <v>242.60000000000002</v>
      </c>
      <c r="BZ171" s="29">
        <v>682.8</v>
      </c>
      <c r="CA171" s="29">
        <v>837.41999999999985</v>
      </c>
      <c r="CB171" s="29">
        <v>0</v>
      </c>
      <c r="CC171" s="31">
        <v>0.80300000000000005</v>
      </c>
      <c r="CD171" s="31">
        <v>0.47499999999999998</v>
      </c>
      <c r="CE171" s="31">
        <v>0.36</v>
      </c>
      <c r="CF171" s="31" t="s">
        <v>100</v>
      </c>
      <c r="CG171" s="31" t="s">
        <v>100</v>
      </c>
      <c r="CH171" s="29" t="s">
        <v>100</v>
      </c>
      <c r="CI171" s="29" t="s">
        <v>100</v>
      </c>
      <c r="CJ171" s="29">
        <v>0</v>
      </c>
      <c r="CK171" s="28">
        <f t="shared" si="4"/>
        <v>0</v>
      </c>
      <c r="CL171" s="34">
        <f t="shared" si="5"/>
        <v>0.19536194502161403</v>
      </c>
      <c r="CM171" s="29">
        <v>584.70000000000005</v>
      </c>
      <c r="CN171" s="29">
        <v>16.7</v>
      </c>
      <c r="CO171" s="29">
        <v>575</v>
      </c>
      <c r="CP171" s="29">
        <v>322.3</v>
      </c>
      <c r="CQ171" s="29">
        <v>26.1</v>
      </c>
      <c r="CR171" s="29">
        <v>485.62</v>
      </c>
      <c r="CS171" s="29" t="s">
        <v>100</v>
      </c>
      <c r="CT171" s="29">
        <v>0</v>
      </c>
      <c r="CU171" s="29">
        <v>-10.3</v>
      </c>
      <c r="CV171" s="29">
        <v>837.41999999999985</v>
      </c>
      <c r="CW171" s="29">
        <v>67.3</v>
      </c>
      <c r="CX171" s="28">
        <v>4.1909620991253647</v>
      </c>
      <c r="CY171" s="28">
        <v>-4.1244084698419198E-2</v>
      </c>
      <c r="CZ171" s="31">
        <v>7.2157503714710254</v>
      </c>
      <c r="DA171" s="5">
        <v>16.100671140939596</v>
      </c>
      <c r="DB171" s="9"/>
      <c r="DC171" s="9"/>
    </row>
    <row r="172" spans="1:107" ht="20">
      <c r="A172" s="25" t="s">
        <v>813</v>
      </c>
      <c r="B172" s="25" t="s">
        <v>814</v>
      </c>
      <c r="C172" s="26" t="s">
        <v>180</v>
      </c>
      <c r="D172" s="26" t="s">
        <v>1137</v>
      </c>
      <c r="E172" s="32" t="s">
        <v>99</v>
      </c>
      <c r="F172" s="32" t="s">
        <v>1138</v>
      </c>
      <c r="G172" s="27">
        <v>1.1000000000000001</v>
      </c>
      <c r="H172" s="27">
        <v>1.2090598290598293</v>
      </c>
      <c r="I172" s="28">
        <v>9.0499999999999997E-2</v>
      </c>
      <c r="J172" s="28">
        <v>0.17051991452991455</v>
      </c>
      <c r="K172" s="28">
        <v>4.7E-2</v>
      </c>
      <c r="L172" s="28">
        <v>0.1081</v>
      </c>
      <c r="M172" s="28">
        <v>8.9722999999999997E-2</v>
      </c>
      <c r="N172" s="28">
        <v>0.16323185692068432</v>
      </c>
      <c r="O172" s="28">
        <v>-0.1926032478632479</v>
      </c>
      <c r="P172" s="28">
        <v>-0.15262894631777371</v>
      </c>
      <c r="Q172" s="29">
        <v>23.4</v>
      </c>
      <c r="R172" s="29">
        <v>0</v>
      </c>
      <c r="S172" s="29">
        <v>2.3199999999999998</v>
      </c>
      <c r="T172" s="29">
        <v>2.3199999999999998</v>
      </c>
      <c r="U172" s="29">
        <v>25.72</v>
      </c>
      <c r="V172" s="29">
        <v>3.34</v>
      </c>
      <c r="W172" s="29">
        <v>22.38</v>
      </c>
      <c r="X172" s="30">
        <v>0.12986003110419908</v>
      </c>
      <c r="Y172" s="31">
        <v>4.9978503869303526E-2</v>
      </c>
      <c r="Z172" s="30">
        <v>0.19157720891824936</v>
      </c>
      <c r="AA172" s="30">
        <v>9.0202177293934677E-2</v>
      </c>
      <c r="AB172" s="30">
        <v>0.23697650663942799</v>
      </c>
      <c r="AC172" s="30">
        <v>9.914529914529914E-2</v>
      </c>
      <c r="AD172" s="29">
        <v>0.05</v>
      </c>
      <c r="AE172" s="31">
        <v>-1.0126388888888891</v>
      </c>
      <c r="AF172" s="30">
        <v>8.9442719099991588E-2</v>
      </c>
      <c r="AG172" s="30" t="s">
        <v>100</v>
      </c>
      <c r="AH172" s="31">
        <v>0.3666666666666667</v>
      </c>
      <c r="AI172" s="1">
        <v>0.31288343558282206</v>
      </c>
      <c r="AJ172" s="31">
        <v>75.241157556270096</v>
      </c>
      <c r="AK172" s="31" t="s">
        <v>100</v>
      </c>
      <c r="AL172" s="31" t="s">
        <v>100</v>
      </c>
      <c r="AM172" s="31" t="s">
        <v>100</v>
      </c>
      <c r="AN172" s="31">
        <v>2.3901940755873339</v>
      </c>
      <c r="AO172" s="31">
        <v>0.71779141104294475</v>
      </c>
      <c r="AP172" s="31">
        <v>219.41176470588235</v>
      </c>
      <c r="AQ172" s="31">
        <v>94.430379746835442</v>
      </c>
      <c r="AR172" s="31">
        <v>2.5518814139110604</v>
      </c>
      <c r="AS172" s="31">
        <v>0.6865030674846625</v>
      </c>
      <c r="AT172" s="30" t="s">
        <v>100</v>
      </c>
      <c r="AU172" s="30">
        <v>1.5213675213675214E-2</v>
      </c>
      <c r="AV172" s="28" t="s">
        <v>100</v>
      </c>
      <c r="AW172" s="28" t="s">
        <v>100</v>
      </c>
      <c r="AX172" s="28">
        <v>-9.7699999999999995E-2</v>
      </c>
      <c r="AY172" s="28">
        <v>-9.1999999999999998E-3</v>
      </c>
      <c r="AZ172" s="30" t="s">
        <v>100</v>
      </c>
      <c r="BA172" s="30" t="s">
        <v>100</v>
      </c>
      <c r="BB172" s="30">
        <v>-2.2083333333333333E-2</v>
      </c>
      <c r="BC172" s="30">
        <v>1.0602910602910603E-2</v>
      </c>
      <c r="BD172" s="30">
        <v>-9.0136054421768724E-3</v>
      </c>
      <c r="BE172" s="30">
        <v>3.4693877551020408E-3</v>
      </c>
      <c r="BF172" s="30">
        <v>0</v>
      </c>
      <c r="BG172" s="30" t="s">
        <v>100</v>
      </c>
      <c r="BH172" s="29">
        <v>0.311</v>
      </c>
      <c r="BI172" s="29">
        <v>-0.26500000000000001</v>
      </c>
      <c r="BJ172" s="29">
        <v>0.10199999999999999</v>
      </c>
      <c r="BK172" s="29">
        <v>0.10199999999999999</v>
      </c>
      <c r="BL172" s="29">
        <v>32.6</v>
      </c>
      <c r="BM172" s="29">
        <v>29.4</v>
      </c>
      <c r="BN172" s="29">
        <v>0.89800000000000002</v>
      </c>
      <c r="BO172" s="29">
        <v>0.23699999999999999</v>
      </c>
      <c r="BP172" s="29">
        <v>0.10199999999999999</v>
      </c>
      <c r="BQ172" s="29">
        <v>2.3E-2</v>
      </c>
      <c r="BR172" s="29">
        <v>0</v>
      </c>
      <c r="BS172" s="29">
        <v>-6.0000000000000012E-2</v>
      </c>
      <c r="BT172" s="30">
        <v>-0.58823529411764719</v>
      </c>
      <c r="BU172" s="29">
        <v>0.16200000000000001</v>
      </c>
      <c r="BV172" s="29">
        <v>-0.22800000000000001</v>
      </c>
      <c r="BW172" s="29">
        <v>-0.20500000000000002</v>
      </c>
      <c r="BX172" s="29">
        <v>12</v>
      </c>
      <c r="BY172" s="29">
        <v>9.6199999999999992</v>
      </c>
      <c r="BZ172" s="29">
        <v>9.7899999999999991</v>
      </c>
      <c r="CA172" s="29">
        <v>8.77</v>
      </c>
      <c r="CB172" s="29">
        <v>-0.35599999999999998</v>
      </c>
      <c r="CC172" s="31">
        <v>-0.51800000000000002</v>
      </c>
      <c r="CD172" s="31">
        <v>-5.2999999999999999E-2</v>
      </c>
      <c r="CE172" s="31">
        <v>0.36</v>
      </c>
      <c r="CF172" s="31">
        <v>0.43369431627352767</v>
      </c>
      <c r="CG172" s="31">
        <v>0.39062351663543365</v>
      </c>
      <c r="CH172" s="29">
        <v>1.0944999999999998</v>
      </c>
      <c r="CI172" s="29">
        <v>0.85070000000000001</v>
      </c>
      <c r="CJ172" s="29">
        <v>-0.35599999999999998</v>
      </c>
      <c r="CK172" s="28" t="str">
        <f t="shared" si="4"/>
        <v>NA</v>
      </c>
      <c r="CL172" s="34">
        <f t="shared" si="5"/>
        <v>3.7172177879133415</v>
      </c>
      <c r="CM172" s="29" t="s">
        <v>100</v>
      </c>
      <c r="CN172" s="29" t="s">
        <v>100</v>
      </c>
      <c r="CO172" s="29" t="s">
        <v>100</v>
      </c>
      <c r="CP172" s="29" t="s">
        <v>100</v>
      </c>
      <c r="CQ172" s="29">
        <v>0.23699999999999999</v>
      </c>
      <c r="CR172" s="29">
        <v>22.38</v>
      </c>
      <c r="CS172" s="29">
        <v>-0.22800000000000001</v>
      </c>
      <c r="CT172" s="29">
        <v>0</v>
      </c>
      <c r="CU172" s="29">
        <v>0.10199999999999999</v>
      </c>
      <c r="CV172" s="29">
        <v>8.77</v>
      </c>
      <c r="CW172" s="29">
        <v>0.89800000000000002</v>
      </c>
      <c r="CX172" s="28">
        <v>-2.2083333333333333E-2</v>
      </c>
      <c r="CY172" s="28">
        <v>1.0602910602910603E-2</v>
      </c>
      <c r="CZ172" s="31">
        <v>24.922048997772826</v>
      </c>
      <c r="DA172" s="5">
        <v>1.4929178470254956</v>
      </c>
      <c r="DB172" s="9"/>
      <c r="DC172" s="9"/>
    </row>
    <row r="173" spans="1:107" ht="20">
      <c r="A173" s="25" t="s">
        <v>977</v>
      </c>
      <c r="B173" s="25" t="s">
        <v>978</v>
      </c>
      <c r="C173" s="26" t="s">
        <v>151</v>
      </c>
      <c r="D173" s="26" t="s">
        <v>1137</v>
      </c>
      <c r="E173" s="32" t="s">
        <v>99</v>
      </c>
      <c r="F173" s="32" t="s">
        <v>1138</v>
      </c>
      <c r="G173" s="27">
        <v>0.79</v>
      </c>
      <c r="H173" s="27">
        <v>0.86310904989526827</v>
      </c>
      <c r="I173" s="28">
        <v>9.0499999999999997E-2</v>
      </c>
      <c r="J173" s="28">
        <v>0.13921136901552178</v>
      </c>
      <c r="K173" s="28">
        <v>2.7E-2</v>
      </c>
      <c r="L173" s="28">
        <v>8.8099999999999998E-2</v>
      </c>
      <c r="M173" s="28">
        <v>7.3122999999999994E-2</v>
      </c>
      <c r="N173" s="28">
        <v>0.13328543831329956</v>
      </c>
      <c r="O173" s="28">
        <v>-6.9383782808625227E-2</v>
      </c>
      <c r="P173" s="28">
        <v>-0.10060596409691938</v>
      </c>
      <c r="Q173" s="29">
        <v>86.6</v>
      </c>
      <c r="R173" s="29">
        <v>0</v>
      </c>
      <c r="S173" s="29">
        <v>8.5299999999999994</v>
      </c>
      <c r="T173" s="29">
        <v>8.5299999999999994</v>
      </c>
      <c r="U173" s="29">
        <v>95.13</v>
      </c>
      <c r="V173" s="29">
        <v>0.44900000000000001</v>
      </c>
      <c r="W173" s="29">
        <v>94.680999999999997</v>
      </c>
      <c r="X173" s="30">
        <v>4.7198570377378329E-3</v>
      </c>
      <c r="Y173" s="31">
        <v>5.2278574053656747E-2</v>
      </c>
      <c r="Z173" s="30">
        <v>0.27139675469296848</v>
      </c>
      <c r="AA173" s="30">
        <v>8.9666771785977081E-2</v>
      </c>
      <c r="AB173" s="30">
        <v>0.37248908296943228</v>
      </c>
      <c r="AC173" s="30">
        <v>9.8498845265588914E-2</v>
      </c>
      <c r="AD173" s="29">
        <v>3.2000000000000001E-2</v>
      </c>
      <c r="AE173" s="31">
        <v>0.44683333333333336</v>
      </c>
      <c r="AF173" s="30">
        <v>0.1414213562373095</v>
      </c>
      <c r="AG173" s="30">
        <v>0.15591704525163372</v>
      </c>
      <c r="AH173" s="31">
        <v>4.6153846153846191E-2</v>
      </c>
      <c r="AI173" s="1">
        <v>0.91199999999999992</v>
      </c>
      <c r="AJ173" s="31">
        <v>424.50980392156862</v>
      </c>
      <c r="AK173" s="31">
        <v>53.456790123456784</v>
      </c>
      <c r="AL173" s="31" t="s">
        <v>100</v>
      </c>
      <c r="AM173" s="31" t="s">
        <v>100</v>
      </c>
      <c r="AN173" s="31">
        <v>3.7816593886462884</v>
      </c>
      <c r="AO173" s="31">
        <v>24.122562674094706</v>
      </c>
      <c r="AP173" s="31">
        <v>83.053508771929828</v>
      </c>
      <c r="AQ173" s="31">
        <v>74.551968503937005</v>
      </c>
      <c r="AR173" s="31">
        <v>3.0560988993253932</v>
      </c>
      <c r="AS173" s="31">
        <v>26.373537604456825</v>
      </c>
      <c r="AT173" s="30">
        <v>0</v>
      </c>
      <c r="AU173" s="30">
        <v>0</v>
      </c>
      <c r="AV173" s="28" t="s">
        <v>100</v>
      </c>
      <c r="AW173" s="28" t="s">
        <v>100</v>
      </c>
      <c r="AX173" s="28">
        <v>0.152</v>
      </c>
      <c r="AY173" s="28">
        <v>0.38100000000000001</v>
      </c>
      <c r="AZ173" s="30" t="s">
        <v>100</v>
      </c>
      <c r="BA173" s="30" t="s">
        <v>100</v>
      </c>
      <c r="BB173" s="30">
        <v>6.9827586206896552E-2</v>
      </c>
      <c r="BC173" s="30">
        <v>3.2679474216380178E-2</v>
      </c>
      <c r="BD173" s="30">
        <v>0.46820809248554918</v>
      </c>
      <c r="BE173" s="30">
        <v>0.32947976878612717</v>
      </c>
      <c r="BF173" s="30">
        <v>6.0465116279069767E-2</v>
      </c>
      <c r="BG173" s="30" t="s">
        <v>100</v>
      </c>
      <c r="BH173" s="29">
        <v>0.20399999999999999</v>
      </c>
      <c r="BI173" s="29">
        <v>1.62</v>
      </c>
      <c r="BJ173" s="29">
        <v>1.1399999999999999</v>
      </c>
      <c r="BK173" s="29">
        <v>1.1399999999999999</v>
      </c>
      <c r="BL173" s="29">
        <v>3.59</v>
      </c>
      <c r="BM173" s="29">
        <v>3.46</v>
      </c>
      <c r="BN173" s="29">
        <v>1.29</v>
      </c>
      <c r="BO173" s="29">
        <v>1.27</v>
      </c>
      <c r="BP173" s="29">
        <v>1.0710697674418603</v>
      </c>
      <c r="BQ173" s="29">
        <v>0.79</v>
      </c>
      <c r="BR173" s="29">
        <v>0</v>
      </c>
      <c r="BS173" s="29">
        <v>1.2999999999999999E-2</v>
      </c>
      <c r="BT173" s="30">
        <v>1.2137397950321349E-2</v>
      </c>
      <c r="BU173" s="29">
        <v>1.0580697674418604</v>
      </c>
      <c r="BV173" s="29">
        <v>0.81700000000000017</v>
      </c>
      <c r="BW173" s="29">
        <v>1.6070000000000002</v>
      </c>
      <c r="BX173" s="29">
        <v>23.2</v>
      </c>
      <c r="BY173" s="29">
        <v>32.774999999999999</v>
      </c>
      <c r="BZ173" s="29">
        <v>22.9</v>
      </c>
      <c r="CA173" s="29">
        <v>30.980999999999998</v>
      </c>
      <c r="CB173" s="29">
        <v>0</v>
      </c>
      <c r="CC173" s="31">
        <v>0.14699999999999999</v>
      </c>
      <c r="CD173" s="31">
        <v>0.189</v>
      </c>
      <c r="CE173" s="31">
        <v>0.36</v>
      </c>
      <c r="CF173" s="31" t="s">
        <v>100</v>
      </c>
      <c r="CG173" s="31" t="s">
        <v>100</v>
      </c>
      <c r="CH173" s="29" t="s">
        <v>100</v>
      </c>
      <c r="CI173" s="29" t="s">
        <v>100</v>
      </c>
      <c r="CJ173" s="29">
        <v>0</v>
      </c>
      <c r="CK173" s="28">
        <f t="shared" si="4"/>
        <v>0</v>
      </c>
      <c r="CL173" s="34">
        <f t="shared" si="5"/>
        <v>0.11587747329008102</v>
      </c>
      <c r="CM173" s="29">
        <v>1.72</v>
      </c>
      <c r="CN173" s="29">
        <v>0.104</v>
      </c>
      <c r="CO173" s="29">
        <v>1.62</v>
      </c>
      <c r="CP173" s="29">
        <v>86.6</v>
      </c>
      <c r="CQ173" s="29">
        <v>1.27</v>
      </c>
      <c r="CR173" s="29">
        <v>94.680999999999997</v>
      </c>
      <c r="CS173" s="29" t="s">
        <v>100</v>
      </c>
      <c r="CT173" s="29">
        <v>0</v>
      </c>
      <c r="CU173" s="29">
        <v>1.1399999999999999</v>
      </c>
      <c r="CV173" s="29">
        <v>30.980999999999998</v>
      </c>
      <c r="CW173" s="29">
        <v>1.29</v>
      </c>
      <c r="CX173" s="28">
        <v>6.9827586206896552E-2</v>
      </c>
      <c r="CY173" s="28">
        <v>3.2679474216380178E-2</v>
      </c>
      <c r="CZ173" s="31">
        <v>73.396124031007744</v>
      </c>
      <c r="DA173" s="5">
        <v>19.742574257425741</v>
      </c>
      <c r="DB173" s="9"/>
      <c r="DC173" s="9"/>
    </row>
    <row r="174" spans="1:107" ht="20">
      <c r="A174" s="25" t="s">
        <v>925</v>
      </c>
      <c r="B174" s="25" t="s">
        <v>926</v>
      </c>
      <c r="C174" s="26" t="s">
        <v>151</v>
      </c>
      <c r="D174" s="26" t="s">
        <v>1137</v>
      </c>
      <c r="E174" s="32" t="s">
        <v>99</v>
      </c>
      <c r="F174" s="32" t="s">
        <v>1138</v>
      </c>
      <c r="G174" s="27">
        <v>0.79</v>
      </c>
      <c r="H174" s="27">
        <v>1.1548261310223267</v>
      </c>
      <c r="I174" s="28">
        <v>9.0499999999999997E-2</v>
      </c>
      <c r="J174" s="28">
        <v>0.16561176485752055</v>
      </c>
      <c r="K174" s="28">
        <v>4.1999999999999996E-2</v>
      </c>
      <c r="L174" s="28">
        <v>0.1031</v>
      </c>
      <c r="M174" s="28">
        <v>8.5572999999999996E-2</v>
      </c>
      <c r="N174" s="28">
        <v>0.13817396447119468</v>
      </c>
      <c r="O174" s="28">
        <v>-0.13044455881652811</v>
      </c>
      <c r="P174" s="28">
        <v>-0.1105422777297746</v>
      </c>
      <c r="Q174" s="29">
        <v>37</v>
      </c>
      <c r="R174" s="29">
        <v>0</v>
      </c>
      <c r="S174" s="29">
        <v>19.3</v>
      </c>
      <c r="T174" s="29">
        <v>19.3</v>
      </c>
      <c r="U174" s="29">
        <v>56.3</v>
      </c>
      <c r="V174" s="29">
        <v>7.09</v>
      </c>
      <c r="W174" s="29">
        <v>49.209999999999994</v>
      </c>
      <c r="X174" s="30">
        <v>0.12593250444049733</v>
      </c>
      <c r="Y174" s="31">
        <v>0.20527419838178004</v>
      </c>
      <c r="Z174" s="30">
        <v>0.18701550387596899</v>
      </c>
      <c r="AA174" s="30">
        <v>0.34280639431616344</v>
      </c>
      <c r="AB174" s="30">
        <v>0.23003575685339689</v>
      </c>
      <c r="AC174" s="30">
        <v>0.52162162162162162</v>
      </c>
      <c r="AD174" s="29">
        <v>4.0000000000000001E-3</v>
      </c>
      <c r="AE174" s="31">
        <v>3.0735277777777776</v>
      </c>
      <c r="AF174" s="30">
        <v>0.13038404810405299</v>
      </c>
      <c r="AG174" s="30">
        <v>0.79495921094029931</v>
      </c>
      <c r="AH174" s="31">
        <v>0.1111111111111111</v>
      </c>
      <c r="AI174" s="1" t="s">
        <v>100</v>
      </c>
      <c r="AJ174" s="31">
        <v>9.6858638743455501</v>
      </c>
      <c r="AK174" s="31">
        <v>11.349693251533743</v>
      </c>
      <c r="AL174" s="31" t="s">
        <v>100</v>
      </c>
      <c r="AM174" s="31" t="s">
        <v>100</v>
      </c>
      <c r="AN174" s="31">
        <v>0.44100119189511322</v>
      </c>
      <c r="AO174" s="31">
        <v>2.9838709677419355</v>
      </c>
      <c r="AP174" s="31">
        <v>15.235294117647056</v>
      </c>
      <c r="AQ174" s="31">
        <v>14.91212121212121</v>
      </c>
      <c r="AR174" s="31">
        <v>0.51201747997086666</v>
      </c>
      <c r="AS174" s="31">
        <v>3.9685483870967735</v>
      </c>
      <c r="AT174" s="30">
        <v>0</v>
      </c>
      <c r="AU174" s="30">
        <v>0</v>
      </c>
      <c r="AV174" s="28">
        <v>1.069</v>
      </c>
      <c r="AW174" s="28" t="s">
        <v>100</v>
      </c>
      <c r="AX174" s="28">
        <v>0.16200000000000001</v>
      </c>
      <c r="AY174" s="28" t="s">
        <v>100</v>
      </c>
      <c r="AZ174" s="30" t="s">
        <v>100</v>
      </c>
      <c r="BA174" s="30" t="s">
        <v>100</v>
      </c>
      <c r="BB174" s="30">
        <v>3.5167206040992445E-2</v>
      </c>
      <c r="BC174" s="30">
        <v>2.7631686741420088E-2</v>
      </c>
      <c r="BD174" s="30">
        <v>0.34497354497354499</v>
      </c>
      <c r="BE174" s="30">
        <v>0.34179894179894182</v>
      </c>
      <c r="BF174" s="30">
        <v>0.11467391304347825</v>
      </c>
      <c r="BG174" s="30">
        <v>0.3599</v>
      </c>
      <c r="BH174" s="29">
        <v>3.82</v>
      </c>
      <c r="BI174" s="29">
        <v>3.26</v>
      </c>
      <c r="BJ174" s="29">
        <v>3.23</v>
      </c>
      <c r="BK174" s="29">
        <v>3.23</v>
      </c>
      <c r="BL174" s="29">
        <v>12.4</v>
      </c>
      <c r="BM174" s="29">
        <v>9.4499999999999993</v>
      </c>
      <c r="BN174" s="29">
        <v>4.21</v>
      </c>
      <c r="BO174" s="29">
        <v>3.3</v>
      </c>
      <c r="BP174" s="29">
        <v>2.859603260869565</v>
      </c>
      <c r="BQ174" s="29">
        <v>-4.2000000000000011</v>
      </c>
      <c r="BR174" s="29">
        <v>0</v>
      </c>
      <c r="BS174" s="29">
        <v>0.437</v>
      </c>
      <c r="BT174" s="30">
        <v>0.15281840176217817</v>
      </c>
      <c r="BU174" s="29">
        <v>2.4226032608695651</v>
      </c>
      <c r="BV174" s="29">
        <v>7.0230000000000015</v>
      </c>
      <c r="BW174" s="29">
        <v>2.823</v>
      </c>
      <c r="BX174" s="29">
        <v>92.7</v>
      </c>
      <c r="BY174" s="29">
        <v>103.49000000000001</v>
      </c>
      <c r="BZ174" s="29">
        <v>83.9</v>
      </c>
      <c r="CA174" s="29">
        <v>96.11</v>
      </c>
      <c r="CB174" s="29">
        <v>0</v>
      </c>
      <c r="CC174" s="31">
        <v>0.69099999999999995</v>
      </c>
      <c r="CD174" s="31">
        <v>1.95</v>
      </c>
      <c r="CE174" s="31">
        <v>0.36</v>
      </c>
      <c r="CF174" s="31" t="s">
        <v>100</v>
      </c>
      <c r="CG174" s="31" t="s">
        <v>100</v>
      </c>
      <c r="CH174" s="29" t="s">
        <v>100</v>
      </c>
      <c r="CI174" s="29" t="s">
        <v>100</v>
      </c>
      <c r="CJ174" s="29">
        <v>0</v>
      </c>
      <c r="CK174" s="28">
        <f t="shared" si="4"/>
        <v>0</v>
      </c>
      <c r="CL174" s="34">
        <f t="shared" si="5"/>
        <v>0.12901883258765998</v>
      </c>
      <c r="CM174" s="29">
        <v>3.68</v>
      </c>
      <c r="CN174" s="29">
        <v>0.42199999999999999</v>
      </c>
      <c r="CO174" s="29">
        <v>3.26</v>
      </c>
      <c r="CP174" s="29">
        <v>37</v>
      </c>
      <c r="CQ174" s="29">
        <v>3.3</v>
      </c>
      <c r="CR174" s="29">
        <v>49.209999999999994</v>
      </c>
      <c r="CS174" s="29" t="s">
        <v>100</v>
      </c>
      <c r="CT174" s="29">
        <v>0</v>
      </c>
      <c r="CU174" s="29">
        <v>3.23</v>
      </c>
      <c r="CV174" s="29">
        <v>96.11</v>
      </c>
      <c r="CW174" s="29">
        <v>4.21</v>
      </c>
      <c r="CX174" s="28">
        <v>3.5167206040992445E-2</v>
      </c>
      <c r="CY174" s="28">
        <v>2.7631686741420088E-2</v>
      </c>
      <c r="CZ174" s="31">
        <v>11.688836104513063</v>
      </c>
      <c r="DA174" s="5" t="s">
        <v>100</v>
      </c>
      <c r="DB174" s="9"/>
      <c r="DC174" s="9"/>
    </row>
    <row r="175" spans="1:107" ht="20">
      <c r="A175" s="25" t="s">
        <v>1005</v>
      </c>
      <c r="B175" s="25" t="s">
        <v>1006</v>
      </c>
      <c r="C175" s="26" t="s">
        <v>129</v>
      </c>
      <c r="D175" s="26" t="s">
        <v>1137</v>
      </c>
      <c r="E175" s="32" t="s">
        <v>99</v>
      </c>
      <c r="F175" s="32" t="s">
        <v>1138</v>
      </c>
      <c r="G175" s="27">
        <v>0.93</v>
      </c>
      <c r="H175" s="27">
        <v>3.615651499482937</v>
      </c>
      <c r="I175" s="28">
        <v>9.0499999999999997E-2</v>
      </c>
      <c r="J175" s="28">
        <v>0.38831646070320575</v>
      </c>
      <c r="K175" s="28">
        <v>3.6999999999999998E-2</v>
      </c>
      <c r="L175" s="28">
        <v>9.8099999999999993E-2</v>
      </c>
      <c r="M175" s="28">
        <v>8.1422999999999995E-2</v>
      </c>
      <c r="N175" s="28">
        <v>0.16036061843330227</v>
      </c>
      <c r="O175" s="28">
        <v>-0.44063873558472233</v>
      </c>
      <c r="P175" s="28">
        <v>-7.2456786727817662E-2</v>
      </c>
      <c r="Q175" s="29">
        <v>193.4</v>
      </c>
      <c r="R175" s="29">
        <v>0</v>
      </c>
      <c r="S175" s="29">
        <v>558.5</v>
      </c>
      <c r="T175" s="29">
        <v>558.5</v>
      </c>
      <c r="U175" s="29">
        <v>751.9</v>
      </c>
      <c r="V175" s="29">
        <v>57.6</v>
      </c>
      <c r="W175" s="29">
        <v>694.3</v>
      </c>
      <c r="X175" s="30">
        <v>7.6605931639845734E-2</v>
      </c>
      <c r="Y175" s="31">
        <v>0.32357583584445399</v>
      </c>
      <c r="Z175" s="30">
        <v>0.57435211846976553</v>
      </c>
      <c r="AA175" s="30">
        <v>0.74278494480649027</v>
      </c>
      <c r="AB175" s="30">
        <v>1.3493597487315778</v>
      </c>
      <c r="AC175" s="30">
        <v>2.8877973112719753</v>
      </c>
      <c r="AD175" s="29">
        <v>5.6000000000000001E-2</v>
      </c>
      <c r="AE175" s="31">
        <v>2.1943333333333337</v>
      </c>
      <c r="AF175" s="30">
        <v>0.26457513110645908</v>
      </c>
      <c r="AG175" s="30">
        <v>0.52045707933370577</v>
      </c>
      <c r="AH175" s="31">
        <v>0.4345549738219896</v>
      </c>
      <c r="AI175" s="1">
        <v>1.7242105263157896</v>
      </c>
      <c r="AJ175" s="31">
        <v>8.8715596330275233</v>
      </c>
      <c r="AK175" s="31" t="s">
        <v>100</v>
      </c>
      <c r="AL175" s="31">
        <v>56</v>
      </c>
      <c r="AM175" s="31" t="s">
        <v>100</v>
      </c>
      <c r="AN175" s="31">
        <v>0.46726262382217931</v>
      </c>
      <c r="AO175" s="31">
        <v>0.18324805760848967</v>
      </c>
      <c r="AP175" s="31">
        <v>8.4774114774114757</v>
      </c>
      <c r="AQ175" s="31">
        <v>5.4540455616653576</v>
      </c>
      <c r="AR175" s="31">
        <v>0.75896370791429824</v>
      </c>
      <c r="AS175" s="31">
        <v>0.65785484176615494</v>
      </c>
      <c r="AT175" s="30" t="s">
        <v>100</v>
      </c>
      <c r="AU175" s="30">
        <v>1.375387797311272E-2</v>
      </c>
      <c r="AV175" s="28" t="s">
        <v>100</v>
      </c>
      <c r="AW175" s="28" t="s">
        <v>100</v>
      </c>
      <c r="AX175" s="28">
        <v>2.3E-2</v>
      </c>
      <c r="AY175" s="28">
        <v>8.7400000000000005E-2</v>
      </c>
      <c r="AZ175" s="30" t="s">
        <v>100</v>
      </c>
      <c r="BA175" s="30">
        <v>9.69E-2</v>
      </c>
      <c r="BB175" s="30">
        <v>-5.2322274881516591E-2</v>
      </c>
      <c r="BC175" s="30">
        <v>8.7903831705484603E-2</v>
      </c>
      <c r="BD175" s="30">
        <v>-2.7873156937992326E-2</v>
      </c>
      <c r="BE175" s="30">
        <v>8.2710563522520708E-2</v>
      </c>
      <c r="BF175" s="30">
        <v>0</v>
      </c>
      <c r="BG175" s="30">
        <v>0.1036</v>
      </c>
      <c r="BH175" s="29">
        <v>21.8</v>
      </c>
      <c r="BI175" s="29">
        <v>-27.6</v>
      </c>
      <c r="BJ175" s="29">
        <v>81.900000000000006</v>
      </c>
      <c r="BK175" s="29">
        <v>81.900000000000006</v>
      </c>
      <c r="BL175" s="29">
        <v>1055.4000000000001</v>
      </c>
      <c r="BM175" s="29">
        <v>990.2</v>
      </c>
      <c r="BN175" s="29">
        <v>140.1</v>
      </c>
      <c r="BO175" s="29">
        <v>127.3</v>
      </c>
      <c r="BP175" s="29">
        <v>81.900000000000006</v>
      </c>
      <c r="BQ175" s="29">
        <v>-47.4</v>
      </c>
      <c r="BR175" s="29">
        <v>0</v>
      </c>
      <c r="BS175" s="29">
        <v>95.4</v>
      </c>
      <c r="BT175" s="30">
        <v>1.1648351648351649</v>
      </c>
      <c r="BU175" s="29">
        <v>-13.5</v>
      </c>
      <c r="BV175" s="29">
        <v>-75.599999999999994</v>
      </c>
      <c r="BW175" s="29">
        <v>-123</v>
      </c>
      <c r="BX175" s="29">
        <v>527.5</v>
      </c>
      <c r="BY175" s="29">
        <v>931.7</v>
      </c>
      <c r="BZ175" s="29">
        <v>413.9</v>
      </c>
      <c r="CA175" s="29">
        <v>914.8</v>
      </c>
      <c r="CB175" s="29">
        <v>-2.66</v>
      </c>
      <c r="CC175" s="31">
        <v>0.91800000000000004</v>
      </c>
      <c r="CD175" s="31">
        <v>0.53</v>
      </c>
      <c r="CE175" s="31">
        <v>0.36</v>
      </c>
      <c r="CF175" s="31">
        <v>0.48468202939063243</v>
      </c>
      <c r="CG175" s="31">
        <v>0.94506301651823132</v>
      </c>
      <c r="CH175" s="29">
        <v>94.16</v>
      </c>
      <c r="CI175" s="29">
        <v>44.433999999999997</v>
      </c>
      <c r="CJ175" s="29">
        <v>-2.66</v>
      </c>
      <c r="CK175" s="28" t="str">
        <f t="shared" si="4"/>
        <v>NA</v>
      </c>
      <c r="CL175" s="34">
        <f t="shared" si="5"/>
        <v>1.1536947966768694</v>
      </c>
      <c r="CM175" s="29" t="s">
        <v>100</v>
      </c>
      <c r="CN175" s="29" t="s">
        <v>100</v>
      </c>
      <c r="CO175" s="29" t="s">
        <v>100</v>
      </c>
      <c r="CP175" s="29" t="s">
        <v>100</v>
      </c>
      <c r="CQ175" s="29">
        <v>127.3</v>
      </c>
      <c r="CR175" s="29">
        <v>694.3</v>
      </c>
      <c r="CS175" s="29">
        <v>-75.599999999999994</v>
      </c>
      <c r="CT175" s="29">
        <v>0</v>
      </c>
      <c r="CU175" s="29">
        <v>81.900000000000006</v>
      </c>
      <c r="CV175" s="29">
        <v>914.8</v>
      </c>
      <c r="CW175" s="29">
        <v>140.1</v>
      </c>
      <c r="CX175" s="28">
        <v>-5.2322274881516591E-2</v>
      </c>
      <c r="CY175" s="28">
        <v>8.7903831705484603E-2</v>
      </c>
      <c r="CZ175" s="31">
        <v>4.9557458957887226</v>
      </c>
      <c r="DA175" s="5">
        <v>46.583333333333329</v>
      </c>
      <c r="DB175" s="9"/>
      <c r="DC175" s="9"/>
    </row>
    <row r="176" spans="1:107" ht="20">
      <c r="A176" s="25" t="s">
        <v>1003</v>
      </c>
      <c r="B176" s="25" t="s">
        <v>1004</v>
      </c>
      <c r="C176" s="26" t="s">
        <v>123</v>
      </c>
      <c r="D176" s="26" t="s">
        <v>1137</v>
      </c>
      <c r="E176" s="32" t="s">
        <v>99</v>
      </c>
      <c r="F176" s="32" t="s">
        <v>1138</v>
      </c>
      <c r="G176" s="27">
        <v>0.65</v>
      </c>
      <c r="H176" s="27">
        <v>5.1543814447416993</v>
      </c>
      <c r="I176" s="28">
        <v>9.0499999999999997E-2</v>
      </c>
      <c r="J176" s="28">
        <v>0.52757152074912383</v>
      </c>
      <c r="K176" s="28">
        <v>3.2000000000000001E-2</v>
      </c>
      <c r="L176" s="28">
        <v>9.3100000000000002E-2</v>
      </c>
      <c r="M176" s="28">
        <v>7.7272999999999994E-2</v>
      </c>
      <c r="N176" s="28">
        <v>0.13405848272470708</v>
      </c>
      <c r="O176" s="28">
        <v>-0.72833891678770102</v>
      </c>
      <c r="P176" s="28">
        <v>-0.18096738876475799</v>
      </c>
      <c r="Q176" s="29">
        <v>836.5</v>
      </c>
      <c r="R176" s="29">
        <v>4483.592428502202</v>
      </c>
      <c r="S176" s="29">
        <v>1313.2</v>
      </c>
      <c r="T176" s="29">
        <v>5796.7924285022018</v>
      </c>
      <c r="U176" s="29">
        <v>6633.2924285022018</v>
      </c>
      <c r="V176" s="29">
        <v>464.9</v>
      </c>
      <c r="W176" s="29">
        <v>6168.3924285022022</v>
      </c>
      <c r="X176" s="30">
        <v>7.0085859324156841E-2</v>
      </c>
      <c r="Y176" s="31">
        <v>7.9439017507509008E-2</v>
      </c>
      <c r="Z176" s="30">
        <v>0.86895503039923572</v>
      </c>
      <c r="AA176" s="30">
        <v>0.87389369472003187</v>
      </c>
      <c r="AB176" s="30">
        <v>6.630968232100436</v>
      </c>
      <c r="AC176" s="30">
        <v>6.9298176072949218</v>
      </c>
      <c r="AD176" s="29">
        <v>3.2000000000000001E-2</v>
      </c>
      <c r="AE176" s="31">
        <v>1.4156388888888891</v>
      </c>
      <c r="AF176" s="30">
        <v>0.24083189157584592</v>
      </c>
      <c r="AG176" s="30">
        <v>0.31515759604494314</v>
      </c>
      <c r="AH176" s="31">
        <v>0.23076923076923081</v>
      </c>
      <c r="AI176" s="1" t="s">
        <v>100</v>
      </c>
      <c r="AJ176" s="31" t="s">
        <v>100</v>
      </c>
      <c r="AK176" s="31" t="s">
        <v>100</v>
      </c>
      <c r="AL176" s="31">
        <v>10.666666666666666</v>
      </c>
      <c r="AM176" s="31" t="s">
        <v>100</v>
      </c>
      <c r="AN176" s="31">
        <v>0.95687485701212527</v>
      </c>
      <c r="AO176" s="31">
        <v>0.21266048048811492</v>
      </c>
      <c r="AP176" s="31" t="s">
        <v>100</v>
      </c>
      <c r="AQ176" s="31">
        <v>7.7199474712800713</v>
      </c>
      <c r="AR176" s="31">
        <v>0.99392532411749812</v>
      </c>
      <c r="AS176" s="31">
        <v>1.5681689153431302</v>
      </c>
      <c r="AT176" s="30" t="s">
        <v>100</v>
      </c>
      <c r="AU176" s="30">
        <v>0</v>
      </c>
      <c r="AV176" s="28" t="s">
        <v>100</v>
      </c>
      <c r="AW176" s="28" t="s">
        <v>100</v>
      </c>
      <c r="AX176" s="28">
        <v>9.3200000000000005E-2</v>
      </c>
      <c r="AY176" s="28" t="s">
        <v>100</v>
      </c>
      <c r="AZ176" s="30">
        <v>0.84</v>
      </c>
      <c r="BA176" s="30">
        <v>0.126</v>
      </c>
      <c r="BB176" s="30">
        <v>-0.20076739603857721</v>
      </c>
      <c r="BC176" s="30">
        <v>-4.6908906040050907E-2</v>
      </c>
      <c r="BD176" s="30">
        <v>-4.7880496611762378E-2</v>
      </c>
      <c r="BE176" s="30">
        <v>-7.2740388212999052E-2</v>
      </c>
      <c r="BF176" s="30">
        <v>0</v>
      </c>
      <c r="BG176" s="30">
        <v>0.26690000000000003</v>
      </c>
      <c r="BH176" s="29">
        <v>-373</v>
      </c>
      <c r="BI176" s="29">
        <v>-193.6</v>
      </c>
      <c r="BJ176" s="29">
        <v>-189.9</v>
      </c>
      <c r="BK176" s="29">
        <v>-294.11848570044037</v>
      </c>
      <c r="BL176" s="29">
        <v>3933.5</v>
      </c>
      <c r="BM176" s="29">
        <v>4043.4</v>
      </c>
      <c r="BN176" s="29">
        <v>-169.9</v>
      </c>
      <c r="BO176" s="29">
        <v>799.02</v>
      </c>
      <c r="BP176" s="29">
        <v>-294.11848570044037</v>
      </c>
      <c r="BQ176" s="29">
        <v>-207.5</v>
      </c>
      <c r="BR176" s="29">
        <v>0</v>
      </c>
      <c r="BS176" s="29">
        <v>218.81</v>
      </c>
      <c r="BT176" s="30" t="s">
        <v>100</v>
      </c>
      <c r="BU176" s="29">
        <v>-512.92848570044043</v>
      </c>
      <c r="BV176" s="29">
        <v>-204.90999999999997</v>
      </c>
      <c r="BW176" s="29">
        <v>-412.40999999999997</v>
      </c>
      <c r="BX176" s="29">
        <v>964.3</v>
      </c>
      <c r="BY176" s="29">
        <v>6269.9924285022016</v>
      </c>
      <c r="BZ176" s="29">
        <v>874.2</v>
      </c>
      <c r="CA176" s="29">
        <v>6206.092428502202</v>
      </c>
      <c r="CB176" s="29">
        <v>0</v>
      </c>
      <c r="CC176" s="31">
        <v>0.50600000000000001</v>
      </c>
      <c r="CD176" s="31">
        <v>0.51700000000000002</v>
      </c>
      <c r="CE176" s="31">
        <v>0.36</v>
      </c>
      <c r="CF176" s="31">
        <v>1.2046475560857401</v>
      </c>
      <c r="CG176" s="31">
        <v>1.1341258071852256</v>
      </c>
      <c r="CH176" s="29">
        <v>32.015000000000001</v>
      </c>
      <c r="CI176" s="29">
        <v>26.6</v>
      </c>
      <c r="CJ176" s="29">
        <v>0</v>
      </c>
      <c r="CK176" s="28">
        <f t="shared" si="4"/>
        <v>0</v>
      </c>
      <c r="CL176" s="34">
        <f t="shared" si="5"/>
        <v>0.63381266800586844</v>
      </c>
      <c r="CM176" s="29" t="s">
        <v>100</v>
      </c>
      <c r="CN176" s="29" t="s">
        <v>100</v>
      </c>
      <c r="CO176" s="29" t="s">
        <v>100</v>
      </c>
      <c r="CP176" s="29" t="s">
        <v>100</v>
      </c>
      <c r="CQ176" s="29">
        <v>799.02</v>
      </c>
      <c r="CR176" s="29">
        <v>6168.3924285022022</v>
      </c>
      <c r="CS176" s="29" t="s">
        <v>100</v>
      </c>
      <c r="CT176" s="29">
        <v>0</v>
      </c>
      <c r="CU176" s="29">
        <v>-294.11848570044037</v>
      </c>
      <c r="CV176" s="29">
        <v>6206.092428502202</v>
      </c>
      <c r="CW176" s="29">
        <v>-169.9</v>
      </c>
      <c r="CX176" s="28">
        <v>-0.20076739603857721</v>
      </c>
      <c r="CY176" s="28">
        <v>-4.6908906040050907E-2</v>
      </c>
      <c r="CZ176" s="31" t="s">
        <v>100</v>
      </c>
      <c r="DA176" s="5" t="s">
        <v>100</v>
      </c>
      <c r="DB176" s="9"/>
      <c r="DC176" s="9"/>
    </row>
    <row r="177" spans="1:107" ht="20">
      <c r="A177" s="25" t="s">
        <v>687</v>
      </c>
      <c r="B177" s="25" t="s">
        <v>688</v>
      </c>
      <c r="C177" s="26" t="s">
        <v>142</v>
      </c>
      <c r="D177" s="26" t="s">
        <v>1137</v>
      </c>
      <c r="E177" s="32" t="s">
        <v>99</v>
      </c>
      <c r="F177" s="32" t="s">
        <v>1138</v>
      </c>
      <c r="G177" s="27">
        <v>1.06</v>
      </c>
      <c r="H177" s="27">
        <v>1.06</v>
      </c>
      <c r="I177" s="28">
        <v>9.0499999999999997E-2</v>
      </c>
      <c r="J177" s="28">
        <v>0.15703</v>
      </c>
      <c r="K177" s="28">
        <v>4.7E-2</v>
      </c>
      <c r="L177" s="28">
        <v>0.1081</v>
      </c>
      <c r="M177" s="28">
        <v>8.9722999999999997E-2</v>
      </c>
      <c r="N177" s="28">
        <v>0.15703</v>
      </c>
      <c r="O177" s="28" t="s">
        <v>100</v>
      </c>
      <c r="P177" s="28" t="s">
        <v>100</v>
      </c>
      <c r="Q177" s="29">
        <v>130.1</v>
      </c>
      <c r="R177" s="29">
        <v>0</v>
      </c>
      <c r="S177" s="29">
        <v>0</v>
      </c>
      <c r="T177" s="29">
        <v>0</v>
      </c>
      <c r="U177" s="29">
        <v>130.1</v>
      </c>
      <c r="V177" s="29">
        <v>0</v>
      </c>
      <c r="W177" s="29">
        <v>130.1</v>
      </c>
      <c r="X177" s="30">
        <v>0</v>
      </c>
      <c r="Y177" s="31">
        <v>1.7706288932502772</v>
      </c>
      <c r="Z177" s="30" t="s">
        <v>100</v>
      </c>
      <c r="AA177" s="30">
        <v>0</v>
      </c>
      <c r="AB177" s="30" t="s">
        <v>100</v>
      </c>
      <c r="AC177" s="30">
        <v>0</v>
      </c>
      <c r="AD177" s="29">
        <v>5.6000000000000001E-2</v>
      </c>
      <c r="AE177" s="31" t="s">
        <v>100</v>
      </c>
      <c r="AF177" s="30" t="s">
        <v>100</v>
      </c>
      <c r="AG177" s="30" t="s">
        <v>100</v>
      </c>
      <c r="AH177" s="31">
        <v>0.20661157024793383</v>
      </c>
      <c r="AI177" s="1" t="s">
        <v>100</v>
      </c>
      <c r="AJ177" s="31">
        <v>14.095341278439868</v>
      </c>
      <c r="AK177" s="31">
        <v>14.095341278439868</v>
      </c>
      <c r="AL177" s="31" t="s">
        <v>100</v>
      </c>
      <c r="AM177" s="31" t="s">
        <v>100</v>
      </c>
      <c r="AN177" s="31" t="s">
        <v>100</v>
      </c>
      <c r="AO177" s="31">
        <v>1.6743886743886742</v>
      </c>
      <c r="AP177" s="31">
        <v>8.9724137931034473</v>
      </c>
      <c r="AQ177" s="31" t="s">
        <v>100</v>
      </c>
      <c r="AR177" s="31" t="s">
        <v>100</v>
      </c>
      <c r="AS177" s="31">
        <v>1.6743886743886742</v>
      </c>
      <c r="AT177" s="30">
        <v>0</v>
      </c>
      <c r="AU177" s="30">
        <v>0</v>
      </c>
      <c r="AV177" s="28" t="s">
        <v>100</v>
      </c>
      <c r="AW177" s="28" t="s">
        <v>100</v>
      </c>
      <c r="AX177" s="28" t="s">
        <v>100</v>
      </c>
      <c r="AY177" s="28" t="s">
        <v>100</v>
      </c>
      <c r="AZ177" s="30" t="s">
        <v>100</v>
      </c>
      <c r="BA177" s="30" t="s">
        <v>100</v>
      </c>
      <c r="BB177" s="30" t="s">
        <v>100</v>
      </c>
      <c r="BC177" s="30" t="s">
        <v>100</v>
      </c>
      <c r="BD177" s="30">
        <v>0.1187902187902188</v>
      </c>
      <c r="BE177" s="30">
        <v>0.18661518661518661</v>
      </c>
      <c r="BF177" s="30">
        <v>0.28372093023255812</v>
      </c>
      <c r="BG177" s="30">
        <v>0.57600000000000007</v>
      </c>
      <c r="BH177" s="29">
        <v>9.23</v>
      </c>
      <c r="BI177" s="29">
        <v>9.23</v>
      </c>
      <c r="BJ177" s="29">
        <v>14.5</v>
      </c>
      <c r="BK177" s="29">
        <v>14.5</v>
      </c>
      <c r="BL177" s="29">
        <v>77.7</v>
      </c>
      <c r="BM177" s="29">
        <v>77.7</v>
      </c>
      <c r="BN177" s="29">
        <v>0</v>
      </c>
      <c r="BO177" s="29">
        <v>0</v>
      </c>
      <c r="BP177" s="29">
        <v>10.386046511627908</v>
      </c>
      <c r="BQ177" s="29">
        <v>0</v>
      </c>
      <c r="BR177" s="29">
        <v>0</v>
      </c>
      <c r="BS177" s="29">
        <v>0</v>
      </c>
      <c r="BT177" s="30">
        <v>0</v>
      </c>
      <c r="BU177" s="29">
        <v>10.386046511627908</v>
      </c>
      <c r="BV177" s="29">
        <v>9.23</v>
      </c>
      <c r="BW177" s="29">
        <v>9.23</v>
      </c>
      <c r="BX177" s="29">
        <v>0</v>
      </c>
      <c r="BY177" s="29">
        <v>0</v>
      </c>
      <c r="BZ177" s="29">
        <v>0</v>
      </c>
      <c r="CA177" s="29">
        <v>0</v>
      </c>
      <c r="CB177" s="29">
        <v>0</v>
      </c>
      <c r="CC177" s="31" t="s">
        <v>100</v>
      </c>
      <c r="CD177" s="31" t="s">
        <v>100</v>
      </c>
      <c r="CE177" s="31">
        <v>0.36</v>
      </c>
      <c r="CF177" s="31" t="s">
        <v>100</v>
      </c>
      <c r="CG177" s="31" t="s">
        <v>100</v>
      </c>
      <c r="CH177" s="29" t="s">
        <v>100</v>
      </c>
      <c r="CI177" s="29" t="s">
        <v>100</v>
      </c>
      <c r="CJ177" s="29">
        <v>0</v>
      </c>
      <c r="CK177" s="28">
        <f t="shared" si="4"/>
        <v>0</v>
      </c>
      <c r="CL177" s="34" t="str">
        <f t="shared" si="5"/>
        <v>NA</v>
      </c>
      <c r="CM177" s="29">
        <v>12.9</v>
      </c>
      <c r="CN177" s="29">
        <v>3.66</v>
      </c>
      <c r="CO177" s="29">
        <v>9.23</v>
      </c>
      <c r="CP177" s="29">
        <v>130.1</v>
      </c>
      <c r="CQ177" s="29" t="s">
        <v>100</v>
      </c>
      <c r="CR177" s="29" t="s">
        <v>100</v>
      </c>
      <c r="CS177" s="29" t="s">
        <v>100</v>
      </c>
      <c r="CT177" s="29">
        <v>0</v>
      </c>
      <c r="CU177" s="29">
        <v>14.5</v>
      </c>
      <c r="CV177" s="29">
        <v>0</v>
      </c>
      <c r="CW177" s="29">
        <v>0</v>
      </c>
      <c r="CX177" s="28" t="s">
        <v>100</v>
      </c>
      <c r="CY177" s="28" t="s">
        <v>100</v>
      </c>
      <c r="CZ177" s="31" t="s">
        <v>100</v>
      </c>
      <c r="DA177" s="5" t="s">
        <v>100</v>
      </c>
      <c r="DB177" s="9"/>
      <c r="DC177" s="9"/>
    </row>
    <row r="178" spans="1:107" ht="20">
      <c r="A178" s="25" t="s">
        <v>751</v>
      </c>
      <c r="B178" s="25" t="s">
        <v>752</v>
      </c>
      <c r="C178" s="26" t="s">
        <v>148</v>
      </c>
      <c r="D178" s="26" t="s">
        <v>1137</v>
      </c>
      <c r="E178" s="32" t="s">
        <v>99</v>
      </c>
      <c r="F178" s="32" t="s">
        <v>1138</v>
      </c>
      <c r="G178" s="27">
        <v>0.99</v>
      </c>
      <c r="H178" s="27">
        <v>1.5429333333333335</v>
      </c>
      <c r="I178" s="28">
        <v>9.0499999999999997E-2</v>
      </c>
      <c r="J178" s="28">
        <v>0.2007354666666667</v>
      </c>
      <c r="K178" s="28">
        <v>4.7E-2</v>
      </c>
      <c r="L178" s="28">
        <v>0.1081</v>
      </c>
      <c r="M178" s="28">
        <v>8.9722999999999997E-2</v>
      </c>
      <c r="N178" s="28">
        <v>0.14563118762343649</v>
      </c>
      <c r="O178" s="28">
        <v>-0.10390002362869201</v>
      </c>
      <c r="P178" s="28">
        <v>-3.6723016979907944E-2</v>
      </c>
      <c r="Q178" s="29">
        <v>7.65</v>
      </c>
      <c r="R178" s="29">
        <v>0</v>
      </c>
      <c r="S178" s="29">
        <v>7.54</v>
      </c>
      <c r="T178" s="29">
        <v>7.54</v>
      </c>
      <c r="U178" s="29">
        <v>15.190000000000001</v>
      </c>
      <c r="V178" s="29">
        <v>0.67300000000000004</v>
      </c>
      <c r="W178" s="29">
        <v>14.517000000000001</v>
      </c>
      <c r="X178" s="30">
        <v>4.4305464121132322E-2</v>
      </c>
      <c r="Y178" s="31">
        <v>8.0468750000000006E-2</v>
      </c>
      <c r="Z178" s="30">
        <v>0.34842883548983361</v>
      </c>
      <c r="AA178" s="30">
        <v>0.49637919684002629</v>
      </c>
      <c r="AB178" s="30">
        <v>0.53475177304964538</v>
      </c>
      <c r="AC178" s="30">
        <v>0.98562091503267968</v>
      </c>
      <c r="AD178" s="29">
        <v>2.4E-2</v>
      </c>
      <c r="AE178" s="31">
        <v>-0.13758333333333334</v>
      </c>
      <c r="AF178" s="30" t="s">
        <v>100</v>
      </c>
      <c r="AG178" s="30" t="s">
        <v>100</v>
      </c>
      <c r="AH178" s="31">
        <v>0.22448979591836732</v>
      </c>
      <c r="AI178" s="1">
        <v>5.6005056890012632</v>
      </c>
      <c r="AJ178" s="31">
        <v>5.2397260273972606</v>
      </c>
      <c r="AK178" s="31">
        <v>5</v>
      </c>
      <c r="AL178" s="31">
        <v>6</v>
      </c>
      <c r="AM178" s="31" t="s">
        <v>100</v>
      </c>
      <c r="AN178" s="31">
        <v>0.54255319148936176</v>
      </c>
      <c r="AO178" s="31">
        <v>0.15</v>
      </c>
      <c r="AP178" s="31">
        <v>3.276975169300226</v>
      </c>
      <c r="AQ178" s="31">
        <v>2.8689723320158107</v>
      </c>
      <c r="AR178" s="31">
        <v>0.69237373014737458</v>
      </c>
      <c r="AS178" s="31">
        <v>0.28464705882352942</v>
      </c>
      <c r="AT178" s="30">
        <v>0.11307189542483659</v>
      </c>
      <c r="AU178" s="30">
        <v>2.2614379084967318E-2</v>
      </c>
      <c r="AV178" s="28">
        <v>-0.128</v>
      </c>
      <c r="AW178" s="28">
        <v>7.6100000000000001E-2</v>
      </c>
      <c r="AX178" s="28">
        <v>0.06</v>
      </c>
      <c r="AY178" s="28">
        <v>0.106</v>
      </c>
      <c r="AZ178" s="30" t="s">
        <v>100</v>
      </c>
      <c r="BA178" s="30" t="s">
        <v>100</v>
      </c>
      <c r="BB178" s="30">
        <v>9.6835443037974686E-2</v>
      </c>
      <c r="BC178" s="30">
        <v>0.10890817064352855</v>
      </c>
      <c r="BD178" s="30">
        <v>2.9708737864077669E-2</v>
      </c>
      <c r="BE178" s="30">
        <v>8.6019417475728152E-2</v>
      </c>
      <c r="BF178" s="30">
        <v>0.43333333333333329</v>
      </c>
      <c r="BG178" s="30" t="s">
        <v>100</v>
      </c>
      <c r="BH178" s="29">
        <v>1.46</v>
      </c>
      <c r="BI178" s="29">
        <v>1.53</v>
      </c>
      <c r="BJ178" s="29">
        <v>4.43</v>
      </c>
      <c r="BK178" s="29">
        <v>4.43</v>
      </c>
      <c r="BL178" s="29">
        <v>51</v>
      </c>
      <c r="BM178" s="29">
        <v>51.5</v>
      </c>
      <c r="BN178" s="29">
        <v>4.72</v>
      </c>
      <c r="BO178" s="29">
        <v>5.0599999999999996</v>
      </c>
      <c r="BP178" s="29">
        <v>2.5103333333333331</v>
      </c>
      <c r="BQ178" s="29">
        <v>-1.6999999999999886</v>
      </c>
      <c r="BR178" s="29">
        <v>0</v>
      </c>
      <c r="BS178" s="29">
        <v>0.55500000000000005</v>
      </c>
      <c r="BT178" s="30">
        <v>0.22108617713451073</v>
      </c>
      <c r="BU178" s="29">
        <v>1.9553333333333329</v>
      </c>
      <c r="BV178" s="29">
        <v>2.6749999999999887</v>
      </c>
      <c r="BW178" s="29">
        <v>0.97499999999999998</v>
      </c>
      <c r="BX178" s="29">
        <v>15.8</v>
      </c>
      <c r="BY178" s="29">
        <v>23.05</v>
      </c>
      <c r="BZ178" s="29">
        <v>14.1</v>
      </c>
      <c r="CA178" s="29">
        <v>20.966999999999999</v>
      </c>
      <c r="CB178" s="29">
        <v>-0.17299999999999999</v>
      </c>
      <c r="CC178" s="31">
        <v>-3.0000000000000001E-3</v>
      </c>
      <c r="CD178" s="31">
        <v>-0.14399999999999999</v>
      </c>
      <c r="CE178" s="31">
        <v>0.36</v>
      </c>
      <c r="CF178" s="31" t="s">
        <v>100</v>
      </c>
      <c r="CG178" s="31" t="s">
        <v>100</v>
      </c>
      <c r="CH178" s="29" t="s">
        <v>100</v>
      </c>
      <c r="CI178" s="29" t="s">
        <v>100</v>
      </c>
      <c r="CJ178" s="29">
        <v>-0.17299999999999999</v>
      </c>
      <c r="CK178" s="28">
        <f t="shared" si="4"/>
        <v>-6.4672897196261944E-2</v>
      </c>
      <c r="CL178" s="34">
        <f t="shared" si="5"/>
        <v>2.4323937616254114</v>
      </c>
      <c r="CM178" s="29">
        <v>2.7</v>
      </c>
      <c r="CN178" s="29">
        <v>1.17</v>
      </c>
      <c r="CO178" s="29">
        <v>1.53</v>
      </c>
      <c r="CP178" s="29">
        <v>7.65</v>
      </c>
      <c r="CQ178" s="29">
        <v>5.0599999999999996</v>
      </c>
      <c r="CR178" s="29">
        <v>14.517000000000001</v>
      </c>
      <c r="CS178" s="29">
        <v>2.6749999999999887</v>
      </c>
      <c r="CT178" s="29">
        <v>0</v>
      </c>
      <c r="CU178" s="29">
        <v>4.43</v>
      </c>
      <c r="CV178" s="29">
        <v>20.966999999999999</v>
      </c>
      <c r="CW178" s="29">
        <v>4.72</v>
      </c>
      <c r="CX178" s="28">
        <v>9.6835443037974686E-2</v>
      </c>
      <c r="CY178" s="28">
        <v>0.10890817064352855</v>
      </c>
      <c r="CZ178" s="31">
        <v>3.0756355932203392</v>
      </c>
      <c r="DA178" s="5">
        <v>15.21531100478469</v>
      </c>
      <c r="DB178" s="9"/>
      <c r="DC178" s="9"/>
    </row>
    <row r="179" spans="1:107" ht="20">
      <c r="A179" s="25" t="s">
        <v>474</v>
      </c>
      <c r="B179" s="25" t="s">
        <v>475</v>
      </c>
      <c r="C179" s="26" t="s">
        <v>137</v>
      </c>
      <c r="D179" s="26" t="s">
        <v>1137</v>
      </c>
      <c r="E179" s="32" t="s">
        <v>99</v>
      </c>
      <c r="F179" s="32" t="s">
        <v>1138</v>
      </c>
      <c r="G179" s="27">
        <v>0.87</v>
      </c>
      <c r="H179" s="27">
        <v>1.152573429391909</v>
      </c>
      <c r="I179" s="28">
        <v>9.0499999999999997E-2</v>
      </c>
      <c r="J179" s="28">
        <v>0.16540789535996775</v>
      </c>
      <c r="K179" s="28">
        <v>3.2000000000000001E-2</v>
      </c>
      <c r="L179" s="28">
        <v>9.3100000000000002E-2</v>
      </c>
      <c r="M179" s="28">
        <v>7.7272999999999994E-2</v>
      </c>
      <c r="N179" s="28">
        <v>0.13846400136416104</v>
      </c>
      <c r="O179" s="28">
        <v>-5.4346947278703636E-2</v>
      </c>
      <c r="P179" s="28">
        <v>-4.8050580987151051E-2</v>
      </c>
      <c r="Q179" s="29">
        <v>86.3</v>
      </c>
      <c r="R179" s="29">
        <v>0</v>
      </c>
      <c r="S179" s="29">
        <v>38</v>
      </c>
      <c r="T179" s="29">
        <v>38</v>
      </c>
      <c r="U179" s="29">
        <v>124.3</v>
      </c>
      <c r="V179" s="29">
        <v>3.23</v>
      </c>
      <c r="W179" s="29">
        <v>121.07</v>
      </c>
      <c r="X179" s="30">
        <v>2.598551890587289E-2</v>
      </c>
      <c r="Y179" s="31">
        <v>2.700027000270003E-3</v>
      </c>
      <c r="Z179" s="30">
        <v>0.46683046683046681</v>
      </c>
      <c r="AA179" s="30">
        <v>0.30571198712791636</v>
      </c>
      <c r="AB179" s="30">
        <v>0.87557603686635943</v>
      </c>
      <c r="AC179" s="30">
        <v>0.44032444959443801</v>
      </c>
      <c r="AD179" s="29">
        <v>7.8E-2</v>
      </c>
      <c r="AE179" s="31">
        <v>1.0986388888888889</v>
      </c>
      <c r="AF179" s="30">
        <v>0.18708286933869708</v>
      </c>
      <c r="AG179" s="30">
        <v>0.4105132675774838</v>
      </c>
      <c r="AH179" s="31">
        <v>0.23870967741935487</v>
      </c>
      <c r="AI179" s="1">
        <v>2.3372641509433962</v>
      </c>
      <c r="AJ179" s="31">
        <v>11.599462365591396</v>
      </c>
      <c r="AK179" s="31">
        <v>17.540650406504064</v>
      </c>
      <c r="AL179" s="31" t="s">
        <v>100</v>
      </c>
      <c r="AM179" s="31" t="s">
        <v>100</v>
      </c>
      <c r="AN179" s="31">
        <v>1.9884792626728112</v>
      </c>
      <c r="AO179" s="31">
        <v>0.26472392638036807</v>
      </c>
      <c r="AP179" s="31">
        <v>12.216952573158425</v>
      </c>
      <c r="AQ179" s="31">
        <v>10.809821428571428</v>
      </c>
      <c r="AR179" s="31">
        <v>1.5496563287979828</v>
      </c>
      <c r="AS179" s="31">
        <v>0.3713803680981595</v>
      </c>
      <c r="AT179" s="30">
        <v>0</v>
      </c>
      <c r="AU179" s="30">
        <v>0</v>
      </c>
      <c r="AV179" s="28">
        <v>-0.10400000000000001</v>
      </c>
      <c r="AW179" s="28" t="s">
        <v>100</v>
      </c>
      <c r="AX179" s="28">
        <v>0.17600000000000002</v>
      </c>
      <c r="AY179" s="28" t="s">
        <v>100</v>
      </c>
      <c r="AZ179" s="30" t="s">
        <v>100</v>
      </c>
      <c r="BA179" s="30" t="s">
        <v>100</v>
      </c>
      <c r="BB179" s="30">
        <v>0.11106094808126411</v>
      </c>
      <c r="BC179" s="30">
        <v>9.0413420377009987E-2</v>
      </c>
      <c r="BD179" s="30">
        <v>1.761546723952739E-2</v>
      </c>
      <c r="BE179" s="30">
        <v>3.5481561045470816E-2</v>
      </c>
      <c r="BF179" s="30">
        <v>0.26236881559220387</v>
      </c>
      <c r="BG179" s="30" t="s">
        <v>100</v>
      </c>
      <c r="BH179" s="29">
        <v>7.44</v>
      </c>
      <c r="BI179" s="29">
        <v>4.92</v>
      </c>
      <c r="BJ179" s="29">
        <v>9.91</v>
      </c>
      <c r="BK179" s="29">
        <v>9.91</v>
      </c>
      <c r="BL179" s="29">
        <v>326</v>
      </c>
      <c r="BM179" s="29">
        <v>279.3</v>
      </c>
      <c r="BN179" s="29">
        <v>14.7</v>
      </c>
      <c r="BO179" s="29">
        <v>11.2</v>
      </c>
      <c r="BP179" s="29">
        <v>7.3099250374812588</v>
      </c>
      <c r="BQ179" s="29">
        <v>-2.04</v>
      </c>
      <c r="BR179" s="29">
        <v>0</v>
      </c>
      <c r="BS179" s="29">
        <v>0.624</v>
      </c>
      <c r="BT179" s="30">
        <v>8.5363392483571665E-2</v>
      </c>
      <c r="BU179" s="29">
        <v>6.6859250374812591</v>
      </c>
      <c r="BV179" s="29">
        <v>6.3360000000000003</v>
      </c>
      <c r="BW179" s="29">
        <v>4.2960000000000003</v>
      </c>
      <c r="BX179" s="29">
        <v>44.3</v>
      </c>
      <c r="BY179" s="29">
        <v>80.850000000000009</v>
      </c>
      <c r="BZ179" s="29">
        <v>43.4</v>
      </c>
      <c r="CA179" s="29">
        <v>78.126999999999995</v>
      </c>
      <c r="CB179" s="29">
        <v>0</v>
      </c>
      <c r="CC179" s="31">
        <v>0.51200000000000001</v>
      </c>
      <c r="CD179" s="31">
        <v>0.159</v>
      </c>
      <c r="CE179" s="31">
        <v>0.36</v>
      </c>
      <c r="CF179" s="31" t="s">
        <v>100</v>
      </c>
      <c r="CG179" s="31" t="s">
        <v>100</v>
      </c>
      <c r="CH179" s="29" t="s">
        <v>100</v>
      </c>
      <c r="CI179" s="29" t="s">
        <v>100</v>
      </c>
      <c r="CJ179" s="29">
        <v>0</v>
      </c>
      <c r="CK179" s="28">
        <f t="shared" si="4"/>
        <v>0</v>
      </c>
      <c r="CL179" s="34">
        <f t="shared" si="5"/>
        <v>4.1726931790546162</v>
      </c>
      <c r="CM179" s="29">
        <v>6.67</v>
      </c>
      <c r="CN179" s="29">
        <v>1.75</v>
      </c>
      <c r="CO179" s="29">
        <v>4.92</v>
      </c>
      <c r="CP179" s="29">
        <v>86.3</v>
      </c>
      <c r="CQ179" s="29">
        <v>11.2</v>
      </c>
      <c r="CR179" s="29">
        <v>121.07</v>
      </c>
      <c r="CS179" s="29" t="s">
        <v>100</v>
      </c>
      <c r="CT179" s="29">
        <v>0</v>
      </c>
      <c r="CU179" s="29">
        <v>9.91</v>
      </c>
      <c r="CV179" s="29">
        <v>78.126999999999995</v>
      </c>
      <c r="CW179" s="29">
        <v>14.7</v>
      </c>
      <c r="CX179" s="28">
        <v>0.11106094808126411</v>
      </c>
      <c r="CY179" s="28">
        <v>9.0413420377009987E-2</v>
      </c>
      <c r="CZ179" s="31">
        <v>8.2360544217687082</v>
      </c>
      <c r="DA179" s="5">
        <v>6.0932662648924021</v>
      </c>
      <c r="DB179" s="9"/>
      <c r="DC179" s="9"/>
    </row>
    <row r="180" spans="1:107" ht="20">
      <c r="A180" s="25" t="s">
        <v>919</v>
      </c>
      <c r="B180" s="25" t="s">
        <v>920</v>
      </c>
      <c r="C180" s="26" t="s">
        <v>138</v>
      </c>
      <c r="D180" s="26" t="s">
        <v>1137</v>
      </c>
      <c r="E180" s="32" t="s">
        <v>99</v>
      </c>
      <c r="F180" s="32" t="s">
        <v>1138</v>
      </c>
      <c r="G180" s="27">
        <v>0.64</v>
      </c>
      <c r="H180" s="27">
        <v>1.982950819672131</v>
      </c>
      <c r="I180" s="28">
        <v>9.0499999999999997E-2</v>
      </c>
      <c r="J180" s="28">
        <v>0.24055704918032783</v>
      </c>
      <c r="K180" s="28">
        <v>4.7E-2</v>
      </c>
      <c r="L180" s="28">
        <v>0.1081</v>
      </c>
      <c r="M180" s="28">
        <v>8.9722999999999997E-2</v>
      </c>
      <c r="N180" s="28">
        <v>0.13840488888888888</v>
      </c>
      <c r="O180" s="28" t="s">
        <v>100</v>
      </c>
      <c r="P180" s="28" t="s">
        <v>100</v>
      </c>
      <c r="Q180" s="29">
        <v>36.6</v>
      </c>
      <c r="R180" s="29">
        <v>0</v>
      </c>
      <c r="S180" s="29">
        <v>76.8</v>
      </c>
      <c r="T180" s="29">
        <v>76.8</v>
      </c>
      <c r="U180" s="29">
        <v>113.4</v>
      </c>
      <c r="V180" s="29">
        <v>28.6</v>
      </c>
      <c r="W180" s="29">
        <v>84.800000000000011</v>
      </c>
      <c r="X180" s="30">
        <v>0.25220458553791886</v>
      </c>
      <c r="Y180" s="31">
        <v>8.0491132332878579E-2</v>
      </c>
      <c r="Z180" s="30">
        <v>0.51682368775235532</v>
      </c>
      <c r="AA180" s="30">
        <v>0.67724867724867721</v>
      </c>
      <c r="AB180" s="30">
        <v>1.0696378830083566</v>
      </c>
      <c r="AC180" s="30">
        <v>2.0983606557377046</v>
      </c>
      <c r="AD180" s="29">
        <v>0.01</v>
      </c>
      <c r="AE180" s="31" t="s">
        <v>100</v>
      </c>
      <c r="AF180" s="30" t="s">
        <v>100</v>
      </c>
      <c r="AG180" s="30" t="s">
        <v>100</v>
      </c>
      <c r="AH180" s="31">
        <v>0.52941176470588225</v>
      </c>
      <c r="AI180" s="1">
        <v>22</v>
      </c>
      <c r="AJ180" s="31">
        <v>48.605577689243027</v>
      </c>
      <c r="AK180" s="31">
        <v>197.83783783783784</v>
      </c>
      <c r="AL180" s="31" t="s">
        <v>100</v>
      </c>
      <c r="AM180" s="31" t="s">
        <v>100</v>
      </c>
      <c r="AN180" s="31">
        <v>0.50974930362116999</v>
      </c>
      <c r="AO180" s="31">
        <v>3.2972972972972974</v>
      </c>
      <c r="AP180" s="31">
        <v>87.603305785123979</v>
      </c>
      <c r="AQ180" s="31">
        <v>32.121212121212125</v>
      </c>
      <c r="AR180" s="31">
        <v>0.71404513304142814</v>
      </c>
      <c r="AS180" s="31">
        <v>7.6396396396396407</v>
      </c>
      <c r="AT180" s="30">
        <v>0</v>
      </c>
      <c r="AU180" s="30">
        <v>0</v>
      </c>
      <c r="AV180" s="28" t="s">
        <v>100</v>
      </c>
      <c r="AW180" s="28" t="s">
        <v>100</v>
      </c>
      <c r="AX180" s="28" t="s">
        <v>100</v>
      </c>
      <c r="AY180" s="28" t="s">
        <v>100</v>
      </c>
      <c r="AZ180" s="30" t="s">
        <v>100</v>
      </c>
      <c r="BA180" s="30" t="s">
        <v>100</v>
      </c>
      <c r="BB180" s="30" t="s">
        <v>100</v>
      </c>
      <c r="BC180" s="30" t="s">
        <v>100</v>
      </c>
      <c r="BD180" s="30">
        <v>1.7289719626168227E-2</v>
      </c>
      <c r="BE180" s="30">
        <v>9.046728971962617E-2</v>
      </c>
      <c r="BF180" s="30">
        <v>0</v>
      </c>
      <c r="BG180" s="30" t="s">
        <v>100</v>
      </c>
      <c r="BH180" s="29">
        <v>0.753</v>
      </c>
      <c r="BI180" s="29">
        <v>0.185</v>
      </c>
      <c r="BJ180" s="29">
        <v>0.96799999999999997</v>
      </c>
      <c r="BK180" s="29">
        <v>0.96799999999999997</v>
      </c>
      <c r="BL180" s="29">
        <v>11.1</v>
      </c>
      <c r="BM180" s="29">
        <v>10.7</v>
      </c>
      <c r="BN180" s="29">
        <v>2.91</v>
      </c>
      <c r="BO180" s="29">
        <v>2.64</v>
      </c>
      <c r="BP180" s="29">
        <v>0.96799999999999997</v>
      </c>
      <c r="BQ180" s="29">
        <v>-34.1</v>
      </c>
      <c r="BR180" s="29">
        <v>0</v>
      </c>
      <c r="BS180" s="29">
        <v>7.72</v>
      </c>
      <c r="BT180" s="30">
        <v>7.9752066115702478</v>
      </c>
      <c r="BU180" s="29">
        <v>-6.7519999999999998</v>
      </c>
      <c r="BV180" s="29">
        <v>26.565000000000001</v>
      </c>
      <c r="BW180" s="29">
        <v>-7.5350000000000001</v>
      </c>
      <c r="BX180" s="29">
        <v>0</v>
      </c>
      <c r="BY180" s="29">
        <v>0</v>
      </c>
      <c r="BZ180" s="29">
        <v>71.8</v>
      </c>
      <c r="CA180" s="29">
        <v>118.76</v>
      </c>
      <c r="CB180" s="29">
        <v>0</v>
      </c>
      <c r="CC180" s="31" t="s">
        <v>100</v>
      </c>
      <c r="CD180" s="31" t="s">
        <v>100</v>
      </c>
      <c r="CE180" s="31">
        <v>0.36</v>
      </c>
      <c r="CF180" s="31" t="s">
        <v>100</v>
      </c>
      <c r="CG180" s="31" t="s">
        <v>100</v>
      </c>
      <c r="CH180" s="29" t="s">
        <v>100</v>
      </c>
      <c r="CI180" s="29" t="s">
        <v>100</v>
      </c>
      <c r="CJ180" s="29">
        <v>0</v>
      </c>
      <c r="CK180" s="28">
        <f t="shared" si="4"/>
        <v>0</v>
      </c>
      <c r="CL180" s="34">
        <f t="shared" si="5"/>
        <v>9.346581340518692E-2</v>
      </c>
      <c r="CM180" s="29" t="s">
        <v>100</v>
      </c>
      <c r="CN180" s="29" t="s">
        <v>100</v>
      </c>
      <c r="CO180" s="29">
        <v>0.185</v>
      </c>
      <c r="CP180" s="29">
        <v>36.6</v>
      </c>
      <c r="CQ180" s="29">
        <v>2.64</v>
      </c>
      <c r="CR180" s="29">
        <v>84.800000000000011</v>
      </c>
      <c r="CS180" s="29" t="s">
        <v>100</v>
      </c>
      <c r="CT180" s="29">
        <v>0</v>
      </c>
      <c r="CU180" s="29">
        <v>0.96799999999999997</v>
      </c>
      <c r="CV180" s="29">
        <v>118.76</v>
      </c>
      <c r="CW180" s="29">
        <v>2.91</v>
      </c>
      <c r="CX180" s="28" t="s">
        <v>100</v>
      </c>
      <c r="CY180" s="28" t="s">
        <v>100</v>
      </c>
      <c r="CZ180" s="31">
        <v>29.140893470790381</v>
      </c>
      <c r="DA180" s="5">
        <v>9.2200956937799052</v>
      </c>
      <c r="DB180" s="9"/>
      <c r="DC180" s="9"/>
    </row>
    <row r="181" spans="1:107" ht="20">
      <c r="A181" s="25" t="s">
        <v>975</v>
      </c>
      <c r="B181" s="25" t="s">
        <v>976</v>
      </c>
      <c r="C181" s="26" t="s">
        <v>130</v>
      </c>
      <c r="D181" s="26" t="s">
        <v>1137</v>
      </c>
      <c r="E181" s="32" t="s">
        <v>99</v>
      </c>
      <c r="F181" s="32" t="s">
        <v>1138</v>
      </c>
      <c r="G181" s="27">
        <v>0.73</v>
      </c>
      <c r="H181" s="27">
        <v>0.73</v>
      </c>
      <c r="I181" s="28">
        <v>9.0499999999999997E-2</v>
      </c>
      <c r="J181" s="28">
        <v>0.127165</v>
      </c>
      <c r="K181" s="28">
        <v>4.7E-2</v>
      </c>
      <c r="L181" s="28">
        <v>0.1081</v>
      </c>
      <c r="M181" s="28">
        <v>8.9722999999999997E-2</v>
      </c>
      <c r="N181" s="28">
        <v>0.127165</v>
      </c>
      <c r="O181" s="28">
        <v>-9.3011599131693198E-2</v>
      </c>
      <c r="P181" s="28">
        <v>-7.5279590273151231E-2</v>
      </c>
      <c r="Q181" s="29">
        <v>5.08</v>
      </c>
      <c r="R181" s="29">
        <v>0</v>
      </c>
      <c r="S181" s="29">
        <v>0</v>
      </c>
      <c r="T181" s="29">
        <v>0</v>
      </c>
      <c r="U181" s="29">
        <v>5.08</v>
      </c>
      <c r="V181" s="29">
        <v>5.37</v>
      </c>
      <c r="W181" s="29">
        <v>-0.29000000000000004</v>
      </c>
      <c r="X181" s="30">
        <v>1.0570866141732282</v>
      </c>
      <c r="Y181" s="31">
        <v>2.4475524475524476E-2</v>
      </c>
      <c r="Z181" s="30">
        <v>0</v>
      </c>
      <c r="AA181" s="30">
        <v>0</v>
      </c>
      <c r="AB181" s="30">
        <v>0</v>
      </c>
      <c r="AC181" s="30">
        <v>0</v>
      </c>
      <c r="AD181" s="29">
        <v>1.7999999999999999E-2</v>
      </c>
      <c r="AE181" s="31">
        <v>0.16933333333333334</v>
      </c>
      <c r="AF181" s="30" t="s">
        <v>100</v>
      </c>
      <c r="AG181" s="30" t="s">
        <v>100</v>
      </c>
      <c r="AH181" s="31">
        <v>0.33333333333333331</v>
      </c>
      <c r="AI181" s="1" t="s">
        <v>100</v>
      </c>
      <c r="AJ181" s="31">
        <v>20.819672131147541</v>
      </c>
      <c r="AK181" s="31">
        <v>21.525423728813561</v>
      </c>
      <c r="AL181" s="31" t="s">
        <v>100</v>
      </c>
      <c r="AM181" s="31" t="s">
        <v>100</v>
      </c>
      <c r="AN181" s="31">
        <v>0.81279999999999997</v>
      </c>
      <c r="AO181" s="31">
        <v>1.3692722371967656</v>
      </c>
      <c r="AP181" s="31" t="s">
        <v>100</v>
      </c>
      <c r="AQ181" s="31" t="s">
        <v>100</v>
      </c>
      <c r="AR181" s="31" t="s">
        <v>100</v>
      </c>
      <c r="AS181" s="31" t="s">
        <v>100</v>
      </c>
      <c r="AT181" s="30">
        <v>0</v>
      </c>
      <c r="AU181" s="30">
        <v>0</v>
      </c>
      <c r="AV181" s="28">
        <v>-0.20899999999999999</v>
      </c>
      <c r="AW181" s="28">
        <v>-7.6299999999999993E-2</v>
      </c>
      <c r="AX181" s="28">
        <v>1.7600000000000001E-2</v>
      </c>
      <c r="AY181" s="28">
        <v>5.4299999999999994E-2</v>
      </c>
      <c r="AZ181" s="30" t="s">
        <v>100</v>
      </c>
      <c r="BA181" s="30" t="s">
        <v>100</v>
      </c>
      <c r="BB181" s="30">
        <v>3.4153400868306802E-2</v>
      </c>
      <c r="BC181" s="30">
        <v>5.1885409726848776E-2</v>
      </c>
      <c r="BD181" s="30">
        <v>6.4130434782608686E-2</v>
      </c>
      <c r="BE181" s="30">
        <v>1.7934782608695653E-2</v>
      </c>
      <c r="BF181" s="30">
        <v>0.37894736842105259</v>
      </c>
      <c r="BG181" s="30" t="s">
        <v>100</v>
      </c>
      <c r="BH181" s="29">
        <v>0.24399999999999999</v>
      </c>
      <c r="BI181" s="29">
        <v>0.23599999999999999</v>
      </c>
      <c r="BJ181" s="29">
        <v>6.6000000000000003E-2</v>
      </c>
      <c r="BK181" s="29">
        <v>6.6000000000000003E-2</v>
      </c>
      <c r="BL181" s="29">
        <v>3.71</v>
      </c>
      <c r="BM181" s="29">
        <v>3.68</v>
      </c>
      <c r="BN181" s="29">
        <v>0.27</v>
      </c>
      <c r="BO181" s="29">
        <v>0.22600000000000001</v>
      </c>
      <c r="BP181" s="29">
        <v>4.0989473684210534E-2</v>
      </c>
      <c r="BQ181" s="29">
        <v>0</v>
      </c>
      <c r="BR181" s="29">
        <v>0</v>
      </c>
      <c r="BS181" s="29">
        <v>1.4E-2</v>
      </c>
      <c r="BT181" s="30">
        <v>0.34155110426296859</v>
      </c>
      <c r="BU181" s="29">
        <v>2.6989473684210535E-2</v>
      </c>
      <c r="BV181" s="29">
        <v>0.22199999999999998</v>
      </c>
      <c r="BW181" s="29">
        <v>0.22199999999999998</v>
      </c>
      <c r="BX181" s="29">
        <v>6.91</v>
      </c>
      <c r="BY181" s="29">
        <v>0.79</v>
      </c>
      <c r="BZ181" s="29">
        <v>6.25</v>
      </c>
      <c r="CA181" s="29">
        <v>0.87999999999999989</v>
      </c>
      <c r="CB181" s="29">
        <v>0</v>
      </c>
      <c r="CC181" s="31">
        <v>2.4E-2</v>
      </c>
      <c r="CD181" s="31">
        <v>0.13600000000000001</v>
      </c>
      <c r="CE181" s="31">
        <v>0.36</v>
      </c>
      <c r="CF181" s="31" t="s">
        <v>100</v>
      </c>
      <c r="CG181" s="31" t="s">
        <v>100</v>
      </c>
      <c r="CH181" s="29" t="s">
        <v>100</v>
      </c>
      <c r="CI181" s="29" t="s">
        <v>100</v>
      </c>
      <c r="CJ181" s="29">
        <v>0</v>
      </c>
      <c r="CK181" s="28">
        <f t="shared" si="4"/>
        <v>0</v>
      </c>
      <c r="CL181" s="34">
        <f t="shared" si="5"/>
        <v>4.2159090909090917</v>
      </c>
      <c r="CM181" s="29">
        <v>0.38</v>
      </c>
      <c r="CN181" s="29">
        <v>0.14399999999999999</v>
      </c>
      <c r="CO181" s="29">
        <v>0.23599999999999999</v>
      </c>
      <c r="CP181" s="29">
        <v>5.08</v>
      </c>
      <c r="CQ181" s="29">
        <v>0.22600000000000001</v>
      </c>
      <c r="CR181" s="29">
        <v>-0.29000000000000004</v>
      </c>
      <c r="CS181" s="29" t="s">
        <v>100</v>
      </c>
      <c r="CT181" s="29">
        <v>0</v>
      </c>
      <c r="CU181" s="29">
        <v>6.6000000000000003E-2</v>
      </c>
      <c r="CV181" s="29">
        <v>0.87999999999999989</v>
      </c>
      <c r="CW181" s="29">
        <v>0.27</v>
      </c>
      <c r="CX181" s="28">
        <v>3.4153400868306802E-2</v>
      </c>
      <c r="CY181" s="28">
        <v>5.1885409726848776E-2</v>
      </c>
      <c r="CZ181" s="31">
        <v>-1.0740740740740742</v>
      </c>
      <c r="DA181" s="5" t="s">
        <v>100</v>
      </c>
      <c r="DB181" s="9"/>
      <c r="DC181" s="9"/>
    </row>
    <row r="182" spans="1:107" ht="20">
      <c r="A182" s="25" t="s">
        <v>1025</v>
      </c>
      <c r="B182" s="25" t="s">
        <v>1026</v>
      </c>
      <c r="C182" s="26" t="s">
        <v>129</v>
      </c>
      <c r="D182" s="26" t="s">
        <v>1137</v>
      </c>
      <c r="E182" s="32" t="s">
        <v>99</v>
      </c>
      <c r="F182" s="32" t="s">
        <v>1138</v>
      </c>
      <c r="G182" s="27">
        <v>0.93</v>
      </c>
      <c r="H182" s="27">
        <v>0.93</v>
      </c>
      <c r="I182" s="28">
        <v>9.0499999999999997E-2</v>
      </c>
      <c r="J182" s="28">
        <v>0.14526500000000001</v>
      </c>
      <c r="K182" s="28">
        <v>3.2000000000000001E-2</v>
      </c>
      <c r="L182" s="28">
        <v>9.3100000000000002E-2</v>
      </c>
      <c r="M182" s="28">
        <v>7.7272999999999994E-2</v>
      </c>
      <c r="N182" s="28">
        <v>0.14526500000000001</v>
      </c>
      <c r="O182" s="28">
        <v>-0.10745581272084806</v>
      </c>
      <c r="P182" s="28">
        <v>-8.8212893506344744E-2</v>
      </c>
      <c r="Q182" s="29">
        <v>50.1</v>
      </c>
      <c r="R182" s="29">
        <v>0</v>
      </c>
      <c r="S182" s="29">
        <v>0</v>
      </c>
      <c r="T182" s="29">
        <v>0</v>
      </c>
      <c r="U182" s="29">
        <v>50.1</v>
      </c>
      <c r="V182" s="29">
        <v>8.94</v>
      </c>
      <c r="W182" s="29">
        <v>41.160000000000004</v>
      </c>
      <c r="X182" s="30">
        <v>0.17844311377245509</v>
      </c>
      <c r="Y182" s="31">
        <v>1.8902439024390243E-2</v>
      </c>
      <c r="Z182" s="30">
        <v>0</v>
      </c>
      <c r="AA182" s="30">
        <v>0</v>
      </c>
      <c r="AB182" s="30">
        <v>0</v>
      </c>
      <c r="AC182" s="30">
        <v>0</v>
      </c>
      <c r="AD182" s="29">
        <v>0.122</v>
      </c>
      <c r="AE182" s="31">
        <v>0.68355555555555569</v>
      </c>
      <c r="AF182" s="30">
        <v>0.10488088481701516</v>
      </c>
      <c r="AG182" s="30">
        <v>0.31607284833491384</v>
      </c>
      <c r="AH182" s="31">
        <v>0.17355371900826438</v>
      </c>
      <c r="AI182" s="1">
        <v>6.2211421628189552</v>
      </c>
      <c r="AJ182" s="31">
        <v>18.284671532846716</v>
      </c>
      <c r="AK182" s="31">
        <v>23.411214953271028</v>
      </c>
      <c r="AL182" s="31" t="s">
        <v>100</v>
      </c>
      <c r="AM182" s="31" t="s">
        <v>100</v>
      </c>
      <c r="AN182" s="31">
        <v>0.8682842287694974</v>
      </c>
      <c r="AO182" s="31">
        <v>0.31156716417910446</v>
      </c>
      <c r="AP182" s="31">
        <v>8.0390625</v>
      </c>
      <c r="AQ182" s="31">
        <v>2.5097560975609761</v>
      </c>
      <c r="AR182" s="31">
        <v>0.84413453650533221</v>
      </c>
      <c r="AS182" s="31">
        <v>0.25597014925373135</v>
      </c>
      <c r="AT182" s="30">
        <v>0.5</v>
      </c>
      <c r="AU182" s="30">
        <v>2.1357285429141719E-2</v>
      </c>
      <c r="AV182" s="28">
        <v>-8.0600000000000005E-2</v>
      </c>
      <c r="AW182" s="28">
        <v>-0.29299999999999998</v>
      </c>
      <c r="AX182" s="28">
        <v>-7.6499999999999999E-2</v>
      </c>
      <c r="AY182" s="28">
        <v>2.1499999999999998E-2</v>
      </c>
      <c r="AZ182" s="30" t="s">
        <v>100</v>
      </c>
      <c r="BA182" s="30" t="s">
        <v>100</v>
      </c>
      <c r="BB182" s="30">
        <v>3.7809187279151946E-2</v>
      </c>
      <c r="BC182" s="30">
        <v>5.7052106493655261E-2</v>
      </c>
      <c r="BD182" s="30">
        <v>1.3209876543209877E-2</v>
      </c>
      <c r="BE182" s="30">
        <v>3.1604938271604939E-2</v>
      </c>
      <c r="BF182" s="30">
        <v>0.45822784810126582</v>
      </c>
      <c r="BG182" s="30">
        <v>3.3E-3</v>
      </c>
      <c r="BH182" s="29">
        <v>2.74</v>
      </c>
      <c r="BI182" s="29">
        <v>2.14</v>
      </c>
      <c r="BJ182" s="29">
        <v>5.12</v>
      </c>
      <c r="BK182" s="29">
        <v>5.12</v>
      </c>
      <c r="BL182" s="29">
        <v>160.80000000000001</v>
      </c>
      <c r="BM182" s="29">
        <v>162</v>
      </c>
      <c r="BN182" s="29">
        <v>16.399999999999999</v>
      </c>
      <c r="BO182" s="29">
        <v>16.399999999999999</v>
      </c>
      <c r="BP182" s="29">
        <v>2.7738734177215192</v>
      </c>
      <c r="BQ182" s="29">
        <v>0</v>
      </c>
      <c r="BR182" s="29">
        <v>0</v>
      </c>
      <c r="BS182" s="29">
        <v>11.2</v>
      </c>
      <c r="BT182" s="30">
        <v>4.0376752336448591</v>
      </c>
      <c r="BU182" s="29">
        <v>-8.4261265822784797</v>
      </c>
      <c r="BV182" s="29">
        <v>-9.0599999999999987</v>
      </c>
      <c r="BW182" s="29">
        <v>-9.0599999999999987</v>
      </c>
      <c r="BX182" s="29">
        <v>56.6</v>
      </c>
      <c r="BY182" s="29">
        <v>48.620000000000005</v>
      </c>
      <c r="BZ182" s="29">
        <v>57.7</v>
      </c>
      <c r="CA182" s="29">
        <v>48.760000000000005</v>
      </c>
      <c r="CB182" s="29">
        <v>-1.07</v>
      </c>
      <c r="CC182" s="31">
        <v>0.221</v>
      </c>
      <c r="CD182" s="31">
        <v>0.29699999999999999</v>
      </c>
      <c r="CE182" s="31">
        <v>0.36</v>
      </c>
      <c r="CF182" s="31">
        <v>0.65025924372992006</v>
      </c>
      <c r="CG182" s="31">
        <v>0.84604438033045826</v>
      </c>
      <c r="CH182" s="29">
        <v>6.4370000000000003</v>
      </c>
      <c r="CI182" s="29">
        <v>4.1916000000000002</v>
      </c>
      <c r="CJ182" s="29">
        <v>-1.07</v>
      </c>
      <c r="CK182" s="28" t="str">
        <f t="shared" si="4"/>
        <v>NA</v>
      </c>
      <c r="CL182" s="34">
        <f t="shared" si="5"/>
        <v>3.2977850697292861</v>
      </c>
      <c r="CM182" s="29">
        <v>3.95</v>
      </c>
      <c r="CN182" s="29">
        <v>1.81</v>
      </c>
      <c r="CO182" s="29">
        <v>2.14</v>
      </c>
      <c r="CP182" s="29">
        <v>50.1</v>
      </c>
      <c r="CQ182" s="29">
        <v>16.399999999999999</v>
      </c>
      <c r="CR182" s="29">
        <v>41.160000000000004</v>
      </c>
      <c r="CS182" s="29">
        <v>-9.0599999999999987</v>
      </c>
      <c r="CT182" s="29">
        <v>0</v>
      </c>
      <c r="CU182" s="29">
        <v>5.12</v>
      </c>
      <c r="CV182" s="29">
        <v>48.760000000000005</v>
      </c>
      <c r="CW182" s="29">
        <v>16.399999999999999</v>
      </c>
      <c r="CX182" s="28">
        <v>3.7809187279151946E-2</v>
      </c>
      <c r="CY182" s="28">
        <v>5.7052106493655261E-2</v>
      </c>
      <c r="CZ182" s="31">
        <v>2.5097560975609761</v>
      </c>
      <c r="DA182" s="5" t="s">
        <v>100</v>
      </c>
      <c r="DB182" s="9"/>
      <c r="DC182" s="9"/>
    </row>
    <row r="183" spans="1:107" ht="20">
      <c r="A183" s="25" t="s">
        <v>825</v>
      </c>
      <c r="B183" s="25" t="s">
        <v>826</v>
      </c>
      <c r="C183" s="26" t="s">
        <v>132</v>
      </c>
      <c r="D183" s="26" t="s">
        <v>1137</v>
      </c>
      <c r="E183" s="32" t="s">
        <v>99</v>
      </c>
      <c r="F183" s="32" t="s">
        <v>1138</v>
      </c>
      <c r="G183" s="27">
        <v>0.7</v>
      </c>
      <c r="H183" s="27">
        <v>0.70001753488616092</v>
      </c>
      <c r="I183" s="28">
        <v>9.0499999999999997E-2</v>
      </c>
      <c r="J183" s="28">
        <v>0.12445158690719756</v>
      </c>
      <c r="K183" s="28">
        <v>3.6999999999999998E-2</v>
      </c>
      <c r="L183" s="28">
        <v>9.8099999999999993E-2</v>
      </c>
      <c r="M183" s="28">
        <v>8.1422999999999995E-2</v>
      </c>
      <c r="N183" s="28">
        <v>0.12445036800158844</v>
      </c>
      <c r="O183" s="28">
        <v>0.18028027429154064</v>
      </c>
      <c r="P183" s="28">
        <v>0.22856786340811591</v>
      </c>
      <c r="Q183" s="29">
        <v>70.599999999999994</v>
      </c>
      <c r="R183" s="29">
        <v>0</v>
      </c>
      <c r="S183" s="29">
        <v>2E-3</v>
      </c>
      <c r="T183" s="29">
        <v>2E-3</v>
      </c>
      <c r="U183" s="29">
        <v>70.60199999999999</v>
      </c>
      <c r="V183" s="29">
        <v>2.2799999999999998</v>
      </c>
      <c r="W183" s="29">
        <v>68.321999999999989</v>
      </c>
      <c r="X183" s="30">
        <v>3.2293702727968047E-2</v>
      </c>
      <c r="Y183" s="31">
        <v>4.9261083743842365E-3</v>
      </c>
      <c r="Z183" s="30">
        <v>3.6831055946373985E-5</v>
      </c>
      <c r="AA183" s="30">
        <v>2.832780941049829E-5</v>
      </c>
      <c r="AB183" s="30">
        <v>3.6832412523020262E-5</v>
      </c>
      <c r="AC183" s="30">
        <v>2.8328611898017001E-5</v>
      </c>
      <c r="AD183" s="29">
        <v>0.69599999999999995</v>
      </c>
      <c r="AE183" s="31">
        <v>2.1543055555555557</v>
      </c>
      <c r="AF183" s="30">
        <v>0.161245154965971</v>
      </c>
      <c r="AG183" s="30">
        <v>0.6186232387636772</v>
      </c>
      <c r="AH183" s="31">
        <v>0.22580645161290319</v>
      </c>
      <c r="AI183" s="1" t="s">
        <v>100</v>
      </c>
      <c r="AJ183" s="31">
        <v>7.1820956256358084</v>
      </c>
      <c r="AK183" s="31">
        <v>7.3084886128364381</v>
      </c>
      <c r="AL183" s="31" t="s">
        <v>100</v>
      </c>
      <c r="AM183" s="31" t="s">
        <v>100</v>
      </c>
      <c r="AN183" s="31">
        <v>1.3001841620626151</v>
      </c>
      <c r="AO183" s="31">
        <v>2.7578124999999996</v>
      </c>
      <c r="AP183" s="31">
        <v>6.6332038834951437</v>
      </c>
      <c r="AQ183" s="31">
        <v>6.5694230769230755</v>
      </c>
      <c r="AR183" s="31">
        <v>1.3133289762023757</v>
      </c>
      <c r="AS183" s="31">
        <v>2.6688281249999992</v>
      </c>
      <c r="AT183" s="30">
        <v>4.0165631469979299E-2</v>
      </c>
      <c r="AU183" s="30">
        <v>5.4957507082152978E-3</v>
      </c>
      <c r="AV183" s="28">
        <v>0.28300000000000003</v>
      </c>
      <c r="AW183" s="28">
        <v>0.55200000000000005</v>
      </c>
      <c r="AX183" s="28">
        <v>0.16200000000000001</v>
      </c>
      <c r="AY183" s="28">
        <v>0.35100000000000003</v>
      </c>
      <c r="AZ183" s="30" t="s">
        <v>100</v>
      </c>
      <c r="BA183" s="30" t="s">
        <v>100</v>
      </c>
      <c r="BB183" s="30">
        <v>0.30473186119873819</v>
      </c>
      <c r="BC183" s="30">
        <v>0.35301823140970434</v>
      </c>
      <c r="BD183" s="30">
        <v>0.38640000000000002</v>
      </c>
      <c r="BE183" s="30">
        <v>0.41200000000000003</v>
      </c>
      <c r="BF183" s="30">
        <v>0.11574074074074073</v>
      </c>
      <c r="BG183" s="30">
        <v>6.5000000000000002E-2</v>
      </c>
      <c r="BH183" s="29">
        <v>9.83</v>
      </c>
      <c r="BI183" s="29">
        <v>9.66</v>
      </c>
      <c r="BJ183" s="29">
        <v>10.3</v>
      </c>
      <c r="BK183" s="29">
        <v>10.3</v>
      </c>
      <c r="BL183" s="29">
        <v>25.6</v>
      </c>
      <c r="BM183" s="29">
        <v>25</v>
      </c>
      <c r="BN183" s="29">
        <v>10.6</v>
      </c>
      <c r="BO183" s="29">
        <v>10.4</v>
      </c>
      <c r="BP183" s="29">
        <v>9.1078703703703709</v>
      </c>
      <c r="BQ183" s="29">
        <v>0</v>
      </c>
      <c r="BR183" s="29">
        <v>0</v>
      </c>
      <c r="BS183" s="29">
        <v>0.109</v>
      </c>
      <c r="BT183" s="30">
        <v>1.1967671427845269E-2</v>
      </c>
      <c r="BU183" s="29">
        <v>8.998870370370371</v>
      </c>
      <c r="BV183" s="29">
        <v>9.5510000000000002</v>
      </c>
      <c r="BW183" s="29">
        <v>9.5510000000000002</v>
      </c>
      <c r="BX183" s="29">
        <v>31.7</v>
      </c>
      <c r="BY183" s="29">
        <v>25.799999999999997</v>
      </c>
      <c r="BZ183" s="29">
        <v>54.3</v>
      </c>
      <c r="CA183" s="29">
        <v>52.021999999999998</v>
      </c>
      <c r="CB183" s="29">
        <v>-0.38800000000000001</v>
      </c>
      <c r="CC183" s="31">
        <v>0.66500000000000004</v>
      </c>
      <c r="CD183" s="31" t="s">
        <v>100</v>
      </c>
      <c r="CE183" s="31">
        <v>0.36</v>
      </c>
      <c r="CF183" s="31" t="s">
        <v>100</v>
      </c>
      <c r="CG183" s="31" t="s">
        <v>100</v>
      </c>
      <c r="CH183" s="29" t="s">
        <v>100</v>
      </c>
      <c r="CI183" s="29" t="s">
        <v>100</v>
      </c>
      <c r="CJ183" s="29">
        <v>-0.38800000000000001</v>
      </c>
      <c r="CK183" s="28">
        <f t="shared" si="4"/>
        <v>-4.0624018427389802E-2</v>
      </c>
      <c r="CL183" s="34">
        <f t="shared" si="5"/>
        <v>0.49209949636692174</v>
      </c>
      <c r="CM183" s="29">
        <v>10.8</v>
      </c>
      <c r="CN183" s="29">
        <v>1.25</v>
      </c>
      <c r="CO183" s="29">
        <v>9.66</v>
      </c>
      <c r="CP183" s="29">
        <v>70.599999999999994</v>
      </c>
      <c r="CQ183" s="29">
        <v>10.4</v>
      </c>
      <c r="CR183" s="29">
        <v>68.321999999999989</v>
      </c>
      <c r="CS183" s="29">
        <v>9.5510000000000002</v>
      </c>
      <c r="CT183" s="29">
        <v>0</v>
      </c>
      <c r="CU183" s="29">
        <v>10.3</v>
      </c>
      <c r="CV183" s="29">
        <v>52.021999999999998</v>
      </c>
      <c r="CW183" s="29">
        <v>10.6</v>
      </c>
      <c r="CX183" s="28">
        <v>0.30473186119873819</v>
      </c>
      <c r="CY183" s="28">
        <v>0.35301823140970434</v>
      </c>
      <c r="CZ183" s="31">
        <v>6.4454716981132067</v>
      </c>
      <c r="DA183" s="5" t="s">
        <v>100</v>
      </c>
      <c r="DB183" s="9"/>
      <c r="DC183" s="9"/>
    </row>
    <row r="184" spans="1:107" ht="20">
      <c r="A184" s="25" t="s">
        <v>797</v>
      </c>
      <c r="B184" s="25" t="s">
        <v>798</v>
      </c>
      <c r="C184" s="26" t="s">
        <v>120</v>
      </c>
      <c r="D184" s="26" t="s">
        <v>1137</v>
      </c>
      <c r="E184" s="32" t="s">
        <v>99</v>
      </c>
      <c r="F184" s="32" t="s">
        <v>1138</v>
      </c>
      <c r="G184" s="27">
        <v>0.67</v>
      </c>
      <c r="H184" s="27">
        <v>2.6019746835443041</v>
      </c>
      <c r="I184" s="28">
        <v>9.0499999999999997E-2</v>
      </c>
      <c r="J184" s="28">
        <v>0.29657870886075949</v>
      </c>
      <c r="K184" s="28">
        <v>3.2000000000000001E-2</v>
      </c>
      <c r="L184" s="28">
        <v>9.3100000000000002E-2</v>
      </c>
      <c r="M184" s="28">
        <v>7.7272999999999994E-2</v>
      </c>
      <c r="N184" s="28">
        <v>0.13374350521512385</v>
      </c>
      <c r="O184" s="28">
        <v>-0.26686967363870739</v>
      </c>
      <c r="P184" s="28">
        <v>-0.11349449108069166</v>
      </c>
      <c r="Q184" s="29">
        <v>39.5</v>
      </c>
      <c r="R184" s="29">
        <v>0</v>
      </c>
      <c r="S184" s="29">
        <v>113.9</v>
      </c>
      <c r="T184" s="29">
        <v>113.9</v>
      </c>
      <c r="U184" s="29">
        <v>153.4</v>
      </c>
      <c r="V184" s="29">
        <v>7.22</v>
      </c>
      <c r="W184" s="29">
        <v>146.18</v>
      </c>
      <c r="X184" s="30">
        <v>4.7066492829204692E-2</v>
      </c>
      <c r="Y184" s="31">
        <v>0.22708333333333333</v>
      </c>
      <c r="Z184" s="30">
        <v>0.49115998275118589</v>
      </c>
      <c r="AA184" s="30">
        <v>0.74250325945241202</v>
      </c>
      <c r="AB184" s="30">
        <v>0.96525423728813564</v>
      </c>
      <c r="AC184" s="30">
        <v>2.8835443037974686</v>
      </c>
      <c r="AD184" s="29">
        <v>7.0000000000000001E-3</v>
      </c>
      <c r="AE184" s="31">
        <v>2.0863611111111111</v>
      </c>
      <c r="AF184" s="30">
        <v>0.30659419433511781</v>
      </c>
      <c r="AG184" s="30">
        <v>0.42026236106468012</v>
      </c>
      <c r="AH184" s="31">
        <v>0.25</v>
      </c>
      <c r="AI184" s="1">
        <v>0.38403361344537817</v>
      </c>
      <c r="AJ184" s="31">
        <v>9.272300469483568</v>
      </c>
      <c r="AK184" s="31">
        <v>10.180412371134022</v>
      </c>
      <c r="AL184" s="31" t="s">
        <v>100</v>
      </c>
      <c r="AM184" s="31" t="s">
        <v>100</v>
      </c>
      <c r="AN184" s="31">
        <v>0.3347457627118644</v>
      </c>
      <c r="AO184" s="31">
        <v>1.0561497326203209</v>
      </c>
      <c r="AP184" s="31">
        <v>31.986870897155359</v>
      </c>
      <c r="AQ184" s="31">
        <v>11.788709677419355</v>
      </c>
      <c r="AR184" s="31">
        <v>0.71453710040082119</v>
      </c>
      <c r="AS184" s="31">
        <v>3.9085561497326204</v>
      </c>
      <c r="AT184" s="30">
        <v>2.577319587628866E-4</v>
      </c>
      <c r="AU184" s="30">
        <v>2.5316455696202533E-5</v>
      </c>
      <c r="AV184" s="28">
        <v>-0.311</v>
      </c>
      <c r="AW184" s="28">
        <v>-0.249</v>
      </c>
      <c r="AX184" s="28">
        <v>-1.0500000000000001E-2</v>
      </c>
      <c r="AY184" s="28">
        <v>3.6799999999999999E-2</v>
      </c>
      <c r="AZ184" s="30" t="s">
        <v>100</v>
      </c>
      <c r="BA184" s="30" t="s">
        <v>100</v>
      </c>
      <c r="BB184" s="30">
        <v>2.9709035222052069E-2</v>
      </c>
      <c r="BC184" s="30">
        <v>2.0249014134432183E-2</v>
      </c>
      <c r="BD184" s="30">
        <v>0.10868347338935573</v>
      </c>
      <c r="BE184" s="30">
        <v>0.12801120448179271</v>
      </c>
      <c r="BF184" s="30">
        <v>0</v>
      </c>
      <c r="BG184" s="30">
        <v>0.34909999999999997</v>
      </c>
      <c r="BH184" s="29">
        <v>4.26</v>
      </c>
      <c r="BI184" s="29">
        <v>3.88</v>
      </c>
      <c r="BJ184" s="29">
        <v>4.57</v>
      </c>
      <c r="BK184" s="29">
        <v>4.57</v>
      </c>
      <c r="BL184" s="29">
        <v>37.4</v>
      </c>
      <c r="BM184" s="29">
        <v>35.700000000000003</v>
      </c>
      <c r="BN184" s="29">
        <v>13</v>
      </c>
      <c r="BO184" s="29">
        <v>12.4</v>
      </c>
      <c r="BP184" s="29">
        <v>4.57</v>
      </c>
      <c r="BQ184" s="29">
        <v>-3.8999999999999986</v>
      </c>
      <c r="BR184" s="29">
        <v>0</v>
      </c>
      <c r="BS184" s="29">
        <v>6.49</v>
      </c>
      <c r="BT184" s="30">
        <v>1.4201312910284463</v>
      </c>
      <c r="BU184" s="29">
        <v>-1.92</v>
      </c>
      <c r="BV184" s="29">
        <v>1.2899999999999983</v>
      </c>
      <c r="BW184" s="29">
        <v>-2.6100000000000003</v>
      </c>
      <c r="BX184" s="29">
        <v>130.6</v>
      </c>
      <c r="BY184" s="29">
        <v>225.69000000000003</v>
      </c>
      <c r="BZ184" s="29">
        <v>118</v>
      </c>
      <c r="CA184" s="29">
        <v>204.58</v>
      </c>
      <c r="CB184" s="29">
        <v>-1E-3</v>
      </c>
      <c r="CC184" s="31">
        <v>0.85899999999999999</v>
      </c>
      <c r="CD184" s="31">
        <v>0.53200000000000003</v>
      </c>
      <c r="CE184" s="31">
        <v>0.36</v>
      </c>
      <c r="CF184" s="31" t="s">
        <v>100</v>
      </c>
      <c r="CG184" s="31" t="s">
        <v>100</v>
      </c>
      <c r="CH184" s="29" t="s">
        <v>100</v>
      </c>
      <c r="CI184" s="29" t="s">
        <v>100</v>
      </c>
      <c r="CJ184" s="29">
        <v>-1E-3</v>
      </c>
      <c r="CK184" s="28">
        <f t="shared" si="4"/>
        <v>-7.7519379844961348E-4</v>
      </c>
      <c r="CL184" s="34">
        <f t="shared" si="5"/>
        <v>0.18281356926385764</v>
      </c>
      <c r="CM184" s="29">
        <v>3.33</v>
      </c>
      <c r="CN184" s="29" t="s">
        <v>100</v>
      </c>
      <c r="CO184" s="29">
        <v>3.88</v>
      </c>
      <c r="CP184" s="29">
        <v>39.5</v>
      </c>
      <c r="CQ184" s="29">
        <v>12.4</v>
      </c>
      <c r="CR184" s="29">
        <v>146.18</v>
      </c>
      <c r="CS184" s="29">
        <v>1.2899999999999983</v>
      </c>
      <c r="CT184" s="29">
        <v>0</v>
      </c>
      <c r="CU184" s="29">
        <v>4.57</v>
      </c>
      <c r="CV184" s="29">
        <v>204.58</v>
      </c>
      <c r="CW184" s="29">
        <v>13</v>
      </c>
      <c r="CX184" s="28">
        <v>2.9709035222052069E-2</v>
      </c>
      <c r="CY184" s="28">
        <v>2.0249014134432183E-2</v>
      </c>
      <c r="CZ184" s="31">
        <v>11.244615384615384</v>
      </c>
      <c r="DA184" s="5">
        <v>172.09999999999997</v>
      </c>
      <c r="DB184" s="9"/>
      <c r="DC184" s="9"/>
    </row>
    <row r="185" spans="1:107" ht="20">
      <c r="A185" s="25" t="s">
        <v>817</v>
      </c>
      <c r="B185" s="25" t="s">
        <v>818</v>
      </c>
      <c r="C185" s="26" t="s">
        <v>153</v>
      </c>
      <c r="D185" s="26" t="s">
        <v>1137</v>
      </c>
      <c r="E185" s="32" t="s">
        <v>99</v>
      </c>
      <c r="F185" s="32" t="s">
        <v>1138</v>
      </c>
      <c r="G185" s="27">
        <v>0.94</v>
      </c>
      <c r="H185" s="27">
        <v>1.0044195388741852</v>
      </c>
      <c r="I185" s="28">
        <v>9.0499999999999997E-2</v>
      </c>
      <c r="J185" s="28">
        <v>0.15199996826811377</v>
      </c>
      <c r="K185" s="28">
        <v>4.7E-2</v>
      </c>
      <c r="L185" s="28">
        <v>0.1081</v>
      </c>
      <c r="M185" s="28">
        <v>8.9722999999999997E-2</v>
      </c>
      <c r="N185" s="28">
        <v>0.14800576721661801</v>
      </c>
      <c r="O185" s="28">
        <v>-1.8888420735312716</v>
      </c>
      <c r="P185" s="28">
        <v>-0.24564364811787881</v>
      </c>
      <c r="Q185" s="29">
        <v>113.7</v>
      </c>
      <c r="R185" s="29">
        <v>7.7920229468030433</v>
      </c>
      <c r="S185" s="29">
        <v>0</v>
      </c>
      <c r="T185" s="29">
        <v>7.7920229468030433</v>
      </c>
      <c r="U185" s="29">
        <v>121.49202294680305</v>
      </c>
      <c r="V185" s="29">
        <v>15.5</v>
      </c>
      <c r="W185" s="29">
        <v>105.99202294680305</v>
      </c>
      <c r="X185" s="30">
        <v>0.12758039272081995</v>
      </c>
      <c r="Y185" s="31">
        <v>2.9612081729345572E-3</v>
      </c>
      <c r="Z185" s="30">
        <v>0.16796040465271422</v>
      </c>
      <c r="AA185" s="30">
        <v>6.4136086944695025E-2</v>
      </c>
      <c r="AB185" s="30">
        <v>0.20186587945085605</v>
      </c>
      <c r="AC185" s="30">
        <v>6.8531424334239602E-2</v>
      </c>
      <c r="AD185" s="29">
        <v>0.33700000000000002</v>
      </c>
      <c r="AE185" s="31">
        <v>0.67472222222222222</v>
      </c>
      <c r="AF185" s="30">
        <v>6.3245553203367583E-2</v>
      </c>
      <c r="AG185" s="30" t="s">
        <v>100</v>
      </c>
      <c r="AH185" s="31">
        <v>0.36272545090180364</v>
      </c>
      <c r="AI185" s="1" t="s">
        <v>100</v>
      </c>
      <c r="AJ185" s="31" t="s">
        <v>100</v>
      </c>
      <c r="AK185" s="31" t="s">
        <v>100</v>
      </c>
      <c r="AL185" s="31" t="s">
        <v>100</v>
      </c>
      <c r="AM185" s="31" t="s">
        <v>100</v>
      </c>
      <c r="AN185" s="31">
        <v>2.9455958549222796</v>
      </c>
      <c r="AO185" s="31">
        <v>4.2267657992565058</v>
      </c>
      <c r="AP185" s="31" t="s">
        <v>100</v>
      </c>
      <c r="AQ185" s="31">
        <v>45.646866040828186</v>
      </c>
      <c r="AR185" s="31">
        <v>3.4310483042604352</v>
      </c>
      <c r="AS185" s="31">
        <v>3.9402239013681433</v>
      </c>
      <c r="AT185" s="30" t="s">
        <v>100</v>
      </c>
      <c r="AU185" s="30">
        <v>0</v>
      </c>
      <c r="AV185" s="28" t="s">
        <v>100</v>
      </c>
      <c r="AW185" s="28" t="s">
        <v>100</v>
      </c>
      <c r="AX185" s="28" t="s">
        <v>100</v>
      </c>
      <c r="AY185" s="28" t="s">
        <v>100</v>
      </c>
      <c r="AZ185" s="30" t="s">
        <v>100</v>
      </c>
      <c r="BA185" s="30" t="s">
        <v>100</v>
      </c>
      <c r="BB185" s="30">
        <v>-1.736842105263158</v>
      </c>
      <c r="BC185" s="30">
        <v>-9.7637880901260785E-2</v>
      </c>
      <c r="BD185" s="30">
        <v>-7.4999999999999997E-2</v>
      </c>
      <c r="BE185" s="30">
        <v>-0.10145471929396246</v>
      </c>
      <c r="BF185" s="30">
        <v>0</v>
      </c>
      <c r="BG185" s="30" t="s">
        <v>100</v>
      </c>
      <c r="BH185" s="29">
        <v>-2.56</v>
      </c>
      <c r="BI185" s="29">
        <v>-1.98</v>
      </c>
      <c r="BJ185" s="29">
        <v>-3.85</v>
      </c>
      <c r="BK185" s="29">
        <v>-2.6784045893606088</v>
      </c>
      <c r="BL185" s="29">
        <v>26.9</v>
      </c>
      <c r="BM185" s="29">
        <v>26.4</v>
      </c>
      <c r="BN185" s="29">
        <v>-0.433</v>
      </c>
      <c r="BO185" s="29">
        <v>2.3220000000000001</v>
      </c>
      <c r="BP185" s="29">
        <v>-2.6784045893606088</v>
      </c>
      <c r="BQ185" s="29">
        <v>14.9</v>
      </c>
      <c r="BR185" s="29">
        <v>0</v>
      </c>
      <c r="BS185" s="29">
        <v>7.6</v>
      </c>
      <c r="BT185" s="30" t="s">
        <v>100</v>
      </c>
      <c r="BU185" s="29">
        <v>-10.278404589360608</v>
      </c>
      <c r="BV185" s="29">
        <v>-24.48</v>
      </c>
      <c r="BW185" s="29">
        <v>-9.58</v>
      </c>
      <c r="BX185" s="29">
        <v>1.1399999999999999</v>
      </c>
      <c r="BY185" s="29">
        <v>27.432022946803045</v>
      </c>
      <c r="BZ185" s="29">
        <v>38.6</v>
      </c>
      <c r="CA185" s="29">
        <v>30.892022946803046</v>
      </c>
      <c r="CB185" s="29">
        <v>0</v>
      </c>
      <c r="CC185" s="31">
        <v>-0.13</v>
      </c>
      <c r="CD185" s="31" t="s">
        <v>100</v>
      </c>
      <c r="CE185" s="31">
        <v>0.36</v>
      </c>
      <c r="CF185" s="31" t="s">
        <v>100</v>
      </c>
      <c r="CG185" s="31" t="s">
        <v>100</v>
      </c>
      <c r="CH185" s="29" t="s">
        <v>100</v>
      </c>
      <c r="CI185" s="29" t="s">
        <v>100</v>
      </c>
      <c r="CJ185" s="29">
        <v>0</v>
      </c>
      <c r="CK185" s="28">
        <f t="shared" si="4"/>
        <v>0</v>
      </c>
      <c r="CL185" s="34">
        <f t="shared" si="5"/>
        <v>0.87077495851672049</v>
      </c>
      <c r="CM185" s="29" t="s">
        <v>100</v>
      </c>
      <c r="CN185" s="29" t="s">
        <v>100</v>
      </c>
      <c r="CO185" s="29" t="s">
        <v>100</v>
      </c>
      <c r="CP185" s="29" t="s">
        <v>100</v>
      </c>
      <c r="CQ185" s="29">
        <v>2.3220000000000001</v>
      </c>
      <c r="CR185" s="29">
        <v>105.99202294680305</v>
      </c>
      <c r="CS185" s="29" t="s">
        <v>100</v>
      </c>
      <c r="CT185" s="29">
        <v>0</v>
      </c>
      <c r="CU185" s="29">
        <v>-2.6784045893606088</v>
      </c>
      <c r="CV185" s="29">
        <v>30.892022946803046</v>
      </c>
      <c r="CW185" s="29">
        <v>-0.433</v>
      </c>
      <c r="CX185" s="28">
        <v>-1.736842105263158</v>
      </c>
      <c r="CY185" s="28">
        <v>-9.7637880901260785E-2</v>
      </c>
      <c r="CZ185" s="31" t="s">
        <v>100</v>
      </c>
      <c r="DA185" s="5" t="s">
        <v>100</v>
      </c>
      <c r="DB185" s="9"/>
      <c r="DC185" s="9"/>
    </row>
    <row r="186" spans="1:107" ht="20">
      <c r="A186" s="25" t="s">
        <v>833</v>
      </c>
      <c r="B186" s="25" t="s">
        <v>834</v>
      </c>
      <c r="C186" s="26" t="s">
        <v>142</v>
      </c>
      <c r="D186" s="26" t="s">
        <v>1137</v>
      </c>
      <c r="E186" s="32" t="s">
        <v>99</v>
      </c>
      <c r="F186" s="32" t="s">
        <v>1138</v>
      </c>
      <c r="G186" s="27">
        <v>1.06</v>
      </c>
      <c r="H186" s="27">
        <v>1.1839635227104979</v>
      </c>
      <c r="I186" s="28">
        <v>9.0499999999999997E-2</v>
      </c>
      <c r="J186" s="28">
        <v>0.16824869880530005</v>
      </c>
      <c r="K186" s="28">
        <v>3.6999999999999998E-2</v>
      </c>
      <c r="L186" s="28">
        <v>9.8099999999999993E-2</v>
      </c>
      <c r="M186" s="28">
        <v>8.1422999999999995E-2</v>
      </c>
      <c r="N186" s="28">
        <v>0.15662954736730716</v>
      </c>
      <c r="O186" s="28">
        <v>-7.685318523609902E-3</v>
      </c>
      <c r="P186" s="28">
        <v>-1.9475578587186987E-2</v>
      </c>
      <c r="Q186" s="29">
        <v>130.1</v>
      </c>
      <c r="R186" s="29">
        <v>0</v>
      </c>
      <c r="S186" s="29">
        <v>20.100000000000001</v>
      </c>
      <c r="T186" s="29">
        <v>20.100000000000001</v>
      </c>
      <c r="U186" s="29">
        <v>150.19999999999999</v>
      </c>
      <c r="V186" s="29">
        <v>0.95</v>
      </c>
      <c r="W186" s="29">
        <v>149.25</v>
      </c>
      <c r="X186" s="30">
        <v>6.3249001331557924E-3</v>
      </c>
      <c r="Y186" s="31">
        <v>0.48393739703459637</v>
      </c>
      <c r="Z186" s="30">
        <v>0.57925072046109505</v>
      </c>
      <c r="AA186" s="30">
        <v>0.1338215712383489</v>
      </c>
      <c r="AB186" s="30">
        <v>1.3767123287671235</v>
      </c>
      <c r="AC186" s="30">
        <v>0.1544965411222137</v>
      </c>
      <c r="AD186" s="29">
        <v>0.13400000000000001</v>
      </c>
      <c r="AE186" s="31">
        <v>2.7051944444444445</v>
      </c>
      <c r="AF186" s="30">
        <v>0.24289915602982237</v>
      </c>
      <c r="AG186" s="30">
        <v>0.59345615833387966</v>
      </c>
      <c r="AH186" s="31">
        <v>0.63414634146341464</v>
      </c>
      <c r="AI186" s="1">
        <v>2.9490445859872612</v>
      </c>
      <c r="AJ186" s="31">
        <v>50.8203125</v>
      </c>
      <c r="AK186" s="31">
        <v>57.061403508771932</v>
      </c>
      <c r="AL186" s="31" t="s">
        <v>100</v>
      </c>
      <c r="AM186" s="31" t="s">
        <v>100</v>
      </c>
      <c r="AN186" s="31">
        <v>8.910958904109588</v>
      </c>
      <c r="AO186" s="31">
        <v>5.6320346320346317</v>
      </c>
      <c r="AP186" s="31">
        <v>32.235421166306693</v>
      </c>
      <c r="AQ186" s="31">
        <v>26.795332136445239</v>
      </c>
      <c r="AR186" s="31">
        <v>4.4222222222222225</v>
      </c>
      <c r="AS186" s="31">
        <v>6.4610389610389607</v>
      </c>
      <c r="AT186" s="30">
        <v>0</v>
      </c>
      <c r="AU186" s="30">
        <v>0</v>
      </c>
      <c r="AV186" s="28" t="s">
        <v>100</v>
      </c>
      <c r="AW186" s="28" t="s">
        <v>100</v>
      </c>
      <c r="AX186" s="28" t="s">
        <v>100</v>
      </c>
      <c r="AY186" s="28" t="s">
        <v>100</v>
      </c>
      <c r="AZ186" s="30" t="s">
        <v>100</v>
      </c>
      <c r="BA186" s="30" t="s">
        <v>100</v>
      </c>
      <c r="BB186" s="30">
        <v>0.16056338028169015</v>
      </c>
      <c r="BC186" s="30">
        <v>0.13715396878012018</v>
      </c>
      <c r="BD186" s="30">
        <v>0.10363636363636362</v>
      </c>
      <c r="BE186" s="30">
        <v>0.21045454545454545</v>
      </c>
      <c r="BF186" s="30">
        <v>0.24304635761589402</v>
      </c>
      <c r="BG186" s="30" t="s">
        <v>100</v>
      </c>
      <c r="BH186" s="29">
        <v>2.56</v>
      </c>
      <c r="BI186" s="29">
        <v>2.2799999999999998</v>
      </c>
      <c r="BJ186" s="29">
        <v>4.63</v>
      </c>
      <c r="BK186" s="29">
        <v>4.63</v>
      </c>
      <c r="BL186" s="29">
        <v>23.1</v>
      </c>
      <c r="BM186" s="29">
        <v>22</v>
      </c>
      <c r="BN186" s="29">
        <v>5.71</v>
      </c>
      <c r="BO186" s="29">
        <v>5.57</v>
      </c>
      <c r="BP186" s="29">
        <v>3.5046953642384109</v>
      </c>
      <c r="BQ186" s="29">
        <v>-9.3999999999999915</v>
      </c>
      <c r="BR186" s="29">
        <v>0</v>
      </c>
      <c r="BS186" s="29">
        <v>2.0099999999999998</v>
      </c>
      <c r="BT186" s="30">
        <v>0.57351632341853587</v>
      </c>
      <c r="BU186" s="29">
        <v>1.4946953642384111</v>
      </c>
      <c r="BV186" s="29">
        <v>9.669999999999991</v>
      </c>
      <c r="BW186" s="29">
        <v>0.27</v>
      </c>
      <c r="BX186" s="29">
        <v>14.2</v>
      </c>
      <c r="BY186" s="29">
        <v>25.553000000000001</v>
      </c>
      <c r="BZ186" s="29">
        <v>14.6</v>
      </c>
      <c r="CA186" s="29">
        <v>33.75</v>
      </c>
      <c r="CB186" s="29">
        <v>0</v>
      </c>
      <c r="CC186" s="31">
        <v>0.96099999999999997</v>
      </c>
      <c r="CD186" s="31" t="s">
        <v>100</v>
      </c>
      <c r="CE186" s="31">
        <v>0.36</v>
      </c>
      <c r="CF186" s="31" t="s">
        <v>100</v>
      </c>
      <c r="CG186" s="31" t="s">
        <v>100</v>
      </c>
      <c r="CH186" s="29" t="s">
        <v>100</v>
      </c>
      <c r="CI186" s="29" t="s">
        <v>100</v>
      </c>
      <c r="CJ186" s="29">
        <v>0</v>
      </c>
      <c r="CK186" s="28">
        <f t="shared" si="4"/>
        <v>0</v>
      </c>
      <c r="CL186" s="34">
        <f t="shared" si="5"/>
        <v>0.68444444444444452</v>
      </c>
      <c r="CM186" s="29">
        <v>3.02</v>
      </c>
      <c r="CN186" s="29">
        <v>0.73399999999999999</v>
      </c>
      <c r="CO186" s="29">
        <v>2.2799999999999998</v>
      </c>
      <c r="CP186" s="29">
        <v>130.1</v>
      </c>
      <c r="CQ186" s="29">
        <v>5.57</v>
      </c>
      <c r="CR186" s="29">
        <v>149.25</v>
      </c>
      <c r="CS186" s="29" t="s">
        <v>100</v>
      </c>
      <c r="CT186" s="29">
        <v>0</v>
      </c>
      <c r="CU186" s="29">
        <v>4.63</v>
      </c>
      <c r="CV186" s="29">
        <v>33.75</v>
      </c>
      <c r="CW186" s="29">
        <v>5.71</v>
      </c>
      <c r="CX186" s="28">
        <v>0.16056338028169015</v>
      </c>
      <c r="CY186" s="28">
        <v>0.13715396878012018</v>
      </c>
      <c r="CZ186" s="31">
        <v>26.138353765323995</v>
      </c>
      <c r="DA186" s="5">
        <v>5.6717501815541027</v>
      </c>
      <c r="DB186" s="9"/>
      <c r="DC186" s="9"/>
    </row>
    <row r="187" spans="1:107" ht="20">
      <c r="A187" s="25" t="s">
        <v>1083</v>
      </c>
      <c r="B187" s="25" t="s">
        <v>1084</v>
      </c>
      <c r="C187" s="26" t="s">
        <v>151</v>
      </c>
      <c r="D187" s="26" t="s">
        <v>1137</v>
      </c>
      <c r="E187" s="32" t="s">
        <v>99</v>
      </c>
      <c r="F187" s="32" t="s">
        <v>1138</v>
      </c>
      <c r="G187" s="27">
        <v>0.79</v>
      </c>
      <c r="H187" s="27">
        <v>0.9214877565463554</v>
      </c>
      <c r="I187" s="28">
        <v>9.0499999999999997E-2</v>
      </c>
      <c r="J187" s="28">
        <v>0.14449464196744516</v>
      </c>
      <c r="K187" s="28">
        <v>3.2000000000000001E-2</v>
      </c>
      <c r="L187" s="28">
        <v>9.3100000000000002E-2</v>
      </c>
      <c r="M187" s="28">
        <v>7.7272999999999994E-2</v>
      </c>
      <c r="N187" s="28">
        <v>0.13413613463840995</v>
      </c>
      <c r="O187" s="28">
        <v>-8.09637928532118E-2</v>
      </c>
      <c r="P187" s="28">
        <v>-0.14800471395693507</v>
      </c>
      <c r="Q187" s="29">
        <v>78.5</v>
      </c>
      <c r="R187" s="29">
        <v>0</v>
      </c>
      <c r="S187" s="29">
        <v>14.3</v>
      </c>
      <c r="T187" s="29">
        <v>14.3</v>
      </c>
      <c r="U187" s="29">
        <v>92.8</v>
      </c>
      <c r="V187" s="29">
        <v>11.1</v>
      </c>
      <c r="W187" s="29">
        <v>81.7</v>
      </c>
      <c r="X187" s="30">
        <v>0.11961206896551724</v>
      </c>
      <c r="Y187" s="31">
        <v>5.0956312173110448E-3</v>
      </c>
      <c r="Z187" s="30">
        <v>8.3969465648854963E-2</v>
      </c>
      <c r="AA187" s="30">
        <v>0.15409482758620691</v>
      </c>
      <c r="AB187" s="30">
        <v>9.1666666666666674E-2</v>
      </c>
      <c r="AC187" s="30">
        <v>0.18216560509554142</v>
      </c>
      <c r="AD187" s="29">
        <v>0.01</v>
      </c>
      <c r="AE187" s="31">
        <v>1.3038888888888889</v>
      </c>
      <c r="AF187" s="30">
        <v>0.15165750888103102</v>
      </c>
      <c r="AG187" s="30">
        <v>0.340240324272226</v>
      </c>
      <c r="AH187" s="31">
        <v>0.16666666666666666</v>
      </c>
      <c r="AI187" s="1" t="s">
        <v>100</v>
      </c>
      <c r="AJ187" s="31">
        <v>5.7720588235294121</v>
      </c>
      <c r="AK187" s="31">
        <v>7.5480769230769225</v>
      </c>
      <c r="AL187" s="31" t="s">
        <v>100</v>
      </c>
      <c r="AM187" s="31" t="s">
        <v>100</v>
      </c>
      <c r="AN187" s="31">
        <v>0.50320512820512819</v>
      </c>
      <c r="AO187" s="31">
        <v>5.528169014084507</v>
      </c>
      <c r="AP187" s="31" t="s">
        <v>100</v>
      </c>
      <c r="AQ187" s="31">
        <v>6284.6153846153848</v>
      </c>
      <c r="AR187" s="31">
        <v>0.52321485750880559</v>
      </c>
      <c r="AS187" s="31">
        <v>5.7535211267605639</v>
      </c>
      <c r="AT187" s="30">
        <v>0</v>
      </c>
      <c r="AU187" s="30">
        <v>0</v>
      </c>
      <c r="AV187" s="28">
        <v>-0.22500000000000001</v>
      </c>
      <c r="AW187" s="28" t="s">
        <v>100</v>
      </c>
      <c r="AX187" s="28">
        <v>-0.33</v>
      </c>
      <c r="AY187" s="28" t="s">
        <v>100</v>
      </c>
      <c r="AZ187" s="30" t="s">
        <v>100</v>
      </c>
      <c r="BA187" s="30" t="s">
        <v>100</v>
      </c>
      <c r="BB187" s="30">
        <v>6.3530849114233359E-2</v>
      </c>
      <c r="BC187" s="30">
        <v>-1.386857931852511E-2</v>
      </c>
      <c r="BD187" s="30">
        <v>1.3866666666666667</v>
      </c>
      <c r="BE187" s="30">
        <v>-0.224</v>
      </c>
      <c r="BF187" s="30">
        <v>8.6324786324786337E-2</v>
      </c>
      <c r="BG187" s="30">
        <v>8.699999999999999E-4</v>
      </c>
      <c r="BH187" s="29">
        <v>13.6</v>
      </c>
      <c r="BI187" s="29">
        <v>10.4</v>
      </c>
      <c r="BJ187" s="29">
        <v>-1.68</v>
      </c>
      <c r="BK187" s="29">
        <v>-1.68</v>
      </c>
      <c r="BL187" s="29">
        <v>14.2</v>
      </c>
      <c r="BM187" s="29">
        <v>7.5</v>
      </c>
      <c r="BN187" s="29">
        <v>4.4800000000000004</v>
      </c>
      <c r="BO187" s="29">
        <v>1.2999999999999999E-2</v>
      </c>
      <c r="BP187" s="29">
        <v>-1.534974358974359</v>
      </c>
      <c r="BQ187" s="29">
        <v>30.909999999999997</v>
      </c>
      <c r="BR187" s="29">
        <v>0</v>
      </c>
      <c r="BS187" s="29">
        <v>-4.07</v>
      </c>
      <c r="BT187" s="30" t="s">
        <v>100</v>
      </c>
      <c r="BU187" s="29">
        <v>2.5350256410256415</v>
      </c>
      <c r="BV187" s="29">
        <v>-16.439999999999998</v>
      </c>
      <c r="BW187" s="29">
        <v>14.47</v>
      </c>
      <c r="BX187" s="29">
        <v>163.69999999999999</v>
      </c>
      <c r="BY187" s="29">
        <v>110.67999999999999</v>
      </c>
      <c r="BZ187" s="29">
        <v>156</v>
      </c>
      <c r="CA187" s="29">
        <v>156.15</v>
      </c>
      <c r="CB187" s="29">
        <v>0</v>
      </c>
      <c r="CC187" s="31">
        <v>0.34399999999999997</v>
      </c>
      <c r="CD187" s="31">
        <v>0.72399999999999998</v>
      </c>
      <c r="CE187" s="31">
        <v>0.36</v>
      </c>
      <c r="CF187" s="31" t="s">
        <v>100</v>
      </c>
      <c r="CG187" s="31" t="s">
        <v>100</v>
      </c>
      <c r="CH187" s="29" t="s">
        <v>100</v>
      </c>
      <c r="CI187" s="29" t="s">
        <v>100</v>
      </c>
      <c r="CJ187" s="29">
        <v>0</v>
      </c>
      <c r="CK187" s="28">
        <f t="shared" si="4"/>
        <v>0</v>
      </c>
      <c r="CL187" s="34">
        <f t="shared" si="5"/>
        <v>9.0938200448286891E-2</v>
      </c>
      <c r="CM187" s="29">
        <v>11.7</v>
      </c>
      <c r="CN187" s="29">
        <v>1.01</v>
      </c>
      <c r="CO187" s="29">
        <v>10.4</v>
      </c>
      <c r="CP187" s="29">
        <v>78.5</v>
      </c>
      <c r="CQ187" s="29">
        <v>1.2999999999999999E-2</v>
      </c>
      <c r="CR187" s="29">
        <v>81.7</v>
      </c>
      <c r="CS187" s="29" t="s">
        <v>100</v>
      </c>
      <c r="CT187" s="29">
        <v>0</v>
      </c>
      <c r="CU187" s="29">
        <v>-1.68</v>
      </c>
      <c r="CV187" s="29">
        <v>156.15</v>
      </c>
      <c r="CW187" s="29">
        <v>4.4800000000000004</v>
      </c>
      <c r="CX187" s="28">
        <v>6.3530849114233359E-2</v>
      </c>
      <c r="CY187" s="28">
        <v>-1.386857931852511E-2</v>
      </c>
      <c r="CZ187" s="31">
        <v>18.236607142857142</v>
      </c>
      <c r="DA187" s="5" t="s">
        <v>100</v>
      </c>
      <c r="DB187" s="9"/>
      <c r="DC187" s="9"/>
    </row>
    <row r="188" spans="1:107" ht="20">
      <c r="A188" s="25" t="s">
        <v>236</v>
      </c>
      <c r="B188" s="25" t="s">
        <v>237</v>
      </c>
      <c r="C188" s="26" t="s">
        <v>112</v>
      </c>
      <c r="D188" s="26" t="s">
        <v>1137</v>
      </c>
      <c r="E188" s="32" t="s">
        <v>99</v>
      </c>
      <c r="F188" s="32" t="s">
        <v>1138</v>
      </c>
      <c r="G188" s="27">
        <v>0.69</v>
      </c>
      <c r="H188" s="27">
        <v>0.77504798325128277</v>
      </c>
      <c r="I188" s="28">
        <v>9.0499999999999997E-2</v>
      </c>
      <c r="J188" s="28">
        <v>0.13124184248424109</v>
      </c>
      <c r="K188" s="28">
        <v>3.2000000000000001E-2</v>
      </c>
      <c r="L188" s="28">
        <v>9.3100000000000002E-2</v>
      </c>
      <c r="M188" s="28">
        <v>7.7272999999999994E-2</v>
      </c>
      <c r="N188" s="28">
        <v>0.12361288023497025</v>
      </c>
      <c r="O188" s="28">
        <v>1.6973501117654638E-2</v>
      </c>
      <c r="P188" s="28">
        <v>9.5033150557248813E-3</v>
      </c>
      <c r="Q188" s="29">
        <v>7047.9</v>
      </c>
      <c r="R188" s="29">
        <v>0</v>
      </c>
      <c r="S188" s="29">
        <v>1160.3</v>
      </c>
      <c r="T188" s="29">
        <v>1160.3</v>
      </c>
      <c r="U188" s="29">
        <v>8208.1999999999989</v>
      </c>
      <c r="V188" s="29">
        <v>154.5</v>
      </c>
      <c r="W188" s="29">
        <v>8053.6999999999989</v>
      </c>
      <c r="X188" s="30">
        <v>1.882264077386029E-2</v>
      </c>
      <c r="Y188" s="31">
        <v>0.11849695961748351</v>
      </c>
      <c r="Z188" s="30">
        <v>0.30554312047399601</v>
      </c>
      <c r="AA188" s="30">
        <v>0.14135864135864137</v>
      </c>
      <c r="AB188" s="30">
        <v>0.4399742150765964</v>
      </c>
      <c r="AC188" s="30">
        <v>0.16463059918557302</v>
      </c>
      <c r="AD188" s="29">
        <v>3.66</v>
      </c>
      <c r="AE188" s="31">
        <v>0.91447222222222224</v>
      </c>
      <c r="AF188" s="30">
        <v>0.1414213562373095</v>
      </c>
      <c r="AG188" s="30">
        <v>0.37123106012293744</v>
      </c>
      <c r="AH188" s="31">
        <v>0.20865139949109418</v>
      </c>
      <c r="AI188" s="1">
        <v>5.7056239015817223</v>
      </c>
      <c r="AJ188" s="31">
        <v>16.258131487889273</v>
      </c>
      <c r="AK188" s="31">
        <v>17.606545091181612</v>
      </c>
      <c r="AL188" s="31">
        <v>16.866359447004609</v>
      </c>
      <c r="AM188" s="31">
        <v>1.0489117088960822</v>
      </c>
      <c r="AN188" s="31">
        <v>2.672493553769149</v>
      </c>
      <c r="AO188" s="31">
        <v>1.3390648452491782</v>
      </c>
      <c r="AP188" s="31">
        <v>12.403665485907901</v>
      </c>
      <c r="AQ188" s="31">
        <v>10.479765777488613</v>
      </c>
      <c r="AR188" s="31">
        <v>2.2107329124348061</v>
      </c>
      <c r="AS188" s="31">
        <v>1.5301616856344875</v>
      </c>
      <c r="AT188" s="30">
        <v>0.29402947789158129</v>
      </c>
      <c r="AU188" s="30">
        <v>1.6700009932036495E-2</v>
      </c>
      <c r="AV188" s="28">
        <v>1.5100000000000001E-2</v>
      </c>
      <c r="AW188" s="28">
        <v>7.7499999999999999E-2</v>
      </c>
      <c r="AX188" s="28">
        <v>0.14300000000000002</v>
      </c>
      <c r="AY188" s="28">
        <v>0.14099999999999999</v>
      </c>
      <c r="AZ188" s="30">
        <v>0.155</v>
      </c>
      <c r="BA188" s="30">
        <v>9.7799999999999998E-2</v>
      </c>
      <c r="BB188" s="30">
        <v>0.14821534360189573</v>
      </c>
      <c r="BC188" s="30">
        <v>0.13311619529069513</v>
      </c>
      <c r="BD188" s="30">
        <v>7.9908174468509841E-2</v>
      </c>
      <c r="BE188" s="30">
        <v>0.1296137339055794</v>
      </c>
      <c r="BF188" s="30">
        <v>0.25130597014925371</v>
      </c>
      <c r="BG188" s="30">
        <v>5.8600000000000006E-2</v>
      </c>
      <c r="BH188" s="29">
        <v>433.5</v>
      </c>
      <c r="BI188" s="29">
        <v>400.3</v>
      </c>
      <c r="BJ188" s="29">
        <v>649.29999999999995</v>
      </c>
      <c r="BK188" s="29">
        <v>649.29999999999995</v>
      </c>
      <c r="BL188" s="29">
        <v>5263.3</v>
      </c>
      <c r="BM188" s="29">
        <v>5009.5</v>
      </c>
      <c r="BN188" s="29">
        <v>811.8</v>
      </c>
      <c r="BO188" s="29">
        <v>768.5</v>
      </c>
      <c r="BP188" s="29">
        <v>486.12703358208955</v>
      </c>
      <c r="BQ188" s="29">
        <v>-211.1</v>
      </c>
      <c r="BR188" s="29">
        <v>0</v>
      </c>
      <c r="BS188" s="29">
        <v>342.1</v>
      </c>
      <c r="BT188" s="30">
        <v>0.70372552104167541</v>
      </c>
      <c r="BU188" s="29">
        <v>144.02703358208953</v>
      </c>
      <c r="BV188" s="29">
        <v>269.29999999999995</v>
      </c>
      <c r="BW188" s="29">
        <v>58.199999999999989</v>
      </c>
      <c r="BX188" s="29">
        <v>2700.8</v>
      </c>
      <c r="BY188" s="29">
        <v>3651.9</v>
      </c>
      <c r="BZ188" s="29">
        <v>2637.2</v>
      </c>
      <c r="CA188" s="29">
        <v>3643</v>
      </c>
      <c r="CB188" s="29">
        <v>-117.7</v>
      </c>
      <c r="CC188" s="31">
        <v>0.35</v>
      </c>
      <c r="CD188" s="31">
        <v>0.28699999999999998</v>
      </c>
      <c r="CE188" s="31">
        <v>0.36</v>
      </c>
      <c r="CF188" s="31">
        <v>0.4151178915891065</v>
      </c>
      <c r="CG188" s="31">
        <v>0.50482385838903199</v>
      </c>
      <c r="CH188" s="29">
        <v>457.35</v>
      </c>
      <c r="CI188" s="29">
        <v>295.97000000000003</v>
      </c>
      <c r="CJ188" s="29">
        <v>-117.7</v>
      </c>
      <c r="CK188" s="28">
        <f t="shared" si="4"/>
        <v>-0.43705904196063877</v>
      </c>
      <c r="CL188" s="34">
        <f t="shared" si="5"/>
        <v>1.4447707933022236</v>
      </c>
      <c r="CM188" s="29">
        <v>536</v>
      </c>
      <c r="CN188" s="29">
        <v>134.69999999999999</v>
      </c>
      <c r="CO188" s="29">
        <v>400.3</v>
      </c>
      <c r="CP188" s="29">
        <v>7047.9</v>
      </c>
      <c r="CQ188" s="29">
        <v>768.5</v>
      </c>
      <c r="CR188" s="29">
        <v>8053.6999999999989</v>
      </c>
      <c r="CS188" s="29">
        <v>269.29999999999995</v>
      </c>
      <c r="CT188" s="29">
        <v>0</v>
      </c>
      <c r="CU188" s="29">
        <v>649.29999999999995</v>
      </c>
      <c r="CV188" s="29">
        <v>3643</v>
      </c>
      <c r="CW188" s="29">
        <v>811.8</v>
      </c>
      <c r="CX188" s="28">
        <v>0.14821534360189573</v>
      </c>
      <c r="CY188" s="28">
        <v>0.13311619529069513</v>
      </c>
      <c r="CZ188" s="31">
        <v>9.9207932988420779</v>
      </c>
      <c r="DA188" s="5">
        <v>38.280605696640279</v>
      </c>
      <c r="DB188" s="9"/>
      <c r="DC188" s="9"/>
    </row>
    <row r="189" spans="1:107" ht="20">
      <c r="A189" s="25" t="s">
        <v>679</v>
      </c>
      <c r="B189" s="25" t="s">
        <v>680</v>
      </c>
      <c r="C189" s="26" t="s">
        <v>103</v>
      </c>
      <c r="D189" s="26" t="s">
        <v>1137</v>
      </c>
      <c r="E189" s="32" t="s">
        <v>99</v>
      </c>
      <c r="F189" s="32" t="s">
        <v>1138</v>
      </c>
      <c r="G189" s="27">
        <v>0.79</v>
      </c>
      <c r="H189" s="27">
        <v>0.91136871508379891</v>
      </c>
      <c r="I189" s="28">
        <v>9.0499999999999997E-2</v>
      </c>
      <c r="J189" s="28">
        <v>0.1435788687150838</v>
      </c>
      <c r="K189" s="28">
        <v>4.7E-2</v>
      </c>
      <c r="L189" s="28">
        <v>0.1081</v>
      </c>
      <c r="M189" s="28">
        <v>8.9722999999999997E-2</v>
      </c>
      <c r="N189" s="28">
        <v>0.13640677966101694</v>
      </c>
      <c r="O189" s="28">
        <v>-0.1979538687150838</v>
      </c>
      <c r="P189" s="28">
        <v>-0.21451022793687902</v>
      </c>
      <c r="Q189" s="29">
        <v>35.799999999999997</v>
      </c>
      <c r="R189" s="29">
        <v>0</v>
      </c>
      <c r="S189" s="29">
        <v>5.5</v>
      </c>
      <c r="T189" s="29">
        <v>5.5</v>
      </c>
      <c r="U189" s="29">
        <v>41.3</v>
      </c>
      <c r="V189" s="29">
        <v>14.5</v>
      </c>
      <c r="W189" s="29">
        <v>26.799999999999997</v>
      </c>
      <c r="X189" s="30">
        <v>0.35108958837772397</v>
      </c>
      <c r="Y189" s="31">
        <v>4.207317073170732E-2</v>
      </c>
      <c r="Z189" s="30">
        <v>7.857142857142857E-2</v>
      </c>
      <c r="AA189" s="30">
        <v>0.13317191283292978</v>
      </c>
      <c r="AB189" s="30">
        <v>8.5271317829457363E-2</v>
      </c>
      <c r="AC189" s="30">
        <v>0.15363128491620112</v>
      </c>
      <c r="AD189" s="29">
        <v>4.0000000000000001E-3</v>
      </c>
      <c r="AE189" s="31">
        <v>0.77983333333333338</v>
      </c>
      <c r="AF189" s="30" t="s">
        <v>100</v>
      </c>
      <c r="AG189" s="30" t="s">
        <v>100</v>
      </c>
      <c r="AH189" s="31">
        <v>0.42857142857142855</v>
      </c>
      <c r="AI189" s="1" t="s">
        <v>100</v>
      </c>
      <c r="AJ189" s="31" t="s">
        <v>100</v>
      </c>
      <c r="AK189" s="31" t="s">
        <v>100</v>
      </c>
      <c r="AL189" s="31" t="s">
        <v>100</v>
      </c>
      <c r="AM189" s="31" t="s">
        <v>100</v>
      </c>
      <c r="AN189" s="31">
        <v>0.55503875968992245</v>
      </c>
      <c r="AO189" s="31">
        <v>0.36456211812627287</v>
      </c>
      <c r="AP189" s="31" t="s">
        <v>100</v>
      </c>
      <c r="AQ189" s="31" t="s">
        <v>100</v>
      </c>
      <c r="AR189" s="31">
        <v>0.48288288288288284</v>
      </c>
      <c r="AS189" s="31">
        <v>0.27291242362525453</v>
      </c>
      <c r="AT189" s="30" t="s">
        <v>100</v>
      </c>
      <c r="AU189" s="30">
        <v>0</v>
      </c>
      <c r="AV189" s="28" t="s">
        <v>100</v>
      </c>
      <c r="AW189" s="28" t="s">
        <v>100</v>
      </c>
      <c r="AX189" s="28">
        <v>-0.17199999999999999</v>
      </c>
      <c r="AY189" s="28">
        <v>-6.3E-2</v>
      </c>
      <c r="AZ189" s="30" t="s">
        <v>100</v>
      </c>
      <c r="BA189" s="30" t="s">
        <v>100</v>
      </c>
      <c r="BB189" s="30">
        <v>-5.4374999999999993E-2</v>
      </c>
      <c r="BC189" s="30">
        <v>-7.8103448275862075E-2</v>
      </c>
      <c r="BD189" s="30">
        <v>-5.2536231884057968E-2</v>
      </c>
      <c r="BE189" s="30">
        <v>-5.4710144927536238E-2</v>
      </c>
      <c r="BF189" s="30">
        <v>0</v>
      </c>
      <c r="BG189" s="30" t="s">
        <v>100</v>
      </c>
      <c r="BH189" s="29">
        <v>-1.1299999999999999</v>
      </c>
      <c r="BI189" s="29">
        <v>-4.3499999999999996</v>
      </c>
      <c r="BJ189" s="29">
        <v>-4.53</v>
      </c>
      <c r="BK189" s="29">
        <v>-4.53</v>
      </c>
      <c r="BL189" s="29">
        <v>98.2</v>
      </c>
      <c r="BM189" s="29">
        <v>82.8</v>
      </c>
      <c r="BN189" s="29">
        <v>-8.3000000000000004E-2</v>
      </c>
      <c r="BO189" s="29">
        <v>-3.49</v>
      </c>
      <c r="BP189" s="29">
        <v>-4.53</v>
      </c>
      <c r="BQ189" s="29">
        <v>-5.2</v>
      </c>
      <c r="BR189" s="29">
        <v>0</v>
      </c>
      <c r="BS189" s="29">
        <v>3.7</v>
      </c>
      <c r="BT189" s="30" t="s">
        <v>100</v>
      </c>
      <c r="BU189" s="29">
        <v>-8.23</v>
      </c>
      <c r="BV189" s="29">
        <v>-2.8500000000000005</v>
      </c>
      <c r="BW189" s="29">
        <v>-8.0500000000000007</v>
      </c>
      <c r="BX189" s="29">
        <v>80</v>
      </c>
      <c r="BY189" s="29">
        <v>58</v>
      </c>
      <c r="BZ189" s="29">
        <v>64.5</v>
      </c>
      <c r="CA189" s="29">
        <v>55.5</v>
      </c>
      <c r="CB189" s="29">
        <v>0</v>
      </c>
      <c r="CC189" s="31">
        <v>2.4E-2</v>
      </c>
      <c r="CD189" s="31">
        <v>0.80200000000000005</v>
      </c>
      <c r="CE189" s="31">
        <v>0.36</v>
      </c>
      <c r="CF189" s="31" t="s">
        <v>100</v>
      </c>
      <c r="CG189" s="31" t="s">
        <v>100</v>
      </c>
      <c r="CH189" s="29" t="s">
        <v>100</v>
      </c>
      <c r="CI189" s="29" t="s">
        <v>100</v>
      </c>
      <c r="CJ189" s="29">
        <v>0</v>
      </c>
      <c r="CK189" s="28">
        <f t="shared" si="4"/>
        <v>0</v>
      </c>
      <c r="CL189" s="34">
        <f t="shared" si="5"/>
        <v>1.7693693693693695</v>
      </c>
      <c r="CM189" s="29" t="s">
        <v>100</v>
      </c>
      <c r="CN189" s="29" t="s">
        <v>100</v>
      </c>
      <c r="CO189" s="29" t="s">
        <v>100</v>
      </c>
      <c r="CP189" s="29" t="s">
        <v>100</v>
      </c>
      <c r="CQ189" s="29" t="s">
        <v>100</v>
      </c>
      <c r="CR189" s="29" t="s">
        <v>100</v>
      </c>
      <c r="CS189" s="29" t="s">
        <v>100</v>
      </c>
      <c r="CT189" s="29">
        <v>0</v>
      </c>
      <c r="CU189" s="29">
        <v>-4.53</v>
      </c>
      <c r="CV189" s="29">
        <v>55.5</v>
      </c>
      <c r="CW189" s="29">
        <v>-8.3000000000000004E-2</v>
      </c>
      <c r="CX189" s="28">
        <v>-5.4374999999999993E-2</v>
      </c>
      <c r="CY189" s="28">
        <v>-7.8103448275862075E-2</v>
      </c>
      <c r="CZ189" s="31" t="s">
        <v>100</v>
      </c>
      <c r="DA189" s="5">
        <v>24.372093023255815</v>
      </c>
      <c r="DB189" s="9"/>
      <c r="DC189" s="9"/>
    </row>
    <row r="190" spans="1:107" ht="20">
      <c r="A190" s="25" t="s">
        <v>1067</v>
      </c>
      <c r="B190" s="25" t="s">
        <v>1068</v>
      </c>
      <c r="C190" s="26" t="s">
        <v>104</v>
      </c>
      <c r="D190" s="26" t="s">
        <v>1137</v>
      </c>
      <c r="E190" s="32" t="s">
        <v>99</v>
      </c>
      <c r="F190" s="32" t="s">
        <v>1138</v>
      </c>
      <c r="G190" s="27">
        <v>1.07</v>
      </c>
      <c r="H190" s="27">
        <v>1.1176557309296737</v>
      </c>
      <c r="I190" s="28">
        <v>9.0499999999999997E-2</v>
      </c>
      <c r="J190" s="28">
        <v>0.16224784364913547</v>
      </c>
      <c r="K190" s="28">
        <v>3.2000000000000001E-2</v>
      </c>
      <c r="L190" s="28">
        <v>9.3100000000000002E-2</v>
      </c>
      <c r="M190" s="28">
        <v>7.7272999999999994E-2</v>
      </c>
      <c r="N190" s="28">
        <v>0.15736900719541805</v>
      </c>
      <c r="O190" s="28">
        <v>-0.16019091295606616</v>
      </c>
      <c r="P190" s="28">
        <v>-0.15080840200518586</v>
      </c>
      <c r="Q190" s="29">
        <v>751.9</v>
      </c>
      <c r="R190" s="29">
        <v>0</v>
      </c>
      <c r="S190" s="29">
        <v>45.8</v>
      </c>
      <c r="T190" s="29">
        <v>45.8</v>
      </c>
      <c r="U190" s="29">
        <v>797.69999999999993</v>
      </c>
      <c r="V190" s="29">
        <v>2.66</v>
      </c>
      <c r="W190" s="29">
        <v>795.04</v>
      </c>
      <c r="X190" s="30">
        <v>3.3345869374451554E-3</v>
      </c>
      <c r="Y190" s="31">
        <v>0.9992470462398052</v>
      </c>
      <c r="Z190" s="30">
        <v>0.10964807277950682</v>
      </c>
      <c r="AA190" s="30">
        <v>5.7415068321424095E-2</v>
      </c>
      <c r="AB190" s="30">
        <v>0.12315138478085506</v>
      </c>
      <c r="AC190" s="30">
        <v>6.0912355366405102E-2</v>
      </c>
      <c r="AD190" s="29">
        <v>5.2999999999999999E-2</v>
      </c>
      <c r="AE190" s="31">
        <v>1.1643333333333332</v>
      </c>
      <c r="AF190" s="30">
        <v>0.14832396974191325</v>
      </c>
      <c r="AG190" s="30">
        <v>0.30642383748954355</v>
      </c>
      <c r="AH190" s="31">
        <v>0.24731182795698925</v>
      </c>
      <c r="AI190" s="1">
        <v>1</v>
      </c>
      <c r="AJ190" s="31">
        <v>2685.3571428571427</v>
      </c>
      <c r="AK190" s="31">
        <v>904.81347773766549</v>
      </c>
      <c r="AL190" s="31">
        <v>53</v>
      </c>
      <c r="AM190" s="31" t="s">
        <v>100</v>
      </c>
      <c r="AN190" s="31">
        <v>2.0217800484001076</v>
      </c>
      <c r="AO190" s="31">
        <v>34.972093023255816</v>
      </c>
      <c r="AP190" s="31">
        <v>202.81632653061223</v>
      </c>
      <c r="AQ190" s="31">
        <v>160.9392712550607</v>
      </c>
      <c r="AR190" s="31">
        <v>1.9155744024672321</v>
      </c>
      <c r="AS190" s="31">
        <v>36.97860465116279</v>
      </c>
      <c r="AT190" s="30">
        <v>0</v>
      </c>
      <c r="AU190" s="30">
        <v>0</v>
      </c>
      <c r="AV190" s="28">
        <v>-0.51800000000000002</v>
      </c>
      <c r="AW190" s="28">
        <v>-0.17600000000000002</v>
      </c>
      <c r="AX190" s="28">
        <v>0.115</v>
      </c>
      <c r="AY190" s="28">
        <v>0.57499999999999996</v>
      </c>
      <c r="AZ190" s="30" t="s">
        <v>100</v>
      </c>
      <c r="BA190" s="30" t="s">
        <v>100</v>
      </c>
      <c r="BB190" s="30">
        <v>2.056930693069307E-3</v>
      </c>
      <c r="BC190" s="30">
        <v>6.5606051902321995E-3</v>
      </c>
      <c r="BD190" s="30">
        <v>3.847222222222222E-2</v>
      </c>
      <c r="BE190" s="30">
        <v>0.18148148148148147</v>
      </c>
      <c r="BF190" s="30">
        <v>0.26881720430107531</v>
      </c>
      <c r="BG190" s="30">
        <v>8.48E-2</v>
      </c>
      <c r="BH190" s="29">
        <v>0.28000000000000003</v>
      </c>
      <c r="BI190" s="29">
        <v>0.83099999999999996</v>
      </c>
      <c r="BJ190" s="29">
        <v>3.92</v>
      </c>
      <c r="BK190" s="29">
        <v>3.92</v>
      </c>
      <c r="BL190" s="29">
        <v>21.5</v>
      </c>
      <c r="BM190" s="29">
        <v>21.6</v>
      </c>
      <c r="BN190" s="29">
        <v>4.93</v>
      </c>
      <c r="BO190" s="29">
        <v>4.9400000000000004</v>
      </c>
      <c r="BP190" s="29">
        <v>2.8662365591397849</v>
      </c>
      <c r="BQ190" s="29">
        <v>-4.6609999999999996</v>
      </c>
      <c r="BR190" s="29">
        <v>0</v>
      </c>
      <c r="BS190" s="29">
        <v>1.5920000000000001</v>
      </c>
      <c r="BT190" s="30">
        <v>0.5554321728691477</v>
      </c>
      <c r="BU190" s="29">
        <v>1.2742365591397848</v>
      </c>
      <c r="BV190" s="29">
        <v>3.8999999999999995</v>
      </c>
      <c r="BW190" s="29">
        <v>-0.76100000000000012</v>
      </c>
      <c r="BX190" s="29">
        <v>404</v>
      </c>
      <c r="BY190" s="29">
        <v>436.88600000000002</v>
      </c>
      <c r="BZ190" s="29">
        <v>371.9</v>
      </c>
      <c r="CA190" s="29">
        <v>415.03999999999996</v>
      </c>
      <c r="CB190" s="29">
        <v>0</v>
      </c>
      <c r="CC190" s="31">
        <v>0.30299999999999999</v>
      </c>
      <c r="CD190" s="31">
        <v>0.65500000000000003</v>
      </c>
      <c r="CE190" s="31">
        <v>0.36</v>
      </c>
      <c r="CF190" s="31">
        <v>1.4129250088364347</v>
      </c>
      <c r="CG190" s="31">
        <v>1.4025719491219444</v>
      </c>
      <c r="CH190" s="29">
        <v>1.0783</v>
      </c>
      <c r="CI190" s="29">
        <v>-3.6816000000000004</v>
      </c>
      <c r="CJ190" s="29">
        <v>-351.8</v>
      </c>
      <c r="CK190" s="28">
        <f t="shared" si="4"/>
        <v>-90.205128205128219</v>
      </c>
      <c r="CL190" s="34">
        <f t="shared" si="5"/>
        <v>5.1802235929067082E-2</v>
      </c>
      <c r="CM190" s="29">
        <v>9.2999999999999999E-2</v>
      </c>
      <c r="CN190" s="29">
        <v>2.5000000000000001E-2</v>
      </c>
      <c r="CO190" s="29">
        <v>0.83099999999999996</v>
      </c>
      <c r="CP190" s="29">
        <v>751.9</v>
      </c>
      <c r="CQ190" s="29">
        <v>4.9400000000000004</v>
      </c>
      <c r="CR190" s="29">
        <v>795.04</v>
      </c>
      <c r="CS190" s="29">
        <v>3.8999999999999995</v>
      </c>
      <c r="CT190" s="29">
        <v>0</v>
      </c>
      <c r="CU190" s="29">
        <v>3.92</v>
      </c>
      <c r="CV190" s="29">
        <v>415.03999999999996</v>
      </c>
      <c r="CW190" s="29">
        <v>4.93</v>
      </c>
      <c r="CX190" s="28">
        <v>2.056930693069307E-3</v>
      </c>
      <c r="CY190" s="28">
        <v>6.5606051902321995E-3</v>
      </c>
      <c r="CZ190" s="31">
        <v>161.2657200811359</v>
      </c>
      <c r="DA190" s="5" t="s">
        <v>100</v>
      </c>
      <c r="DB190" s="9"/>
      <c r="DC190" s="9"/>
    </row>
    <row r="191" spans="1:107" ht="20">
      <c r="A191" s="25" t="s">
        <v>418</v>
      </c>
      <c r="B191" s="25" t="s">
        <v>419</v>
      </c>
      <c r="C191" s="26" t="s">
        <v>110</v>
      </c>
      <c r="D191" s="26" t="s">
        <v>1137</v>
      </c>
      <c r="E191" s="32" t="s">
        <v>99</v>
      </c>
      <c r="F191" s="32" t="s">
        <v>1138</v>
      </c>
      <c r="G191" s="27">
        <v>1.05</v>
      </c>
      <c r="H191" s="27">
        <v>1.05</v>
      </c>
      <c r="I191" s="28">
        <v>9.0499999999999997E-2</v>
      </c>
      <c r="J191" s="28">
        <v>0.15612500000000001</v>
      </c>
      <c r="K191" s="28">
        <v>3.2000000000000001E-2</v>
      </c>
      <c r="L191" s="28">
        <v>9.3100000000000002E-2</v>
      </c>
      <c r="M191" s="28">
        <v>7.7272999999999994E-2</v>
      </c>
      <c r="N191" s="28">
        <v>0.15612500000000001</v>
      </c>
      <c r="O191" s="28">
        <v>-0.18259648520890517</v>
      </c>
      <c r="P191" s="28">
        <v>-5.3671897546897537E-2</v>
      </c>
      <c r="Q191" s="29">
        <v>199.1</v>
      </c>
      <c r="R191" s="29">
        <v>0</v>
      </c>
      <c r="S191" s="29">
        <v>0</v>
      </c>
      <c r="T191" s="29">
        <v>0</v>
      </c>
      <c r="U191" s="29">
        <v>199.1</v>
      </c>
      <c r="V191" s="29">
        <v>192.8</v>
      </c>
      <c r="W191" s="29">
        <v>6.2999999999999829</v>
      </c>
      <c r="X191" s="30">
        <v>0.9683576092415872</v>
      </c>
      <c r="Y191" s="31">
        <v>0.27001035656162153</v>
      </c>
      <c r="Z191" s="30">
        <v>0</v>
      </c>
      <c r="AA191" s="30">
        <v>0</v>
      </c>
      <c r="AB191" s="30">
        <v>0</v>
      </c>
      <c r="AC191" s="30">
        <v>0</v>
      </c>
      <c r="AD191" s="29">
        <v>7.3999999999999996E-2</v>
      </c>
      <c r="AE191" s="31">
        <v>1.9103611111111114</v>
      </c>
      <c r="AF191" s="30">
        <v>0.18973665961010275</v>
      </c>
      <c r="AG191" s="30">
        <v>0.41821122055726823</v>
      </c>
      <c r="AH191" s="31">
        <v>0.40163934426229514</v>
      </c>
      <c r="AI191" s="1" t="s">
        <v>100</v>
      </c>
      <c r="AJ191" s="31">
        <v>484.42822384428223</v>
      </c>
      <c r="AK191" s="31" t="s">
        <v>100</v>
      </c>
      <c r="AL191" s="31">
        <v>18.5</v>
      </c>
      <c r="AM191" s="31" t="s">
        <v>100</v>
      </c>
      <c r="AN191" s="31">
        <v>0.54848484848484846</v>
      </c>
      <c r="AO191" s="31">
        <v>0.41687604690117247</v>
      </c>
      <c r="AP191" s="31">
        <v>0.44366197183098471</v>
      </c>
      <c r="AQ191" s="31">
        <v>0.23773584905660314</v>
      </c>
      <c r="AR191" s="31">
        <v>3.7015276145710832E-2</v>
      </c>
      <c r="AS191" s="31">
        <v>1.319095477386931E-2</v>
      </c>
      <c r="AT191" s="30" t="s">
        <v>100</v>
      </c>
      <c r="AU191" s="30">
        <v>0.12556504269211452</v>
      </c>
      <c r="AV191" s="28" t="s">
        <v>100</v>
      </c>
      <c r="AW191" s="28" t="s">
        <v>100</v>
      </c>
      <c r="AX191" s="28">
        <v>-0.23899999999999999</v>
      </c>
      <c r="AY191" s="28" t="s">
        <v>100</v>
      </c>
      <c r="AZ191" s="30">
        <v>-1.8600000000000002E-2</v>
      </c>
      <c r="BA191" s="30">
        <v>-9.2499999999999999E-2</v>
      </c>
      <c r="BB191" s="30">
        <v>-2.6471485208905157E-2</v>
      </c>
      <c r="BC191" s="30">
        <v>0.10245310245310248</v>
      </c>
      <c r="BD191" s="30">
        <v>-2.0462046204620461E-2</v>
      </c>
      <c r="BE191" s="30">
        <v>3.3474776049033476E-2</v>
      </c>
      <c r="BF191" s="30">
        <v>0</v>
      </c>
      <c r="BG191" s="30">
        <v>4.7300000000000002E-2</v>
      </c>
      <c r="BH191" s="29">
        <v>0.41099999999999998</v>
      </c>
      <c r="BI191" s="29">
        <v>-8.68</v>
      </c>
      <c r="BJ191" s="29">
        <v>14.2</v>
      </c>
      <c r="BK191" s="29">
        <v>14.2</v>
      </c>
      <c r="BL191" s="29">
        <v>477.6</v>
      </c>
      <c r="BM191" s="29">
        <v>424.2</v>
      </c>
      <c r="BN191" s="29">
        <v>33.9</v>
      </c>
      <c r="BO191" s="29">
        <v>26.5</v>
      </c>
      <c r="BP191" s="29">
        <v>14.2</v>
      </c>
      <c r="BQ191" s="29">
        <v>-0.54400000000000004</v>
      </c>
      <c r="BR191" s="29">
        <v>0</v>
      </c>
      <c r="BS191" s="29">
        <v>2.64</v>
      </c>
      <c r="BT191" s="30">
        <v>0.18591549295774651</v>
      </c>
      <c r="BU191" s="29">
        <v>11.559999999999999</v>
      </c>
      <c r="BV191" s="29">
        <v>-10.776</v>
      </c>
      <c r="BW191" s="29">
        <v>-11.32</v>
      </c>
      <c r="BX191" s="29">
        <v>327.9</v>
      </c>
      <c r="BY191" s="29">
        <v>138.59999999999997</v>
      </c>
      <c r="BZ191" s="29">
        <v>363</v>
      </c>
      <c r="CA191" s="29">
        <v>170.2</v>
      </c>
      <c r="CB191" s="29">
        <v>-25</v>
      </c>
      <c r="CC191" s="31">
        <v>0.52900000000000003</v>
      </c>
      <c r="CD191" s="31">
        <v>1.01</v>
      </c>
      <c r="CE191" s="31">
        <v>0.36</v>
      </c>
      <c r="CF191" s="31" t="s">
        <v>100</v>
      </c>
      <c r="CG191" s="31" t="s">
        <v>100</v>
      </c>
      <c r="CH191" s="29" t="s">
        <v>100</v>
      </c>
      <c r="CI191" s="29" t="s">
        <v>100</v>
      </c>
      <c r="CJ191" s="29">
        <v>-25</v>
      </c>
      <c r="CK191" s="28" t="str">
        <f t="shared" si="4"/>
        <v>NA</v>
      </c>
      <c r="CL191" s="34">
        <f t="shared" si="5"/>
        <v>2.8061104582843717</v>
      </c>
      <c r="CM191" s="29" t="s">
        <v>100</v>
      </c>
      <c r="CN191" s="29" t="s">
        <v>100</v>
      </c>
      <c r="CO191" s="29" t="s">
        <v>100</v>
      </c>
      <c r="CP191" s="29" t="s">
        <v>100</v>
      </c>
      <c r="CQ191" s="29">
        <v>26.5</v>
      </c>
      <c r="CR191" s="29">
        <v>6.2999999999999829</v>
      </c>
      <c r="CS191" s="29">
        <v>-10.776</v>
      </c>
      <c r="CT191" s="29">
        <v>0</v>
      </c>
      <c r="CU191" s="29">
        <v>14.2</v>
      </c>
      <c r="CV191" s="29">
        <v>170.2</v>
      </c>
      <c r="CW191" s="29">
        <v>33.9</v>
      </c>
      <c r="CX191" s="28">
        <v>-2.6471485208905157E-2</v>
      </c>
      <c r="CY191" s="28">
        <v>0.10245310245310248</v>
      </c>
      <c r="CZ191" s="31">
        <v>0.18584070796460128</v>
      </c>
      <c r="DA191" s="5" t="s">
        <v>100</v>
      </c>
      <c r="DB191" s="9"/>
      <c r="DC191" s="9"/>
    </row>
    <row r="192" spans="1:107" ht="20">
      <c r="A192" s="25" t="s">
        <v>981</v>
      </c>
      <c r="B192" s="25" t="s">
        <v>982</v>
      </c>
      <c r="C192" s="26" t="s">
        <v>146</v>
      </c>
      <c r="D192" s="26" t="s">
        <v>1137</v>
      </c>
      <c r="E192" s="32" t="s">
        <v>99</v>
      </c>
      <c r="F192" s="32" t="s">
        <v>1138</v>
      </c>
      <c r="G192" s="27">
        <v>0.45</v>
      </c>
      <c r="H192" s="27">
        <v>0.51850146454837787</v>
      </c>
      <c r="I192" s="28">
        <v>9.0499999999999997E-2</v>
      </c>
      <c r="J192" s="28">
        <v>0.10802438254162819</v>
      </c>
      <c r="K192" s="28">
        <v>3.6999999999999998E-2</v>
      </c>
      <c r="L192" s="28">
        <v>9.8099999999999993E-2</v>
      </c>
      <c r="M192" s="28">
        <v>8.1422999999999995E-2</v>
      </c>
      <c r="N192" s="28">
        <v>0.10368072029096745</v>
      </c>
      <c r="O192" s="28">
        <v>-7.462438254162819E-2</v>
      </c>
      <c r="P192" s="28">
        <v>-0.10368072029096745</v>
      </c>
      <c r="Q192" s="29">
        <v>7.84</v>
      </c>
      <c r="R192" s="29">
        <v>0</v>
      </c>
      <c r="S192" s="29">
        <v>1.53</v>
      </c>
      <c r="T192" s="29">
        <v>1.53</v>
      </c>
      <c r="U192" s="29">
        <v>9.3699999999999992</v>
      </c>
      <c r="V192" s="29">
        <v>0.94</v>
      </c>
      <c r="W192" s="29">
        <v>8.43</v>
      </c>
      <c r="X192" s="30">
        <v>0.10032017075773746</v>
      </c>
      <c r="Y192" s="31">
        <v>0.56957547169811318</v>
      </c>
      <c r="Z192" s="30">
        <v>0.10112359550561799</v>
      </c>
      <c r="AA192" s="30">
        <v>0.1632870864461046</v>
      </c>
      <c r="AB192" s="30">
        <v>0.1125</v>
      </c>
      <c r="AC192" s="30">
        <v>0.1951530612244898</v>
      </c>
      <c r="AD192" s="29">
        <v>4.0000000000000001E-3</v>
      </c>
      <c r="AE192" s="31">
        <v>1.3062222222222224</v>
      </c>
      <c r="AF192" s="30">
        <v>0.19235384061671346</v>
      </c>
      <c r="AG192" s="30">
        <v>0.51389667959357099</v>
      </c>
      <c r="AH192" s="31">
        <v>0.27272727272727276</v>
      </c>
      <c r="AI192" s="1" t="s">
        <v>100</v>
      </c>
      <c r="AJ192" s="31" t="s">
        <v>100</v>
      </c>
      <c r="AK192" s="31">
        <v>15.648702594810379</v>
      </c>
      <c r="AL192" s="31" t="s">
        <v>100</v>
      </c>
      <c r="AM192" s="31" t="s">
        <v>100</v>
      </c>
      <c r="AN192" s="31">
        <v>0.57647058823529407</v>
      </c>
      <c r="AO192" s="31">
        <v>3.5156950672645739</v>
      </c>
      <c r="AP192" s="31" t="s">
        <v>100</v>
      </c>
      <c r="AQ192" s="31" t="s">
        <v>100</v>
      </c>
      <c r="AR192" s="31">
        <v>0.59408033826638473</v>
      </c>
      <c r="AS192" s="31">
        <v>3.7802690582959642</v>
      </c>
      <c r="AT192" s="30">
        <v>0</v>
      </c>
      <c r="AU192" s="30">
        <v>0</v>
      </c>
      <c r="AV192" s="28">
        <v>2.65E-3</v>
      </c>
      <c r="AW192" s="28">
        <v>-0.13400000000000001</v>
      </c>
      <c r="AX192" s="28">
        <v>0.13300000000000001</v>
      </c>
      <c r="AY192" s="28">
        <v>-2.4300000000000002E-2</v>
      </c>
      <c r="AZ192" s="30" t="s">
        <v>100</v>
      </c>
      <c r="BA192" s="30" t="s">
        <v>100</v>
      </c>
      <c r="BB192" s="30">
        <v>3.3399999999999999E-2</v>
      </c>
      <c r="BC192" s="30">
        <v>0</v>
      </c>
      <c r="BD192" s="30">
        <v>0.1862453531598513</v>
      </c>
      <c r="BE192" s="30">
        <v>0</v>
      </c>
      <c r="BF192" s="30">
        <v>0.21996879875195005</v>
      </c>
      <c r="BG192" s="30">
        <v>9.5700000000000007E-2</v>
      </c>
      <c r="BH192" s="29">
        <v>-0.17399999999999999</v>
      </c>
      <c r="BI192" s="29">
        <v>0.501</v>
      </c>
      <c r="BJ192" s="29">
        <v>0</v>
      </c>
      <c r="BK192" s="29">
        <v>0</v>
      </c>
      <c r="BL192" s="29">
        <v>2.23</v>
      </c>
      <c r="BM192" s="29">
        <v>2.69</v>
      </c>
      <c r="BN192" s="29">
        <v>0</v>
      </c>
      <c r="BO192" s="29">
        <v>0</v>
      </c>
      <c r="BP192" s="29">
        <v>0</v>
      </c>
      <c r="BQ192" s="29">
        <v>0.54100000000000004</v>
      </c>
      <c r="BR192" s="29">
        <v>0</v>
      </c>
      <c r="BS192" s="29">
        <v>-3.5000000000000003E-2</v>
      </c>
      <c r="BT192" s="30" t="s">
        <v>100</v>
      </c>
      <c r="BU192" s="29">
        <v>3.5000000000000003E-2</v>
      </c>
      <c r="BV192" s="29">
        <v>-5.0000000000000044E-3</v>
      </c>
      <c r="BW192" s="29">
        <v>0.53600000000000003</v>
      </c>
      <c r="BX192" s="29">
        <v>15</v>
      </c>
      <c r="BY192" s="29">
        <v>16.983999999999998</v>
      </c>
      <c r="BZ192" s="29">
        <v>13.6</v>
      </c>
      <c r="CA192" s="29">
        <v>14.19</v>
      </c>
      <c r="CB192" s="29">
        <v>0</v>
      </c>
      <c r="CC192" s="31">
        <v>0.65900000000000003</v>
      </c>
      <c r="CD192" s="31">
        <v>8.6999999999999994E-2</v>
      </c>
      <c r="CE192" s="31">
        <v>0.36</v>
      </c>
      <c r="CF192" s="31" t="s">
        <v>100</v>
      </c>
      <c r="CG192" s="31" t="s">
        <v>100</v>
      </c>
      <c r="CH192" s="29" t="s">
        <v>100</v>
      </c>
      <c r="CI192" s="29" t="s">
        <v>100</v>
      </c>
      <c r="CJ192" s="29">
        <v>0</v>
      </c>
      <c r="CK192" s="28">
        <f t="shared" si="4"/>
        <v>0</v>
      </c>
      <c r="CL192" s="34">
        <f t="shared" si="5"/>
        <v>0.15715292459478505</v>
      </c>
      <c r="CM192" s="29">
        <v>0.64100000000000001</v>
      </c>
      <c r="CN192" s="29">
        <v>0.14099999999999999</v>
      </c>
      <c r="CO192" s="29">
        <v>0.501</v>
      </c>
      <c r="CP192" s="29">
        <v>7.84</v>
      </c>
      <c r="CQ192" s="29" t="s">
        <v>100</v>
      </c>
      <c r="CR192" s="29" t="s">
        <v>100</v>
      </c>
      <c r="CS192" s="29" t="s">
        <v>100</v>
      </c>
      <c r="CT192" s="29">
        <v>0</v>
      </c>
      <c r="CU192" s="29">
        <v>0</v>
      </c>
      <c r="CV192" s="29">
        <v>14.19</v>
      </c>
      <c r="CW192" s="29">
        <v>0</v>
      </c>
      <c r="CX192" s="28">
        <v>3.3399999999999999E-2</v>
      </c>
      <c r="CY192" s="28">
        <v>0</v>
      </c>
      <c r="CZ192" s="31" t="s">
        <v>100</v>
      </c>
      <c r="DA192" s="5" t="s">
        <v>100</v>
      </c>
      <c r="DB192" s="9"/>
      <c r="DC192" s="9"/>
    </row>
    <row r="193" spans="1:107" ht="20">
      <c r="A193" s="25" t="s">
        <v>322</v>
      </c>
      <c r="B193" s="25" t="s">
        <v>323</v>
      </c>
      <c r="C193" s="26" t="s">
        <v>175</v>
      </c>
      <c r="D193" s="26" t="s">
        <v>1137</v>
      </c>
      <c r="E193" s="32" t="s">
        <v>99</v>
      </c>
      <c r="F193" s="32" t="s">
        <v>1138</v>
      </c>
      <c r="G193" s="27">
        <v>0.6</v>
      </c>
      <c r="H193" s="27">
        <v>0.62765143892131214</v>
      </c>
      <c r="I193" s="28">
        <v>9.0499999999999997E-2</v>
      </c>
      <c r="J193" s="28">
        <v>0.11790245522237874</v>
      </c>
      <c r="K193" s="28">
        <v>3.2000000000000001E-2</v>
      </c>
      <c r="L193" s="28">
        <v>9.3100000000000002E-2</v>
      </c>
      <c r="M193" s="28">
        <v>7.7272999999999994E-2</v>
      </c>
      <c r="N193" s="28">
        <v>0.11611250808003078</v>
      </c>
      <c r="O193" s="28">
        <v>-0.12508280374221917</v>
      </c>
      <c r="P193" s="28">
        <v>-0.11904588189735364</v>
      </c>
      <c r="Q193" s="29">
        <v>496.9</v>
      </c>
      <c r="R193" s="29">
        <v>0</v>
      </c>
      <c r="S193" s="29">
        <v>22.9</v>
      </c>
      <c r="T193" s="29">
        <v>22.9</v>
      </c>
      <c r="U193" s="29">
        <v>519.79999999999995</v>
      </c>
      <c r="V193" s="29">
        <v>16.100000000000001</v>
      </c>
      <c r="W193" s="29">
        <v>503.69999999999993</v>
      </c>
      <c r="X193" s="30">
        <v>3.0973451327433635E-2</v>
      </c>
      <c r="Y193" s="31">
        <v>7.5891576632565252E-3</v>
      </c>
      <c r="Z193" s="30">
        <v>5.2330895795246801E-2</v>
      </c>
      <c r="AA193" s="30">
        <v>4.4055405925355909E-2</v>
      </c>
      <c r="AB193" s="30">
        <v>5.5220641427537978E-2</v>
      </c>
      <c r="AC193" s="30">
        <v>4.6085731535520223E-2</v>
      </c>
      <c r="AD193" s="29">
        <v>0.11899999999999999</v>
      </c>
      <c r="AE193" s="31">
        <v>0.73755555555555552</v>
      </c>
      <c r="AF193" s="30">
        <v>7.7459666924148338E-2</v>
      </c>
      <c r="AG193" s="30">
        <v>0.35825095952418606</v>
      </c>
      <c r="AH193" s="31">
        <v>0.30588235294117655</v>
      </c>
      <c r="AI193" s="1" t="s">
        <v>100</v>
      </c>
      <c r="AJ193" s="31">
        <v>140.76487252124647</v>
      </c>
      <c r="AK193" s="31" t="s">
        <v>100</v>
      </c>
      <c r="AL193" s="31" t="s">
        <v>100</v>
      </c>
      <c r="AM193" s="31" t="s">
        <v>100</v>
      </c>
      <c r="AN193" s="31">
        <v>1.1982155775259222</v>
      </c>
      <c r="AO193" s="31">
        <v>0.4537070854638422</v>
      </c>
      <c r="AP193" s="31" t="s">
        <v>100</v>
      </c>
      <c r="AQ193" s="31">
        <v>16.569078947368421</v>
      </c>
      <c r="AR193" s="31">
        <v>1.1971621766152896</v>
      </c>
      <c r="AS193" s="31">
        <v>0.45991599707815917</v>
      </c>
      <c r="AT193" s="30" t="s">
        <v>100</v>
      </c>
      <c r="AU193" s="30">
        <v>0</v>
      </c>
      <c r="AV193" s="28" t="s">
        <v>100</v>
      </c>
      <c r="AW193" s="28" t="s">
        <v>100</v>
      </c>
      <c r="AX193" s="28">
        <v>0.14400000000000002</v>
      </c>
      <c r="AY193" s="28">
        <v>0.153</v>
      </c>
      <c r="AZ193" s="30" t="s">
        <v>100</v>
      </c>
      <c r="BA193" s="30">
        <v>0.128</v>
      </c>
      <c r="BB193" s="30">
        <v>-7.1803485198404368E-3</v>
      </c>
      <c r="BC193" s="30">
        <v>-2.9333738173228591E-3</v>
      </c>
      <c r="BD193" s="30">
        <v>-3.1929791802819533E-3</v>
      </c>
      <c r="BE193" s="30">
        <v>-1.0643263934273176E-3</v>
      </c>
      <c r="BF193" s="30">
        <v>0</v>
      </c>
      <c r="BG193" s="30">
        <v>4.2500000000000003E-2</v>
      </c>
      <c r="BH193" s="29">
        <v>3.53</v>
      </c>
      <c r="BI193" s="29">
        <v>-3.42</v>
      </c>
      <c r="BJ193" s="29">
        <v>-1.1399999999999999</v>
      </c>
      <c r="BK193" s="29">
        <v>-1.1399999999999999</v>
      </c>
      <c r="BL193" s="29">
        <v>1095.2</v>
      </c>
      <c r="BM193" s="29">
        <v>1071.0999999999999</v>
      </c>
      <c r="BN193" s="29">
        <v>36.299999999999997</v>
      </c>
      <c r="BO193" s="29">
        <v>30.4</v>
      </c>
      <c r="BP193" s="29">
        <v>-1.1399999999999999</v>
      </c>
      <c r="BQ193" s="29">
        <v>-19.86</v>
      </c>
      <c r="BR193" s="29">
        <v>0</v>
      </c>
      <c r="BS193" s="29">
        <v>52</v>
      </c>
      <c r="BT193" s="30" t="s">
        <v>100</v>
      </c>
      <c r="BU193" s="29">
        <v>-53.14</v>
      </c>
      <c r="BV193" s="29">
        <v>-35.56</v>
      </c>
      <c r="BW193" s="29">
        <v>-55.42</v>
      </c>
      <c r="BX193" s="29">
        <v>476.3</v>
      </c>
      <c r="BY193" s="29">
        <v>388.63099999999997</v>
      </c>
      <c r="BZ193" s="29">
        <v>414.7</v>
      </c>
      <c r="CA193" s="29">
        <v>420.74499999999995</v>
      </c>
      <c r="CB193" s="29">
        <v>0</v>
      </c>
      <c r="CC193" s="31">
        <v>0.185</v>
      </c>
      <c r="CD193" s="31">
        <v>0.42899999999999999</v>
      </c>
      <c r="CE193" s="31">
        <v>0.36</v>
      </c>
      <c r="CF193" s="31">
        <v>0.71652888009759363</v>
      </c>
      <c r="CG193" s="31">
        <v>0.8514951016764386</v>
      </c>
      <c r="CH193" s="29">
        <v>23.301000000000002</v>
      </c>
      <c r="CI193" s="29">
        <v>19.236000000000001</v>
      </c>
      <c r="CJ193" s="29">
        <v>0</v>
      </c>
      <c r="CK193" s="28">
        <f t="shared" si="4"/>
        <v>0</v>
      </c>
      <c r="CL193" s="34">
        <f t="shared" si="5"/>
        <v>2.6030018182034254</v>
      </c>
      <c r="CM193" s="29" t="s">
        <v>100</v>
      </c>
      <c r="CN193" s="29" t="s">
        <v>100</v>
      </c>
      <c r="CO193" s="29" t="s">
        <v>100</v>
      </c>
      <c r="CP193" s="29" t="s">
        <v>100</v>
      </c>
      <c r="CQ193" s="29">
        <v>30.4</v>
      </c>
      <c r="CR193" s="29">
        <v>503.69999999999993</v>
      </c>
      <c r="CS193" s="29" t="s">
        <v>100</v>
      </c>
      <c r="CT193" s="29">
        <v>0</v>
      </c>
      <c r="CU193" s="29">
        <v>-1.1399999999999999</v>
      </c>
      <c r="CV193" s="29">
        <v>420.74499999999995</v>
      </c>
      <c r="CW193" s="29">
        <v>36.299999999999997</v>
      </c>
      <c r="CX193" s="28">
        <v>-7.1803485198404368E-3</v>
      </c>
      <c r="CY193" s="28">
        <v>-2.9333738173228591E-3</v>
      </c>
      <c r="CZ193" s="31">
        <v>13.876033057851238</v>
      </c>
      <c r="DA193" s="5" t="s">
        <v>100</v>
      </c>
      <c r="DB193" s="9"/>
      <c r="DC193" s="9"/>
    </row>
    <row r="194" spans="1:107" ht="20">
      <c r="A194" s="25" t="s">
        <v>428</v>
      </c>
      <c r="B194" s="25" t="s">
        <v>429</v>
      </c>
      <c r="C194" s="26" t="s">
        <v>111</v>
      </c>
      <c r="D194" s="26" t="s">
        <v>1137</v>
      </c>
      <c r="E194" s="32" t="s">
        <v>99</v>
      </c>
      <c r="F194" s="32" t="s">
        <v>1138</v>
      </c>
      <c r="G194" s="27">
        <v>0.59</v>
      </c>
      <c r="H194" s="27">
        <v>0.71323306579526702</v>
      </c>
      <c r="I194" s="28">
        <v>9.0499999999999997E-2</v>
      </c>
      <c r="J194" s="28">
        <v>0.12564759245447166</v>
      </c>
      <c r="K194" s="28">
        <v>3.2000000000000001E-2</v>
      </c>
      <c r="L194" s="28">
        <v>9.3100000000000002E-2</v>
      </c>
      <c r="M194" s="28">
        <v>7.7272999999999994E-2</v>
      </c>
      <c r="N194" s="28">
        <v>0.11490058840107283</v>
      </c>
      <c r="O194" s="28">
        <v>-3.7412298336824593E-2</v>
      </c>
      <c r="P194" s="28">
        <v>-3.9218883426947307E-2</v>
      </c>
      <c r="Q194" s="29">
        <v>143.9</v>
      </c>
      <c r="R194" s="29">
        <v>0</v>
      </c>
      <c r="S194" s="29">
        <v>41.1</v>
      </c>
      <c r="T194" s="29">
        <v>41.1</v>
      </c>
      <c r="U194" s="29">
        <v>185</v>
      </c>
      <c r="V194" s="29">
        <v>9.8800000000000008</v>
      </c>
      <c r="W194" s="29">
        <v>175.12</v>
      </c>
      <c r="X194" s="30">
        <v>5.3405405405405407E-2</v>
      </c>
      <c r="Y194" s="31">
        <v>6.2202380952380953E-2</v>
      </c>
      <c r="Z194" s="30">
        <v>0.15210954848260549</v>
      </c>
      <c r="AA194" s="30">
        <v>0.22216216216216217</v>
      </c>
      <c r="AB194" s="30">
        <v>0.17939764295067656</v>
      </c>
      <c r="AC194" s="30">
        <v>0.28561501042390547</v>
      </c>
      <c r="AD194" s="29">
        <v>0.17100000000000001</v>
      </c>
      <c r="AE194" s="31">
        <v>1.3218055555555557</v>
      </c>
      <c r="AF194" s="30">
        <v>0.21908902300206645</v>
      </c>
      <c r="AG194" s="30">
        <v>0.33821867925944005</v>
      </c>
      <c r="AH194" s="31">
        <v>0.27312775330396472</v>
      </c>
      <c r="AI194" s="1">
        <v>87.423312883435585</v>
      </c>
      <c r="AJ194" s="31">
        <v>7.494791666666667</v>
      </c>
      <c r="AK194" s="31">
        <v>7.494791666666667</v>
      </c>
      <c r="AL194" s="31">
        <v>7.125</v>
      </c>
      <c r="AM194" s="31" t="s">
        <v>100</v>
      </c>
      <c r="AN194" s="31">
        <v>0.62810999563509384</v>
      </c>
      <c r="AO194" s="31">
        <v>0.36643748408454291</v>
      </c>
      <c r="AP194" s="31">
        <v>6.1445614035087717</v>
      </c>
      <c r="AQ194" s="31">
        <v>5.090697674418605</v>
      </c>
      <c r="AR194" s="31">
        <v>0.67271051014136451</v>
      </c>
      <c r="AS194" s="31">
        <v>0.44593837535014008</v>
      </c>
      <c r="AT194" s="30">
        <v>0.39791666666666664</v>
      </c>
      <c r="AU194" s="30">
        <v>5.3092425295343984E-2</v>
      </c>
      <c r="AV194" s="28">
        <v>-0.35700000000000004</v>
      </c>
      <c r="AW194" s="28">
        <v>-0.10800000000000001</v>
      </c>
      <c r="AX194" s="28">
        <v>-0.16399999999999998</v>
      </c>
      <c r="AY194" s="28">
        <v>2.8500000000000001E-2</v>
      </c>
      <c r="AZ194" s="30" t="s">
        <v>100</v>
      </c>
      <c r="BA194" s="30">
        <v>3.27E-2</v>
      </c>
      <c r="BB194" s="30">
        <v>8.8235294117647065E-2</v>
      </c>
      <c r="BC194" s="30">
        <v>7.5681704974125519E-2</v>
      </c>
      <c r="BD194" s="30">
        <v>4.8892284186401833E-2</v>
      </c>
      <c r="BE194" s="30">
        <v>7.2574484339190226E-2</v>
      </c>
      <c r="BF194" s="30">
        <v>0.26870229007633589</v>
      </c>
      <c r="BG194" s="30">
        <v>7.9100000000000004E-2</v>
      </c>
      <c r="BH194" s="29">
        <v>19.2</v>
      </c>
      <c r="BI194" s="29">
        <v>19.2</v>
      </c>
      <c r="BJ194" s="29">
        <v>28.5</v>
      </c>
      <c r="BK194" s="29">
        <v>28.5</v>
      </c>
      <c r="BL194" s="29">
        <v>392.7</v>
      </c>
      <c r="BM194" s="29">
        <v>392.7</v>
      </c>
      <c r="BN194" s="29">
        <v>34.4</v>
      </c>
      <c r="BO194" s="29">
        <v>34.4</v>
      </c>
      <c r="BP194" s="29">
        <v>20.841984732824429</v>
      </c>
      <c r="BQ194" s="29">
        <v>25</v>
      </c>
      <c r="BR194" s="29">
        <v>0</v>
      </c>
      <c r="BS194" s="29">
        <v>5.84</v>
      </c>
      <c r="BT194" s="30">
        <v>0.28020364062557224</v>
      </c>
      <c r="BU194" s="29">
        <v>15.001984732824429</v>
      </c>
      <c r="BV194" s="29">
        <v>-11.64</v>
      </c>
      <c r="BW194" s="29">
        <v>13.36</v>
      </c>
      <c r="BX194" s="29">
        <v>217.6</v>
      </c>
      <c r="BY194" s="29">
        <v>275.39000000000004</v>
      </c>
      <c r="BZ194" s="29">
        <v>229.1</v>
      </c>
      <c r="CA194" s="29">
        <v>260.32</v>
      </c>
      <c r="CB194" s="29">
        <v>-7.64</v>
      </c>
      <c r="CC194" s="31">
        <v>0.49399999999999999</v>
      </c>
      <c r="CD194" s="31">
        <v>0.439</v>
      </c>
      <c r="CE194" s="31">
        <v>0.36</v>
      </c>
      <c r="CF194" s="31">
        <v>0.76027609981559341</v>
      </c>
      <c r="CG194" s="31">
        <v>0.81786136605552473</v>
      </c>
      <c r="CH194" s="29">
        <v>40.857000000000006</v>
      </c>
      <c r="CI194" s="29">
        <v>28.949000000000002</v>
      </c>
      <c r="CJ194" s="29">
        <v>-7.64</v>
      </c>
      <c r="CK194" s="28" t="str">
        <f t="shared" ref="CK194:CK257" si="6">IF(CJ194=0,0,IF(BV194&gt;0,CJ194/BV194,"NA"))</f>
        <v>NA</v>
      </c>
      <c r="CL194" s="34">
        <f t="shared" si="5"/>
        <v>1.5085279655808237</v>
      </c>
      <c r="CM194" s="29">
        <v>26.2</v>
      </c>
      <c r="CN194" s="29">
        <v>7.04</v>
      </c>
      <c r="CO194" s="29">
        <v>19.2</v>
      </c>
      <c r="CP194" s="29">
        <v>143.9</v>
      </c>
      <c r="CQ194" s="29">
        <v>34.4</v>
      </c>
      <c r="CR194" s="29">
        <v>175.12</v>
      </c>
      <c r="CS194" s="29">
        <v>-11.64</v>
      </c>
      <c r="CT194" s="29">
        <v>0</v>
      </c>
      <c r="CU194" s="29">
        <v>28.5</v>
      </c>
      <c r="CV194" s="29">
        <v>260.32</v>
      </c>
      <c r="CW194" s="29">
        <v>34.4</v>
      </c>
      <c r="CX194" s="28">
        <v>8.8235294117647065E-2</v>
      </c>
      <c r="CY194" s="28">
        <v>7.5681704974125519E-2</v>
      </c>
      <c r="CZ194" s="31">
        <v>5.090697674418605</v>
      </c>
      <c r="DA194" s="5" t="s">
        <v>100</v>
      </c>
      <c r="DB194" s="9"/>
      <c r="DC194" s="9"/>
    </row>
    <row r="195" spans="1:107" ht="20">
      <c r="A195" s="25" t="s">
        <v>352</v>
      </c>
      <c r="B195" s="25" t="s">
        <v>353</v>
      </c>
      <c r="C195" s="26" t="s">
        <v>117</v>
      </c>
      <c r="D195" s="26" t="s">
        <v>1137</v>
      </c>
      <c r="E195" s="32" t="s">
        <v>99</v>
      </c>
      <c r="F195" s="32" t="s">
        <v>1138</v>
      </c>
      <c r="G195" s="27">
        <v>0.89</v>
      </c>
      <c r="H195" s="27">
        <v>1.2112184267923731</v>
      </c>
      <c r="I195" s="28">
        <v>9.0499999999999997E-2</v>
      </c>
      <c r="J195" s="28">
        <v>0.17071526762470976</v>
      </c>
      <c r="K195" s="28">
        <v>3.2000000000000001E-2</v>
      </c>
      <c r="L195" s="28">
        <v>9.3100000000000002E-2</v>
      </c>
      <c r="M195" s="28">
        <v>7.7272999999999994E-2</v>
      </c>
      <c r="N195" s="28">
        <v>0.13634013290266628</v>
      </c>
      <c r="O195" s="28">
        <v>-0.13450880307948301</v>
      </c>
      <c r="P195" s="28">
        <v>-8.9485381125017291E-2</v>
      </c>
      <c r="Q195" s="29">
        <v>805.2</v>
      </c>
      <c r="R195" s="29">
        <v>0</v>
      </c>
      <c r="S195" s="29">
        <v>468.6</v>
      </c>
      <c r="T195" s="29">
        <v>468.6</v>
      </c>
      <c r="U195" s="29">
        <v>1273.8000000000002</v>
      </c>
      <c r="V195" s="29">
        <v>16.100000000000001</v>
      </c>
      <c r="W195" s="29">
        <v>1257.7000000000003</v>
      </c>
      <c r="X195" s="30">
        <v>1.2639346836238028E-2</v>
      </c>
      <c r="Y195" s="31">
        <v>8.4498035991595874E-2</v>
      </c>
      <c r="Z195" s="30">
        <v>0.41083640189374021</v>
      </c>
      <c r="AA195" s="30">
        <v>0.36787564766839376</v>
      </c>
      <c r="AB195" s="30">
        <v>0.69732142857142865</v>
      </c>
      <c r="AC195" s="30">
        <v>0.58196721311475408</v>
      </c>
      <c r="AD195" s="29">
        <v>0.105</v>
      </c>
      <c r="AE195" s="31">
        <v>1.6917222222222226</v>
      </c>
      <c r="AF195" s="30">
        <v>0.19493588689617927</v>
      </c>
      <c r="AG195" s="30">
        <v>0.39397568720069914</v>
      </c>
      <c r="AH195" s="31">
        <v>0.36170212765957449</v>
      </c>
      <c r="AI195" s="1">
        <v>3.0824372759856633</v>
      </c>
      <c r="AJ195" s="31">
        <v>14.911111111111111</v>
      </c>
      <c r="AK195" s="31">
        <v>27.861591695501733</v>
      </c>
      <c r="AL195" s="31">
        <v>21</v>
      </c>
      <c r="AM195" s="31">
        <v>1.6207729468599035</v>
      </c>
      <c r="AN195" s="31">
        <v>1.1982142857142857</v>
      </c>
      <c r="AO195" s="31">
        <v>0.94718268439007181</v>
      </c>
      <c r="AP195" s="31">
        <v>14.624418604651167</v>
      </c>
      <c r="AQ195" s="31">
        <v>8.7461752433936031</v>
      </c>
      <c r="AR195" s="31">
        <v>1.1276786514839059</v>
      </c>
      <c r="AS195" s="31">
        <v>1.4794730031760972</v>
      </c>
      <c r="AT195" s="30">
        <v>1.7647058823529413</v>
      </c>
      <c r="AU195" s="30">
        <v>6.3338301043219067E-2</v>
      </c>
      <c r="AV195" s="28">
        <v>-0.30099999999999999</v>
      </c>
      <c r="AW195" s="28">
        <v>-0.20399999999999999</v>
      </c>
      <c r="AX195" s="28">
        <v>9.8900000000000002E-2</v>
      </c>
      <c r="AY195" s="28">
        <v>0.115</v>
      </c>
      <c r="AZ195" s="30">
        <v>9.1999999999999998E-2</v>
      </c>
      <c r="BA195" s="30">
        <v>6.8400000000000002E-2</v>
      </c>
      <c r="BB195" s="30">
        <v>3.6206464545226753E-2</v>
      </c>
      <c r="BC195" s="30">
        <v>4.6854751777648987E-2</v>
      </c>
      <c r="BD195" s="30">
        <v>3.625642955714465E-2</v>
      </c>
      <c r="BE195" s="30">
        <v>0.10789110525655501</v>
      </c>
      <c r="BF195" s="30">
        <v>0.37982832618025747</v>
      </c>
      <c r="BG195" s="30">
        <v>0.10390000000000001</v>
      </c>
      <c r="BH195" s="29">
        <v>54</v>
      </c>
      <c r="BI195" s="29">
        <v>28.9</v>
      </c>
      <c r="BJ195" s="29">
        <v>86</v>
      </c>
      <c r="BK195" s="29">
        <v>86</v>
      </c>
      <c r="BL195" s="29">
        <v>850.1</v>
      </c>
      <c r="BM195" s="29">
        <v>797.1</v>
      </c>
      <c r="BN195" s="29">
        <v>162.9</v>
      </c>
      <c r="BO195" s="29">
        <v>143.80000000000001</v>
      </c>
      <c r="BP195" s="29">
        <v>53.334763948497852</v>
      </c>
      <c r="BQ195" s="29">
        <v>-126.39999999999998</v>
      </c>
      <c r="BR195" s="29">
        <v>0</v>
      </c>
      <c r="BS195" s="29">
        <v>192.6</v>
      </c>
      <c r="BT195" s="30">
        <v>3.6111531343043373</v>
      </c>
      <c r="BU195" s="29">
        <v>-139.26523605150214</v>
      </c>
      <c r="BV195" s="29">
        <v>-37.300000000000011</v>
      </c>
      <c r="BW195" s="29">
        <v>-163.69999999999999</v>
      </c>
      <c r="BX195" s="29">
        <v>798.2</v>
      </c>
      <c r="BY195" s="29">
        <v>1138.3000000000002</v>
      </c>
      <c r="BZ195" s="29">
        <v>672</v>
      </c>
      <c r="CA195" s="29">
        <v>1115.3</v>
      </c>
      <c r="CB195" s="29">
        <v>-51</v>
      </c>
      <c r="CC195" s="31">
        <v>0.51200000000000001</v>
      </c>
      <c r="CD195" s="31">
        <v>0.80600000000000005</v>
      </c>
      <c r="CE195" s="31">
        <v>0.36</v>
      </c>
      <c r="CF195" s="31">
        <v>0.79647497894101738</v>
      </c>
      <c r="CG195" s="31">
        <v>0.96427484534155716</v>
      </c>
      <c r="CH195" s="29">
        <v>101.9029</v>
      </c>
      <c r="CI195" s="29">
        <v>49.440000000000005</v>
      </c>
      <c r="CJ195" s="29">
        <v>-51</v>
      </c>
      <c r="CK195" s="28" t="str">
        <f t="shared" si="6"/>
        <v>NA</v>
      </c>
      <c r="CL195" s="34">
        <f t="shared" ref="CL195:CL258" si="7">IF(CA195&gt;0,IF(BL195&gt;0,BL195/CA195,"NA"),"NA")</f>
        <v>0.76221644400609712</v>
      </c>
      <c r="CM195" s="29">
        <v>46.6</v>
      </c>
      <c r="CN195" s="29">
        <v>17.7</v>
      </c>
      <c r="CO195" s="29">
        <v>28.9</v>
      </c>
      <c r="CP195" s="29">
        <v>805.2</v>
      </c>
      <c r="CQ195" s="29">
        <v>143.80000000000001</v>
      </c>
      <c r="CR195" s="29">
        <v>1257.7000000000003</v>
      </c>
      <c r="CS195" s="29">
        <v>-37.300000000000011</v>
      </c>
      <c r="CT195" s="29">
        <v>0</v>
      </c>
      <c r="CU195" s="29">
        <v>86</v>
      </c>
      <c r="CV195" s="29">
        <v>1115.3</v>
      </c>
      <c r="CW195" s="29">
        <v>162.9</v>
      </c>
      <c r="CX195" s="28">
        <v>3.6206464545226753E-2</v>
      </c>
      <c r="CY195" s="28">
        <v>4.6854751777648987E-2</v>
      </c>
      <c r="CZ195" s="31">
        <v>7.7206875383670974</v>
      </c>
      <c r="DA195" s="5" t="s">
        <v>100</v>
      </c>
      <c r="DB195" s="9"/>
      <c r="DC195" s="9"/>
    </row>
    <row r="196" spans="1:107" ht="20">
      <c r="A196" s="25" t="s">
        <v>965</v>
      </c>
      <c r="B196" s="25" t="s">
        <v>966</v>
      </c>
      <c r="C196" s="26" t="s">
        <v>147</v>
      </c>
      <c r="D196" s="26" t="s">
        <v>1137</v>
      </c>
      <c r="E196" s="32" t="s">
        <v>99</v>
      </c>
      <c r="F196" s="32" t="s">
        <v>1138</v>
      </c>
      <c r="G196" s="27">
        <v>0.75</v>
      </c>
      <c r="H196" s="27">
        <v>0.788328729281768</v>
      </c>
      <c r="I196" s="28">
        <v>9.0499999999999997E-2</v>
      </c>
      <c r="J196" s="28">
        <v>0.13244375</v>
      </c>
      <c r="K196" s="28">
        <v>3.6999999999999998E-2</v>
      </c>
      <c r="L196" s="28">
        <v>9.8099999999999993E-2</v>
      </c>
      <c r="M196" s="28">
        <v>8.1422999999999995E-2</v>
      </c>
      <c r="N196" s="28">
        <v>0.12996310906701708</v>
      </c>
      <c r="O196" s="28">
        <v>-0.13783263888888889</v>
      </c>
      <c r="P196" s="28">
        <v>-0.12019225300115059</v>
      </c>
      <c r="Q196" s="29">
        <v>36.200000000000003</v>
      </c>
      <c r="R196" s="29">
        <v>0</v>
      </c>
      <c r="S196" s="29">
        <v>1.85</v>
      </c>
      <c r="T196" s="29">
        <v>1.85</v>
      </c>
      <c r="U196" s="29">
        <v>38.050000000000004</v>
      </c>
      <c r="V196" s="29">
        <v>0.40200000000000002</v>
      </c>
      <c r="W196" s="29">
        <v>37.648000000000003</v>
      </c>
      <c r="X196" s="30">
        <v>1.0565045992115637E-2</v>
      </c>
      <c r="Y196" s="31">
        <v>0.58898791140915907</v>
      </c>
      <c r="Z196" s="30">
        <v>0.10601719197707737</v>
      </c>
      <c r="AA196" s="30">
        <v>4.862023653088042E-2</v>
      </c>
      <c r="AB196" s="30">
        <v>0.1185897435897436</v>
      </c>
      <c r="AC196" s="30">
        <v>5.1104972375690609E-2</v>
      </c>
      <c r="AD196" s="29">
        <v>1.6E-2</v>
      </c>
      <c r="AE196" s="31">
        <v>0.74763888888888896</v>
      </c>
      <c r="AF196" s="30">
        <v>5.4772255750516613E-2</v>
      </c>
      <c r="AG196" s="30">
        <v>0.50664336569227864</v>
      </c>
      <c r="AH196" s="31">
        <v>0.40909090909090917</v>
      </c>
      <c r="AI196" s="1">
        <v>0.71119133574007221</v>
      </c>
      <c r="AJ196" s="31">
        <v>646.42857142857144</v>
      </c>
      <c r="AK196" s="31" t="s">
        <v>100</v>
      </c>
      <c r="AL196" s="31" t="s">
        <v>100</v>
      </c>
      <c r="AM196" s="31" t="s">
        <v>100</v>
      </c>
      <c r="AN196" s="31">
        <v>2.3205128205128207</v>
      </c>
      <c r="AO196" s="31">
        <v>7.3427991886409743</v>
      </c>
      <c r="AP196" s="31">
        <v>191.10659898477158</v>
      </c>
      <c r="AQ196" s="31">
        <v>44.979689366786147</v>
      </c>
      <c r="AR196" s="31">
        <v>2.2083528859690289</v>
      </c>
      <c r="AS196" s="31">
        <v>7.6365111561866135</v>
      </c>
      <c r="AT196" s="30" t="s">
        <v>100</v>
      </c>
      <c r="AU196" s="30">
        <v>0</v>
      </c>
      <c r="AV196" s="28" t="s">
        <v>100</v>
      </c>
      <c r="AW196" s="28" t="s">
        <v>100</v>
      </c>
      <c r="AX196" s="28">
        <v>0.127</v>
      </c>
      <c r="AY196" s="28">
        <v>0.16399999999999998</v>
      </c>
      <c r="AZ196" s="30" t="s">
        <v>100</v>
      </c>
      <c r="BA196" s="30" t="s">
        <v>100</v>
      </c>
      <c r="BB196" s="30">
        <v>-5.3888888888888892E-3</v>
      </c>
      <c r="BC196" s="30">
        <v>9.770856065866482E-3</v>
      </c>
      <c r="BD196" s="30">
        <v>-2.0905172413793107E-2</v>
      </c>
      <c r="BE196" s="30">
        <v>4.245689655172414E-2</v>
      </c>
      <c r="BF196" s="30">
        <v>0</v>
      </c>
      <c r="BG196" s="30" t="s">
        <v>100</v>
      </c>
      <c r="BH196" s="29">
        <v>5.6000000000000001E-2</v>
      </c>
      <c r="BI196" s="29">
        <v>-9.7000000000000003E-2</v>
      </c>
      <c r="BJ196" s="29">
        <v>0.19700000000000001</v>
      </c>
      <c r="BK196" s="29">
        <v>0.19700000000000001</v>
      </c>
      <c r="BL196" s="29">
        <v>4.93</v>
      </c>
      <c r="BM196" s="29">
        <v>4.6399999999999997</v>
      </c>
      <c r="BN196" s="29">
        <v>1.04</v>
      </c>
      <c r="BO196" s="29">
        <v>0.83699999999999997</v>
      </c>
      <c r="BP196" s="29">
        <v>0.19700000000000001</v>
      </c>
      <c r="BQ196" s="29">
        <v>0.54700000000000004</v>
      </c>
      <c r="BR196" s="29">
        <v>0</v>
      </c>
      <c r="BS196" s="29">
        <v>0.60199999999999998</v>
      </c>
      <c r="BT196" s="30">
        <v>3.0558375634517763</v>
      </c>
      <c r="BU196" s="29">
        <v>-0.40499999999999997</v>
      </c>
      <c r="BV196" s="29">
        <v>-1.246</v>
      </c>
      <c r="BW196" s="29">
        <v>-0.69899999999999995</v>
      </c>
      <c r="BX196" s="29">
        <v>18</v>
      </c>
      <c r="BY196" s="29">
        <v>20.161999999999999</v>
      </c>
      <c r="BZ196" s="29">
        <v>15.6</v>
      </c>
      <c r="CA196" s="29">
        <v>17.047999999999998</v>
      </c>
      <c r="CB196" s="29">
        <v>0</v>
      </c>
      <c r="CC196" s="31">
        <v>0.185</v>
      </c>
      <c r="CD196" s="31">
        <v>0.44</v>
      </c>
      <c r="CE196" s="31">
        <v>0.36</v>
      </c>
      <c r="CF196" s="31" t="s">
        <v>100</v>
      </c>
      <c r="CG196" s="31" t="s">
        <v>100</v>
      </c>
      <c r="CH196" s="29" t="s">
        <v>100</v>
      </c>
      <c r="CI196" s="29" t="s">
        <v>100</v>
      </c>
      <c r="CJ196" s="29">
        <v>0</v>
      </c>
      <c r="CK196" s="28">
        <f t="shared" si="6"/>
        <v>0</v>
      </c>
      <c r="CL196" s="34">
        <f t="shared" si="7"/>
        <v>0.28918348193336463</v>
      </c>
      <c r="CM196" s="29" t="s">
        <v>100</v>
      </c>
      <c r="CN196" s="29" t="s">
        <v>100</v>
      </c>
      <c r="CO196" s="29" t="s">
        <v>100</v>
      </c>
      <c r="CP196" s="29" t="s">
        <v>100</v>
      </c>
      <c r="CQ196" s="29">
        <v>0.83699999999999997</v>
      </c>
      <c r="CR196" s="29">
        <v>37.648000000000003</v>
      </c>
      <c r="CS196" s="29" t="s">
        <v>100</v>
      </c>
      <c r="CT196" s="29">
        <v>0</v>
      </c>
      <c r="CU196" s="29">
        <v>0.19700000000000001</v>
      </c>
      <c r="CV196" s="29">
        <v>17.047999999999998</v>
      </c>
      <c r="CW196" s="29">
        <v>1.04</v>
      </c>
      <c r="CX196" s="28">
        <v>-5.3888888888888892E-3</v>
      </c>
      <c r="CY196" s="28">
        <v>9.770856065866482E-3</v>
      </c>
      <c r="CZ196" s="31">
        <v>36.200000000000003</v>
      </c>
      <c r="DA196" s="5">
        <v>29.276190476190475</v>
      </c>
      <c r="DB196" s="9"/>
      <c r="DC196" s="9"/>
    </row>
    <row r="197" spans="1:107" ht="20">
      <c r="A197" s="25" t="s">
        <v>895</v>
      </c>
      <c r="B197" s="25" t="s">
        <v>896</v>
      </c>
      <c r="C197" s="26" t="s">
        <v>147</v>
      </c>
      <c r="D197" s="26" t="s">
        <v>1137</v>
      </c>
      <c r="E197" s="32" t="s">
        <v>99</v>
      </c>
      <c r="F197" s="32" t="s">
        <v>1138</v>
      </c>
      <c r="G197" s="27">
        <v>0.75</v>
      </c>
      <c r="H197" s="27">
        <v>1.0761377533193572</v>
      </c>
      <c r="I197" s="28">
        <v>9.0499999999999997E-2</v>
      </c>
      <c r="J197" s="28">
        <v>0.15849046667540184</v>
      </c>
      <c r="K197" s="28">
        <v>4.7E-2</v>
      </c>
      <c r="L197" s="28">
        <v>0.1081</v>
      </c>
      <c r="M197" s="28">
        <v>8.9722999999999997E-2</v>
      </c>
      <c r="N197" s="28">
        <v>0.1290540330985212</v>
      </c>
      <c r="O197" s="28">
        <v>-0.15564900326076769</v>
      </c>
      <c r="P197" s="28">
        <v>-0.12571177286774279</v>
      </c>
      <c r="Q197" s="29">
        <v>31.8</v>
      </c>
      <c r="R197" s="29">
        <v>0</v>
      </c>
      <c r="S197" s="29">
        <v>23.8</v>
      </c>
      <c r="T197" s="29">
        <v>23.8</v>
      </c>
      <c r="U197" s="29">
        <v>55.6</v>
      </c>
      <c r="V197" s="29">
        <v>0.67800000000000005</v>
      </c>
      <c r="W197" s="29">
        <v>54.922000000000004</v>
      </c>
      <c r="X197" s="30">
        <v>1.2194244604316548E-2</v>
      </c>
      <c r="Y197" s="31">
        <v>2.3005449834718129E-2</v>
      </c>
      <c r="Z197" s="30">
        <v>0.24973767051416582</v>
      </c>
      <c r="AA197" s="30">
        <v>0.42805755395683454</v>
      </c>
      <c r="AB197" s="30">
        <v>0.33286713286713288</v>
      </c>
      <c r="AC197" s="30">
        <v>0.7484276729559749</v>
      </c>
      <c r="AD197" s="29">
        <v>2.8000000000000001E-2</v>
      </c>
      <c r="AE197" s="31">
        <v>0.85530555555555565</v>
      </c>
      <c r="AF197" s="30">
        <v>3.1622776601683791E-2</v>
      </c>
      <c r="AG197" s="30" t="s">
        <v>100</v>
      </c>
      <c r="AH197" s="31">
        <v>0.28000000000000003</v>
      </c>
      <c r="AI197" s="1">
        <v>4.2517006802721093</v>
      </c>
      <c r="AJ197" s="31">
        <v>32.61538461538462</v>
      </c>
      <c r="AK197" s="31">
        <v>136.48068669527896</v>
      </c>
      <c r="AL197" s="31" t="s">
        <v>100</v>
      </c>
      <c r="AM197" s="31" t="s">
        <v>100</v>
      </c>
      <c r="AN197" s="31">
        <v>0.44475524475524475</v>
      </c>
      <c r="AO197" s="31">
        <v>2.0649350649350651</v>
      </c>
      <c r="AP197" s="31">
        <v>87.875200000000007</v>
      </c>
      <c r="AQ197" s="31">
        <v>15.692000000000002</v>
      </c>
      <c r="AR197" s="31">
        <v>0.58043583944537214</v>
      </c>
      <c r="AS197" s="31">
        <v>3.5663636363636364</v>
      </c>
      <c r="AT197" s="30">
        <v>0</v>
      </c>
      <c r="AU197" s="30">
        <v>0</v>
      </c>
      <c r="AV197" s="28">
        <v>-0.33299999999999996</v>
      </c>
      <c r="AW197" s="28">
        <v>-0.18</v>
      </c>
      <c r="AX197" s="28">
        <v>1.03E-2</v>
      </c>
      <c r="AY197" s="28">
        <v>0.10199999999999999</v>
      </c>
      <c r="AZ197" s="30" t="s">
        <v>100</v>
      </c>
      <c r="BA197" s="30" t="s">
        <v>100</v>
      </c>
      <c r="BB197" s="30">
        <v>2.8414634146341467E-3</v>
      </c>
      <c r="BC197" s="30">
        <v>3.3422602307784086E-3</v>
      </c>
      <c r="BD197" s="30">
        <v>1.7132352941176474E-2</v>
      </c>
      <c r="BE197" s="30">
        <v>4.595588235294118E-2</v>
      </c>
      <c r="BF197" s="30">
        <v>0.41898148148148145</v>
      </c>
      <c r="BG197" s="30" t="s">
        <v>100</v>
      </c>
      <c r="BH197" s="29">
        <v>0.97499999999999998</v>
      </c>
      <c r="BI197" s="29">
        <v>0.23300000000000001</v>
      </c>
      <c r="BJ197" s="29">
        <v>0.625</v>
      </c>
      <c r="BK197" s="29">
        <v>0.625</v>
      </c>
      <c r="BL197" s="29">
        <v>15.4</v>
      </c>
      <c r="BM197" s="29">
        <v>13.6</v>
      </c>
      <c r="BN197" s="29">
        <v>4.3899999999999997</v>
      </c>
      <c r="BO197" s="29">
        <v>3.5</v>
      </c>
      <c r="BP197" s="29">
        <v>0.36313657407407413</v>
      </c>
      <c r="BQ197" s="29">
        <v>0.749</v>
      </c>
      <c r="BR197" s="29">
        <v>0</v>
      </c>
      <c r="BS197" s="29">
        <v>3</v>
      </c>
      <c r="BT197" s="30">
        <v>8.2613545816733058</v>
      </c>
      <c r="BU197" s="29">
        <v>-2.636863425925926</v>
      </c>
      <c r="BV197" s="29">
        <v>-3.516</v>
      </c>
      <c r="BW197" s="29">
        <v>-2.7669999999999999</v>
      </c>
      <c r="BX197" s="29">
        <v>82</v>
      </c>
      <c r="BY197" s="29">
        <v>108.65</v>
      </c>
      <c r="BZ197" s="29">
        <v>71.5</v>
      </c>
      <c r="CA197" s="29">
        <v>94.622</v>
      </c>
      <c r="CB197" s="29">
        <v>0</v>
      </c>
      <c r="CC197" s="31">
        <v>-9.7000000000000003E-2</v>
      </c>
      <c r="CD197" s="31">
        <v>1.1299999999999999</v>
      </c>
      <c r="CE197" s="31">
        <v>0.36</v>
      </c>
      <c r="CF197" s="31" t="s">
        <v>100</v>
      </c>
      <c r="CG197" s="31" t="s">
        <v>100</v>
      </c>
      <c r="CH197" s="29" t="s">
        <v>100</v>
      </c>
      <c r="CI197" s="29" t="s">
        <v>100</v>
      </c>
      <c r="CJ197" s="29">
        <v>0</v>
      </c>
      <c r="CK197" s="28">
        <f t="shared" si="6"/>
        <v>0</v>
      </c>
      <c r="CL197" s="34">
        <f t="shared" si="7"/>
        <v>0.16275284817484306</v>
      </c>
      <c r="CM197" s="29">
        <v>0.432</v>
      </c>
      <c r="CN197" s="29">
        <v>0.18099999999999999</v>
      </c>
      <c r="CO197" s="29">
        <v>0.23300000000000001</v>
      </c>
      <c r="CP197" s="29">
        <v>31.8</v>
      </c>
      <c r="CQ197" s="29">
        <v>3.5</v>
      </c>
      <c r="CR197" s="29">
        <v>54.922000000000004</v>
      </c>
      <c r="CS197" s="29" t="s">
        <v>100</v>
      </c>
      <c r="CT197" s="29">
        <v>0</v>
      </c>
      <c r="CU197" s="29">
        <v>0.625</v>
      </c>
      <c r="CV197" s="29">
        <v>94.622</v>
      </c>
      <c r="CW197" s="29">
        <v>4.3899999999999997</v>
      </c>
      <c r="CX197" s="28">
        <v>2.8414634146341467E-3</v>
      </c>
      <c r="CY197" s="28">
        <v>3.3422602307784086E-3</v>
      </c>
      <c r="CZ197" s="31">
        <v>12.510706150341688</v>
      </c>
      <c r="DA197" s="5">
        <v>31.71464330413016</v>
      </c>
      <c r="DB197" s="9"/>
      <c r="DC197" s="9"/>
    </row>
    <row r="198" spans="1:107" ht="20">
      <c r="A198" s="25" t="s">
        <v>719</v>
      </c>
      <c r="B198" s="25" t="s">
        <v>720</v>
      </c>
      <c r="C198" s="26" t="s">
        <v>115</v>
      </c>
      <c r="D198" s="26" t="s">
        <v>1137</v>
      </c>
      <c r="E198" s="32" t="s">
        <v>99</v>
      </c>
      <c r="F198" s="32" t="s">
        <v>1138</v>
      </c>
      <c r="G198" s="27">
        <v>0.85</v>
      </c>
      <c r="H198" s="27">
        <v>0.91716990533134024</v>
      </c>
      <c r="I198" s="28">
        <v>9.0499999999999997E-2</v>
      </c>
      <c r="J198" s="28">
        <v>0.14410387643248629</v>
      </c>
      <c r="K198" s="28">
        <v>4.7E-2</v>
      </c>
      <c r="L198" s="28">
        <v>0.1081</v>
      </c>
      <c r="M198" s="28">
        <v>8.9722999999999997E-2</v>
      </c>
      <c r="N198" s="28">
        <v>0.1375610096427789</v>
      </c>
      <c r="O198" s="28">
        <v>-3.3867655960045345E-2</v>
      </c>
      <c r="P198" s="28">
        <v>-6.1060816069414603E-2</v>
      </c>
      <c r="Q198" s="29">
        <v>356.8</v>
      </c>
      <c r="R198" s="29">
        <v>0</v>
      </c>
      <c r="S198" s="29">
        <v>48.8</v>
      </c>
      <c r="T198" s="29">
        <v>48.8</v>
      </c>
      <c r="U198" s="29">
        <v>405.6</v>
      </c>
      <c r="V198" s="29">
        <v>14.3</v>
      </c>
      <c r="W198" s="29">
        <v>391.3</v>
      </c>
      <c r="X198" s="30">
        <v>3.5256410256410256E-2</v>
      </c>
      <c r="Y198" s="31">
        <v>8.0978812997835655E-3</v>
      </c>
      <c r="Z198" s="30">
        <v>0.72082717872968993</v>
      </c>
      <c r="AA198" s="30">
        <v>0.12031558185404338</v>
      </c>
      <c r="AB198" s="30">
        <v>2.5820105820105819</v>
      </c>
      <c r="AC198" s="30">
        <v>0.13677130044843047</v>
      </c>
      <c r="AD198" s="29">
        <v>5.2999999999999999E-2</v>
      </c>
      <c r="AE198" s="31">
        <v>-7.4194444444444452E-2</v>
      </c>
      <c r="AF198" s="30" t="s">
        <v>100</v>
      </c>
      <c r="AG198" s="30" t="s">
        <v>100</v>
      </c>
      <c r="AH198" s="31">
        <v>0.31111111111111112</v>
      </c>
      <c r="AI198" s="1">
        <v>1.5109343936381707</v>
      </c>
      <c r="AJ198" s="31">
        <v>254.85714285714289</v>
      </c>
      <c r="AK198" s="31">
        <v>254.85714285714289</v>
      </c>
      <c r="AL198" s="31" t="s">
        <v>100</v>
      </c>
      <c r="AM198" s="31" t="s">
        <v>100</v>
      </c>
      <c r="AN198" s="31">
        <v>18.87830687830688</v>
      </c>
      <c r="AO198" s="31">
        <v>5.3573573573573583</v>
      </c>
      <c r="AP198" s="31">
        <v>51.486842105263165</v>
      </c>
      <c r="AQ198" s="31">
        <v>18.722488038277515</v>
      </c>
      <c r="AR198" s="31">
        <v>7.3277153558052452</v>
      </c>
      <c r="AS198" s="31">
        <v>5.8753753753753761</v>
      </c>
      <c r="AT198" s="30">
        <v>0</v>
      </c>
      <c r="AU198" s="30">
        <v>0</v>
      </c>
      <c r="AV198" s="28" t="s">
        <v>100</v>
      </c>
      <c r="AW198" s="28">
        <v>0.67700000000000005</v>
      </c>
      <c r="AX198" s="28">
        <v>0.26899999999999996</v>
      </c>
      <c r="AY198" s="28">
        <v>-3.5000000000000003E-2</v>
      </c>
      <c r="AZ198" s="30" t="s">
        <v>100</v>
      </c>
      <c r="BA198" s="30" t="s">
        <v>100</v>
      </c>
      <c r="BB198" s="30">
        <v>0.11023622047244094</v>
      </c>
      <c r="BC198" s="30">
        <v>7.6500193573364295E-2</v>
      </c>
      <c r="BD198" s="30">
        <v>2.1021021021021023E-2</v>
      </c>
      <c r="BE198" s="30">
        <v>0.11411411411411412</v>
      </c>
      <c r="BF198" s="30">
        <v>0.42222222222222217</v>
      </c>
      <c r="BG198" s="30">
        <v>0.34329999999999999</v>
      </c>
      <c r="BH198" s="29">
        <v>1.4</v>
      </c>
      <c r="BI198" s="29">
        <v>1.4</v>
      </c>
      <c r="BJ198" s="29">
        <v>7.6</v>
      </c>
      <c r="BK198" s="29">
        <v>7.6</v>
      </c>
      <c r="BL198" s="29">
        <v>66.599999999999994</v>
      </c>
      <c r="BM198" s="29">
        <v>66.599999999999994</v>
      </c>
      <c r="BN198" s="29">
        <v>20.9</v>
      </c>
      <c r="BO198" s="29">
        <v>20.9</v>
      </c>
      <c r="BP198" s="29">
        <v>4.391111111111111</v>
      </c>
      <c r="BQ198" s="29">
        <v>6.31</v>
      </c>
      <c r="BR198" s="29">
        <v>0</v>
      </c>
      <c r="BS198" s="29">
        <v>6.27</v>
      </c>
      <c r="BT198" s="30">
        <v>1.4278846153846154</v>
      </c>
      <c r="BU198" s="29">
        <v>-1.8788888888888886</v>
      </c>
      <c r="BV198" s="29">
        <v>-11.18</v>
      </c>
      <c r="BW198" s="29">
        <v>-4.8699999999999992</v>
      </c>
      <c r="BX198" s="29">
        <v>12.7</v>
      </c>
      <c r="BY198" s="29">
        <v>57.400000000000006</v>
      </c>
      <c r="BZ198" s="29">
        <v>18.899999999999999</v>
      </c>
      <c r="CA198" s="29">
        <v>53.399999999999991</v>
      </c>
      <c r="CB198" s="29">
        <v>0</v>
      </c>
      <c r="CC198" s="31">
        <v>2E-3</v>
      </c>
      <c r="CD198" s="31">
        <v>-8.5000000000000006E-2</v>
      </c>
      <c r="CE198" s="31">
        <v>0.36</v>
      </c>
      <c r="CF198" s="31">
        <v>1.1192820689858618</v>
      </c>
      <c r="CG198" s="31">
        <v>1.7155332464447233</v>
      </c>
      <c r="CH198" s="29">
        <v>6.5329999999999995</v>
      </c>
      <c r="CI198" s="29">
        <v>-19.380099999999999</v>
      </c>
      <c r="CJ198" s="29">
        <v>0</v>
      </c>
      <c r="CK198" s="28">
        <f t="shared" si="6"/>
        <v>0</v>
      </c>
      <c r="CL198" s="34">
        <f t="shared" si="7"/>
        <v>1.2471910112359552</v>
      </c>
      <c r="CM198" s="29">
        <v>2.7</v>
      </c>
      <c r="CN198" s="29">
        <v>1.1399999999999999</v>
      </c>
      <c r="CO198" s="29">
        <v>1.4</v>
      </c>
      <c r="CP198" s="29">
        <v>356.8</v>
      </c>
      <c r="CQ198" s="29">
        <v>20.9</v>
      </c>
      <c r="CR198" s="29">
        <v>391.3</v>
      </c>
      <c r="CS198" s="29" t="s">
        <v>100</v>
      </c>
      <c r="CT198" s="29">
        <v>0</v>
      </c>
      <c r="CU198" s="29">
        <v>7.6</v>
      </c>
      <c r="CV198" s="29">
        <v>53.399999999999991</v>
      </c>
      <c r="CW198" s="29">
        <v>20.9</v>
      </c>
      <c r="CX198" s="28">
        <v>0.11023622047244094</v>
      </c>
      <c r="CY198" s="28">
        <v>7.6500193573364295E-2</v>
      </c>
      <c r="CZ198" s="31">
        <v>18.722488038277515</v>
      </c>
      <c r="DA198" s="5" t="s">
        <v>100</v>
      </c>
      <c r="DB198" s="9"/>
      <c r="DC198" s="9"/>
    </row>
    <row r="199" spans="1:107" ht="20">
      <c r="A199" s="25" t="s">
        <v>983</v>
      </c>
      <c r="B199" s="25" t="s">
        <v>984</v>
      </c>
      <c r="C199" s="26" t="s">
        <v>139</v>
      </c>
      <c r="D199" s="26" t="s">
        <v>1137</v>
      </c>
      <c r="E199" s="32" t="s">
        <v>99</v>
      </c>
      <c r="F199" s="32" t="s">
        <v>1138</v>
      </c>
      <c r="G199" s="27">
        <v>0.83</v>
      </c>
      <c r="H199" s="27">
        <v>3.7956725146198833</v>
      </c>
      <c r="I199" s="28">
        <v>9.0499999999999997E-2</v>
      </c>
      <c r="J199" s="28">
        <v>0.4046083625730994</v>
      </c>
      <c r="K199" s="28">
        <v>5.1999999999999998E-2</v>
      </c>
      <c r="L199" s="28">
        <v>0.11310000000000001</v>
      </c>
      <c r="M199" s="28">
        <v>9.3872999999999998E-2</v>
      </c>
      <c r="N199" s="28">
        <v>0.1618215255754476</v>
      </c>
      <c r="O199" s="28" t="s">
        <v>100</v>
      </c>
      <c r="P199" s="28">
        <v>-0.20817940843109317</v>
      </c>
      <c r="Q199" s="29">
        <v>17.100000000000001</v>
      </c>
      <c r="R199" s="29">
        <v>0</v>
      </c>
      <c r="S199" s="29">
        <v>61.1</v>
      </c>
      <c r="T199" s="29">
        <v>61.1</v>
      </c>
      <c r="U199" s="29">
        <v>78.2</v>
      </c>
      <c r="V199" s="29">
        <v>0.78600000000000003</v>
      </c>
      <c r="W199" s="29">
        <v>77.414000000000001</v>
      </c>
      <c r="X199" s="30">
        <v>1.0051150895140665E-2</v>
      </c>
      <c r="Y199" s="31">
        <v>0.24821185286103539</v>
      </c>
      <c r="Z199" s="30" t="s">
        <v>100</v>
      </c>
      <c r="AA199" s="30">
        <v>0.78132992327365725</v>
      </c>
      <c r="AB199" s="30" t="s">
        <v>100</v>
      </c>
      <c r="AC199" s="30">
        <v>3.5730994152046782</v>
      </c>
      <c r="AD199" s="29">
        <v>2.9000000000000001E-2</v>
      </c>
      <c r="AE199" s="31">
        <v>4.9450000000000003</v>
      </c>
      <c r="AF199" s="30">
        <v>0.17888543819998318</v>
      </c>
      <c r="AG199" s="30">
        <v>0.95591906038116004</v>
      </c>
      <c r="AH199" s="31">
        <v>0.74603174603174605</v>
      </c>
      <c r="AI199" s="1" t="s">
        <v>100</v>
      </c>
      <c r="AJ199" s="31" t="s">
        <v>100</v>
      </c>
      <c r="AK199" s="31" t="s">
        <v>100</v>
      </c>
      <c r="AL199" s="31" t="s">
        <v>100</v>
      </c>
      <c r="AM199" s="31" t="s">
        <v>100</v>
      </c>
      <c r="AN199" s="31" t="s">
        <v>100</v>
      </c>
      <c r="AO199" s="31">
        <v>6.6023166023166029</v>
      </c>
      <c r="AP199" s="31" t="s">
        <v>100</v>
      </c>
      <c r="AQ199" s="31" t="s">
        <v>100</v>
      </c>
      <c r="AR199" s="31">
        <v>3.5006783033372528</v>
      </c>
      <c r="AS199" s="31">
        <v>29.889575289575291</v>
      </c>
      <c r="AT199" s="30" t="s">
        <v>100</v>
      </c>
      <c r="AU199" s="30">
        <v>0</v>
      </c>
      <c r="AV199" s="28" t="s">
        <v>100</v>
      </c>
      <c r="AW199" s="28" t="s">
        <v>100</v>
      </c>
      <c r="AX199" s="28">
        <v>5.7599999999999998E-2</v>
      </c>
      <c r="AY199" s="28">
        <v>-9.2499999999999999E-2</v>
      </c>
      <c r="AZ199" s="30" t="s">
        <v>100</v>
      </c>
      <c r="BA199" s="30" t="s">
        <v>100</v>
      </c>
      <c r="BB199" s="30" t="s">
        <v>100</v>
      </c>
      <c r="BC199" s="30">
        <v>-4.6357882855645578E-2</v>
      </c>
      <c r="BD199" s="30">
        <v>-0.82954545454545447</v>
      </c>
      <c r="BE199" s="30">
        <v>-0.43560606060606055</v>
      </c>
      <c r="BF199" s="30">
        <v>0</v>
      </c>
      <c r="BG199" s="30">
        <v>3.3E-3</v>
      </c>
      <c r="BH199" s="29">
        <v>-2.99</v>
      </c>
      <c r="BI199" s="29">
        <v>-2.19</v>
      </c>
      <c r="BJ199" s="29">
        <v>-1.1499999999999999</v>
      </c>
      <c r="BK199" s="29">
        <v>-1.1499999999999999</v>
      </c>
      <c r="BL199" s="29">
        <v>2.59</v>
      </c>
      <c r="BM199" s="29">
        <v>2.64</v>
      </c>
      <c r="BN199" s="29">
        <v>-0.34100000000000003</v>
      </c>
      <c r="BO199" s="29">
        <v>-0.27200000000000002</v>
      </c>
      <c r="BP199" s="29">
        <v>-1.1499999999999999</v>
      </c>
      <c r="BQ199" s="29">
        <v>0.29000000000000004</v>
      </c>
      <c r="BR199" s="29">
        <v>0</v>
      </c>
      <c r="BS199" s="29">
        <v>1.6</v>
      </c>
      <c r="BT199" s="30" t="s">
        <v>100</v>
      </c>
      <c r="BU199" s="29">
        <v>-2.75</v>
      </c>
      <c r="BV199" s="29">
        <v>-4.08</v>
      </c>
      <c r="BW199" s="29">
        <v>-3.79</v>
      </c>
      <c r="BX199" s="29">
        <v>-8.14</v>
      </c>
      <c r="BY199" s="29">
        <v>24.807000000000002</v>
      </c>
      <c r="BZ199" s="29">
        <v>-10.3</v>
      </c>
      <c r="CA199" s="29">
        <v>22.113999999999997</v>
      </c>
      <c r="CB199" s="29">
        <v>0</v>
      </c>
      <c r="CC199" s="31">
        <v>1.1399999999999999</v>
      </c>
      <c r="CD199" s="31">
        <v>3.08</v>
      </c>
      <c r="CE199" s="31">
        <v>0.36</v>
      </c>
      <c r="CF199" s="31">
        <v>1.2224744938215657</v>
      </c>
      <c r="CG199" s="31">
        <v>1.375245220063785</v>
      </c>
      <c r="CH199" s="29">
        <v>-0.88109999999999999</v>
      </c>
      <c r="CI199" s="29">
        <v>-1.0010999999999999</v>
      </c>
      <c r="CJ199" s="29">
        <v>0</v>
      </c>
      <c r="CK199" s="28">
        <f t="shared" si="6"/>
        <v>0</v>
      </c>
      <c r="CL199" s="34">
        <f t="shared" si="7"/>
        <v>0.11712037623225108</v>
      </c>
      <c r="CM199" s="29" t="s">
        <v>100</v>
      </c>
      <c r="CN199" s="29" t="s">
        <v>100</v>
      </c>
      <c r="CO199" s="29" t="s">
        <v>100</v>
      </c>
      <c r="CP199" s="29" t="s">
        <v>100</v>
      </c>
      <c r="CQ199" s="29" t="s">
        <v>100</v>
      </c>
      <c r="CR199" s="29" t="s">
        <v>100</v>
      </c>
      <c r="CS199" s="29" t="s">
        <v>100</v>
      </c>
      <c r="CT199" s="29">
        <v>0</v>
      </c>
      <c r="CU199" s="29">
        <v>-1.1499999999999999</v>
      </c>
      <c r="CV199" s="29">
        <v>22.113999999999997</v>
      </c>
      <c r="CW199" s="29">
        <v>-0.34100000000000003</v>
      </c>
      <c r="CX199" s="28" t="s">
        <v>100</v>
      </c>
      <c r="CY199" s="28">
        <v>-4.6357882855645578E-2</v>
      </c>
      <c r="CZ199" s="31" t="s">
        <v>100</v>
      </c>
      <c r="DA199" s="5" t="s">
        <v>100</v>
      </c>
      <c r="DB199" s="9"/>
      <c r="DC199" s="9"/>
    </row>
    <row r="200" spans="1:107" ht="20">
      <c r="A200" s="25" t="s">
        <v>260</v>
      </c>
      <c r="B200" s="25" t="s">
        <v>261</v>
      </c>
      <c r="C200" s="26" t="s">
        <v>145</v>
      </c>
      <c r="D200" s="26" t="s">
        <v>1137</v>
      </c>
      <c r="E200" s="32" t="s">
        <v>99</v>
      </c>
      <c r="F200" s="32" t="s">
        <v>1138</v>
      </c>
      <c r="G200" s="27">
        <v>0.62</v>
      </c>
      <c r="H200" s="27">
        <v>5.9461581456981651</v>
      </c>
      <c r="I200" s="28">
        <v>9.0499999999999997E-2</v>
      </c>
      <c r="J200" s="28">
        <v>0.59922731218568392</v>
      </c>
      <c r="K200" s="28">
        <v>3.2000000000000001E-2</v>
      </c>
      <c r="L200" s="28">
        <v>9.3100000000000002E-2</v>
      </c>
      <c r="M200" s="28">
        <v>7.7272999999999994E-2</v>
      </c>
      <c r="N200" s="28">
        <v>0.12891441857270222</v>
      </c>
      <c r="O200" s="28">
        <v>-0.52720080364016597</v>
      </c>
      <c r="P200" s="28">
        <v>-9.5928038074199293E-2</v>
      </c>
      <c r="Q200" s="29">
        <v>388.7</v>
      </c>
      <c r="R200" s="29">
        <v>0</v>
      </c>
      <c r="S200" s="29">
        <v>3540</v>
      </c>
      <c r="T200" s="29">
        <v>3540</v>
      </c>
      <c r="U200" s="29">
        <v>3928.7</v>
      </c>
      <c r="V200" s="29">
        <v>95.4</v>
      </c>
      <c r="W200" s="29">
        <v>3833.2999999999997</v>
      </c>
      <c r="X200" s="30">
        <v>2.4282841652455013E-2</v>
      </c>
      <c r="Y200" s="31">
        <v>4.1537196125022845E-2</v>
      </c>
      <c r="Z200" s="30">
        <v>0.589018302828619</v>
      </c>
      <c r="AA200" s="30">
        <v>0.90106141980807908</v>
      </c>
      <c r="AB200" s="30">
        <v>1.4331983805668016</v>
      </c>
      <c r="AC200" s="30">
        <v>9.1072806791870331</v>
      </c>
      <c r="AD200" s="29">
        <v>7.0999999999999994E-2</v>
      </c>
      <c r="AE200" s="31">
        <v>2.0205277777777777</v>
      </c>
      <c r="AF200" s="30">
        <v>0.25298221281347033</v>
      </c>
      <c r="AG200" s="30">
        <v>0.41504894289709982</v>
      </c>
      <c r="AH200" s="31">
        <v>0.2289156626506024</v>
      </c>
      <c r="AI200" s="1">
        <v>1.7197092084006462</v>
      </c>
      <c r="AJ200" s="31">
        <v>3.0824742268041239</v>
      </c>
      <c r="AK200" s="31">
        <v>2.3529055690072642</v>
      </c>
      <c r="AL200" s="31" t="s">
        <v>100</v>
      </c>
      <c r="AM200" s="31" t="s">
        <v>100</v>
      </c>
      <c r="AN200" s="31">
        <v>0.15736842105263157</v>
      </c>
      <c r="AO200" s="31">
        <v>0.14751423149905124</v>
      </c>
      <c r="AP200" s="31">
        <v>18.005166744950678</v>
      </c>
      <c r="AQ200" s="31">
        <v>7.611795075456711</v>
      </c>
      <c r="AR200" s="31">
        <v>0.64810807155175321</v>
      </c>
      <c r="AS200" s="31">
        <v>1.454762808349146</v>
      </c>
      <c r="AT200" s="30">
        <v>0</v>
      </c>
      <c r="AU200" s="30">
        <v>0</v>
      </c>
      <c r="AV200" s="28">
        <v>0.70900000000000007</v>
      </c>
      <c r="AW200" s="28" t="s">
        <v>100</v>
      </c>
      <c r="AX200" s="28">
        <v>2.18E-2</v>
      </c>
      <c r="AY200" s="28">
        <v>6.5700000000000008E-2</v>
      </c>
      <c r="AZ200" s="30" t="s">
        <v>100</v>
      </c>
      <c r="BA200" s="30" t="s">
        <v>100</v>
      </c>
      <c r="BB200" s="30">
        <v>7.2026508545517967E-2</v>
      </c>
      <c r="BC200" s="30">
        <v>3.2986380498502929E-2</v>
      </c>
      <c r="BD200" s="30">
        <v>6.1148948771098603E-2</v>
      </c>
      <c r="BE200" s="30">
        <v>7.8805152502220907E-2</v>
      </c>
      <c r="BF200" s="30">
        <v>5.6735159817351596E-2</v>
      </c>
      <c r="BG200" s="30">
        <v>0.02</v>
      </c>
      <c r="BH200" s="29">
        <v>126.1</v>
      </c>
      <c r="BI200" s="29">
        <v>165.2</v>
      </c>
      <c r="BJ200" s="29">
        <v>212.9</v>
      </c>
      <c r="BK200" s="29">
        <v>212.9</v>
      </c>
      <c r="BL200" s="29">
        <v>2635</v>
      </c>
      <c r="BM200" s="29">
        <v>2701.6</v>
      </c>
      <c r="BN200" s="29">
        <v>477.9</v>
      </c>
      <c r="BO200" s="29">
        <v>503.6</v>
      </c>
      <c r="BP200" s="29">
        <v>200.82108447488585</v>
      </c>
      <c r="BQ200" s="29">
        <v>220.09999999999997</v>
      </c>
      <c r="BR200" s="29">
        <v>0</v>
      </c>
      <c r="BS200" s="29">
        <v>220.4</v>
      </c>
      <c r="BT200" s="30">
        <v>1.0974943222536109</v>
      </c>
      <c r="BU200" s="29">
        <v>-19.578915525114155</v>
      </c>
      <c r="BV200" s="29">
        <v>-275.29999999999995</v>
      </c>
      <c r="BW200" s="29">
        <v>-55.200000000000017</v>
      </c>
      <c r="BX200" s="29">
        <v>2293.6</v>
      </c>
      <c r="BY200" s="29">
        <v>6088</v>
      </c>
      <c r="BZ200" s="29">
        <v>2470</v>
      </c>
      <c r="CA200" s="29">
        <v>5914.6</v>
      </c>
      <c r="CB200" s="29">
        <v>0</v>
      </c>
      <c r="CC200" s="31">
        <v>0.7</v>
      </c>
      <c r="CD200" s="31">
        <v>0.78300000000000003</v>
      </c>
      <c r="CE200" s="31">
        <v>0.36</v>
      </c>
      <c r="CF200" s="31">
        <v>0.98382361635046089</v>
      </c>
      <c r="CG200" s="31">
        <v>1.3000495532957206</v>
      </c>
      <c r="CH200" s="29">
        <v>99.875</v>
      </c>
      <c r="CI200" s="29">
        <v>65.063000000000002</v>
      </c>
      <c r="CJ200" s="29">
        <v>0</v>
      </c>
      <c r="CK200" s="28">
        <f t="shared" si="6"/>
        <v>0</v>
      </c>
      <c r="CL200" s="34">
        <f t="shared" si="7"/>
        <v>0.44550772664254557</v>
      </c>
      <c r="CM200" s="29">
        <v>175.2</v>
      </c>
      <c r="CN200" s="29">
        <v>9.94</v>
      </c>
      <c r="CO200" s="29">
        <v>165.2</v>
      </c>
      <c r="CP200" s="29">
        <v>388.7</v>
      </c>
      <c r="CQ200" s="29">
        <v>503.6</v>
      </c>
      <c r="CR200" s="29">
        <v>3833.2999999999997</v>
      </c>
      <c r="CS200" s="29" t="s">
        <v>100</v>
      </c>
      <c r="CT200" s="29">
        <v>0</v>
      </c>
      <c r="CU200" s="29">
        <v>212.9</v>
      </c>
      <c r="CV200" s="29">
        <v>5914.6</v>
      </c>
      <c r="CW200" s="29">
        <v>477.9</v>
      </c>
      <c r="CX200" s="28">
        <v>7.2026508545517967E-2</v>
      </c>
      <c r="CY200" s="28">
        <v>3.2986380498502929E-2</v>
      </c>
      <c r="CZ200" s="31">
        <v>8.0211341284787618</v>
      </c>
      <c r="DA200" s="5">
        <v>7.4850065189048243</v>
      </c>
      <c r="DB200" s="9"/>
      <c r="DC200" s="9"/>
    </row>
    <row r="201" spans="1:107" ht="20">
      <c r="A201" s="25" t="s">
        <v>685</v>
      </c>
      <c r="B201" s="25" t="s">
        <v>686</v>
      </c>
      <c r="C201" s="26" t="s">
        <v>104</v>
      </c>
      <c r="D201" s="26" t="s">
        <v>1137</v>
      </c>
      <c r="E201" s="32" t="s">
        <v>99</v>
      </c>
      <c r="F201" s="32" t="s">
        <v>1138</v>
      </c>
      <c r="G201" s="27">
        <v>1.07</v>
      </c>
      <c r="H201" s="27">
        <v>3.6842278843358995</v>
      </c>
      <c r="I201" s="28">
        <v>9.0499999999999997E-2</v>
      </c>
      <c r="J201" s="28">
        <v>0.39452262353239886</v>
      </c>
      <c r="K201" s="28">
        <v>4.7E-2</v>
      </c>
      <c r="L201" s="28">
        <v>0.1081</v>
      </c>
      <c r="M201" s="28">
        <v>8.9722999999999997E-2</v>
      </c>
      <c r="N201" s="28">
        <v>0.15306731228887804</v>
      </c>
      <c r="O201" s="28">
        <v>-0.2377658667756421</v>
      </c>
      <c r="P201" s="28">
        <v>-0.10267322927872508</v>
      </c>
      <c r="Q201" s="29">
        <v>8.67</v>
      </c>
      <c r="R201" s="29">
        <v>4.823231696661566E-2</v>
      </c>
      <c r="S201" s="29">
        <v>33</v>
      </c>
      <c r="T201" s="29">
        <v>33.048232316966619</v>
      </c>
      <c r="U201" s="29">
        <v>41.71823231696662</v>
      </c>
      <c r="V201" s="29">
        <v>1.32</v>
      </c>
      <c r="W201" s="29">
        <v>40.39823231696662</v>
      </c>
      <c r="X201" s="30">
        <v>3.16408420656683E-2</v>
      </c>
      <c r="Y201" s="31">
        <v>2.4463383838383836E-2</v>
      </c>
      <c r="Z201" s="30">
        <v>0.73853715791218277</v>
      </c>
      <c r="AA201" s="30">
        <v>0.79217719643231499</v>
      </c>
      <c r="AB201" s="30">
        <v>2.8246352407663777</v>
      </c>
      <c r="AC201" s="30">
        <v>3.8117915013802328</v>
      </c>
      <c r="AD201" s="29">
        <v>2.7E-2</v>
      </c>
      <c r="AE201" s="31">
        <v>0.3905555555555556</v>
      </c>
      <c r="AF201" s="30" t="s">
        <v>100</v>
      </c>
      <c r="AG201" s="30" t="s">
        <v>100</v>
      </c>
      <c r="AH201" s="31">
        <v>0.25490196078431371</v>
      </c>
      <c r="AI201" s="1">
        <v>2.0724637681159419</v>
      </c>
      <c r="AJ201" s="31">
        <v>4.8707865168539328</v>
      </c>
      <c r="AK201" s="31">
        <v>4.9827586206896548</v>
      </c>
      <c r="AL201" s="31" t="s">
        <v>100</v>
      </c>
      <c r="AM201" s="31" t="s">
        <v>100</v>
      </c>
      <c r="AN201" s="31">
        <v>0.74102564102564106</v>
      </c>
      <c r="AO201" s="31">
        <v>0.11498673740053049</v>
      </c>
      <c r="AP201" s="31">
        <v>14.133392458137209</v>
      </c>
      <c r="AQ201" s="31">
        <v>10.778610543480955</v>
      </c>
      <c r="AR201" s="31">
        <v>0.93022971835728541</v>
      </c>
      <c r="AS201" s="31">
        <v>0.53578557449557851</v>
      </c>
      <c r="AT201" s="30">
        <v>0.11149425287356322</v>
      </c>
      <c r="AU201" s="30">
        <v>2.23760092272203E-2</v>
      </c>
      <c r="AV201" s="28">
        <v>-5.0599999999999999E-2</v>
      </c>
      <c r="AW201" s="28">
        <v>0.17199999999999999</v>
      </c>
      <c r="AX201" s="28">
        <v>0.21199999999999999</v>
      </c>
      <c r="AY201" s="28">
        <v>0.16899999999999998</v>
      </c>
      <c r="AZ201" s="30" t="s">
        <v>100</v>
      </c>
      <c r="BA201" s="30" t="s">
        <v>100</v>
      </c>
      <c r="BB201" s="30">
        <v>0.15675675675675677</v>
      </c>
      <c r="BC201" s="30">
        <v>5.0394083010152975E-2</v>
      </c>
      <c r="BD201" s="30">
        <v>2.2307692307692306E-2</v>
      </c>
      <c r="BE201" s="30">
        <v>3.6645558161624056E-2</v>
      </c>
      <c r="BF201" s="30">
        <v>0.35904059040590408</v>
      </c>
      <c r="BG201" s="30" t="s">
        <v>100</v>
      </c>
      <c r="BH201" s="29">
        <v>1.78</v>
      </c>
      <c r="BI201" s="29">
        <v>1.74</v>
      </c>
      <c r="BJ201" s="29">
        <v>2.86</v>
      </c>
      <c r="BK201" s="29">
        <v>2.8583535366066766</v>
      </c>
      <c r="BL201" s="29">
        <v>75.400000000000006</v>
      </c>
      <c r="BM201" s="29">
        <v>78</v>
      </c>
      <c r="BN201" s="29">
        <v>3.17</v>
      </c>
      <c r="BO201" s="29">
        <v>3.7480000000000002</v>
      </c>
      <c r="BP201" s="29">
        <v>1.8320885952346115</v>
      </c>
      <c r="BQ201" s="29">
        <v>0.81</v>
      </c>
      <c r="BR201" s="29">
        <v>0</v>
      </c>
      <c r="BS201" s="29">
        <v>2.98</v>
      </c>
      <c r="BT201" s="30">
        <v>1.6265588944504021</v>
      </c>
      <c r="BU201" s="29">
        <v>-1.1479114047653884</v>
      </c>
      <c r="BV201" s="29">
        <v>-2.0499999999999998</v>
      </c>
      <c r="BW201" s="29">
        <v>-1.24</v>
      </c>
      <c r="BX201" s="29">
        <v>11.1</v>
      </c>
      <c r="BY201" s="29">
        <v>36.355232316966614</v>
      </c>
      <c r="BZ201" s="29">
        <v>11.7</v>
      </c>
      <c r="CA201" s="29">
        <v>43.428232316966621</v>
      </c>
      <c r="CB201" s="29">
        <v>-0.19400000000000001</v>
      </c>
      <c r="CC201" s="31">
        <v>6.8000000000000005E-2</v>
      </c>
      <c r="CD201" s="31">
        <v>0.28799999999999998</v>
      </c>
      <c r="CE201" s="31">
        <v>0.36</v>
      </c>
      <c r="CF201" s="31">
        <v>0.60323401265816601</v>
      </c>
      <c r="CG201" s="31">
        <v>1.2395720535274495</v>
      </c>
      <c r="CH201" s="29">
        <v>2.7731000000000003</v>
      </c>
      <c r="CI201" s="29">
        <v>0.58189999999999997</v>
      </c>
      <c r="CJ201" s="29">
        <v>-0.19400000000000001</v>
      </c>
      <c r="CK201" s="28" t="str">
        <f t="shared" si="6"/>
        <v>NA</v>
      </c>
      <c r="CL201" s="34">
        <f t="shared" si="7"/>
        <v>1.7361977676107851</v>
      </c>
      <c r="CM201" s="29">
        <v>2.71</v>
      </c>
      <c r="CN201" s="29">
        <v>0.97299999999999998</v>
      </c>
      <c r="CO201" s="29">
        <v>1.74</v>
      </c>
      <c r="CP201" s="29">
        <v>8.67</v>
      </c>
      <c r="CQ201" s="29">
        <v>3.7480000000000002</v>
      </c>
      <c r="CR201" s="29">
        <v>40.39823231696662</v>
      </c>
      <c r="CS201" s="29">
        <v>-2.0499999999999998</v>
      </c>
      <c r="CT201" s="29">
        <v>0</v>
      </c>
      <c r="CU201" s="29">
        <v>2.8583535366066766</v>
      </c>
      <c r="CV201" s="29">
        <v>43.428232316966621</v>
      </c>
      <c r="CW201" s="29">
        <v>3.17</v>
      </c>
      <c r="CX201" s="28">
        <v>0.15675675675675677</v>
      </c>
      <c r="CY201" s="28">
        <v>5.0394083010152975E-2</v>
      </c>
      <c r="CZ201" s="31">
        <v>12.743921866550984</v>
      </c>
      <c r="DA201" s="5">
        <v>87.919872813990452</v>
      </c>
      <c r="DB201" s="9"/>
      <c r="DC201" s="9"/>
    </row>
    <row r="202" spans="1:107" ht="20">
      <c r="A202" s="25" t="s">
        <v>308</v>
      </c>
      <c r="B202" s="25" t="s">
        <v>309</v>
      </c>
      <c r="C202" s="26" t="s">
        <v>110</v>
      </c>
      <c r="D202" s="26" t="s">
        <v>1137</v>
      </c>
      <c r="E202" s="32" t="s">
        <v>99</v>
      </c>
      <c r="F202" s="32" t="s">
        <v>1138</v>
      </c>
      <c r="G202" s="27">
        <v>1.05</v>
      </c>
      <c r="H202" s="27">
        <v>11.278577817531305</v>
      </c>
      <c r="I202" s="28">
        <v>9.0499999999999997E-2</v>
      </c>
      <c r="J202" s="28">
        <v>1.081811292486583</v>
      </c>
      <c r="K202" s="28">
        <v>3.6999999999999998E-2</v>
      </c>
      <c r="L202" s="28">
        <v>9.8099999999999993E-2</v>
      </c>
      <c r="M202" s="28">
        <v>8.1422999999999995E-2</v>
      </c>
      <c r="N202" s="28">
        <v>0.17455599283870424</v>
      </c>
      <c r="O202" s="28">
        <v>-1.1146139276773599</v>
      </c>
      <c r="P202" s="28">
        <v>-0.18967245126844356</v>
      </c>
      <c r="Q202" s="29">
        <v>111.8</v>
      </c>
      <c r="R202" s="29">
        <v>0</v>
      </c>
      <c r="S202" s="29">
        <v>1089.0999999999999</v>
      </c>
      <c r="T202" s="29">
        <v>1089.0999999999999</v>
      </c>
      <c r="U202" s="29">
        <v>1200.8999999999999</v>
      </c>
      <c r="V202" s="29">
        <v>288.5</v>
      </c>
      <c r="W202" s="29">
        <v>912.39999999999986</v>
      </c>
      <c r="X202" s="30">
        <v>0.24023648929969194</v>
      </c>
      <c r="Y202" s="31">
        <v>0.13051322406049673</v>
      </c>
      <c r="Z202" s="30">
        <v>0.54071095223910237</v>
      </c>
      <c r="AA202" s="30">
        <v>0.90690315596635862</v>
      </c>
      <c r="AB202" s="30">
        <v>1.1772781320938275</v>
      </c>
      <c r="AC202" s="30">
        <v>9.741502683363148</v>
      </c>
      <c r="AD202" s="29">
        <v>2.1000000000000001E-2</v>
      </c>
      <c r="AE202" s="31">
        <v>3.3111111111111118</v>
      </c>
      <c r="AF202" s="30">
        <v>0.26267851073127396</v>
      </c>
      <c r="AG202" s="30">
        <v>0.60530265516337034</v>
      </c>
      <c r="AH202" s="31">
        <v>0.4814814814814814</v>
      </c>
      <c r="AI202" s="1" t="s">
        <v>100</v>
      </c>
      <c r="AJ202" s="31" t="s">
        <v>100</v>
      </c>
      <c r="AK202" s="31" t="s">
        <v>100</v>
      </c>
      <c r="AL202" s="31" t="s">
        <v>100</v>
      </c>
      <c r="AM202" s="31" t="s">
        <v>100</v>
      </c>
      <c r="AN202" s="31">
        <v>0.12085179980542643</v>
      </c>
      <c r="AO202" s="31">
        <v>0.10076611086074808</v>
      </c>
      <c r="AP202" s="31" t="s">
        <v>100</v>
      </c>
      <c r="AQ202" s="31">
        <v>7.7651063829787219</v>
      </c>
      <c r="AR202" s="31">
        <v>0.56804881085792547</v>
      </c>
      <c r="AS202" s="31">
        <v>0.82235241099594403</v>
      </c>
      <c r="AT202" s="30" t="s">
        <v>100</v>
      </c>
      <c r="AU202" s="30">
        <v>0</v>
      </c>
      <c r="AV202" s="28" t="s">
        <v>100</v>
      </c>
      <c r="AW202" s="28" t="s">
        <v>100</v>
      </c>
      <c r="AX202" s="28">
        <v>0.20899999999999999</v>
      </c>
      <c r="AY202" s="28">
        <v>0.41200000000000003</v>
      </c>
      <c r="AZ202" s="30" t="s">
        <v>100</v>
      </c>
      <c r="BA202" s="30" t="s">
        <v>100</v>
      </c>
      <c r="BB202" s="30">
        <v>-3.2802635190776828E-2</v>
      </c>
      <c r="BC202" s="30">
        <v>-1.511645842973932E-2</v>
      </c>
      <c r="BD202" s="30">
        <v>-2.0213125845737482E-2</v>
      </c>
      <c r="BE202" s="30">
        <v>-1.6576454668470908E-2</v>
      </c>
      <c r="BF202" s="30">
        <v>0</v>
      </c>
      <c r="BG202" s="30">
        <v>2.5699999999999997E-2</v>
      </c>
      <c r="BH202" s="29">
        <v>-27.5</v>
      </c>
      <c r="BI202" s="29">
        <v>-23.9</v>
      </c>
      <c r="BJ202" s="29">
        <v>-19.600000000000001</v>
      </c>
      <c r="BK202" s="29">
        <v>-19.600000000000001</v>
      </c>
      <c r="BL202" s="29">
        <v>1109.5</v>
      </c>
      <c r="BM202" s="29">
        <v>1182.4000000000001</v>
      </c>
      <c r="BN202" s="29">
        <v>129.30000000000001</v>
      </c>
      <c r="BO202" s="29">
        <v>117.5</v>
      </c>
      <c r="BP202" s="29">
        <v>-19.600000000000001</v>
      </c>
      <c r="BQ202" s="29">
        <v>-77.8</v>
      </c>
      <c r="BR202" s="29">
        <v>0</v>
      </c>
      <c r="BS202" s="29">
        <v>34.1</v>
      </c>
      <c r="BT202" s="30" t="s">
        <v>100</v>
      </c>
      <c r="BU202" s="29">
        <v>-53.7</v>
      </c>
      <c r="BV202" s="29">
        <v>19.799999999999997</v>
      </c>
      <c r="BW202" s="29">
        <v>-58</v>
      </c>
      <c r="BX202" s="29">
        <v>728.6</v>
      </c>
      <c r="BY202" s="29">
        <v>1296.5999999999999</v>
      </c>
      <c r="BZ202" s="29">
        <v>925.1</v>
      </c>
      <c r="CA202" s="29">
        <v>1606.1999999999998</v>
      </c>
      <c r="CB202" s="29">
        <v>0</v>
      </c>
      <c r="CC202" s="31">
        <v>1.06</v>
      </c>
      <c r="CD202" s="31">
        <v>1.46</v>
      </c>
      <c r="CE202" s="31">
        <v>0.36</v>
      </c>
      <c r="CF202" s="31" t="s">
        <v>100</v>
      </c>
      <c r="CG202" s="31" t="s">
        <v>100</v>
      </c>
      <c r="CH202" s="29" t="s">
        <v>100</v>
      </c>
      <c r="CI202" s="29" t="s">
        <v>100</v>
      </c>
      <c r="CJ202" s="29">
        <v>0</v>
      </c>
      <c r="CK202" s="28">
        <f t="shared" si="6"/>
        <v>0</v>
      </c>
      <c r="CL202" s="34">
        <f t="shared" si="7"/>
        <v>0.69076080189266598</v>
      </c>
      <c r="CM202" s="29" t="s">
        <v>100</v>
      </c>
      <c r="CN202" s="29" t="s">
        <v>100</v>
      </c>
      <c r="CO202" s="29" t="s">
        <v>100</v>
      </c>
      <c r="CP202" s="29" t="s">
        <v>100</v>
      </c>
      <c r="CQ202" s="29">
        <v>117.5</v>
      </c>
      <c r="CR202" s="29">
        <v>912.39999999999986</v>
      </c>
      <c r="CS202" s="29" t="s">
        <v>100</v>
      </c>
      <c r="CT202" s="29">
        <v>0</v>
      </c>
      <c r="CU202" s="29">
        <v>-19.600000000000001</v>
      </c>
      <c r="CV202" s="29">
        <v>1606.1999999999998</v>
      </c>
      <c r="CW202" s="29">
        <v>129.30000000000001</v>
      </c>
      <c r="CX202" s="28">
        <v>-3.2802635190776828E-2</v>
      </c>
      <c r="CY202" s="28">
        <v>-1.511645842973932E-2</v>
      </c>
      <c r="CZ202" s="31">
        <v>7.0564578499613289</v>
      </c>
      <c r="DA202" s="5" t="s">
        <v>100</v>
      </c>
      <c r="DB202" s="9"/>
      <c r="DC202" s="9"/>
    </row>
    <row r="203" spans="1:107" ht="20">
      <c r="A203" s="25" t="s">
        <v>795</v>
      </c>
      <c r="B203" s="25" t="s">
        <v>796</v>
      </c>
      <c r="C203" s="26" t="s">
        <v>133</v>
      </c>
      <c r="D203" s="26" t="s">
        <v>1137</v>
      </c>
      <c r="E203" s="32" t="s">
        <v>99</v>
      </c>
      <c r="F203" s="32" t="s">
        <v>1138</v>
      </c>
      <c r="G203" s="27">
        <v>0.75</v>
      </c>
      <c r="H203" s="27">
        <v>0.93161434977578472</v>
      </c>
      <c r="I203" s="28">
        <v>9.0499999999999997E-2</v>
      </c>
      <c r="J203" s="28">
        <v>0.14541109865470853</v>
      </c>
      <c r="K203" s="28">
        <v>2.7E-2</v>
      </c>
      <c r="L203" s="28">
        <v>8.8099999999999998E-2</v>
      </c>
      <c r="M203" s="28">
        <v>7.3122999999999994E-2</v>
      </c>
      <c r="N203" s="28">
        <v>0.12182464954682781</v>
      </c>
      <c r="O203" s="28">
        <v>-0.10817705610151704</v>
      </c>
      <c r="P203" s="28">
        <v>-8.6189905671549411E-2</v>
      </c>
      <c r="Q203" s="29">
        <v>22.3</v>
      </c>
      <c r="R203" s="29">
        <v>0</v>
      </c>
      <c r="S203" s="29">
        <v>10.8</v>
      </c>
      <c r="T203" s="29">
        <v>10.8</v>
      </c>
      <c r="U203" s="29">
        <v>33.1</v>
      </c>
      <c r="V203" s="29">
        <v>2.86</v>
      </c>
      <c r="W203" s="29">
        <v>30.240000000000002</v>
      </c>
      <c r="X203" s="30">
        <v>8.6404833836858E-2</v>
      </c>
      <c r="Y203" s="31">
        <v>0.11254152823920266</v>
      </c>
      <c r="Z203" s="30">
        <v>0.2967032967032967</v>
      </c>
      <c r="AA203" s="30">
        <v>0.32628398791540786</v>
      </c>
      <c r="AB203" s="30">
        <v>0.421875</v>
      </c>
      <c r="AC203" s="30">
        <v>0.48430493273542602</v>
      </c>
      <c r="AD203" s="29">
        <v>4.0000000000000001E-3</v>
      </c>
      <c r="AE203" s="31">
        <v>0.3155</v>
      </c>
      <c r="AF203" s="30">
        <v>4.4721359549995794E-2</v>
      </c>
      <c r="AG203" s="30">
        <v>2.0124611797498106E-2</v>
      </c>
      <c r="AH203" s="31">
        <v>0.1111111111111111</v>
      </c>
      <c r="AI203" s="1">
        <v>3.0658682634730541</v>
      </c>
      <c r="AJ203" s="31">
        <v>19.059829059829063</v>
      </c>
      <c r="AK203" s="31">
        <v>21.238095238095237</v>
      </c>
      <c r="AL203" s="31" t="s">
        <v>100</v>
      </c>
      <c r="AM203" s="31" t="s">
        <v>100</v>
      </c>
      <c r="AN203" s="31">
        <v>0.87109375</v>
      </c>
      <c r="AO203" s="31">
        <v>0.58376963350785338</v>
      </c>
      <c r="AP203" s="31">
        <v>11.8125</v>
      </c>
      <c r="AQ203" s="31">
        <v>9.0538922155688635</v>
      </c>
      <c r="AR203" s="31">
        <v>0.90161001788908757</v>
      </c>
      <c r="AS203" s="31">
        <v>0.79162303664921463</v>
      </c>
      <c r="AT203" s="30">
        <v>0</v>
      </c>
      <c r="AU203" s="30">
        <v>0</v>
      </c>
      <c r="AV203" s="28">
        <v>-0.24100000000000002</v>
      </c>
      <c r="AW203" s="28">
        <v>-0.14499999999999999</v>
      </c>
      <c r="AX203" s="28">
        <v>4.9800000000000004E-2</v>
      </c>
      <c r="AY203" s="28">
        <v>5.4000000000000006E-2</v>
      </c>
      <c r="AZ203" s="30" t="s">
        <v>100</v>
      </c>
      <c r="BA203" s="30" t="s">
        <v>100</v>
      </c>
      <c r="BB203" s="30">
        <v>3.7234042553191495E-2</v>
      </c>
      <c r="BC203" s="30">
        <v>3.5634743875278402E-2</v>
      </c>
      <c r="BD203" s="30">
        <v>2.932960893854749E-2</v>
      </c>
      <c r="BE203" s="30">
        <v>7.1508379888268164E-2</v>
      </c>
      <c r="BF203" s="30">
        <v>0.5</v>
      </c>
      <c r="BG203" s="30">
        <v>0.1361</v>
      </c>
      <c r="BH203" s="29">
        <v>1.17</v>
      </c>
      <c r="BI203" s="29">
        <v>1.05</v>
      </c>
      <c r="BJ203" s="29">
        <v>2.56</v>
      </c>
      <c r="BK203" s="29">
        <v>2.56</v>
      </c>
      <c r="BL203" s="29">
        <v>38.200000000000003</v>
      </c>
      <c r="BM203" s="29">
        <v>35.799999999999997</v>
      </c>
      <c r="BN203" s="29">
        <v>3.85</v>
      </c>
      <c r="BO203" s="29">
        <v>3.34</v>
      </c>
      <c r="BP203" s="29">
        <v>1.28</v>
      </c>
      <c r="BQ203" s="29">
        <v>-2.6000000000000014</v>
      </c>
      <c r="BR203" s="29">
        <v>0</v>
      </c>
      <c r="BS203" s="29">
        <v>1.27</v>
      </c>
      <c r="BT203" s="30">
        <v>0.9921875</v>
      </c>
      <c r="BU203" s="29">
        <v>1.0000000000000009E-2</v>
      </c>
      <c r="BV203" s="29">
        <v>2.3800000000000017</v>
      </c>
      <c r="BW203" s="29">
        <v>-0.21999999999999997</v>
      </c>
      <c r="BX203" s="29">
        <v>28.2</v>
      </c>
      <c r="BY203" s="29">
        <v>35.919999999999995</v>
      </c>
      <c r="BZ203" s="29">
        <v>25.6</v>
      </c>
      <c r="CA203" s="29">
        <v>33.540000000000006</v>
      </c>
      <c r="CB203" s="29">
        <v>0</v>
      </c>
      <c r="CC203" s="31">
        <v>6.0000000000000001E-3</v>
      </c>
      <c r="CD203" s="31">
        <v>0.33200000000000002</v>
      </c>
      <c r="CE203" s="31">
        <v>0.36</v>
      </c>
      <c r="CF203" s="31">
        <v>0.41346876907679758</v>
      </c>
      <c r="CG203" s="31">
        <v>1.0603537968572296</v>
      </c>
      <c r="CH203" s="29">
        <v>3.7206999999999999</v>
      </c>
      <c r="CI203" s="29">
        <v>1.2335</v>
      </c>
      <c r="CJ203" s="29">
        <v>0</v>
      </c>
      <c r="CK203" s="28">
        <f t="shared" si="6"/>
        <v>0</v>
      </c>
      <c r="CL203" s="34">
        <f t="shared" si="7"/>
        <v>1.1389385807990458</v>
      </c>
      <c r="CM203" s="29">
        <v>2.2000000000000002</v>
      </c>
      <c r="CN203" s="29">
        <v>1.1499999999999999</v>
      </c>
      <c r="CO203" s="29">
        <v>1.05</v>
      </c>
      <c r="CP203" s="29">
        <v>22.3</v>
      </c>
      <c r="CQ203" s="29">
        <v>3.34</v>
      </c>
      <c r="CR203" s="29">
        <v>30.240000000000002</v>
      </c>
      <c r="CS203" s="29" t="s">
        <v>100</v>
      </c>
      <c r="CT203" s="29">
        <v>0.44440000000000002</v>
      </c>
      <c r="CU203" s="29">
        <v>2.6208</v>
      </c>
      <c r="CV203" s="29">
        <v>33.984400000000008</v>
      </c>
      <c r="CW203" s="29">
        <v>4.0270000000000001</v>
      </c>
      <c r="CX203" s="28">
        <v>3.8778958539889122E-2</v>
      </c>
      <c r="CY203" s="28">
        <v>3.6035243259891547E-2</v>
      </c>
      <c r="CZ203" s="31">
        <v>7.5093121430345171</v>
      </c>
      <c r="DA203" s="5">
        <v>9.8304761904761921</v>
      </c>
      <c r="DB203" s="9"/>
      <c r="DC203" s="9"/>
    </row>
    <row r="204" spans="1:107" ht="20">
      <c r="A204" s="25" t="s">
        <v>815</v>
      </c>
      <c r="B204" s="25" t="s">
        <v>816</v>
      </c>
      <c r="C204" s="26" t="s">
        <v>139</v>
      </c>
      <c r="D204" s="26" t="s">
        <v>1137</v>
      </c>
      <c r="E204" s="32" t="s">
        <v>99</v>
      </c>
      <c r="F204" s="32" t="s">
        <v>1138</v>
      </c>
      <c r="G204" s="27">
        <v>0.83</v>
      </c>
      <c r="H204" s="27">
        <v>1.3861279461279461</v>
      </c>
      <c r="I204" s="28">
        <v>9.0499999999999997E-2</v>
      </c>
      <c r="J204" s="28">
        <v>0.18654457912457911</v>
      </c>
      <c r="K204" s="28">
        <v>4.7E-2</v>
      </c>
      <c r="L204" s="28">
        <v>0.1081</v>
      </c>
      <c r="M204" s="28">
        <v>8.9722999999999997E-2</v>
      </c>
      <c r="N204" s="28">
        <v>0.14769882459677419</v>
      </c>
      <c r="O204" s="28">
        <v>-0.31798474139638444</v>
      </c>
      <c r="P204" s="28">
        <v>-0.21078662178118918</v>
      </c>
      <c r="Q204" s="29">
        <v>29.7</v>
      </c>
      <c r="R204" s="29">
        <v>0</v>
      </c>
      <c r="S204" s="29">
        <v>19.899999999999999</v>
      </c>
      <c r="T204" s="29">
        <v>19.899999999999999</v>
      </c>
      <c r="U204" s="29">
        <v>49.599999999999994</v>
      </c>
      <c r="V204" s="29">
        <v>1.71</v>
      </c>
      <c r="W204" s="29">
        <v>47.889999999999993</v>
      </c>
      <c r="X204" s="30">
        <v>3.4475806451612905E-2</v>
      </c>
      <c r="Y204" s="31">
        <v>2.7262813522355503E-3</v>
      </c>
      <c r="Z204" s="30">
        <v>0.32305194805194803</v>
      </c>
      <c r="AA204" s="30">
        <v>0.40120967741935487</v>
      </c>
      <c r="AB204" s="30">
        <v>0.47721822541966419</v>
      </c>
      <c r="AC204" s="30">
        <v>0.67003367003366998</v>
      </c>
      <c r="AD204" s="29">
        <v>5.3999999999999999E-2</v>
      </c>
      <c r="AE204" s="31">
        <v>0.18825</v>
      </c>
      <c r="AF204" s="30">
        <v>7.0710678118654752E-2</v>
      </c>
      <c r="AG204" s="30" t="s">
        <v>100</v>
      </c>
      <c r="AH204" s="31">
        <v>0.17829457364341084</v>
      </c>
      <c r="AI204" s="1" t="s">
        <v>100</v>
      </c>
      <c r="AJ204" s="31" t="s">
        <v>100</v>
      </c>
      <c r="AK204" s="31" t="s">
        <v>100</v>
      </c>
      <c r="AL204" s="31" t="s">
        <v>100</v>
      </c>
      <c r="AM204" s="31" t="s">
        <v>100</v>
      </c>
      <c r="AN204" s="31">
        <v>0.71223021582733803</v>
      </c>
      <c r="AO204" s="31">
        <v>0.96428571428571419</v>
      </c>
      <c r="AP204" s="31" t="s">
        <v>100</v>
      </c>
      <c r="AQ204" s="31" t="s">
        <v>100</v>
      </c>
      <c r="AR204" s="31">
        <v>0.80398213746096747</v>
      </c>
      <c r="AS204" s="31">
        <v>1.5548701298701295</v>
      </c>
      <c r="AT204" s="30" t="s">
        <v>100</v>
      </c>
      <c r="AU204" s="30">
        <v>2.9292929292929291E-3</v>
      </c>
      <c r="AV204" s="28" t="s">
        <v>100</v>
      </c>
      <c r="AW204" s="28" t="s">
        <v>100</v>
      </c>
      <c r="AX204" s="28">
        <v>-0.14099999999999999</v>
      </c>
      <c r="AY204" s="28" t="s">
        <v>100</v>
      </c>
      <c r="AZ204" s="30" t="s">
        <v>100</v>
      </c>
      <c r="BA204" s="30" t="s">
        <v>100</v>
      </c>
      <c r="BB204" s="30">
        <v>-0.1314401622718053</v>
      </c>
      <c r="BC204" s="30">
        <v>-6.3087797184414984E-2</v>
      </c>
      <c r="BD204" s="30">
        <v>-0.23478260869565218</v>
      </c>
      <c r="BE204" s="30">
        <v>-0.15652173913043479</v>
      </c>
      <c r="BF204" s="30">
        <v>0</v>
      </c>
      <c r="BG204" s="30" t="s">
        <v>100</v>
      </c>
      <c r="BH204" s="29">
        <v>-5.47</v>
      </c>
      <c r="BI204" s="29">
        <v>-6.48</v>
      </c>
      <c r="BJ204" s="29">
        <v>-4.32</v>
      </c>
      <c r="BK204" s="29">
        <v>-4.32</v>
      </c>
      <c r="BL204" s="29">
        <v>30.8</v>
      </c>
      <c r="BM204" s="29">
        <v>27.6</v>
      </c>
      <c r="BN204" s="29">
        <v>1.0900000000000001</v>
      </c>
      <c r="BO204" s="29">
        <v>-0.16300000000000001</v>
      </c>
      <c r="BP204" s="29">
        <v>-4.32</v>
      </c>
      <c r="BQ204" s="29">
        <v>4.8899999999999988</v>
      </c>
      <c r="BR204" s="29">
        <v>0</v>
      </c>
      <c r="BS204" s="29">
        <v>3.16</v>
      </c>
      <c r="BT204" s="30" t="s">
        <v>100</v>
      </c>
      <c r="BU204" s="29">
        <v>-7.48</v>
      </c>
      <c r="BV204" s="29">
        <v>-14.53</v>
      </c>
      <c r="BW204" s="29">
        <v>-9.64</v>
      </c>
      <c r="BX204" s="29">
        <v>49.3</v>
      </c>
      <c r="BY204" s="29">
        <v>68.475999999999999</v>
      </c>
      <c r="BZ204" s="29">
        <v>41.7</v>
      </c>
      <c r="CA204" s="29">
        <v>59.566000000000003</v>
      </c>
      <c r="CB204" s="29">
        <v>-8.6999999999999994E-2</v>
      </c>
      <c r="CC204" s="31">
        <v>-0.318</v>
      </c>
      <c r="CD204" s="31">
        <v>0.85099999999999998</v>
      </c>
      <c r="CE204" s="31">
        <v>0.36</v>
      </c>
      <c r="CF204" s="31" t="s">
        <v>100</v>
      </c>
      <c r="CG204" s="31" t="s">
        <v>100</v>
      </c>
      <c r="CH204" s="29" t="s">
        <v>100</v>
      </c>
      <c r="CI204" s="29" t="s">
        <v>100</v>
      </c>
      <c r="CJ204" s="29">
        <v>-8.6999999999999994E-2</v>
      </c>
      <c r="CK204" s="28" t="str">
        <f t="shared" si="6"/>
        <v>NA</v>
      </c>
      <c r="CL204" s="34">
        <f t="shared" si="7"/>
        <v>0.51707349830440186</v>
      </c>
      <c r="CM204" s="29" t="s">
        <v>100</v>
      </c>
      <c r="CN204" s="29" t="s">
        <v>100</v>
      </c>
      <c r="CO204" s="29" t="s">
        <v>100</v>
      </c>
      <c r="CP204" s="29" t="s">
        <v>100</v>
      </c>
      <c r="CQ204" s="29" t="s">
        <v>100</v>
      </c>
      <c r="CR204" s="29" t="s">
        <v>100</v>
      </c>
      <c r="CS204" s="29">
        <v>-14.53</v>
      </c>
      <c r="CT204" s="29">
        <v>0</v>
      </c>
      <c r="CU204" s="29">
        <v>-4.32</v>
      </c>
      <c r="CV204" s="29">
        <v>59.566000000000003</v>
      </c>
      <c r="CW204" s="29">
        <v>1.0900000000000001</v>
      </c>
      <c r="CX204" s="28">
        <v>-0.1314401622718053</v>
      </c>
      <c r="CY204" s="28">
        <v>-6.3087797184414984E-2</v>
      </c>
      <c r="CZ204" s="31">
        <v>43.935779816513751</v>
      </c>
      <c r="DA204" s="5">
        <v>5.0583333333333336</v>
      </c>
      <c r="DB204" s="9"/>
      <c r="DC204" s="9"/>
    </row>
    <row r="205" spans="1:107" ht="20">
      <c r="A205" s="25" t="s">
        <v>278</v>
      </c>
      <c r="B205" s="25" t="s">
        <v>279</v>
      </c>
      <c r="C205" s="26" t="s">
        <v>110</v>
      </c>
      <c r="D205" s="26" t="s">
        <v>1137</v>
      </c>
      <c r="E205" s="32" t="s">
        <v>99</v>
      </c>
      <c r="F205" s="32" t="s">
        <v>1138</v>
      </c>
      <c r="G205" s="27">
        <v>1.05</v>
      </c>
      <c r="H205" s="27">
        <v>1.051564476190995</v>
      </c>
      <c r="I205" s="28">
        <v>9.0499999999999997E-2</v>
      </c>
      <c r="J205" s="28">
        <v>0.15626658509528504</v>
      </c>
      <c r="K205" s="28">
        <v>3.6999999999999998E-2</v>
      </c>
      <c r="L205" s="28">
        <v>9.8099999999999993E-2</v>
      </c>
      <c r="M205" s="28">
        <v>8.1422999999999995E-2</v>
      </c>
      <c r="N205" s="28">
        <v>0.15611362386979627</v>
      </c>
      <c r="O205" s="28">
        <v>-1.3567470051037256E-2</v>
      </c>
      <c r="P205" s="28">
        <v>8.9287430897615261E-2</v>
      </c>
      <c r="Q205" s="29">
        <v>813.2</v>
      </c>
      <c r="R205" s="29">
        <v>1.66537728730594</v>
      </c>
      <c r="S205" s="29">
        <v>0</v>
      </c>
      <c r="T205" s="29">
        <v>1.66537728730594</v>
      </c>
      <c r="U205" s="29">
        <v>814.86537728730593</v>
      </c>
      <c r="V205" s="29">
        <v>273.39999999999998</v>
      </c>
      <c r="W205" s="29">
        <v>541.46537728730596</v>
      </c>
      <c r="X205" s="30">
        <v>0.33551554357377533</v>
      </c>
      <c r="Y205" s="31">
        <v>0.4336666961678024</v>
      </c>
      <c r="Z205" s="30">
        <v>1.919598604214963E-3</v>
      </c>
      <c r="AA205" s="30">
        <v>2.0437453028744404E-3</v>
      </c>
      <c r="AB205" s="30">
        <v>1.9232905500703777E-3</v>
      </c>
      <c r="AC205" s="30">
        <v>2.0479307517288982E-3</v>
      </c>
      <c r="AD205" s="29">
        <v>0.72</v>
      </c>
      <c r="AE205" s="31">
        <v>2.1686111111111113</v>
      </c>
      <c r="AF205" s="30">
        <v>0.2449489742783178</v>
      </c>
      <c r="AG205" s="30">
        <v>0.5205165703414254</v>
      </c>
      <c r="AH205" s="31">
        <v>0.51126516464471405</v>
      </c>
      <c r="AI205" s="1">
        <v>226.57952069716774</v>
      </c>
      <c r="AJ205" s="31">
        <v>4.0619380619380623</v>
      </c>
      <c r="AK205" s="31">
        <v>5.730796335447498</v>
      </c>
      <c r="AL205" s="31">
        <v>4.8</v>
      </c>
      <c r="AM205" s="31" t="s">
        <v>100</v>
      </c>
      <c r="AN205" s="31">
        <v>0.93913846864534023</v>
      </c>
      <c r="AO205" s="31">
        <v>0.4185926802903176</v>
      </c>
      <c r="AP205" s="31">
        <v>2.5981534583662969</v>
      </c>
      <c r="AQ205" s="31">
        <v>1.9882181902837508</v>
      </c>
      <c r="AR205" s="31">
        <v>0.91130415535047726</v>
      </c>
      <c r="AS205" s="31">
        <v>0.27871795814449268</v>
      </c>
      <c r="AT205" s="30">
        <v>1.4101479915433404</v>
      </c>
      <c r="AU205" s="30">
        <v>0.24606492867683225</v>
      </c>
      <c r="AV205" s="28">
        <v>-0.373</v>
      </c>
      <c r="AW205" s="28">
        <v>-0.14000000000000001</v>
      </c>
      <c r="AX205" s="28">
        <v>-9.1700000000000004E-2</v>
      </c>
      <c r="AY205" s="28">
        <v>3.6000000000000004E-2</v>
      </c>
      <c r="AZ205" s="30">
        <v>-9.74E-2</v>
      </c>
      <c r="BA205" s="30">
        <v>-6.4399999999999999E-2</v>
      </c>
      <c r="BB205" s="30">
        <v>0.14269911504424779</v>
      </c>
      <c r="BC205" s="30">
        <v>0.24540105476741153</v>
      </c>
      <c r="BD205" s="30">
        <v>7.601242768373688E-2</v>
      </c>
      <c r="BE205" s="30">
        <v>0.1116369855059668</v>
      </c>
      <c r="BF205" s="30">
        <v>0.27244740892765523</v>
      </c>
      <c r="BG205" s="30">
        <v>0.14630000000000001</v>
      </c>
      <c r="BH205" s="29">
        <v>200.2</v>
      </c>
      <c r="BI205" s="29">
        <v>141.9</v>
      </c>
      <c r="BJ205" s="29">
        <v>208</v>
      </c>
      <c r="BK205" s="29">
        <v>208.40392454253882</v>
      </c>
      <c r="BL205" s="29">
        <v>1942.7</v>
      </c>
      <c r="BM205" s="29">
        <v>1866.8</v>
      </c>
      <c r="BN205" s="29">
        <v>298.8</v>
      </c>
      <c r="BO205" s="29">
        <v>272.33700000000005</v>
      </c>
      <c r="BP205" s="29">
        <v>151.62481529056956</v>
      </c>
      <c r="BQ205" s="29">
        <v>0</v>
      </c>
      <c r="BR205" s="29">
        <v>0</v>
      </c>
      <c r="BS205" s="29">
        <v>37.6</v>
      </c>
      <c r="BT205" s="30">
        <v>0.24798051643422886</v>
      </c>
      <c r="BU205" s="29">
        <v>114.02481529056956</v>
      </c>
      <c r="BV205" s="29">
        <v>104.30000000000001</v>
      </c>
      <c r="BW205" s="29">
        <v>104.30000000000001</v>
      </c>
      <c r="BX205" s="29">
        <v>994.4</v>
      </c>
      <c r="BY205" s="29">
        <v>617.86537728730593</v>
      </c>
      <c r="BZ205" s="29">
        <v>865.9</v>
      </c>
      <c r="CA205" s="29">
        <v>594.16537728730589</v>
      </c>
      <c r="CB205" s="29">
        <v>-200.1</v>
      </c>
      <c r="CC205" s="31">
        <v>0.85</v>
      </c>
      <c r="CD205" s="31">
        <v>0.64</v>
      </c>
      <c r="CE205" s="31">
        <v>0.36</v>
      </c>
      <c r="CF205" s="31" t="s">
        <v>100</v>
      </c>
      <c r="CG205" s="31" t="s">
        <v>100</v>
      </c>
      <c r="CH205" s="29" t="s">
        <v>100</v>
      </c>
      <c r="CI205" s="29" t="s">
        <v>100</v>
      </c>
      <c r="CJ205" s="29">
        <v>-200.1</v>
      </c>
      <c r="CK205" s="28">
        <f t="shared" si="6"/>
        <v>-1.9185043144774685</v>
      </c>
      <c r="CL205" s="34">
        <f t="shared" si="7"/>
        <v>3.2696284136741554</v>
      </c>
      <c r="CM205" s="29">
        <v>194.9</v>
      </c>
      <c r="CN205" s="29">
        <v>53.1</v>
      </c>
      <c r="CO205" s="29">
        <v>141.9</v>
      </c>
      <c r="CP205" s="29">
        <v>813.2</v>
      </c>
      <c r="CQ205" s="29">
        <v>272.33700000000005</v>
      </c>
      <c r="CR205" s="29">
        <v>541.46537728730596</v>
      </c>
      <c r="CS205" s="29">
        <v>104.30000000000001</v>
      </c>
      <c r="CT205" s="29">
        <v>0</v>
      </c>
      <c r="CU205" s="29">
        <v>208.40392454253882</v>
      </c>
      <c r="CV205" s="29">
        <v>594.16537728730589</v>
      </c>
      <c r="CW205" s="29">
        <v>298.8</v>
      </c>
      <c r="CX205" s="28">
        <v>0.14269911504424779</v>
      </c>
      <c r="CY205" s="28">
        <v>0.24540105476741153</v>
      </c>
      <c r="CZ205" s="31">
        <v>1.8121331234514924</v>
      </c>
      <c r="DA205" s="5">
        <v>5.958333333333333</v>
      </c>
      <c r="DB205" s="9"/>
      <c r="DC205" s="9"/>
    </row>
    <row r="206" spans="1:107" ht="20">
      <c r="A206" s="25" t="s">
        <v>1033</v>
      </c>
      <c r="B206" s="25" t="s">
        <v>1034</v>
      </c>
      <c r="C206" s="26" t="s">
        <v>121</v>
      </c>
      <c r="D206" s="26" t="s">
        <v>1137</v>
      </c>
      <c r="E206" s="32" t="s">
        <v>99</v>
      </c>
      <c r="F206" s="32" t="s">
        <v>1138</v>
      </c>
      <c r="G206" s="27">
        <v>0.85</v>
      </c>
      <c r="H206" s="27">
        <v>1.1584857207042767</v>
      </c>
      <c r="I206" s="28">
        <v>9.0499999999999997E-2</v>
      </c>
      <c r="J206" s="28">
        <v>0.16594295772373704</v>
      </c>
      <c r="K206" s="28">
        <v>3.2000000000000001E-2</v>
      </c>
      <c r="L206" s="28">
        <v>9.3100000000000002E-2</v>
      </c>
      <c r="M206" s="28">
        <v>7.7272999999999994E-2</v>
      </c>
      <c r="N206" s="28">
        <v>0.13341389391290434</v>
      </c>
      <c r="O206" s="28">
        <v>-0.13507876019287285</v>
      </c>
      <c r="P206" s="28">
        <v>-9.4734627076958927E-2</v>
      </c>
      <c r="Q206" s="29">
        <v>44.7</v>
      </c>
      <c r="R206" s="29">
        <v>0</v>
      </c>
      <c r="S206" s="29">
        <v>25.9</v>
      </c>
      <c r="T206" s="29">
        <v>25.9</v>
      </c>
      <c r="U206" s="29">
        <v>70.599999999999994</v>
      </c>
      <c r="V206" s="29">
        <v>1.37</v>
      </c>
      <c r="W206" s="29">
        <v>69.22999999999999</v>
      </c>
      <c r="X206" s="30">
        <v>1.9405099150141648E-2</v>
      </c>
      <c r="Y206" s="31">
        <v>0.35169231762010772</v>
      </c>
      <c r="Z206" s="30">
        <v>0.37212643678160923</v>
      </c>
      <c r="AA206" s="30">
        <v>0.36685552407932015</v>
      </c>
      <c r="AB206" s="30">
        <v>0.59267734553775742</v>
      </c>
      <c r="AC206" s="30">
        <v>0.57941834451901564</v>
      </c>
      <c r="AD206" s="29">
        <v>1.4E-2</v>
      </c>
      <c r="AE206" s="31">
        <v>1.3494722222222224</v>
      </c>
      <c r="AF206" s="30">
        <v>6.3245553203367583E-2</v>
      </c>
      <c r="AG206" s="30">
        <v>0.48145677376063578</v>
      </c>
      <c r="AH206" s="31">
        <v>0.46341463414634149</v>
      </c>
      <c r="AI206" s="1">
        <v>1.7210144927536233</v>
      </c>
      <c r="AJ206" s="31">
        <v>475.53191489361706</v>
      </c>
      <c r="AK206" s="31">
        <v>29.8</v>
      </c>
      <c r="AL206" s="31" t="s">
        <v>100</v>
      </c>
      <c r="AM206" s="31" t="s">
        <v>100</v>
      </c>
      <c r="AN206" s="31">
        <v>1.0228832951945079</v>
      </c>
      <c r="AO206" s="31">
        <v>0.40089686098654709</v>
      </c>
      <c r="AP206" s="31">
        <v>14.574736842105262</v>
      </c>
      <c r="AQ206" s="31">
        <v>11.998266897746966</v>
      </c>
      <c r="AR206" s="31">
        <v>1.0146563095412575</v>
      </c>
      <c r="AS206" s="31">
        <v>0.62089686098654695</v>
      </c>
      <c r="AT206" s="30">
        <v>0</v>
      </c>
      <c r="AU206" s="30">
        <v>0</v>
      </c>
      <c r="AV206" s="28">
        <v>-0.3</v>
      </c>
      <c r="AW206" s="28">
        <v>0.46600000000000003</v>
      </c>
      <c r="AX206" s="28">
        <v>4.2699999999999995E-2</v>
      </c>
      <c r="AY206" s="28">
        <v>4.99E-2</v>
      </c>
      <c r="AZ206" s="30" t="s">
        <v>100</v>
      </c>
      <c r="BA206" s="30" t="s">
        <v>100</v>
      </c>
      <c r="BB206" s="30">
        <v>3.0864197530864196E-2</v>
      </c>
      <c r="BC206" s="30">
        <v>3.8679266835945407E-2</v>
      </c>
      <c r="BD206" s="30">
        <v>1.3799448022079117E-2</v>
      </c>
      <c r="BE206" s="30">
        <v>4.3698252069917204E-2</v>
      </c>
      <c r="BF206" s="30">
        <v>0.37364016736401673</v>
      </c>
      <c r="BG206" s="30">
        <v>1.47E-3</v>
      </c>
      <c r="BH206" s="29">
        <v>9.4E-2</v>
      </c>
      <c r="BI206" s="29">
        <v>1.5</v>
      </c>
      <c r="BJ206" s="29">
        <v>4.75</v>
      </c>
      <c r="BK206" s="29">
        <v>4.75</v>
      </c>
      <c r="BL206" s="29">
        <v>111.5</v>
      </c>
      <c r="BM206" s="29">
        <v>108.7</v>
      </c>
      <c r="BN206" s="29">
        <v>4.47</v>
      </c>
      <c r="BO206" s="29">
        <v>5.77</v>
      </c>
      <c r="BP206" s="29">
        <v>2.9752092050209207</v>
      </c>
      <c r="BQ206" s="29">
        <v>0.40000000000000213</v>
      </c>
      <c r="BR206" s="29">
        <v>0</v>
      </c>
      <c r="BS206" s="29">
        <v>3.56</v>
      </c>
      <c r="BT206" s="30">
        <v>1.1965545125338395</v>
      </c>
      <c r="BU206" s="29">
        <v>-0.58479079497907938</v>
      </c>
      <c r="BV206" s="29">
        <v>-2.4600000000000022</v>
      </c>
      <c r="BW206" s="29">
        <v>-2.06</v>
      </c>
      <c r="BX206" s="29">
        <v>48.6</v>
      </c>
      <c r="BY206" s="29">
        <v>76.92</v>
      </c>
      <c r="BZ206" s="29">
        <v>43.7</v>
      </c>
      <c r="CA206" s="29">
        <v>68.22999999999999</v>
      </c>
      <c r="CB206" s="29">
        <v>0</v>
      </c>
      <c r="CC206" s="31">
        <v>0.20300000000000001</v>
      </c>
      <c r="CD206" s="31">
        <v>1.06</v>
      </c>
      <c r="CE206" s="31">
        <v>0.36</v>
      </c>
      <c r="CF206" s="31">
        <v>0.57537066098810719</v>
      </c>
      <c r="CG206" s="31">
        <v>1.22853740179245</v>
      </c>
      <c r="CH206" s="29">
        <v>4.8490000000000002</v>
      </c>
      <c r="CI206" s="29">
        <v>1.0714000000000001</v>
      </c>
      <c r="CJ206" s="29">
        <v>0</v>
      </c>
      <c r="CK206" s="28">
        <f t="shared" si="6"/>
        <v>0</v>
      </c>
      <c r="CL206" s="34">
        <f t="shared" si="7"/>
        <v>1.6341785138502127</v>
      </c>
      <c r="CM206" s="29">
        <v>2.39</v>
      </c>
      <c r="CN206" s="29">
        <v>0.89300000000000002</v>
      </c>
      <c r="CO206" s="29">
        <v>1.5</v>
      </c>
      <c r="CP206" s="29">
        <v>44.7</v>
      </c>
      <c r="CQ206" s="29">
        <v>5.77</v>
      </c>
      <c r="CR206" s="29">
        <v>69.22999999999999</v>
      </c>
      <c r="CS206" s="29" t="s">
        <v>100</v>
      </c>
      <c r="CT206" s="29">
        <v>0.32300000000000001</v>
      </c>
      <c r="CU206" s="29">
        <v>4.742</v>
      </c>
      <c r="CV206" s="29">
        <v>68.552999999999983</v>
      </c>
      <c r="CW206" s="29">
        <v>4.58</v>
      </c>
      <c r="CX206" s="28">
        <v>3.049690329701776E-2</v>
      </c>
      <c r="CY206" s="28">
        <v>3.8452653656122021E-2</v>
      </c>
      <c r="CZ206" s="31">
        <v>15.115720524017465</v>
      </c>
      <c r="DA206" s="5">
        <v>4.5320197044334973</v>
      </c>
      <c r="DB206" s="9"/>
      <c r="DC206" s="9"/>
    </row>
    <row r="207" spans="1:107" ht="20">
      <c r="A207" s="25" t="s">
        <v>268</v>
      </c>
      <c r="B207" s="25" t="s">
        <v>269</v>
      </c>
      <c r="C207" s="26" t="s">
        <v>120</v>
      </c>
      <c r="D207" s="26" t="s">
        <v>1137</v>
      </c>
      <c r="E207" s="32" t="s">
        <v>99</v>
      </c>
      <c r="F207" s="32" t="s">
        <v>1138</v>
      </c>
      <c r="G207" s="27">
        <v>0.67</v>
      </c>
      <c r="H207" s="27">
        <v>0.69380369096463446</v>
      </c>
      <c r="I207" s="28">
        <v>9.0499999999999997E-2</v>
      </c>
      <c r="J207" s="28">
        <v>0.12388923403229941</v>
      </c>
      <c r="K207" s="28">
        <v>3.2000000000000001E-2</v>
      </c>
      <c r="L207" s="28">
        <v>9.3100000000000002E-2</v>
      </c>
      <c r="M207" s="28">
        <v>7.7272999999999994E-2</v>
      </c>
      <c r="N207" s="28">
        <v>0.12173375888287077</v>
      </c>
      <c r="O207" s="28">
        <v>5.3034501309650414E-2</v>
      </c>
      <c r="P207" s="28">
        <v>0.11814915567619974</v>
      </c>
      <c r="Q207" s="29">
        <v>5307.3</v>
      </c>
      <c r="R207" s="29">
        <v>0</v>
      </c>
      <c r="S207" s="29">
        <v>257.3</v>
      </c>
      <c r="T207" s="29">
        <v>257.3</v>
      </c>
      <c r="U207" s="29">
        <v>5564.6</v>
      </c>
      <c r="V207" s="29">
        <v>576.4</v>
      </c>
      <c r="W207" s="29">
        <v>4988.2000000000007</v>
      </c>
      <c r="X207" s="30">
        <v>0.10358336627969664</v>
      </c>
      <c r="Y207" s="31">
        <v>0.11533184702452409</v>
      </c>
      <c r="Z207" s="30">
        <v>0.18009379155875971</v>
      </c>
      <c r="AA207" s="30">
        <v>4.623872335837257E-2</v>
      </c>
      <c r="AB207" s="30">
        <v>0.21965169882192248</v>
      </c>
      <c r="AC207" s="30">
        <v>4.848039492774104E-2</v>
      </c>
      <c r="AD207" s="29">
        <v>0.91</v>
      </c>
      <c r="AE207" s="31">
        <v>0.72333333333333338</v>
      </c>
      <c r="AF207" s="30">
        <v>0.1414213562373095</v>
      </c>
      <c r="AG207" s="30">
        <v>0.31819805153394637</v>
      </c>
      <c r="AH207" s="31">
        <v>0.23572170301142262</v>
      </c>
      <c r="AI207" s="1">
        <v>16.952054794520549</v>
      </c>
      <c r="AJ207" s="31">
        <v>25.236804564907274</v>
      </c>
      <c r="AK207" s="31">
        <v>25.676342525399132</v>
      </c>
      <c r="AL207" s="31">
        <v>21.666666666666664</v>
      </c>
      <c r="AM207" s="31">
        <v>1.9264736309089523</v>
      </c>
      <c r="AN207" s="31">
        <v>4.5307324568891918</v>
      </c>
      <c r="AO207" s="31">
        <v>2.1893898766552535</v>
      </c>
      <c r="AP207" s="31">
        <v>20.154343434343438</v>
      </c>
      <c r="AQ207" s="31">
        <v>16.817936614969657</v>
      </c>
      <c r="AR207" s="31">
        <v>6.7099811676082863</v>
      </c>
      <c r="AS207" s="31">
        <v>2.0577533930118399</v>
      </c>
      <c r="AT207" s="30">
        <v>0.40977261731978715</v>
      </c>
      <c r="AU207" s="30">
        <v>1.5959150603885214E-2</v>
      </c>
      <c r="AV207" s="28">
        <v>8.2100000000000006E-2</v>
      </c>
      <c r="AW207" s="28" t="s">
        <v>100</v>
      </c>
      <c r="AX207" s="28">
        <v>0.154</v>
      </c>
      <c r="AY207" s="28" t="s">
        <v>100</v>
      </c>
      <c r="AZ207" s="30">
        <v>0.13100000000000001</v>
      </c>
      <c r="BA207" s="30">
        <v>0.11699999999999999</v>
      </c>
      <c r="BB207" s="30">
        <v>0.17692373534194983</v>
      </c>
      <c r="BC207" s="30">
        <v>0.23988291455907051</v>
      </c>
      <c r="BD207" s="30">
        <v>8.822023047375159E-2</v>
      </c>
      <c r="BE207" s="30">
        <v>0.10563380281690141</v>
      </c>
      <c r="BF207" s="30">
        <v>0.26716981132075468</v>
      </c>
      <c r="BG207" s="30">
        <v>7.2499999999999995E-2</v>
      </c>
      <c r="BH207" s="29">
        <v>210.3</v>
      </c>
      <c r="BI207" s="29">
        <v>206.7</v>
      </c>
      <c r="BJ207" s="29">
        <v>247.5</v>
      </c>
      <c r="BK207" s="29">
        <v>247.5</v>
      </c>
      <c r="BL207" s="29">
        <v>2424.1</v>
      </c>
      <c r="BM207" s="29">
        <v>2343</v>
      </c>
      <c r="BN207" s="29">
        <v>300.3</v>
      </c>
      <c r="BO207" s="29">
        <v>296.60000000000002</v>
      </c>
      <c r="BP207" s="29">
        <v>181.37547169811322</v>
      </c>
      <c r="BQ207" s="29">
        <v>-29.5</v>
      </c>
      <c r="BR207" s="29">
        <v>0</v>
      </c>
      <c r="BS207" s="29">
        <v>89.44</v>
      </c>
      <c r="BT207" s="30">
        <v>0.4931207023894974</v>
      </c>
      <c r="BU207" s="29">
        <v>91.935471698113219</v>
      </c>
      <c r="BV207" s="29">
        <v>146.76</v>
      </c>
      <c r="BW207" s="29">
        <v>117.25999999999999</v>
      </c>
      <c r="BX207" s="29">
        <v>1168.3</v>
      </c>
      <c r="BY207" s="29">
        <v>756.1</v>
      </c>
      <c r="BZ207" s="29">
        <v>1171.4000000000001</v>
      </c>
      <c r="CA207" s="29">
        <v>743.40000000000009</v>
      </c>
      <c r="CB207" s="29">
        <v>-84.7</v>
      </c>
      <c r="CC207" s="31">
        <v>0.3</v>
      </c>
      <c r="CD207" s="31">
        <v>0.18</v>
      </c>
      <c r="CE207" s="31">
        <v>0.36</v>
      </c>
      <c r="CF207" s="31" t="s">
        <v>100</v>
      </c>
      <c r="CG207" s="31" t="s">
        <v>100</v>
      </c>
      <c r="CH207" s="29" t="s">
        <v>100</v>
      </c>
      <c r="CI207" s="29" t="s">
        <v>100</v>
      </c>
      <c r="CJ207" s="29">
        <v>-84.7</v>
      </c>
      <c r="CK207" s="28">
        <f t="shared" si="6"/>
        <v>-0.5771327337149087</v>
      </c>
      <c r="CL207" s="34">
        <f t="shared" si="7"/>
        <v>3.2608286252354044</v>
      </c>
      <c r="CM207" s="29">
        <v>265</v>
      </c>
      <c r="CN207" s="29">
        <v>70.8</v>
      </c>
      <c r="CO207" s="29">
        <v>206.7</v>
      </c>
      <c r="CP207" s="29">
        <v>5307.3</v>
      </c>
      <c r="CQ207" s="29">
        <v>296.60000000000002</v>
      </c>
      <c r="CR207" s="29">
        <v>4988.2000000000007</v>
      </c>
      <c r="CS207" s="29">
        <v>146.76</v>
      </c>
      <c r="CT207" s="29">
        <v>0</v>
      </c>
      <c r="CU207" s="29">
        <v>247.5</v>
      </c>
      <c r="CV207" s="29">
        <v>743.40000000000009</v>
      </c>
      <c r="CW207" s="29">
        <v>300.3</v>
      </c>
      <c r="CX207" s="28">
        <v>0.17692373534194983</v>
      </c>
      <c r="CY207" s="28">
        <v>0.23988291455907051</v>
      </c>
      <c r="CZ207" s="31">
        <v>16.610722610722611</v>
      </c>
      <c r="DA207" s="5">
        <v>47.512560222477319</v>
      </c>
      <c r="DB207" s="9"/>
      <c r="DC207" s="9"/>
    </row>
    <row r="208" spans="1:107" ht="20">
      <c r="A208" s="25" t="s">
        <v>238</v>
      </c>
      <c r="B208" s="25" t="s">
        <v>239</v>
      </c>
      <c r="C208" s="26" t="s">
        <v>120</v>
      </c>
      <c r="D208" s="26" t="s">
        <v>1137</v>
      </c>
      <c r="E208" s="32" t="s">
        <v>99</v>
      </c>
      <c r="F208" s="32" t="s">
        <v>1138</v>
      </c>
      <c r="G208" s="27">
        <v>0.67</v>
      </c>
      <c r="H208" s="27">
        <v>0.91534763494999116</v>
      </c>
      <c r="I208" s="28">
        <v>9.0499999999999997E-2</v>
      </c>
      <c r="J208" s="28">
        <v>0.14393896096297421</v>
      </c>
      <c r="K208" s="28">
        <v>3.2000000000000001E-2</v>
      </c>
      <c r="L208" s="28">
        <v>9.3100000000000002E-2</v>
      </c>
      <c r="M208" s="28">
        <v>7.7272999999999994E-2</v>
      </c>
      <c r="N208" s="28">
        <v>0.12089843525900612</v>
      </c>
      <c r="O208" s="28">
        <v>-2.3153102661290878E-2</v>
      </c>
      <c r="P208" s="28">
        <v>2.9660287666948698E-3</v>
      </c>
      <c r="Q208" s="29">
        <v>3963.5</v>
      </c>
      <c r="R208" s="29">
        <v>0</v>
      </c>
      <c r="S208" s="29">
        <v>2093.3000000000002</v>
      </c>
      <c r="T208" s="29">
        <v>2093.3000000000002</v>
      </c>
      <c r="U208" s="29">
        <v>6056.8</v>
      </c>
      <c r="V208" s="29">
        <v>995.4</v>
      </c>
      <c r="W208" s="29">
        <v>5061.4000000000005</v>
      </c>
      <c r="X208" s="30">
        <v>0.16434420816272619</v>
      </c>
      <c r="Y208" s="31">
        <v>0.27390551683294612</v>
      </c>
      <c r="Z208" s="30">
        <v>0.3981171548117155</v>
      </c>
      <c r="AA208" s="30">
        <v>0.34561154404966321</v>
      </c>
      <c r="AB208" s="30">
        <v>0.66145290232881482</v>
      </c>
      <c r="AC208" s="30">
        <v>0.52814431689163621</v>
      </c>
      <c r="AD208" s="29">
        <v>0.45100000000000001</v>
      </c>
      <c r="AE208" s="31">
        <v>0.82683333333333342</v>
      </c>
      <c r="AF208" s="30">
        <v>8.3666002653407553E-2</v>
      </c>
      <c r="AG208" s="30">
        <v>0.29581908081026242</v>
      </c>
      <c r="AH208" s="31">
        <v>0.14514514514514512</v>
      </c>
      <c r="AI208" s="1">
        <v>4.6572164948453612</v>
      </c>
      <c r="AJ208" s="31">
        <v>12.634682817978961</v>
      </c>
      <c r="AK208" s="31">
        <v>15.386257763975154</v>
      </c>
      <c r="AL208" s="31">
        <v>12.527777777777779</v>
      </c>
      <c r="AM208" s="31">
        <v>0.7565678334119138</v>
      </c>
      <c r="AN208" s="31">
        <v>1.2524093910955225</v>
      </c>
      <c r="AO208" s="31">
        <v>0.77188984965334573</v>
      </c>
      <c r="AP208" s="31">
        <v>9.3366537539199417</v>
      </c>
      <c r="AQ208" s="31">
        <v>6.8984598609786021</v>
      </c>
      <c r="AR208" s="31">
        <v>1.2786156372363269</v>
      </c>
      <c r="AS208" s="31">
        <v>0.98570538287761944</v>
      </c>
      <c r="AT208" s="30">
        <v>0.37034161490683226</v>
      </c>
      <c r="AU208" s="30">
        <v>2.4069635423237038E-2</v>
      </c>
      <c r="AV208" s="28">
        <v>2.18E-2</v>
      </c>
      <c r="AW208" s="28">
        <v>5.33E-2</v>
      </c>
      <c r="AX208" s="28">
        <v>0.111</v>
      </c>
      <c r="AY208" s="28">
        <v>0.109</v>
      </c>
      <c r="AZ208" s="30">
        <v>0.16699999999999998</v>
      </c>
      <c r="BA208" s="30">
        <v>8.7100000000000011E-2</v>
      </c>
      <c r="BB208" s="30">
        <v>0.12078585830168333</v>
      </c>
      <c r="BC208" s="30">
        <v>0.12386446402570099</v>
      </c>
      <c r="BD208" s="30">
        <v>5.2971416820892459E-2</v>
      </c>
      <c r="BE208" s="30">
        <v>0.11147439851943246</v>
      </c>
      <c r="BF208" s="30">
        <v>0.30664689893748454</v>
      </c>
      <c r="BG208" s="30">
        <v>0.1198</v>
      </c>
      <c r="BH208" s="29">
        <v>313.7</v>
      </c>
      <c r="BI208" s="29">
        <v>257.60000000000002</v>
      </c>
      <c r="BJ208" s="29">
        <v>542.1</v>
      </c>
      <c r="BK208" s="29">
        <v>542.1</v>
      </c>
      <c r="BL208" s="29">
        <v>5134.8</v>
      </c>
      <c r="BM208" s="29">
        <v>4863</v>
      </c>
      <c r="BN208" s="29">
        <v>773.4</v>
      </c>
      <c r="BO208" s="29">
        <v>733.7</v>
      </c>
      <c r="BP208" s="29">
        <v>375.86671608598965</v>
      </c>
      <c r="BQ208" s="29">
        <v>-60.600000000000023</v>
      </c>
      <c r="BR208" s="29">
        <v>0</v>
      </c>
      <c r="BS208" s="29">
        <v>387.90000000000003</v>
      </c>
      <c r="BT208" s="30">
        <v>1.0320147632099923</v>
      </c>
      <c r="BU208" s="29">
        <v>-12.033283914010383</v>
      </c>
      <c r="BV208" s="29">
        <v>-69.699999999999989</v>
      </c>
      <c r="BW208" s="29">
        <v>-130.30000000000001</v>
      </c>
      <c r="BX208" s="29">
        <v>2132.6999999999998</v>
      </c>
      <c r="BY208" s="29">
        <v>3034.5</v>
      </c>
      <c r="BZ208" s="29">
        <v>3164.7</v>
      </c>
      <c r="CA208" s="29">
        <v>3958.5000000000005</v>
      </c>
      <c r="CB208" s="29">
        <v>-95.4</v>
      </c>
      <c r="CC208" s="31">
        <v>0.16500000000000001</v>
      </c>
      <c r="CD208" s="31">
        <v>0.56699999999999995</v>
      </c>
      <c r="CE208" s="31">
        <v>0.36</v>
      </c>
      <c r="CF208" s="31">
        <v>0.48703618009348376</v>
      </c>
      <c r="CG208" s="31">
        <v>0.72480595579105167</v>
      </c>
      <c r="CH208" s="29">
        <v>439.57</v>
      </c>
      <c r="CI208" s="29">
        <v>175.78</v>
      </c>
      <c r="CJ208" s="29">
        <v>-95.4</v>
      </c>
      <c r="CK208" s="28" t="str">
        <f t="shared" si="6"/>
        <v>NA</v>
      </c>
      <c r="CL208" s="34">
        <f t="shared" si="7"/>
        <v>1.2971580143993937</v>
      </c>
      <c r="CM208" s="29">
        <v>404.7</v>
      </c>
      <c r="CN208" s="29">
        <v>124.1</v>
      </c>
      <c r="CO208" s="29">
        <v>257.60000000000002</v>
      </c>
      <c r="CP208" s="29">
        <v>3963.5</v>
      </c>
      <c r="CQ208" s="29">
        <v>733.7</v>
      </c>
      <c r="CR208" s="29">
        <v>5061.4000000000005</v>
      </c>
      <c r="CS208" s="29">
        <v>-69.699999999999989</v>
      </c>
      <c r="CT208" s="29">
        <v>0</v>
      </c>
      <c r="CU208" s="29">
        <v>542.1</v>
      </c>
      <c r="CV208" s="29">
        <v>3958.5000000000005</v>
      </c>
      <c r="CW208" s="29">
        <v>773.4</v>
      </c>
      <c r="CX208" s="28">
        <v>0.12078585830168333</v>
      </c>
      <c r="CY208" s="28">
        <v>0.12386446402570099</v>
      </c>
      <c r="CZ208" s="31">
        <v>6.5443496250323259</v>
      </c>
      <c r="DA208" s="5" t="s">
        <v>100</v>
      </c>
      <c r="DB208" s="9"/>
      <c r="DC208" s="9"/>
    </row>
    <row r="209" spans="1:107" ht="20">
      <c r="A209" s="25" t="s">
        <v>575</v>
      </c>
      <c r="B209" s="25" t="s">
        <v>576</v>
      </c>
      <c r="C209" s="26" t="s">
        <v>114</v>
      </c>
      <c r="D209" s="26" t="s">
        <v>1137</v>
      </c>
      <c r="E209" s="32" t="s">
        <v>99</v>
      </c>
      <c r="F209" s="32" t="s">
        <v>1138</v>
      </c>
      <c r="G209" s="27">
        <v>0.1</v>
      </c>
      <c r="H209" s="27">
        <v>0.39588399189463019</v>
      </c>
      <c r="I209" s="28">
        <v>9.0499999999999997E-2</v>
      </c>
      <c r="J209" s="28">
        <v>9.6927501266464031E-2</v>
      </c>
      <c r="K209" s="28">
        <v>2.7E-2</v>
      </c>
      <c r="L209" s="28">
        <v>8.8099999999999998E-2</v>
      </c>
      <c r="M209" s="28">
        <v>7.3122999999999994E-2</v>
      </c>
      <c r="N209" s="28">
        <v>7.7814033792552653E-2</v>
      </c>
      <c r="O209" s="28">
        <v>-3.4340574979954991E-2</v>
      </c>
      <c r="P209" s="28">
        <v>-7.7814033792552653E-2</v>
      </c>
      <c r="Q209" s="29">
        <v>150.4</v>
      </c>
      <c r="R209" s="29">
        <v>0</v>
      </c>
      <c r="S209" s="29">
        <v>612.79999999999995</v>
      </c>
      <c r="T209" s="29">
        <v>612.79999999999995</v>
      </c>
      <c r="U209" s="29">
        <v>763.19999999999993</v>
      </c>
      <c r="V209" s="29">
        <v>14.4</v>
      </c>
      <c r="W209" s="29">
        <v>748.8</v>
      </c>
      <c r="X209" s="30">
        <v>1.886792452830189E-2</v>
      </c>
      <c r="Y209" s="31">
        <v>4.9710982658959539E-3</v>
      </c>
      <c r="Z209" s="30">
        <v>0.811978269511064</v>
      </c>
      <c r="AA209" s="30">
        <v>0.8029350104821803</v>
      </c>
      <c r="AB209" s="30">
        <v>4.318534178999295</v>
      </c>
      <c r="AC209" s="30">
        <v>4.0744680851063828</v>
      </c>
      <c r="AD209" s="29">
        <v>3.5000000000000003E-2</v>
      </c>
      <c r="AE209" s="31">
        <v>1.0134444444444444</v>
      </c>
      <c r="AF209" s="30">
        <v>3.1622776601683791E-2</v>
      </c>
      <c r="AG209" s="30">
        <v>0.24665765749313359</v>
      </c>
      <c r="AH209" s="31">
        <v>0.33333333333333331</v>
      </c>
      <c r="AI209" s="1" t="s">
        <v>100</v>
      </c>
      <c r="AJ209" s="31">
        <v>14.891089108910892</v>
      </c>
      <c r="AK209" s="31">
        <v>16.711111111111112</v>
      </c>
      <c r="AL209" s="31">
        <v>7.0000000000000009</v>
      </c>
      <c r="AM209" s="31" t="s">
        <v>100</v>
      </c>
      <c r="AN209" s="31">
        <v>1.0599013389711065</v>
      </c>
      <c r="AO209" s="31">
        <v>1.1282820705176293</v>
      </c>
      <c r="AP209" s="31" t="s">
        <v>100</v>
      </c>
      <c r="AQ209" s="31" t="s">
        <v>100</v>
      </c>
      <c r="AR209" s="31">
        <v>1.0114818316898555</v>
      </c>
      <c r="AS209" s="31">
        <v>5.6174043510877709</v>
      </c>
      <c r="AT209" s="30">
        <v>0.20555555555555557</v>
      </c>
      <c r="AU209" s="30">
        <v>1.2300531914893617E-2</v>
      </c>
      <c r="AV209" s="28" t="s">
        <v>100</v>
      </c>
      <c r="AW209" s="28" t="s">
        <v>100</v>
      </c>
      <c r="AX209" s="28" t="s">
        <v>100</v>
      </c>
      <c r="AY209" s="28" t="s">
        <v>100</v>
      </c>
      <c r="AZ209" s="30" t="s">
        <v>100</v>
      </c>
      <c r="BA209" s="30">
        <v>0.38500000000000001</v>
      </c>
      <c r="BB209" s="30">
        <v>6.258692628650904E-2</v>
      </c>
      <c r="BC209" s="30">
        <v>0</v>
      </c>
      <c r="BD209" s="30">
        <v>6.7567567567567571E-2</v>
      </c>
      <c r="BE209" s="30">
        <v>0</v>
      </c>
      <c r="BF209" s="30">
        <v>0.27380952380952384</v>
      </c>
      <c r="BG209" s="30" t="s">
        <v>100</v>
      </c>
      <c r="BH209" s="29">
        <v>10.1</v>
      </c>
      <c r="BI209" s="29">
        <v>9</v>
      </c>
      <c r="BJ209" s="29">
        <v>0</v>
      </c>
      <c r="BK209" s="29">
        <v>0</v>
      </c>
      <c r="BL209" s="29">
        <v>133.30000000000001</v>
      </c>
      <c r="BM209" s="29">
        <v>133.19999999999999</v>
      </c>
      <c r="BN209" s="29">
        <v>0</v>
      </c>
      <c r="BO209" s="29">
        <v>0</v>
      </c>
      <c r="BP209" s="29">
        <v>0</v>
      </c>
      <c r="BQ209" s="29">
        <v>-64.5</v>
      </c>
      <c r="BR209" s="29">
        <v>0</v>
      </c>
      <c r="BS209" s="29">
        <v>25.986000000000001</v>
      </c>
      <c r="BT209" s="30" t="s">
        <v>100</v>
      </c>
      <c r="BU209" s="29">
        <v>-25.986000000000001</v>
      </c>
      <c r="BV209" s="29">
        <v>47.513999999999996</v>
      </c>
      <c r="BW209" s="29">
        <v>-16.986000000000001</v>
      </c>
      <c r="BX209" s="29">
        <v>143.80000000000001</v>
      </c>
      <c r="BY209" s="29">
        <v>707.7</v>
      </c>
      <c r="BZ209" s="29">
        <v>141.9</v>
      </c>
      <c r="CA209" s="29">
        <v>740.3</v>
      </c>
      <c r="CB209" s="29">
        <v>-1.85</v>
      </c>
      <c r="CC209" s="31">
        <v>5.1999999999999998E-2</v>
      </c>
      <c r="CD209" s="31" t="s">
        <v>100</v>
      </c>
      <c r="CE209" s="31">
        <v>0.36</v>
      </c>
      <c r="CF209" s="31" t="s">
        <v>100</v>
      </c>
      <c r="CG209" s="31" t="s">
        <v>100</v>
      </c>
      <c r="CH209" s="29" t="s">
        <v>100</v>
      </c>
      <c r="CI209" s="29" t="s">
        <v>100</v>
      </c>
      <c r="CJ209" s="29">
        <v>-1.85</v>
      </c>
      <c r="CK209" s="28">
        <f t="shared" si="6"/>
        <v>-3.8935892579029345E-2</v>
      </c>
      <c r="CL209" s="34">
        <f t="shared" si="7"/>
        <v>0.18006213697149806</v>
      </c>
      <c r="CM209" s="29">
        <v>12.6</v>
      </c>
      <c r="CN209" s="29">
        <v>3.45</v>
      </c>
      <c r="CO209" s="29">
        <v>9</v>
      </c>
      <c r="CP209" s="29">
        <v>150.4</v>
      </c>
      <c r="CQ209" s="29" t="s">
        <v>100</v>
      </c>
      <c r="CR209" s="29" t="s">
        <v>100</v>
      </c>
      <c r="CS209" s="29">
        <v>47.513999999999996</v>
      </c>
      <c r="CT209" s="29">
        <v>0</v>
      </c>
      <c r="CU209" s="29">
        <v>0</v>
      </c>
      <c r="CV209" s="29">
        <v>740.3</v>
      </c>
      <c r="CW209" s="29">
        <v>0</v>
      </c>
      <c r="CX209" s="28">
        <v>6.258692628650904E-2</v>
      </c>
      <c r="CY209" s="28">
        <v>0</v>
      </c>
      <c r="CZ209" s="31" t="s">
        <v>100</v>
      </c>
      <c r="DA209" s="5" t="s">
        <v>100</v>
      </c>
      <c r="DB209" s="9"/>
      <c r="DC209" s="9"/>
    </row>
    <row r="210" spans="1:107" ht="20">
      <c r="A210" s="25" t="s">
        <v>290</v>
      </c>
      <c r="B210" s="25" t="s">
        <v>291</v>
      </c>
      <c r="C210" s="26" t="s">
        <v>169</v>
      </c>
      <c r="D210" s="26" t="s">
        <v>1137</v>
      </c>
      <c r="E210" s="32" t="s">
        <v>99</v>
      </c>
      <c r="F210" s="32" t="s">
        <v>1138</v>
      </c>
      <c r="G210" s="27">
        <v>0.72</v>
      </c>
      <c r="H210" s="27">
        <v>1.7031481481481479</v>
      </c>
      <c r="I210" s="28">
        <v>9.0499999999999997E-2</v>
      </c>
      <c r="J210" s="28">
        <v>0.21523490740740736</v>
      </c>
      <c r="K210" s="28">
        <v>3.2000000000000001E-2</v>
      </c>
      <c r="L210" s="28">
        <v>9.3100000000000002E-2</v>
      </c>
      <c r="M210" s="28">
        <v>7.7272999999999994E-2</v>
      </c>
      <c r="N210" s="28">
        <v>0.13559592008263563</v>
      </c>
      <c r="O210" s="28">
        <v>-0.24406767734178797</v>
      </c>
      <c r="P210" s="28">
        <v>-0.10374837486299739</v>
      </c>
      <c r="Q210" s="29">
        <v>777.6</v>
      </c>
      <c r="R210" s="29">
        <v>0</v>
      </c>
      <c r="S210" s="29">
        <v>1061.8</v>
      </c>
      <c r="T210" s="29">
        <v>1061.8</v>
      </c>
      <c r="U210" s="29">
        <v>1839.4</v>
      </c>
      <c r="V210" s="29">
        <v>93.1</v>
      </c>
      <c r="W210" s="29">
        <v>1746.3000000000002</v>
      </c>
      <c r="X210" s="30">
        <v>5.061433076003044E-2</v>
      </c>
      <c r="Y210" s="31">
        <v>1.6363504863848407E-2</v>
      </c>
      <c r="Z210" s="30">
        <v>0.6732183616535633</v>
      </c>
      <c r="AA210" s="30">
        <v>0.57725345221267799</v>
      </c>
      <c r="AB210" s="30">
        <v>2.0601474582848271</v>
      </c>
      <c r="AC210" s="30">
        <v>1.36548353909465</v>
      </c>
      <c r="AD210" s="29">
        <v>0.28100000000000003</v>
      </c>
      <c r="AE210" s="31">
        <v>1.5417222222222224</v>
      </c>
      <c r="AF210" s="30">
        <v>0.1414213562373095</v>
      </c>
      <c r="AG210" s="30">
        <v>0.34577521600022176</v>
      </c>
      <c r="AH210" s="31">
        <v>0.20141342756183747</v>
      </c>
      <c r="AI210" s="1">
        <v>0.83701188455008491</v>
      </c>
      <c r="AJ210" s="31" t="s">
        <v>100</v>
      </c>
      <c r="AK210" s="31" t="s">
        <v>100</v>
      </c>
      <c r="AL210" s="31">
        <v>23.416666666666668</v>
      </c>
      <c r="AM210" s="31" t="s">
        <v>100</v>
      </c>
      <c r="AN210" s="31">
        <v>1.5087310826542493</v>
      </c>
      <c r="AO210" s="31">
        <v>0.49493985105976707</v>
      </c>
      <c r="AP210" s="31">
        <v>35.421906693711975</v>
      </c>
      <c r="AQ210" s="31">
        <v>20.376896149358227</v>
      </c>
      <c r="AR210" s="31">
        <v>1.1766727309480496</v>
      </c>
      <c r="AS210" s="31">
        <v>1.1115142257017379</v>
      </c>
      <c r="AT210" s="30" t="s">
        <v>100</v>
      </c>
      <c r="AU210" s="30">
        <v>4.9382716049382715E-3</v>
      </c>
      <c r="AV210" s="28" t="s">
        <v>100</v>
      </c>
      <c r="AW210" s="28" t="s">
        <v>100</v>
      </c>
      <c r="AX210" s="28">
        <v>4.5400000000000003E-2</v>
      </c>
      <c r="AY210" s="28">
        <v>0.20800000000000002</v>
      </c>
      <c r="AZ210" s="30">
        <v>0.17100000000000001</v>
      </c>
      <c r="BA210" s="30">
        <v>0.16800000000000001</v>
      </c>
      <c r="BB210" s="30">
        <v>-2.8832769934380595E-2</v>
      </c>
      <c r="BC210" s="30">
        <v>3.1847545219638243E-2</v>
      </c>
      <c r="BD210" s="30">
        <v>-9.5181830116843891E-3</v>
      </c>
      <c r="BE210" s="30">
        <v>3.2361822239726924E-2</v>
      </c>
      <c r="BF210" s="30">
        <v>0</v>
      </c>
      <c r="BG210" s="30">
        <v>1.2600000000000001E-3</v>
      </c>
      <c r="BH210" s="29">
        <v>-10.4</v>
      </c>
      <c r="BI210" s="29">
        <v>-14.5</v>
      </c>
      <c r="BJ210" s="29">
        <v>49.3</v>
      </c>
      <c r="BK210" s="29">
        <v>49.3</v>
      </c>
      <c r="BL210" s="29">
        <v>1571.1</v>
      </c>
      <c r="BM210" s="29">
        <v>1523.4</v>
      </c>
      <c r="BN210" s="29">
        <v>90.7</v>
      </c>
      <c r="BO210" s="29">
        <v>85.7</v>
      </c>
      <c r="BP210" s="29">
        <v>49.3</v>
      </c>
      <c r="BQ210" s="29">
        <v>-0.5</v>
      </c>
      <c r="BR210" s="29">
        <v>0</v>
      </c>
      <c r="BS210" s="29">
        <v>56.3</v>
      </c>
      <c r="BT210" s="30">
        <v>1.1419878296146044</v>
      </c>
      <c r="BU210" s="29">
        <v>-7</v>
      </c>
      <c r="BV210" s="29">
        <v>-70.3</v>
      </c>
      <c r="BW210" s="29">
        <v>-70.8</v>
      </c>
      <c r="BX210" s="29">
        <v>502.9</v>
      </c>
      <c r="BY210" s="29">
        <v>1547.9999999999998</v>
      </c>
      <c r="BZ210" s="29">
        <v>515.4</v>
      </c>
      <c r="CA210" s="29">
        <v>1484.1</v>
      </c>
      <c r="CB210" s="29">
        <v>-3.84</v>
      </c>
      <c r="CC210" s="31">
        <v>0.32600000000000001</v>
      </c>
      <c r="CD210" s="31">
        <v>1.02</v>
      </c>
      <c r="CE210" s="31">
        <v>0.36</v>
      </c>
      <c r="CF210" s="31">
        <v>1.1057128702625652</v>
      </c>
      <c r="CG210" s="31">
        <v>1.2414969612139133</v>
      </c>
      <c r="CH210" s="29">
        <v>37.245999999999995</v>
      </c>
      <c r="CI210" s="29">
        <v>27.888600000000004</v>
      </c>
      <c r="CJ210" s="29">
        <v>-3.84</v>
      </c>
      <c r="CK210" s="28" t="str">
        <f t="shared" si="6"/>
        <v>NA</v>
      </c>
      <c r="CL210" s="34">
        <f t="shared" si="7"/>
        <v>1.0586213866990095</v>
      </c>
      <c r="CM210" s="29" t="s">
        <v>100</v>
      </c>
      <c r="CN210" s="29" t="s">
        <v>100</v>
      </c>
      <c r="CO210" s="29" t="s">
        <v>100</v>
      </c>
      <c r="CP210" s="29" t="s">
        <v>100</v>
      </c>
      <c r="CQ210" s="29">
        <v>85.7</v>
      </c>
      <c r="CR210" s="29">
        <v>1746.3000000000002</v>
      </c>
      <c r="CS210" s="29">
        <v>-70.3</v>
      </c>
      <c r="CT210" s="29">
        <v>4.9799999999999997E-2</v>
      </c>
      <c r="CU210" s="29">
        <v>49.296999999999997</v>
      </c>
      <c r="CV210" s="29">
        <v>1484.1497999999999</v>
      </c>
      <c r="CW210" s="29">
        <v>90.715000000000003</v>
      </c>
      <c r="CX210" s="28">
        <v>-2.8835879843276607E-2</v>
      </c>
      <c r="CY210" s="28">
        <v>3.1844582777634162E-2</v>
      </c>
      <c r="CZ210" s="31">
        <v>19.250399603152733</v>
      </c>
      <c r="DA210" s="5" t="s">
        <v>100</v>
      </c>
      <c r="DB210" s="9"/>
      <c r="DC210" s="9"/>
    </row>
    <row r="211" spans="1:107" ht="20">
      <c r="A211" s="25" t="s">
        <v>841</v>
      </c>
      <c r="B211" s="25" t="s">
        <v>842</v>
      </c>
      <c r="C211" s="26" t="s">
        <v>136</v>
      </c>
      <c r="D211" s="26" t="s">
        <v>1137</v>
      </c>
      <c r="E211" s="32" t="s">
        <v>99</v>
      </c>
      <c r="F211" s="32" t="s">
        <v>1138</v>
      </c>
      <c r="G211" s="27">
        <v>0.7</v>
      </c>
      <c r="H211" s="27">
        <v>1.4715909090909089</v>
      </c>
      <c r="I211" s="28">
        <v>9.0499999999999997E-2</v>
      </c>
      <c r="J211" s="28">
        <v>0.19427897727272725</v>
      </c>
      <c r="K211" s="28">
        <v>3.6999999999999998E-2</v>
      </c>
      <c r="L211" s="28">
        <v>9.8099999999999993E-2</v>
      </c>
      <c r="M211" s="28">
        <v>8.1422999999999995E-2</v>
      </c>
      <c r="N211" s="28">
        <v>0.13510584324324323</v>
      </c>
      <c r="O211" s="28">
        <v>-0.24036593379446639</v>
      </c>
      <c r="P211" s="28">
        <v>-0.20680635085745644</v>
      </c>
      <c r="Q211" s="29">
        <v>35.200000000000003</v>
      </c>
      <c r="R211" s="29">
        <v>0</v>
      </c>
      <c r="S211" s="29">
        <v>38.799999999999997</v>
      </c>
      <c r="T211" s="29">
        <v>38.799999999999997</v>
      </c>
      <c r="U211" s="29">
        <v>74</v>
      </c>
      <c r="V211" s="29">
        <v>0.75600000000000001</v>
      </c>
      <c r="W211" s="29">
        <v>73.244</v>
      </c>
      <c r="X211" s="30">
        <v>1.0216216216216217E-2</v>
      </c>
      <c r="Y211" s="31">
        <v>0.44495432517047651</v>
      </c>
      <c r="Z211" s="30">
        <v>0.36987607244995235</v>
      </c>
      <c r="AA211" s="30">
        <v>0.5243243243243243</v>
      </c>
      <c r="AB211" s="30">
        <v>0.58698940998487137</v>
      </c>
      <c r="AC211" s="30">
        <v>1.1022727272727271</v>
      </c>
      <c r="AD211" s="29">
        <v>4.0000000000000001E-3</v>
      </c>
      <c r="AE211" s="31">
        <v>1.6098888888888891</v>
      </c>
      <c r="AF211" s="30">
        <v>8.9442719099991588E-2</v>
      </c>
      <c r="AG211" s="30">
        <v>0.56684323229619671</v>
      </c>
      <c r="AH211" s="31">
        <v>0.33333333333333331</v>
      </c>
      <c r="AI211" s="1" t="s">
        <v>100</v>
      </c>
      <c r="AJ211" s="31" t="s">
        <v>100</v>
      </c>
      <c r="AK211" s="31" t="s">
        <v>100</v>
      </c>
      <c r="AL211" s="31" t="s">
        <v>100</v>
      </c>
      <c r="AM211" s="31" t="s">
        <v>100</v>
      </c>
      <c r="AN211" s="31">
        <v>0.53252647503782158</v>
      </c>
      <c r="AO211" s="31">
        <v>1.4915254237288136</v>
      </c>
      <c r="AP211" s="31" t="s">
        <v>100</v>
      </c>
      <c r="AQ211" s="31">
        <v>157.85344827586206</v>
      </c>
      <c r="AR211" s="31">
        <v>0.70329543708711018</v>
      </c>
      <c r="AS211" s="31">
        <v>3.1035593220338979</v>
      </c>
      <c r="AT211" s="30" t="s">
        <v>100</v>
      </c>
      <c r="AU211" s="30">
        <v>0</v>
      </c>
      <c r="AV211" s="28" t="s">
        <v>100</v>
      </c>
      <c r="AW211" s="28" t="s">
        <v>100</v>
      </c>
      <c r="AX211" s="28">
        <v>5.16E-2</v>
      </c>
      <c r="AY211" s="28">
        <v>3.8199999999999998E-2</v>
      </c>
      <c r="AZ211" s="30" t="s">
        <v>100</v>
      </c>
      <c r="BA211" s="30" t="s">
        <v>100</v>
      </c>
      <c r="BB211" s="30">
        <v>-4.6086956521739129E-2</v>
      </c>
      <c r="BC211" s="30">
        <v>-7.1700507614213205E-2</v>
      </c>
      <c r="BD211" s="30">
        <v>-0.12740384615384615</v>
      </c>
      <c r="BE211" s="30">
        <v>-0.27163461538461542</v>
      </c>
      <c r="BF211" s="30">
        <v>0</v>
      </c>
      <c r="BG211" s="30">
        <v>0.24350000000000002</v>
      </c>
      <c r="BH211" s="29">
        <v>-2.23</v>
      </c>
      <c r="BI211" s="29">
        <v>-2.65</v>
      </c>
      <c r="BJ211" s="29">
        <v>-5.65</v>
      </c>
      <c r="BK211" s="29">
        <v>-5.65</v>
      </c>
      <c r="BL211" s="29">
        <v>23.6</v>
      </c>
      <c r="BM211" s="29">
        <v>20.8</v>
      </c>
      <c r="BN211" s="29">
        <v>0.55000000000000004</v>
      </c>
      <c r="BO211" s="29">
        <v>0.46400000000000002</v>
      </c>
      <c r="BP211" s="29">
        <v>-5.65</v>
      </c>
      <c r="BQ211" s="29">
        <v>-0.20000000000000107</v>
      </c>
      <c r="BR211" s="29">
        <v>0</v>
      </c>
      <c r="BS211" s="29">
        <v>21.908999999999999</v>
      </c>
      <c r="BT211" s="30" t="s">
        <v>100</v>
      </c>
      <c r="BU211" s="29">
        <v>-27.558999999999997</v>
      </c>
      <c r="BV211" s="29">
        <v>-24.358999999999995</v>
      </c>
      <c r="BW211" s="29">
        <v>-24.558999999999997</v>
      </c>
      <c r="BX211" s="29">
        <v>57.5</v>
      </c>
      <c r="BY211" s="29">
        <v>78.8</v>
      </c>
      <c r="BZ211" s="29">
        <v>66.099999999999994</v>
      </c>
      <c r="CA211" s="29">
        <v>104.14399999999999</v>
      </c>
      <c r="CB211" s="29">
        <v>0</v>
      </c>
      <c r="CC211" s="31">
        <v>0.33800000000000002</v>
      </c>
      <c r="CD211" s="31">
        <v>1.07</v>
      </c>
      <c r="CE211" s="31">
        <v>0.36</v>
      </c>
      <c r="CF211" s="31" t="s">
        <v>100</v>
      </c>
      <c r="CG211" s="31" t="s">
        <v>100</v>
      </c>
      <c r="CH211" s="29" t="s">
        <v>100</v>
      </c>
      <c r="CI211" s="29" t="s">
        <v>100</v>
      </c>
      <c r="CJ211" s="29">
        <v>0</v>
      </c>
      <c r="CK211" s="28">
        <f t="shared" si="6"/>
        <v>0</v>
      </c>
      <c r="CL211" s="34">
        <f t="shared" si="7"/>
        <v>0.22660931018589647</v>
      </c>
      <c r="CM211" s="29" t="s">
        <v>100</v>
      </c>
      <c r="CN211" s="29" t="s">
        <v>100</v>
      </c>
      <c r="CO211" s="29" t="s">
        <v>100</v>
      </c>
      <c r="CP211" s="29" t="s">
        <v>100</v>
      </c>
      <c r="CQ211" s="29">
        <v>0.46400000000000002</v>
      </c>
      <c r="CR211" s="29">
        <v>73.244</v>
      </c>
      <c r="CS211" s="29" t="s">
        <v>100</v>
      </c>
      <c r="CT211" s="29">
        <v>0</v>
      </c>
      <c r="CU211" s="29">
        <v>-5.65</v>
      </c>
      <c r="CV211" s="29">
        <v>104.14399999999999</v>
      </c>
      <c r="CW211" s="29">
        <v>0.55000000000000004</v>
      </c>
      <c r="CX211" s="28">
        <v>-4.6086956521739129E-2</v>
      </c>
      <c r="CY211" s="28">
        <v>-7.1700507614213205E-2</v>
      </c>
      <c r="CZ211" s="31">
        <v>133.17090909090908</v>
      </c>
      <c r="DA211" s="5">
        <v>17.374576271186442</v>
      </c>
      <c r="DB211" s="9"/>
      <c r="DC211" s="9"/>
    </row>
    <row r="212" spans="1:107" ht="20">
      <c r="A212" s="25" t="s">
        <v>777</v>
      </c>
      <c r="B212" s="25" t="s">
        <v>778</v>
      </c>
      <c r="C212" s="26" t="s">
        <v>147</v>
      </c>
      <c r="D212" s="26" t="s">
        <v>1137</v>
      </c>
      <c r="E212" s="32" t="s">
        <v>99</v>
      </c>
      <c r="F212" s="32" t="s">
        <v>1138</v>
      </c>
      <c r="G212" s="27">
        <v>0.75</v>
      </c>
      <c r="H212" s="27">
        <v>0.81870928926882092</v>
      </c>
      <c r="I212" s="28">
        <v>9.0499999999999997E-2</v>
      </c>
      <c r="J212" s="28">
        <v>0.13519319067882829</v>
      </c>
      <c r="K212" s="28">
        <v>6.2E-2</v>
      </c>
      <c r="L212" s="28">
        <v>0.1231</v>
      </c>
      <c r="M212" s="28">
        <v>0.102173</v>
      </c>
      <c r="N212" s="28">
        <v>0.13141426376757862</v>
      </c>
      <c r="O212" s="28">
        <v>-9.9997659952571316E-2</v>
      </c>
      <c r="P212" s="28">
        <v>-3.4456835846154804E-2</v>
      </c>
      <c r="Q212" s="29">
        <v>321.89999999999998</v>
      </c>
      <c r="R212" s="29">
        <v>0</v>
      </c>
      <c r="S212" s="29">
        <v>41.6</v>
      </c>
      <c r="T212" s="29">
        <v>41.6</v>
      </c>
      <c r="U212" s="29">
        <v>363.5</v>
      </c>
      <c r="V212" s="29">
        <v>14.8</v>
      </c>
      <c r="W212" s="29">
        <v>348.7</v>
      </c>
      <c r="X212" s="30">
        <v>4.0715268225584599E-2</v>
      </c>
      <c r="Y212" s="31">
        <v>6.260060812019317E-4</v>
      </c>
      <c r="Z212" s="30">
        <v>0.26977950713359278</v>
      </c>
      <c r="AA212" s="30">
        <v>0.11444291609353507</v>
      </c>
      <c r="AB212" s="30">
        <v>0.36944937833037306</v>
      </c>
      <c r="AC212" s="30">
        <v>0.12923268095681889</v>
      </c>
      <c r="AD212" s="29">
        <v>2.9000000000000001E-2</v>
      </c>
      <c r="AE212" s="31">
        <v>1.1017777777777777</v>
      </c>
      <c r="AF212" s="30">
        <v>9.4868329805051374E-2</v>
      </c>
      <c r="AG212" s="30">
        <v>1.1447445129809533</v>
      </c>
      <c r="AH212" s="31">
        <v>0.46341463414634149</v>
      </c>
      <c r="AI212" s="1">
        <v>2.4836601307189543</v>
      </c>
      <c r="AJ212" s="31">
        <v>160.94999999999999</v>
      </c>
      <c r="AK212" s="31">
        <v>170.3174603174603</v>
      </c>
      <c r="AL212" s="31" t="s">
        <v>100</v>
      </c>
      <c r="AM212" s="31" t="s">
        <v>100</v>
      </c>
      <c r="AN212" s="31">
        <v>2.8587921847246891</v>
      </c>
      <c r="AO212" s="31">
        <v>7.5563380281690131</v>
      </c>
      <c r="AP212" s="31">
        <v>30.587719298245613</v>
      </c>
      <c r="AQ212" s="31">
        <v>19.480446927374302</v>
      </c>
      <c r="AR212" s="31">
        <v>2.5022424742563958</v>
      </c>
      <c r="AS212" s="31">
        <v>8.1854460093896702</v>
      </c>
      <c r="AT212" s="30">
        <v>0</v>
      </c>
      <c r="AU212" s="30">
        <v>0</v>
      </c>
      <c r="AV212" s="28">
        <v>1.7450000000000001</v>
      </c>
      <c r="AW212" s="28">
        <v>0.36799999999999999</v>
      </c>
      <c r="AX212" s="28">
        <v>0.71099999999999997</v>
      </c>
      <c r="AY212" s="28">
        <v>1.052</v>
      </c>
      <c r="AZ212" s="30" t="s">
        <v>100</v>
      </c>
      <c r="BA212" s="30" t="s">
        <v>100</v>
      </c>
      <c r="BB212" s="30">
        <v>3.5195530726256981E-2</v>
      </c>
      <c r="BC212" s="30">
        <v>9.6957427921423811E-2</v>
      </c>
      <c r="BD212" s="30">
        <v>4.725E-2</v>
      </c>
      <c r="BE212" s="30">
        <v>0.28500000000000003</v>
      </c>
      <c r="BF212" s="30">
        <v>0.29110512129380056</v>
      </c>
      <c r="BG212" s="30">
        <v>4.3799999999999999E-2</v>
      </c>
      <c r="BH212" s="29">
        <v>2</v>
      </c>
      <c r="BI212" s="29">
        <v>1.89</v>
      </c>
      <c r="BJ212" s="29">
        <v>11.4</v>
      </c>
      <c r="BK212" s="29">
        <v>11.4</v>
      </c>
      <c r="BL212" s="29">
        <v>42.6</v>
      </c>
      <c r="BM212" s="29">
        <v>40</v>
      </c>
      <c r="BN212" s="29">
        <v>18.899999999999999</v>
      </c>
      <c r="BO212" s="29">
        <v>17.899999999999999</v>
      </c>
      <c r="BP212" s="29">
        <v>8.0814016172506751</v>
      </c>
      <c r="BQ212" s="29">
        <v>-4.59</v>
      </c>
      <c r="BR212" s="29">
        <v>0</v>
      </c>
      <c r="BS212" s="29">
        <v>2.63</v>
      </c>
      <c r="BT212" s="30">
        <v>0.32543859649122803</v>
      </c>
      <c r="BU212" s="29">
        <v>5.4514016172506752</v>
      </c>
      <c r="BV212" s="29">
        <v>3.8499999999999996</v>
      </c>
      <c r="BW212" s="29">
        <v>-0.74</v>
      </c>
      <c r="BX212" s="29">
        <v>53.7</v>
      </c>
      <c r="BY212" s="29">
        <v>83.350000000000009</v>
      </c>
      <c r="BZ212" s="29">
        <v>112.6</v>
      </c>
      <c r="CA212" s="29">
        <v>139.35499999999999</v>
      </c>
      <c r="CB212" s="29">
        <v>0</v>
      </c>
      <c r="CC212" s="31">
        <v>0.72399999999999998</v>
      </c>
      <c r="CD212" s="31">
        <v>-0.26800000000000002</v>
      </c>
      <c r="CE212" s="31">
        <v>0.36</v>
      </c>
      <c r="CF212" s="31" t="s">
        <v>100</v>
      </c>
      <c r="CG212" s="31" t="s">
        <v>100</v>
      </c>
      <c r="CH212" s="29" t="s">
        <v>100</v>
      </c>
      <c r="CI212" s="29" t="s">
        <v>100</v>
      </c>
      <c r="CJ212" s="29">
        <v>0</v>
      </c>
      <c r="CK212" s="28">
        <f t="shared" si="6"/>
        <v>0</v>
      </c>
      <c r="CL212" s="34">
        <f t="shared" si="7"/>
        <v>0.30569409063183955</v>
      </c>
      <c r="CM212" s="29">
        <v>7.42</v>
      </c>
      <c r="CN212" s="29">
        <v>2.16</v>
      </c>
      <c r="CO212" s="29">
        <v>1.89</v>
      </c>
      <c r="CP212" s="29">
        <v>321.89999999999998</v>
      </c>
      <c r="CQ212" s="29">
        <v>17.899999999999999</v>
      </c>
      <c r="CR212" s="29">
        <v>348.7</v>
      </c>
      <c r="CS212" s="29" t="s">
        <v>100</v>
      </c>
      <c r="CT212" s="29">
        <v>0</v>
      </c>
      <c r="CU212" s="29">
        <v>11.4</v>
      </c>
      <c r="CV212" s="29">
        <v>139.35499999999999</v>
      </c>
      <c r="CW212" s="29">
        <v>18.899999999999999</v>
      </c>
      <c r="CX212" s="28">
        <v>3.5195530726256981E-2</v>
      </c>
      <c r="CY212" s="28">
        <v>9.6957427921423811E-2</v>
      </c>
      <c r="CZ212" s="31">
        <v>18.449735449735449</v>
      </c>
      <c r="DA212" s="5">
        <v>31.705882352941178</v>
      </c>
      <c r="DB212" s="9"/>
      <c r="DC212" s="9"/>
    </row>
    <row r="213" spans="1:107" ht="20">
      <c r="A213" s="25" t="s">
        <v>509</v>
      </c>
      <c r="B213" s="25" t="s">
        <v>510</v>
      </c>
      <c r="C213" s="26" t="s">
        <v>141</v>
      </c>
      <c r="D213" s="26" t="s">
        <v>1137</v>
      </c>
      <c r="E213" s="32" t="s">
        <v>99</v>
      </c>
      <c r="F213" s="32" t="s">
        <v>1138</v>
      </c>
      <c r="G213" s="27">
        <v>0.61</v>
      </c>
      <c r="H213" s="27">
        <v>1.5432634730538923</v>
      </c>
      <c r="I213" s="28">
        <v>9.0499999999999997E-2</v>
      </c>
      <c r="J213" s="28">
        <v>0.20076534431137727</v>
      </c>
      <c r="K213" s="28">
        <v>4.7E-2</v>
      </c>
      <c r="L213" s="28">
        <v>0.1081</v>
      </c>
      <c r="M213" s="28">
        <v>8.9722999999999997E-2</v>
      </c>
      <c r="N213" s="28">
        <v>0.11707413790560472</v>
      </c>
      <c r="O213" s="28">
        <v>-0.17930757864380234</v>
      </c>
      <c r="P213" s="28">
        <v>-9.0791334945756766E-2</v>
      </c>
      <c r="Q213" s="29">
        <v>33.4</v>
      </c>
      <c r="R213" s="29">
        <v>0</v>
      </c>
      <c r="S213" s="29">
        <v>102.2</v>
      </c>
      <c r="T213" s="29">
        <v>102.2</v>
      </c>
      <c r="U213" s="29">
        <v>135.6</v>
      </c>
      <c r="V213" s="29">
        <v>7.75</v>
      </c>
      <c r="W213" s="29">
        <v>127.85</v>
      </c>
      <c r="X213" s="30">
        <v>5.7153392330383482E-2</v>
      </c>
      <c r="Y213" s="31">
        <v>0.16800136573858523</v>
      </c>
      <c r="Z213" s="30">
        <v>0.39751069622714896</v>
      </c>
      <c r="AA213" s="30">
        <v>0.75368731563421831</v>
      </c>
      <c r="AB213" s="30">
        <v>0.65978050355067785</v>
      </c>
      <c r="AC213" s="30">
        <v>3.0598802395209583</v>
      </c>
      <c r="AD213" s="29">
        <v>5.0000000000000001E-3</v>
      </c>
      <c r="AE213" s="31">
        <v>-0.9597500000000001</v>
      </c>
      <c r="AF213" s="30">
        <v>0.22135943621178655</v>
      </c>
      <c r="AG213" s="30" t="s">
        <v>100</v>
      </c>
      <c r="AH213" s="31">
        <v>0.41176470588235292</v>
      </c>
      <c r="AI213" s="1">
        <v>2.5844930417495027</v>
      </c>
      <c r="AJ213" s="31">
        <v>9.0026954177897576</v>
      </c>
      <c r="AK213" s="31">
        <v>10.603174603174603</v>
      </c>
      <c r="AL213" s="31" t="s">
        <v>100</v>
      </c>
      <c r="AM213" s="31" t="s">
        <v>100</v>
      </c>
      <c r="AN213" s="31">
        <v>0.2156229825693996</v>
      </c>
      <c r="AO213" s="31">
        <v>0.14540705267740531</v>
      </c>
      <c r="AP213" s="31">
        <v>9.8346153846153843</v>
      </c>
      <c r="AQ213" s="31">
        <v>5.3493723849372383</v>
      </c>
      <c r="AR213" s="31">
        <v>0.51273310607579703</v>
      </c>
      <c r="AS213" s="31">
        <v>0.55659555942533745</v>
      </c>
      <c r="AT213" s="30">
        <v>0.16888888888888889</v>
      </c>
      <c r="AU213" s="30">
        <v>1.5928143712574852E-2</v>
      </c>
      <c r="AV213" s="28">
        <v>-0.15</v>
      </c>
      <c r="AW213" s="28">
        <v>-0.20699999999999999</v>
      </c>
      <c r="AX213" s="28">
        <v>7.6699999999999997E-3</v>
      </c>
      <c r="AY213" s="28">
        <v>0.16300000000000001</v>
      </c>
      <c r="AZ213" s="30" t="s">
        <v>100</v>
      </c>
      <c r="BA213" s="30" t="s">
        <v>100</v>
      </c>
      <c r="BB213" s="30">
        <v>2.145776566757493E-2</v>
      </c>
      <c r="BC213" s="30">
        <v>2.6282802959847962E-2</v>
      </c>
      <c r="BD213" s="30">
        <v>1.4144589133363269E-2</v>
      </c>
      <c r="BE213" s="30">
        <v>5.8374494836102381E-2</v>
      </c>
      <c r="BF213" s="30">
        <v>0.5</v>
      </c>
      <c r="BG213" s="30" t="s">
        <v>100</v>
      </c>
      <c r="BH213" s="29">
        <v>3.71</v>
      </c>
      <c r="BI213" s="29">
        <v>3.15</v>
      </c>
      <c r="BJ213" s="29">
        <v>13</v>
      </c>
      <c r="BK213" s="29">
        <v>13</v>
      </c>
      <c r="BL213" s="29">
        <v>229.7</v>
      </c>
      <c r="BM213" s="29">
        <v>222.7</v>
      </c>
      <c r="BN213" s="29">
        <v>24.4</v>
      </c>
      <c r="BO213" s="29">
        <v>23.9</v>
      </c>
      <c r="BP213" s="29">
        <v>6.5</v>
      </c>
      <c r="BQ213" s="29">
        <v>4.6999999999999886</v>
      </c>
      <c r="BR213" s="29">
        <v>0</v>
      </c>
      <c r="BS213" s="29">
        <v>12</v>
      </c>
      <c r="BT213" s="30">
        <v>1.8461538461538463</v>
      </c>
      <c r="BU213" s="29">
        <v>-5.5</v>
      </c>
      <c r="BV213" s="29">
        <v>-13.549999999999988</v>
      </c>
      <c r="BW213" s="29">
        <v>-8.85</v>
      </c>
      <c r="BX213" s="29">
        <v>146.80000000000001</v>
      </c>
      <c r="BY213" s="29">
        <v>247.31</v>
      </c>
      <c r="BZ213" s="29">
        <v>154.9</v>
      </c>
      <c r="CA213" s="29">
        <v>249.35000000000002</v>
      </c>
      <c r="CB213" s="29">
        <v>-0.53200000000000003</v>
      </c>
      <c r="CC213" s="31">
        <v>-0.75900000000000001</v>
      </c>
      <c r="CD213" s="31">
        <v>0.49399999999999999</v>
      </c>
      <c r="CE213" s="31">
        <v>0.36</v>
      </c>
      <c r="CF213" s="31" t="s">
        <v>100</v>
      </c>
      <c r="CG213" s="31" t="s">
        <v>100</v>
      </c>
      <c r="CH213" s="29" t="s">
        <v>100</v>
      </c>
      <c r="CI213" s="29" t="s">
        <v>100</v>
      </c>
      <c r="CJ213" s="29">
        <v>-0.53200000000000003</v>
      </c>
      <c r="CK213" s="28" t="str">
        <f t="shared" si="6"/>
        <v>NA</v>
      </c>
      <c r="CL213" s="34">
        <f t="shared" si="7"/>
        <v>0.92119510727892506</v>
      </c>
      <c r="CM213" s="29">
        <v>7.54</v>
      </c>
      <c r="CN213" s="29">
        <v>3.99</v>
      </c>
      <c r="CO213" s="29">
        <v>3.15</v>
      </c>
      <c r="CP213" s="29">
        <v>33.4</v>
      </c>
      <c r="CQ213" s="29">
        <v>23.9</v>
      </c>
      <c r="CR213" s="29">
        <v>127.85</v>
      </c>
      <c r="CS213" s="29">
        <v>-13.549999999999988</v>
      </c>
      <c r="CT213" s="29">
        <v>0</v>
      </c>
      <c r="CU213" s="29">
        <v>13</v>
      </c>
      <c r="CV213" s="29">
        <v>249.35000000000002</v>
      </c>
      <c r="CW213" s="29">
        <v>24.4</v>
      </c>
      <c r="CX213" s="28">
        <v>2.145776566757493E-2</v>
      </c>
      <c r="CY213" s="28">
        <v>2.6282802959847962E-2</v>
      </c>
      <c r="CZ213" s="31">
        <v>5.2397540983606561</v>
      </c>
      <c r="DA213" s="5" t="s">
        <v>100</v>
      </c>
      <c r="DB213" s="9"/>
      <c r="DC213" s="9"/>
    </row>
    <row r="214" spans="1:107" ht="20">
      <c r="A214" s="25" t="s">
        <v>999</v>
      </c>
      <c r="B214" s="25" t="s">
        <v>1000</v>
      </c>
      <c r="C214" s="26" t="s">
        <v>171</v>
      </c>
      <c r="D214" s="26" t="s">
        <v>1137</v>
      </c>
      <c r="E214" s="32" t="s">
        <v>99</v>
      </c>
      <c r="F214" s="32" t="s">
        <v>1138</v>
      </c>
      <c r="G214" s="27">
        <v>1.35</v>
      </c>
      <c r="H214" s="27">
        <v>1.35</v>
      </c>
      <c r="I214" s="28">
        <v>9.0499999999999997E-2</v>
      </c>
      <c r="J214" s="28">
        <v>0.18327500000000002</v>
      </c>
      <c r="K214" s="28">
        <v>4.7E-2</v>
      </c>
      <c r="L214" s="28">
        <v>0.1081</v>
      </c>
      <c r="M214" s="28">
        <v>8.9722999999999997E-2</v>
      </c>
      <c r="N214" s="28">
        <v>0.18327500000000002</v>
      </c>
      <c r="O214" s="28">
        <v>-0.1368071821036107</v>
      </c>
      <c r="P214" s="28">
        <v>-0.18506945350734097</v>
      </c>
      <c r="Q214" s="29">
        <v>976.1</v>
      </c>
      <c r="R214" s="29">
        <v>0</v>
      </c>
      <c r="S214" s="29">
        <v>0</v>
      </c>
      <c r="T214" s="29">
        <v>0</v>
      </c>
      <c r="U214" s="29">
        <v>976.1</v>
      </c>
      <c r="V214" s="29">
        <v>1.91</v>
      </c>
      <c r="W214" s="29">
        <v>974.19</v>
      </c>
      <c r="X214" s="30">
        <v>1.9567667247208276E-3</v>
      </c>
      <c r="Y214" s="31">
        <v>1.1950084602368866E-2</v>
      </c>
      <c r="Z214" s="30">
        <v>0</v>
      </c>
      <c r="AA214" s="30">
        <v>0</v>
      </c>
      <c r="AB214" s="30">
        <v>0</v>
      </c>
      <c r="AC214" s="30">
        <v>0</v>
      </c>
      <c r="AD214" s="29">
        <v>6.9000000000000006E-2</v>
      </c>
      <c r="AE214" s="31">
        <v>-0.62227777777777782</v>
      </c>
      <c r="AF214" s="30">
        <v>0.1414213562373095</v>
      </c>
      <c r="AG214" s="30" t="s">
        <v>100</v>
      </c>
      <c r="AH214" s="31">
        <v>0.18110236220472439</v>
      </c>
      <c r="AI214" s="1" t="s">
        <v>100</v>
      </c>
      <c r="AJ214" s="31">
        <v>30.791798107255524</v>
      </c>
      <c r="AK214" s="31">
        <v>32.976351351351347</v>
      </c>
      <c r="AL214" s="31" t="s">
        <v>100</v>
      </c>
      <c r="AM214" s="31" t="s">
        <v>100</v>
      </c>
      <c r="AN214" s="31">
        <v>1.6742710120068611</v>
      </c>
      <c r="AO214" s="31">
        <v>6257.0512820512822</v>
      </c>
      <c r="AP214" s="31" t="s">
        <v>100</v>
      </c>
      <c r="AQ214" s="31" t="s">
        <v>100</v>
      </c>
      <c r="AR214" s="31">
        <v>1.6765247979183482</v>
      </c>
      <c r="AS214" s="31">
        <v>6244.8076923076924</v>
      </c>
      <c r="AT214" s="30">
        <v>0</v>
      </c>
      <c r="AU214" s="30">
        <v>0</v>
      </c>
      <c r="AV214" s="28">
        <v>7.3360000000000003</v>
      </c>
      <c r="AW214" s="28" t="s">
        <v>100</v>
      </c>
      <c r="AX214" s="28">
        <v>-0.45700000000000002</v>
      </c>
      <c r="AY214" s="28">
        <v>-0.29699999999999999</v>
      </c>
      <c r="AZ214" s="30" t="s">
        <v>100</v>
      </c>
      <c r="BA214" s="30" t="s">
        <v>100</v>
      </c>
      <c r="BB214" s="30">
        <v>4.6467817896389325E-2</v>
      </c>
      <c r="BC214" s="30">
        <v>-1.7944535073409463E-3</v>
      </c>
      <c r="BD214" s="30">
        <v>133.33333333333334</v>
      </c>
      <c r="BE214" s="30">
        <v>-4.954954954954955</v>
      </c>
      <c r="BF214" s="30">
        <v>0</v>
      </c>
      <c r="BG214" s="30">
        <v>0.28179999999999999</v>
      </c>
      <c r="BH214" s="29">
        <v>31.7</v>
      </c>
      <c r="BI214" s="29">
        <v>29.6</v>
      </c>
      <c r="BJ214" s="29">
        <v>-1.1000000000000001</v>
      </c>
      <c r="BK214" s="29">
        <v>-1.1000000000000001</v>
      </c>
      <c r="BL214" s="29">
        <v>0.156</v>
      </c>
      <c r="BM214" s="29">
        <v>0.222</v>
      </c>
      <c r="BN214" s="29">
        <v>-1.1000000000000001</v>
      </c>
      <c r="BO214" s="29">
        <v>-1.04</v>
      </c>
      <c r="BP214" s="29">
        <v>-1.1000000000000001</v>
      </c>
      <c r="BQ214" s="29">
        <v>0</v>
      </c>
      <c r="BR214" s="29">
        <v>0</v>
      </c>
      <c r="BS214" s="29">
        <v>9.0999999999999998E-2</v>
      </c>
      <c r="BT214" s="30" t="s">
        <v>100</v>
      </c>
      <c r="BU214" s="29">
        <v>-1.1910000000000001</v>
      </c>
      <c r="BV214" s="29">
        <v>29.509</v>
      </c>
      <c r="BW214" s="29">
        <v>29.509</v>
      </c>
      <c r="BX214" s="29">
        <v>637</v>
      </c>
      <c r="BY214" s="29">
        <v>613</v>
      </c>
      <c r="BZ214" s="29">
        <v>583</v>
      </c>
      <c r="CA214" s="29">
        <v>581.077</v>
      </c>
      <c r="CB214" s="29">
        <v>0</v>
      </c>
      <c r="CC214" s="31">
        <v>-0.25900000000000001</v>
      </c>
      <c r="CD214" s="31">
        <v>-0.153</v>
      </c>
      <c r="CE214" s="31">
        <v>0.36</v>
      </c>
      <c r="CF214" s="31">
        <v>1.6281820893174528</v>
      </c>
      <c r="CG214" s="31">
        <v>3.042943978779109</v>
      </c>
      <c r="CH214" s="29">
        <v>-3.6799999999999999E-2</v>
      </c>
      <c r="CI214" s="29">
        <v>1.5843</v>
      </c>
      <c r="CJ214" s="29">
        <v>0</v>
      </c>
      <c r="CK214" s="28">
        <f t="shared" si="6"/>
        <v>0</v>
      </c>
      <c r="CL214" s="34">
        <f t="shared" si="7"/>
        <v>2.6846700179150096E-4</v>
      </c>
      <c r="CM214" s="29">
        <v>29.6</v>
      </c>
      <c r="CN214" s="29" t="s">
        <v>100</v>
      </c>
      <c r="CO214" s="29">
        <v>29.6</v>
      </c>
      <c r="CP214" s="29">
        <v>976.1</v>
      </c>
      <c r="CQ214" s="29" t="s">
        <v>100</v>
      </c>
      <c r="CR214" s="29" t="s">
        <v>100</v>
      </c>
      <c r="CS214" s="29" t="s">
        <v>100</v>
      </c>
      <c r="CT214" s="29">
        <v>0</v>
      </c>
      <c r="CU214" s="29">
        <v>-1.1000000000000001</v>
      </c>
      <c r="CV214" s="29">
        <v>581.077</v>
      </c>
      <c r="CW214" s="29">
        <v>-1.1000000000000001</v>
      </c>
      <c r="CX214" s="28">
        <v>4.6467817896389325E-2</v>
      </c>
      <c r="CY214" s="28">
        <v>-1.7944535073409463E-3</v>
      </c>
      <c r="CZ214" s="31" t="s">
        <v>100</v>
      </c>
      <c r="DA214" s="5">
        <v>134.05263157894737</v>
      </c>
      <c r="DB214" s="9"/>
      <c r="DC214" s="9"/>
    </row>
    <row r="215" spans="1:107" ht="20">
      <c r="A215" s="25" t="s">
        <v>280</v>
      </c>
      <c r="B215" s="25" t="s">
        <v>281</v>
      </c>
      <c r="C215" s="26" t="s">
        <v>107</v>
      </c>
      <c r="D215" s="26" t="s">
        <v>1137</v>
      </c>
      <c r="E215" s="32" t="s">
        <v>99</v>
      </c>
      <c r="F215" s="32" t="s">
        <v>1138</v>
      </c>
      <c r="G215" s="27">
        <v>0.88</v>
      </c>
      <c r="H215" s="27">
        <v>1.942809554103291</v>
      </c>
      <c r="I215" s="28">
        <v>9.0499999999999997E-2</v>
      </c>
      <c r="J215" s="28">
        <v>0.23692426464634786</v>
      </c>
      <c r="K215" s="28">
        <v>3.2000000000000001E-2</v>
      </c>
      <c r="L215" s="28">
        <v>9.3100000000000002E-2</v>
      </c>
      <c r="M215" s="28">
        <v>7.7272999999999994E-2</v>
      </c>
      <c r="N215" s="28">
        <v>0.14958740291821659</v>
      </c>
      <c r="O215" s="28">
        <v>-0.40964329998474613</v>
      </c>
      <c r="P215" s="28">
        <v>-0.11416657887783627</v>
      </c>
      <c r="Q215" s="29">
        <v>1729.1</v>
      </c>
      <c r="R215" s="29">
        <v>0</v>
      </c>
      <c r="S215" s="29">
        <v>2088.3000000000002</v>
      </c>
      <c r="T215" s="29">
        <v>2088.3000000000002</v>
      </c>
      <c r="U215" s="29">
        <v>3817.4</v>
      </c>
      <c r="V215" s="29">
        <v>265.7</v>
      </c>
      <c r="W215" s="29">
        <v>3551.7000000000003</v>
      </c>
      <c r="X215" s="30">
        <v>6.9602347147273008E-2</v>
      </c>
      <c r="Y215" s="31">
        <v>4.0670604906236772E-2</v>
      </c>
      <c r="Z215" s="30">
        <v>0.66307868165364836</v>
      </c>
      <c r="AA215" s="30">
        <v>0.54704772882066333</v>
      </c>
      <c r="AB215" s="30">
        <v>1.9680520214871364</v>
      </c>
      <c r="AC215" s="30">
        <v>1.2077381296628305</v>
      </c>
      <c r="AD215" s="29">
        <v>0.318</v>
      </c>
      <c r="AE215" s="31">
        <v>0.79572222222222233</v>
      </c>
      <c r="AF215" s="30">
        <v>9.4868329805051374E-2</v>
      </c>
      <c r="AG215" s="30">
        <v>0.31622776601683794</v>
      </c>
      <c r="AH215" s="31">
        <v>0.19141323792486584</v>
      </c>
      <c r="AI215" s="1">
        <v>0.65491047205642972</v>
      </c>
      <c r="AJ215" s="31" t="s">
        <v>100</v>
      </c>
      <c r="AK215" s="31" t="s">
        <v>100</v>
      </c>
      <c r="AL215" s="31">
        <v>35.333333333333336</v>
      </c>
      <c r="AM215" s="31" t="s">
        <v>100</v>
      </c>
      <c r="AN215" s="31">
        <v>1.629535387805108</v>
      </c>
      <c r="AO215" s="31">
        <v>0.88913457088496939</v>
      </c>
      <c r="AP215" s="31">
        <v>29.425849212924607</v>
      </c>
      <c r="AQ215" s="31">
        <v>4.6980158730158736</v>
      </c>
      <c r="AR215" s="31">
        <v>1.2764879240943072</v>
      </c>
      <c r="AS215" s="31">
        <v>1.8263485370494164</v>
      </c>
      <c r="AT215" s="30" t="s">
        <v>100</v>
      </c>
      <c r="AU215" s="30">
        <v>0</v>
      </c>
      <c r="AV215" s="28" t="s">
        <v>100</v>
      </c>
      <c r="AW215" s="28" t="s">
        <v>100</v>
      </c>
      <c r="AX215" s="28">
        <v>5.8499999999999996E-2</v>
      </c>
      <c r="AY215" s="28">
        <v>5.2000000000000005E-2</v>
      </c>
      <c r="AZ215" s="30">
        <v>0.52600000000000002</v>
      </c>
      <c r="BA215" s="30">
        <v>6.3600000000000004E-2</v>
      </c>
      <c r="BB215" s="30">
        <v>-0.17271903533839827</v>
      </c>
      <c r="BC215" s="30">
        <v>3.5420824040380328E-2</v>
      </c>
      <c r="BD215" s="30">
        <v>-0.1327618537369408</v>
      </c>
      <c r="BE215" s="30">
        <v>6.4666488079292789E-2</v>
      </c>
      <c r="BF215" s="30">
        <v>0</v>
      </c>
      <c r="BG215" s="30">
        <v>7.0800000000000002E-2</v>
      </c>
      <c r="BH215" s="29">
        <v>-160.5</v>
      </c>
      <c r="BI215" s="29">
        <v>-247.8</v>
      </c>
      <c r="BJ215" s="29">
        <v>120.7</v>
      </c>
      <c r="BK215" s="29">
        <v>120.7</v>
      </c>
      <c r="BL215" s="29">
        <v>1944.7</v>
      </c>
      <c r="BM215" s="29">
        <v>1866.5</v>
      </c>
      <c r="BN215" s="29">
        <v>800.7</v>
      </c>
      <c r="BO215" s="29">
        <v>756</v>
      </c>
      <c r="BP215" s="29">
        <v>120.7</v>
      </c>
      <c r="BQ215" s="29">
        <v>122</v>
      </c>
      <c r="BR215" s="29">
        <v>0</v>
      </c>
      <c r="BS215" s="29">
        <v>-156.70000000000005</v>
      </c>
      <c r="BT215" s="30">
        <v>-1.2982601491300749</v>
      </c>
      <c r="BU215" s="29">
        <v>277.40000000000003</v>
      </c>
      <c r="BV215" s="29">
        <v>-213.09999999999997</v>
      </c>
      <c r="BW215" s="29">
        <v>-91.099999999999966</v>
      </c>
      <c r="BX215" s="29">
        <v>1434.7</v>
      </c>
      <c r="BY215" s="29">
        <v>3407.6</v>
      </c>
      <c r="BZ215" s="29">
        <v>1061.0999999999999</v>
      </c>
      <c r="CA215" s="29">
        <v>2782.4</v>
      </c>
      <c r="CB215" s="29">
        <v>0</v>
      </c>
      <c r="CC215" s="31">
        <v>0.2</v>
      </c>
      <c r="CD215" s="31">
        <v>0.46200000000000002</v>
      </c>
      <c r="CE215" s="31">
        <v>0.36</v>
      </c>
      <c r="CF215" s="31">
        <v>0.3150293700223622</v>
      </c>
      <c r="CG215" s="31">
        <v>0.84282311541394306</v>
      </c>
      <c r="CH215" s="29">
        <v>334.96</v>
      </c>
      <c r="CI215" s="29">
        <v>107.30999999999999</v>
      </c>
      <c r="CJ215" s="29">
        <v>0</v>
      </c>
      <c r="CK215" s="28">
        <f t="shared" si="6"/>
        <v>0</v>
      </c>
      <c r="CL215" s="34">
        <f t="shared" si="7"/>
        <v>0.69892898217366306</v>
      </c>
      <c r="CM215" s="29" t="s">
        <v>100</v>
      </c>
      <c r="CN215" s="29" t="s">
        <v>100</v>
      </c>
      <c r="CO215" s="29" t="s">
        <v>100</v>
      </c>
      <c r="CP215" s="29" t="s">
        <v>100</v>
      </c>
      <c r="CQ215" s="29">
        <v>756</v>
      </c>
      <c r="CR215" s="29">
        <v>3551.7000000000003</v>
      </c>
      <c r="CS215" s="29" t="s">
        <v>100</v>
      </c>
      <c r="CT215" s="29">
        <v>0</v>
      </c>
      <c r="CU215" s="29">
        <v>120.7</v>
      </c>
      <c r="CV215" s="29">
        <v>2782.4</v>
      </c>
      <c r="CW215" s="29">
        <v>800.7</v>
      </c>
      <c r="CX215" s="28">
        <v>-0.17271903533839827</v>
      </c>
      <c r="CY215" s="28">
        <v>3.5420824040380328E-2</v>
      </c>
      <c r="CZ215" s="31">
        <v>4.4357437242412887</v>
      </c>
      <c r="DA215" s="5" t="s">
        <v>100</v>
      </c>
      <c r="DB215" s="9"/>
      <c r="DC215" s="9"/>
    </row>
    <row r="216" spans="1:107" ht="20">
      <c r="A216" s="25" t="s">
        <v>549</v>
      </c>
      <c r="B216" s="25" t="s">
        <v>550</v>
      </c>
      <c r="C216" s="26" t="s">
        <v>118</v>
      </c>
      <c r="D216" s="26" t="s">
        <v>1137</v>
      </c>
      <c r="E216" s="32" t="s">
        <v>99</v>
      </c>
      <c r="F216" s="32" t="s">
        <v>1138</v>
      </c>
      <c r="G216" s="27">
        <v>0.91</v>
      </c>
      <c r="H216" s="27">
        <v>0.91002490506506994</v>
      </c>
      <c r="I216" s="28">
        <v>9.0499999999999997E-2</v>
      </c>
      <c r="J216" s="28">
        <v>0.14345725390838882</v>
      </c>
      <c r="K216" s="28">
        <v>3.2000000000000001E-2</v>
      </c>
      <c r="L216" s="28">
        <v>9.3100000000000002E-2</v>
      </c>
      <c r="M216" s="28">
        <v>7.7272999999999994E-2</v>
      </c>
      <c r="N216" s="28">
        <v>0.1434548521191778</v>
      </c>
      <c r="O216" s="28">
        <v>-1.1256673717754767E-2</v>
      </c>
      <c r="P216" s="28">
        <v>7.6194375491156707E-2</v>
      </c>
      <c r="Q216" s="29">
        <v>605</v>
      </c>
      <c r="R216" s="29">
        <v>2.1955905223675784E-2</v>
      </c>
      <c r="S216" s="29">
        <v>0</v>
      </c>
      <c r="T216" s="29">
        <v>2.1955905223675784E-2</v>
      </c>
      <c r="U216" s="29">
        <v>605.02195590522365</v>
      </c>
      <c r="V216" s="29">
        <v>69</v>
      </c>
      <c r="W216" s="29">
        <v>536.02195590522365</v>
      </c>
      <c r="X216" s="30">
        <v>0.11404544798174038</v>
      </c>
      <c r="Y216" s="31">
        <v>0.122</v>
      </c>
      <c r="Z216" s="30">
        <v>1.0429270965713554E-4</v>
      </c>
      <c r="AA216" s="30">
        <v>3.6289435464909254E-5</v>
      </c>
      <c r="AB216" s="30">
        <v>1.0430358776093009E-4</v>
      </c>
      <c r="AC216" s="30">
        <v>3.6290752435827742E-5</v>
      </c>
      <c r="AD216" s="29">
        <v>0.04</v>
      </c>
      <c r="AE216" s="31">
        <v>1.5066388888888891</v>
      </c>
      <c r="AF216" s="30">
        <v>0.1414213562373095</v>
      </c>
      <c r="AG216" s="30">
        <v>0.33622927445420336</v>
      </c>
      <c r="AH216" s="31">
        <v>0.27083333333333326</v>
      </c>
      <c r="AI216" s="1">
        <v>1676.1904761904761</v>
      </c>
      <c r="AJ216" s="31">
        <v>18.059701492537314</v>
      </c>
      <c r="AK216" s="31">
        <v>18.96551724137931</v>
      </c>
      <c r="AL216" s="31">
        <v>20</v>
      </c>
      <c r="AM216" s="31" t="s">
        <v>100</v>
      </c>
      <c r="AN216" s="31">
        <v>2.874109263657957</v>
      </c>
      <c r="AO216" s="31">
        <v>3.408450704225352</v>
      </c>
      <c r="AP216" s="31">
        <v>15.219418212752425</v>
      </c>
      <c r="AQ216" s="31">
        <v>13.426058408606945</v>
      </c>
      <c r="AR216" s="31">
        <v>3.984346710032562</v>
      </c>
      <c r="AS216" s="31">
        <v>3.0198420050998513</v>
      </c>
      <c r="AT216" s="30">
        <v>0.97178683385579945</v>
      </c>
      <c r="AU216" s="30">
        <v>5.1239669421487603E-2</v>
      </c>
      <c r="AV216" s="28" t="s">
        <v>100</v>
      </c>
      <c r="AW216" s="28" t="s">
        <v>100</v>
      </c>
      <c r="AX216" s="28" t="s">
        <v>100</v>
      </c>
      <c r="AY216" s="28" t="s">
        <v>100</v>
      </c>
      <c r="AZ216" s="30" t="s">
        <v>100</v>
      </c>
      <c r="BA216" s="30">
        <v>8.9600000000000013E-2</v>
      </c>
      <c r="BB216" s="30">
        <v>0.13220058019063405</v>
      </c>
      <c r="BC216" s="30">
        <v>0.21964922761033451</v>
      </c>
      <c r="BD216" s="30">
        <v>0.1906754333532576</v>
      </c>
      <c r="BE216" s="30">
        <v>0.21051768570804102</v>
      </c>
      <c r="BF216" s="30">
        <v>0.24586288416075652</v>
      </c>
      <c r="BG216" s="30">
        <v>3.6400000000000002E-2</v>
      </c>
      <c r="BH216" s="29">
        <v>33.5</v>
      </c>
      <c r="BI216" s="29">
        <v>31.9</v>
      </c>
      <c r="BJ216" s="29">
        <v>35.200000000000003</v>
      </c>
      <c r="BK216" s="29">
        <v>35.219608818955265</v>
      </c>
      <c r="BL216" s="29">
        <v>177.5</v>
      </c>
      <c r="BM216" s="29">
        <v>167.3</v>
      </c>
      <c r="BN216" s="29">
        <v>40.299999999999997</v>
      </c>
      <c r="BO216" s="29">
        <v>39.923999999999999</v>
      </c>
      <c r="BP216" s="29">
        <v>26.560414215713308</v>
      </c>
      <c r="BQ216" s="29">
        <v>1.42</v>
      </c>
      <c r="BR216" s="29">
        <v>0</v>
      </c>
      <c r="BS216" s="29">
        <v>39.44</v>
      </c>
      <c r="BT216" s="30">
        <v>1.4849166010621568</v>
      </c>
      <c r="BU216" s="29">
        <v>-12.879585784286689</v>
      </c>
      <c r="BV216" s="29">
        <v>-8.9599999999999991</v>
      </c>
      <c r="BW216" s="29">
        <v>-7.5399999999999991</v>
      </c>
      <c r="BX216" s="29">
        <v>241.3</v>
      </c>
      <c r="BY216" s="29">
        <v>120.92195590522368</v>
      </c>
      <c r="BZ216" s="29">
        <v>210.5</v>
      </c>
      <c r="CA216" s="29">
        <v>134.53195590522367</v>
      </c>
      <c r="CB216" s="29">
        <v>-31</v>
      </c>
      <c r="CC216" s="31">
        <v>0.317</v>
      </c>
      <c r="CD216" s="31" t="s">
        <v>100</v>
      </c>
      <c r="CE216" s="31">
        <v>0.36</v>
      </c>
      <c r="CF216" s="31" t="s">
        <v>100</v>
      </c>
      <c r="CG216" s="31" t="s">
        <v>100</v>
      </c>
      <c r="CH216" s="29" t="s">
        <v>100</v>
      </c>
      <c r="CI216" s="29" t="s">
        <v>100</v>
      </c>
      <c r="CJ216" s="29">
        <v>-31</v>
      </c>
      <c r="CK216" s="28" t="str">
        <f t="shared" si="6"/>
        <v>NA</v>
      </c>
      <c r="CL216" s="34">
        <f t="shared" si="7"/>
        <v>1.3193891280748706</v>
      </c>
      <c r="CM216" s="29">
        <v>42.3</v>
      </c>
      <c r="CN216" s="29">
        <v>10.4</v>
      </c>
      <c r="CO216" s="29">
        <v>31.9</v>
      </c>
      <c r="CP216" s="29">
        <v>605</v>
      </c>
      <c r="CQ216" s="29">
        <v>39.923999999999999</v>
      </c>
      <c r="CR216" s="29">
        <v>536.02195590522365</v>
      </c>
      <c r="CS216" s="29">
        <v>-8.9599999999999991</v>
      </c>
      <c r="CT216" s="29">
        <v>0</v>
      </c>
      <c r="CU216" s="29">
        <v>35.219608818955265</v>
      </c>
      <c r="CV216" s="29">
        <v>134.53195590522367</v>
      </c>
      <c r="CW216" s="29">
        <v>40.299999999999997</v>
      </c>
      <c r="CX216" s="28">
        <v>0.13220058019063405</v>
      </c>
      <c r="CY216" s="28">
        <v>0.21964922761033451</v>
      </c>
      <c r="CZ216" s="31">
        <v>13.300792950501828</v>
      </c>
      <c r="DA216" s="5">
        <v>69.525222551928778</v>
      </c>
      <c r="DB216" s="9"/>
      <c r="DC216" s="9"/>
    </row>
    <row r="217" spans="1:107" ht="20">
      <c r="A217" s="25" t="s">
        <v>1081</v>
      </c>
      <c r="B217" s="25" t="s">
        <v>1082</v>
      </c>
      <c r="C217" s="26" t="s">
        <v>114</v>
      </c>
      <c r="D217" s="26" t="s">
        <v>1137</v>
      </c>
      <c r="E217" s="32" t="s">
        <v>99</v>
      </c>
      <c r="F217" s="32" t="s">
        <v>1138</v>
      </c>
      <c r="G217" s="27">
        <v>0.1</v>
      </c>
      <c r="H217" s="27">
        <v>0.27786632172696052</v>
      </c>
      <c r="I217" s="28">
        <v>9.0499999999999997E-2</v>
      </c>
      <c r="J217" s="28">
        <v>8.6246902116289936E-2</v>
      </c>
      <c r="K217" s="28">
        <v>4.7E-2</v>
      </c>
      <c r="L217" s="28">
        <v>0.1081</v>
      </c>
      <c r="M217" s="28">
        <v>8.9722999999999997E-2</v>
      </c>
      <c r="N217" s="28">
        <v>8.8549771560670482E-2</v>
      </c>
      <c r="O217" s="28">
        <v>-4.4567786594998104E-3</v>
      </c>
      <c r="P217" s="28">
        <v>-8.8549771560670482E-2</v>
      </c>
      <c r="Q217" s="29">
        <v>64.599999999999994</v>
      </c>
      <c r="R217" s="29">
        <v>0</v>
      </c>
      <c r="S217" s="29">
        <v>126.8</v>
      </c>
      <c r="T217" s="29">
        <v>126.8</v>
      </c>
      <c r="U217" s="29">
        <v>191.39999999999998</v>
      </c>
      <c r="V217" s="29">
        <v>1.58</v>
      </c>
      <c r="W217" s="29">
        <v>189.81999999999996</v>
      </c>
      <c r="X217" s="30">
        <v>8.254963427377221E-3</v>
      </c>
      <c r="Y217" s="31">
        <v>0.37023033052903553</v>
      </c>
      <c r="Z217" s="30">
        <v>0.74022183304144773</v>
      </c>
      <c r="AA217" s="30">
        <v>0.6624869383490074</v>
      </c>
      <c r="AB217" s="30">
        <v>2.8494382022471911</v>
      </c>
      <c r="AC217" s="30">
        <v>1.9628482972136225</v>
      </c>
      <c r="AD217" s="29">
        <v>0.02</v>
      </c>
      <c r="AE217" s="31" t="s">
        <v>100</v>
      </c>
      <c r="AF217" s="30" t="s">
        <v>100</v>
      </c>
      <c r="AG217" s="30" t="s">
        <v>100</v>
      </c>
      <c r="AH217" s="31">
        <v>0.18181818181818182</v>
      </c>
      <c r="AI217" s="1" t="s">
        <v>100</v>
      </c>
      <c r="AJ217" s="31">
        <v>13.156822810590629</v>
      </c>
      <c r="AK217" s="31">
        <v>24.377358490566035</v>
      </c>
      <c r="AL217" s="31" t="s">
        <v>100</v>
      </c>
      <c r="AM217" s="31" t="s">
        <v>100</v>
      </c>
      <c r="AN217" s="31">
        <v>1.4516853932584268</v>
      </c>
      <c r="AO217" s="31">
        <v>6.6529351184346019</v>
      </c>
      <c r="AP217" s="31" t="s">
        <v>100</v>
      </c>
      <c r="AQ217" s="31" t="s">
        <v>100</v>
      </c>
      <c r="AR217" s="31">
        <v>1.1184303558802733</v>
      </c>
      <c r="AS217" s="31">
        <v>19.548918640576719</v>
      </c>
      <c r="AT217" s="30">
        <v>0</v>
      </c>
      <c r="AU217" s="30">
        <v>0</v>
      </c>
      <c r="AV217" s="28" t="s">
        <v>100</v>
      </c>
      <c r="AW217" s="28" t="s">
        <v>100</v>
      </c>
      <c r="AX217" s="28" t="s">
        <v>100</v>
      </c>
      <c r="AY217" s="28" t="s">
        <v>100</v>
      </c>
      <c r="AZ217" s="30" t="s">
        <v>100</v>
      </c>
      <c r="BA217" s="30" t="s">
        <v>100</v>
      </c>
      <c r="BB217" s="30">
        <v>8.1790123456790126E-2</v>
      </c>
      <c r="BC217" s="30">
        <v>0</v>
      </c>
      <c r="BD217" s="30">
        <v>0.31774580335731412</v>
      </c>
      <c r="BE217" s="30">
        <v>0</v>
      </c>
      <c r="BF217" s="30">
        <v>9.3835616438356168E-2</v>
      </c>
      <c r="BG217" s="30">
        <v>0.15179999999999999</v>
      </c>
      <c r="BH217" s="29">
        <v>4.91</v>
      </c>
      <c r="BI217" s="29">
        <v>2.65</v>
      </c>
      <c r="BJ217" s="29">
        <v>0</v>
      </c>
      <c r="BK217" s="29">
        <v>0</v>
      </c>
      <c r="BL217" s="29">
        <v>9.7100000000000009</v>
      </c>
      <c r="BM217" s="29">
        <v>8.34</v>
      </c>
      <c r="BN217" s="29">
        <v>0</v>
      </c>
      <c r="BO217" s="29">
        <v>0</v>
      </c>
      <c r="BP217" s="29">
        <v>0</v>
      </c>
      <c r="BQ217" s="29">
        <v>-12.799999999999997</v>
      </c>
      <c r="BR217" s="29">
        <v>0</v>
      </c>
      <c r="BS217" s="29">
        <v>112.2</v>
      </c>
      <c r="BT217" s="30" t="s">
        <v>100</v>
      </c>
      <c r="BU217" s="29">
        <v>-112.2</v>
      </c>
      <c r="BV217" s="29">
        <v>-96.75</v>
      </c>
      <c r="BW217" s="29">
        <v>-109.55</v>
      </c>
      <c r="BX217" s="29">
        <v>32.4</v>
      </c>
      <c r="BY217" s="29">
        <v>141.41999999999999</v>
      </c>
      <c r="BZ217" s="29">
        <v>44.5</v>
      </c>
      <c r="CA217" s="29">
        <v>169.72</v>
      </c>
      <c r="CB217" s="29">
        <v>0</v>
      </c>
      <c r="CC217" s="31" t="s">
        <v>100</v>
      </c>
      <c r="CD217" s="31" t="s">
        <v>100</v>
      </c>
      <c r="CE217" s="31">
        <v>0.36</v>
      </c>
      <c r="CF217" s="31" t="s">
        <v>100</v>
      </c>
      <c r="CG217" s="31" t="s">
        <v>100</v>
      </c>
      <c r="CH217" s="29" t="s">
        <v>100</v>
      </c>
      <c r="CI217" s="29" t="s">
        <v>100</v>
      </c>
      <c r="CJ217" s="29">
        <v>0</v>
      </c>
      <c r="CK217" s="28">
        <f t="shared" si="6"/>
        <v>0</v>
      </c>
      <c r="CL217" s="34">
        <f t="shared" si="7"/>
        <v>5.7211878387933068E-2</v>
      </c>
      <c r="CM217" s="29">
        <v>2.92</v>
      </c>
      <c r="CN217" s="29">
        <v>0.27400000000000002</v>
      </c>
      <c r="CO217" s="29">
        <v>2.65</v>
      </c>
      <c r="CP217" s="29">
        <v>64.599999999999994</v>
      </c>
      <c r="CQ217" s="29" t="s">
        <v>100</v>
      </c>
      <c r="CR217" s="29" t="s">
        <v>100</v>
      </c>
      <c r="CS217" s="29" t="s">
        <v>100</v>
      </c>
      <c r="CT217" s="29">
        <v>0</v>
      </c>
      <c r="CU217" s="29">
        <v>0</v>
      </c>
      <c r="CV217" s="29">
        <v>169.72</v>
      </c>
      <c r="CW217" s="29">
        <v>0</v>
      </c>
      <c r="CX217" s="28">
        <v>8.1790123456790126E-2</v>
      </c>
      <c r="CY217" s="28">
        <v>0</v>
      </c>
      <c r="CZ217" s="31" t="s">
        <v>100</v>
      </c>
      <c r="DA217" s="5">
        <v>6.2650602409638552</v>
      </c>
      <c r="DB217" s="9"/>
      <c r="DC217" s="9"/>
    </row>
    <row r="218" spans="1:107" ht="20">
      <c r="A218" s="25" t="s">
        <v>927</v>
      </c>
      <c r="B218" s="25" t="s">
        <v>928</v>
      </c>
      <c r="C218" s="26" t="s">
        <v>127</v>
      </c>
      <c r="D218" s="26" t="s">
        <v>1137</v>
      </c>
      <c r="E218" s="32" t="s">
        <v>99</v>
      </c>
      <c r="F218" s="32" t="s">
        <v>1138</v>
      </c>
      <c r="G218" s="27">
        <v>0.92</v>
      </c>
      <c r="H218" s="27">
        <v>0.93109665327978575</v>
      </c>
      <c r="I218" s="28">
        <v>9.0499999999999997E-2</v>
      </c>
      <c r="J218" s="28">
        <v>0.14536424712182061</v>
      </c>
      <c r="K218" s="28">
        <v>3.2000000000000001E-2</v>
      </c>
      <c r="L218" s="28">
        <v>9.3100000000000002E-2</v>
      </c>
      <c r="M218" s="28">
        <v>7.7272999999999994E-2</v>
      </c>
      <c r="N218" s="28">
        <v>0.14453762165092965</v>
      </c>
      <c r="O218" s="28">
        <v>5.0731251120691989E-4</v>
      </c>
      <c r="P218" s="28">
        <v>-3.8102558619560564E-2</v>
      </c>
      <c r="Q218" s="29">
        <v>4.1500000000000004</v>
      </c>
      <c r="R218" s="29">
        <v>0</v>
      </c>
      <c r="S218" s="29">
        <v>5.0999999999999997E-2</v>
      </c>
      <c r="T218" s="29">
        <v>5.0999999999999997E-2</v>
      </c>
      <c r="U218" s="29">
        <v>4.2010000000000005</v>
      </c>
      <c r="V218" s="29">
        <v>3.7</v>
      </c>
      <c r="W218" s="29">
        <v>0.50100000000000033</v>
      </c>
      <c r="X218" s="30">
        <v>0.88074268031421088</v>
      </c>
      <c r="Y218" s="31">
        <v>9.9447513812154692E-2</v>
      </c>
      <c r="Z218" s="30">
        <v>4.5735808447672855E-3</v>
      </c>
      <c r="AA218" s="30">
        <v>1.2139966674601283E-2</v>
      </c>
      <c r="AB218" s="30">
        <v>4.5945945945945945E-3</v>
      </c>
      <c r="AC218" s="30">
        <v>1.2289156626506021E-2</v>
      </c>
      <c r="AD218" s="29">
        <v>2.3E-2</v>
      </c>
      <c r="AE218" s="31">
        <v>0.52686111111111111</v>
      </c>
      <c r="AF218" s="30">
        <v>4.4721359549995794E-2</v>
      </c>
      <c r="AG218" s="30">
        <v>0.41590864381496084</v>
      </c>
      <c r="AH218" s="31">
        <v>0.27272727272727276</v>
      </c>
      <c r="AI218" s="1">
        <v>137</v>
      </c>
      <c r="AJ218" s="31">
        <v>4.6629213483146073</v>
      </c>
      <c r="AK218" s="31">
        <v>2.6100628930817611</v>
      </c>
      <c r="AL218" s="31" t="s">
        <v>100</v>
      </c>
      <c r="AM218" s="31" t="s">
        <v>100</v>
      </c>
      <c r="AN218" s="31">
        <v>0.37387387387387394</v>
      </c>
      <c r="AO218" s="31">
        <v>0.46734234234234234</v>
      </c>
      <c r="AP218" s="31">
        <v>0.60948905109489093</v>
      </c>
      <c r="AQ218" s="31">
        <v>0.5020040080160324</v>
      </c>
      <c r="AR218" s="31">
        <v>6.7239296738692847E-2</v>
      </c>
      <c r="AS218" s="31">
        <v>5.6418918918918953E-2</v>
      </c>
      <c r="AT218" s="30">
        <v>0</v>
      </c>
      <c r="AU218" s="30">
        <v>0</v>
      </c>
      <c r="AV218" s="28" t="s">
        <v>100</v>
      </c>
      <c r="AW218" s="28" t="s">
        <v>100</v>
      </c>
      <c r="AX218" s="28">
        <v>0.29899999999999999</v>
      </c>
      <c r="AY218" s="28">
        <v>0.161</v>
      </c>
      <c r="AZ218" s="30" t="s">
        <v>100</v>
      </c>
      <c r="BA218" s="30" t="s">
        <v>100</v>
      </c>
      <c r="BB218" s="30">
        <v>0.14587155963302753</v>
      </c>
      <c r="BC218" s="30">
        <v>0.10643506303136908</v>
      </c>
      <c r="BD218" s="30">
        <v>0.17472527472527474</v>
      </c>
      <c r="BE218" s="30">
        <v>9.0329670329670333E-2</v>
      </c>
      <c r="BF218" s="30">
        <v>1.8518518518518517E-2</v>
      </c>
      <c r="BG218" s="30" t="s">
        <v>100</v>
      </c>
      <c r="BH218" s="29">
        <v>0.89</v>
      </c>
      <c r="BI218" s="29">
        <v>1.59</v>
      </c>
      <c r="BJ218" s="29">
        <v>0.82199999999999995</v>
      </c>
      <c r="BK218" s="29">
        <v>0.82199999999999995</v>
      </c>
      <c r="BL218" s="29">
        <v>8.8800000000000008</v>
      </c>
      <c r="BM218" s="29">
        <v>9.1</v>
      </c>
      <c r="BN218" s="29">
        <v>0.72899999999999998</v>
      </c>
      <c r="BO218" s="29">
        <v>0.998</v>
      </c>
      <c r="BP218" s="29">
        <v>0.8067777777777777</v>
      </c>
      <c r="BQ218" s="29">
        <v>1.8000000000000002E-2</v>
      </c>
      <c r="BR218" s="29">
        <v>0</v>
      </c>
      <c r="BS218" s="29">
        <v>0.59399999999999997</v>
      </c>
      <c r="BT218" s="30">
        <v>0.73626222283432041</v>
      </c>
      <c r="BU218" s="29">
        <v>0.21277777777777773</v>
      </c>
      <c r="BV218" s="29">
        <v>0.97800000000000009</v>
      </c>
      <c r="BW218" s="29">
        <v>0.99600000000000011</v>
      </c>
      <c r="BX218" s="29">
        <v>10.9</v>
      </c>
      <c r="BY218" s="29">
        <v>7.58</v>
      </c>
      <c r="BZ218" s="29">
        <v>11.1</v>
      </c>
      <c r="CA218" s="29">
        <v>7.4509999999999996</v>
      </c>
      <c r="CB218" s="29">
        <v>0</v>
      </c>
      <c r="CC218" s="31">
        <v>0.124</v>
      </c>
      <c r="CD218" s="31">
        <v>0.32300000000000001</v>
      </c>
      <c r="CE218" s="31">
        <v>0.36</v>
      </c>
      <c r="CF218" s="31" t="s">
        <v>100</v>
      </c>
      <c r="CG218" s="31" t="s">
        <v>100</v>
      </c>
      <c r="CH218" s="29" t="s">
        <v>100</v>
      </c>
      <c r="CI218" s="29" t="s">
        <v>100</v>
      </c>
      <c r="CJ218" s="29">
        <v>0</v>
      </c>
      <c r="CK218" s="28">
        <f t="shared" si="6"/>
        <v>0</v>
      </c>
      <c r="CL218" s="34">
        <f t="shared" si="7"/>
        <v>1.1917863374043753</v>
      </c>
      <c r="CM218" s="29">
        <v>1.62</v>
      </c>
      <c r="CN218" s="29">
        <v>0.03</v>
      </c>
      <c r="CO218" s="29">
        <v>1.59</v>
      </c>
      <c r="CP218" s="29">
        <v>4.1500000000000004</v>
      </c>
      <c r="CQ218" s="29">
        <v>0.998</v>
      </c>
      <c r="CR218" s="29">
        <v>0.50100000000000033</v>
      </c>
      <c r="CS218" s="29" t="s">
        <v>100</v>
      </c>
      <c r="CT218" s="29">
        <v>0</v>
      </c>
      <c r="CU218" s="29">
        <v>0.82199999999999995</v>
      </c>
      <c r="CV218" s="29">
        <v>7.4509999999999996</v>
      </c>
      <c r="CW218" s="29">
        <v>0.72899999999999998</v>
      </c>
      <c r="CX218" s="28">
        <v>0.14587155963302753</v>
      </c>
      <c r="CY218" s="28">
        <v>0.10643506303136908</v>
      </c>
      <c r="CZ218" s="31">
        <v>0.68724279835390989</v>
      </c>
      <c r="DA218" s="5">
        <v>9.0658499234303207</v>
      </c>
      <c r="DB218" s="9"/>
      <c r="DC218" s="9"/>
    </row>
    <row r="219" spans="1:107" ht="20">
      <c r="A219" s="25" t="s">
        <v>623</v>
      </c>
      <c r="B219" s="25" t="s">
        <v>624</v>
      </c>
      <c r="C219" s="26" t="s">
        <v>144</v>
      </c>
      <c r="D219" s="26" t="s">
        <v>1137</v>
      </c>
      <c r="E219" s="32" t="s">
        <v>99</v>
      </c>
      <c r="F219" s="32" t="s">
        <v>1138</v>
      </c>
      <c r="G219" s="27">
        <v>1.05</v>
      </c>
      <c r="H219" s="27">
        <v>1.0530805654316835</v>
      </c>
      <c r="I219" s="28">
        <v>9.0499999999999997E-2</v>
      </c>
      <c r="J219" s="28">
        <v>0.15640379117156736</v>
      </c>
      <c r="K219" s="28">
        <v>4.7E-2</v>
      </c>
      <c r="L219" s="28">
        <v>0.1081</v>
      </c>
      <c r="M219" s="28">
        <v>8.9722999999999997E-2</v>
      </c>
      <c r="N219" s="28">
        <v>0.15614310671924908</v>
      </c>
      <c r="O219" s="28">
        <v>0.37918339744053231</v>
      </c>
      <c r="P219" s="28">
        <v>0.43304729649130552</v>
      </c>
      <c r="Q219" s="29">
        <v>1159.3</v>
      </c>
      <c r="R219" s="29">
        <v>0</v>
      </c>
      <c r="S219" s="29">
        <v>4.55</v>
      </c>
      <c r="T219" s="29">
        <v>4.55</v>
      </c>
      <c r="U219" s="29">
        <v>1163.8499999999999</v>
      </c>
      <c r="V219" s="29">
        <v>5.71</v>
      </c>
      <c r="W219" s="29">
        <v>1158.1399999999999</v>
      </c>
      <c r="X219" s="30">
        <v>4.9061305151007432E-3</v>
      </c>
      <c r="Y219" s="31">
        <v>2.4989800081599348E-2</v>
      </c>
      <c r="Z219" s="30">
        <v>3.825136612021858E-2</v>
      </c>
      <c r="AA219" s="30">
        <v>3.9094385015251108E-3</v>
      </c>
      <c r="AB219" s="30">
        <v>3.9772727272727272E-2</v>
      </c>
      <c r="AC219" s="30">
        <v>3.9247821961528508E-3</v>
      </c>
      <c r="AD219" s="29">
        <v>0.29599999999999999</v>
      </c>
      <c r="AE219" s="31">
        <v>0.47372222222222232</v>
      </c>
      <c r="AF219" s="30">
        <v>7.7459666924148338E-2</v>
      </c>
      <c r="AG219" s="30" t="s">
        <v>100</v>
      </c>
      <c r="AH219" s="31">
        <v>0.38967136150234738</v>
      </c>
      <c r="AI219" s="1">
        <v>179.39914163090125</v>
      </c>
      <c r="AJ219" s="31">
        <v>40.677192982456141</v>
      </c>
      <c r="AK219" s="31">
        <v>38.514950166112953</v>
      </c>
      <c r="AL219" s="31" t="s">
        <v>100</v>
      </c>
      <c r="AM219" s="31" t="s">
        <v>100</v>
      </c>
      <c r="AN219" s="31">
        <v>10.133741258741258</v>
      </c>
      <c r="AO219" s="31">
        <v>10.665133394664213</v>
      </c>
      <c r="AP219" s="31">
        <v>27.706698564593299</v>
      </c>
      <c r="AQ219" s="31">
        <v>24.959913793103446</v>
      </c>
      <c r="AR219" s="31">
        <v>10.267653708054432</v>
      </c>
      <c r="AS219" s="31">
        <v>10.654461821527137</v>
      </c>
      <c r="AT219" s="30">
        <v>9.9667774086378738E-2</v>
      </c>
      <c r="AU219" s="30">
        <v>2.5877684809799016E-3</v>
      </c>
      <c r="AV219" s="28" t="s">
        <v>100</v>
      </c>
      <c r="AW219" s="28" t="s">
        <v>100</v>
      </c>
      <c r="AX219" s="28" t="s">
        <v>100</v>
      </c>
      <c r="AY219" s="28" t="s">
        <v>100</v>
      </c>
      <c r="AZ219" s="30" t="s">
        <v>100</v>
      </c>
      <c r="BA219" s="30" t="s">
        <v>100</v>
      </c>
      <c r="BB219" s="30">
        <v>0.53558718861209964</v>
      </c>
      <c r="BC219" s="30">
        <v>0.5891904032105546</v>
      </c>
      <c r="BD219" s="30">
        <v>0.26827094474153296</v>
      </c>
      <c r="BE219" s="30">
        <v>0.37254901960784309</v>
      </c>
      <c r="BF219" s="30">
        <v>0.25247524752475248</v>
      </c>
      <c r="BG219" s="30" t="s">
        <v>100</v>
      </c>
      <c r="BH219" s="29">
        <v>28.5</v>
      </c>
      <c r="BI219" s="29">
        <v>30.1</v>
      </c>
      <c r="BJ219" s="29">
        <v>41.8</v>
      </c>
      <c r="BK219" s="29">
        <v>41.8</v>
      </c>
      <c r="BL219" s="29">
        <v>108.7</v>
      </c>
      <c r="BM219" s="29">
        <v>112.2</v>
      </c>
      <c r="BN219" s="29">
        <v>43.6</v>
      </c>
      <c r="BO219" s="29">
        <v>46.4</v>
      </c>
      <c r="BP219" s="29">
        <v>31.246534653465343</v>
      </c>
      <c r="BQ219" s="29">
        <v>-2.266</v>
      </c>
      <c r="BR219" s="29">
        <v>0</v>
      </c>
      <c r="BS219" s="29">
        <v>13</v>
      </c>
      <c r="BT219" s="30">
        <v>0.41604613580911948</v>
      </c>
      <c r="BU219" s="29">
        <v>18.246534653465343</v>
      </c>
      <c r="BV219" s="29">
        <v>19.366</v>
      </c>
      <c r="BW219" s="29">
        <v>17.100000000000001</v>
      </c>
      <c r="BX219" s="29">
        <v>56.2</v>
      </c>
      <c r="BY219" s="29">
        <v>53.033000000000001</v>
      </c>
      <c r="BZ219" s="29">
        <v>114.4</v>
      </c>
      <c r="CA219" s="29">
        <v>112.79500000000002</v>
      </c>
      <c r="CB219" s="29">
        <v>-3</v>
      </c>
      <c r="CC219" s="31">
        <v>-0.23799999999999999</v>
      </c>
      <c r="CD219" s="31" t="s">
        <v>100</v>
      </c>
      <c r="CE219" s="31">
        <v>0.36</v>
      </c>
      <c r="CF219" s="31" t="s">
        <v>100</v>
      </c>
      <c r="CG219" s="31" t="s">
        <v>100</v>
      </c>
      <c r="CH219" s="29" t="s">
        <v>100</v>
      </c>
      <c r="CI219" s="29" t="s">
        <v>100</v>
      </c>
      <c r="CJ219" s="29">
        <v>-3</v>
      </c>
      <c r="CK219" s="28">
        <f t="shared" si="6"/>
        <v>-0.15491066818134877</v>
      </c>
      <c r="CL219" s="34">
        <f t="shared" si="7"/>
        <v>0.96369519925528602</v>
      </c>
      <c r="CM219" s="29">
        <v>40.4</v>
      </c>
      <c r="CN219" s="29">
        <v>10.199999999999999</v>
      </c>
      <c r="CO219" s="29">
        <v>30.1</v>
      </c>
      <c r="CP219" s="29">
        <v>1159.3</v>
      </c>
      <c r="CQ219" s="29">
        <v>46.4</v>
      </c>
      <c r="CR219" s="29">
        <v>1158.1399999999999</v>
      </c>
      <c r="CS219" s="29">
        <v>19.366</v>
      </c>
      <c r="CT219" s="29">
        <v>0.5361999999999999</v>
      </c>
      <c r="CU219" s="29">
        <v>41.957599999999992</v>
      </c>
      <c r="CV219" s="29">
        <v>113.33120000000001</v>
      </c>
      <c r="CW219" s="29">
        <v>43.9</v>
      </c>
      <c r="CX219" s="28">
        <v>0.53330325259710731</v>
      </c>
      <c r="CY219" s="28">
        <v>0.5854921214887554</v>
      </c>
      <c r="CZ219" s="31">
        <v>26.381321184510249</v>
      </c>
      <c r="DA219" s="5">
        <v>5.3054292446203473</v>
      </c>
      <c r="DB219" s="9"/>
      <c r="DC219" s="9"/>
    </row>
    <row r="220" spans="1:107" ht="20">
      <c r="A220" s="25" t="s">
        <v>989</v>
      </c>
      <c r="B220" s="25" t="s">
        <v>990</v>
      </c>
      <c r="C220" s="26" t="s">
        <v>120</v>
      </c>
      <c r="D220" s="26" t="s">
        <v>1137</v>
      </c>
      <c r="E220" s="32" t="s">
        <v>99</v>
      </c>
      <c r="F220" s="32" t="s">
        <v>1138</v>
      </c>
      <c r="G220" s="27">
        <v>0.67</v>
      </c>
      <c r="H220" s="27">
        <v>0.67166962743646674</v>
      </c>
      <c r="I220" s="28">
        <v>9.0499999999999997E-2</v>
      </c>
      <c r="J220" s="28">
        <v>0.12188610128300023</v>
      </c>
      <c r="K220" s="28">
        <v>4.7E-2</v>
      </c>
      <c r="L220" s="28">
        <v>0.1081</v>
      </c>
      <c r="M220" s="28">
        <v>8.9722999999999997E-2</v>
      </c>
      <c r="N220" s="28">
        <v>0.12180615067313134</v>
      </c>
      <c r="O220" s="28">
        <v>-0.15441241707247391</v>
      </c>
      <c r="P220" s="28">
        <v>-0.16800016553555353</v>
      </c>
      <c r="Q220" s="29">
        <v>405.3</v>
      </c>
      <c r="R220" s="29">
        <v>0</v>
      </c>
      <c r="S220" s="29">
        <v>1.01</v>
      </c>
      <c r="T220" s="29">
        <v>1.01</v>
      </c>
      <c r="U220" s="29">
        <v>406.31</v>
      </c>
      <c r="V220" s="29">
        <v>1.9E-2</v>
      </c>
      <c r="W220" s="29">
        <v>406.291</v>
      </c>
      <c r="X220" s="30">
        <v>4.6762324333636876E-5</v>
      </c>
      <c r="Y220" s="31">
        <v>8.1101190476190479E-2</v>
      </c>
      <c r="Z220" s="30">
        <v>3.8243089738735331E-2</v>
      </c>
      <c r="AA220" s="30">
        <v>2.4857867145775393E-3</v>
      </c>
      <c r="AB220" s="30">
        <v>3.9763779527559058E-2</v>
      </c>
      <c r="AC220" s="30">
        <v>2.4919812484579325E-3</v>
      </c>
      <c r="AD220" s="29">
        <v>0.121</v>
      </c>
      <c r="AE220" s="31">
        <v>-0.59411111111111126</v>
      </c>
      <c r="AF220" s="30" t="s">
        <v>100</v>
      </c>
      <c r="AG220" s="30" t="s">
        <v>100</v>
      </c>
      <c r="AH220" s="31">
        <v>0.61046511627906974</v>
      </c>
      <c r="AI220" s="1" t="s">
        <v>100</v>
      </c>
      <c r="AJ220" s="31" t="s">
        <v>100</v>
      </c>
      <c r="AK220" s="31" t="s">
        <v>100</v>
      </c>
      <c r="AL220" s="31" t="s">
        <v>100</v>
      </c>
      <c r="AM220" s="31" t="s">
        <v>100</v>
      </c>
      <c r="AN220" s="31">
        <v>15.956692913385828</v>
      </c>
      <c r="AO220" s="31">
        <v>231.6</v>
      </c>
      <c r="AP220" s="31" t="s">
        <v>100</v>
      </c>
      <c r="AQ220" s="31" t="s">
        <v>100</v>
      </c>
      <c r="AR220" s="31">
        <v>15.395058921602061</v>
      </c>
      <c r="AS220" s="31">
        <v>232.16628571428572</v>
      </c>
      <c r="AT220" s="30" t="s">
        <v>100</v>
      </c>
      <c r="AU220" s="30">
        <v>0</v>
      </c>
      <c r="AV220" s="28" t="s">
        <v>100</v>
      </c>
      <c r="AW220" s="28" t="s">
        <v>100</v>
      </c>
      <c r="AX220" s="28">
        <v>0.159</v>
      </c>
      <c r="AY220" s="28">
        <v>-8.2299999999999998E-2</v>
      </c>
      <c r="AZ220" s="30" t="s">
        <v>100</v>
      </c>
      <c r="BA220" s="30" t="s">
        <v>100</v>
      </c>
      <c r="BB220" s="30">
        <v>-3.2526315789473688E-2</v>
      </c>
      <c r="BC220" s="30">
        <v>-4.6194014862422174E-2</v>
      </c>
      <c r="BD220" s="30">
        <v>-0.58670886075949369</v>
      </c>
      <c r="BE220" s="30">
        <v>-0.87341772151898722</v>
      </c>
      <c r="BF220" s="30">
        <v>0</v>
      </c>
      <c r="BG220" s="30">
        <v>0.26140000000000002</v>
      </c>
      <c r="BH220" s="29">
        <v>-0.95599999999999996</v>
      </c>
      <c r="BI220" s="29">
        <v>-0.92700000000000005</v>
      </c>
      <c r="BJ220" s="29">
        <v>-1.38</v>
      </c>
      <c r="BK220" s="29">
        <v>-1.38</v>
      </c>
      <c r="BL220" s="29">
        <v>1.75</v>
      </c>
      <c r="BM220" s="29">
        <v>1.58</v>
      </c>
      <c r="BN220" s="29">
        <v>-0.27600000000000002</v>
      </c>
      <c r="BO220" s="29">
        <v>-0.35299999999999998</v>
      </c>
      <c r="BP220" s="29">
        <v>-1.38</v>
      </c>
      <c r="BQ220" s="29">
        <v>0.40100000000000002</v>
      </c>
      <c r="BR220" s="29">
        <v>0</v>
      </c>
      <c r="BS220" s="29">
        <v>0.126</v>
      </c>
      <c r="BT220" s="30" t="s">
        <v>100</v>
      </c>
      <c r="BU220" s="29">
        <v>-1.5059999999999998</v>
      </c>
      <c r="BV220" s="29">
        <v>-1.454</v>
      </c>
      <c r="BW220" s="29">
        <v>-1.0529999999999999</v>
      </c>
      <c r="BX220" s="29">
        <v>28.5</v>
      </c>
      <c r="BY220" s="29">
        <v>29.873999999999999</v>
      </c>
      <c r="BZ220" s="29">
        <v>25.4</v>
      </c>
      <c r="CA220" s="29">
        <v>26.391000000000002</v>
      </c>
      <c r="CB220" s="29">
        <v>0</v>
      </c>
      <c r="CC220" s="31">
        <v>6.2E-2</v>
      </c>
      <c r="CD220" s="31">
        <v>-0.77400000000000002</v>
      </c>
      <c r="CE220" s="31">
        <v>0.36</v>
      </c>
      <c r="CF220" s="31" t="s">
        <v>100</v>
      </c>
      <c r="CG220" s="31">
        <v>1.2216520354152247</v>
      </c>
      <c r="CH220" s="29" t="s">
        <v>100</v>
      </c>
      <c r="CI220" s="29">
        <v>-0.22809999999999997</v>
      </c>
      <c r="CJ220" s="29">
        <v>0</v>
      </c>
      <c r="CK220" s="28">
        <f t="shared" si="6"/>
        <v>0</v>
      </c>
      <c r="CL220" s="34">
        <f t="shared" si="7"/>
        <v>6.6310484634913416E-2</v>
      </c>
      <c r="CM220" s="29" t="s">
        <v>100</v>
      </c>
      <c r="CN220" s="29" t="s">
        <v>100</v>
      </c>
      <c r="CO220" s="29" t="s">
        <v>100</v>
      </c>
      <c r="CP220" s="29" t="s">
        <v>100</v>
      </c>
      <c r="CQ220" s="29" t="s">
        <v>100</v>
      </c>
      <c r="CR220" s="29" t="s">
        <v>100</v>
      </c>
      <c r="CS220" s="29" t="s">
        <v>100</v>
      </c>
      <c r="CT220" s="29">
        <v>0</v>
      </c>
      <c r="CU220" s="29">
        <v>-1.38</v>
      </c>
      <c r="CV220" s="29">
        <v>26.391000000000002</v>
      </c>
      <c r="CW220" s="29">
        <v>-0.27600000000000002</v>
      </c>
      <c r="CX220" s="28">
        <v>-3.2526315789473688E-2</v>
      </c>
      <c r="CY220" s="28">
        <v>-4.6194014862422174E-2</v>
      </c>
      <c r="CZ220" s="31" t="s">
        <v>100</v>
      </c>
      <c r="DA220" s="5">
        <v>11.286307053941908</v>
      </c>
      <c r="DB220" s="9"/>
      <c r="DC220" s="9"/>
    </row>
    <row r="221" spans="1:107" ht="20">
      <c r="A221" s="25" t="s">
        <v>859</v>
      </c>
      <c r="B221" s="25" t="s">
        <v>860</v>
      </c>
      <c r="C221" s="26" t="s">
        <v>134</v>
      </c>
      <c r="D221" s="26" t="s">
        <v>1137</v>
      </c>
      <c r="E221" s="32" t="s">
        <v>99</v>
      </c>
      <c r="F221" s="32" t="s">
        <v>1138</v>
      </c>
      <c r="G221" s="27">
        <v>0.8</v>
      </c>
      <c r="H221" s="27">
        <v>2.2844006568144501</v>
      </c>
      <c r="I221" s="28">
        <v>9.0499999999999997E-2</v>
      </c>
      <c r="J221" s="28">
        <v>0.26783825944170775</v>
      </c>
      <c r="K221" s="28">
        <v>3.2000000000000001E-2</v>
      </c>
      <c r="L221" s="28">
        <v>9.3100000000000002E-2</v>
      </c>
      <c r="M221" s="28">
        <v>7.7272999999999994E-2</v>
      </c>
      <c r="N221" s="28">
        <v>0.14400919493962047</v>
      </c>
      <c r="O221" s="28">
        <v>-0.39555565074605559</v>
      </c>
      <c r="P221" s="28">
        <v>-0.16995900213350124</v>
      </c>
      <c r="Q221" s="29">
        <v>6.09</v>
      </c>
      <c r="R221" s="29">
        <v>0</v>
      </c>
      <c r="S221" s="29">
        <v>11.3</v>
      </c>
      <c r="T221" s="29">
        <v>11.3</v>
      </c>
      <c r="U221" s="29">
        <v>17.39</v>
      </c>
      <c r="V221" s="29">
        <v>1.7999999999999999E-2</v>
      </c>
      <c r="W221" s="29">
        <v>17.372</v>
      </c>
      <c r="X221" s="30">
        <v>1.0350776308223116E-3</v>
      </c>
      <c r="Y221" s="31">
        <v>1.4531210513014911E-2</v>
      </c>
      <c r="Z221" s="30">
        <v>0.4728033472803348</v>
      </c>
      <c r="AA221" s="30">
        <v>0.64979873490511786</v>
      </c>
      <c r="AB221" s="30">
        <v>0.89682539682539686</v>
      </c>
      <c r="AC221" s="30">
        <v>1.8555008210180626</v>
      </c>
      <c r="AD221" s="29">
        <v>8.0000000000000002E-3</v>
      </c>
      <c r="AE221" s="31">
        <v>1.0145</v>
      </c>
      <c r="AF221" s="30">
        <v>0.15165750888103102</v>
      </c>
      <c r="AG221" s="30">
        <v>0.4480490316724372</v>
      </c>
      <c r="AH221" s="31">
        <v>0.25</v>
      </c>
      <c r="AI221" s="1" t="s">
        <v>100</v>
      </c>
      <c r="AJ221" s="31" t="s">
        <v>100</v>
      </c>
      <c r="AK221" s="31" t="s">
        <v>100</v>
      </c>
      <c r="AL221" s="31" t="s">
        <v>100</v>
      </c>
      <c r="AM221" s="31" t="s">
        <v>100</v>
      </c>
      <c r="AN221" s="31">
        <v>0.48333333333333334</v>
      </c>
      <c r="AO221" s="31">
        <v>0.28726415094339625</v>
      </c>
      <c r="AP221" s="31" t="s">
        <v>100</v>
      </c>
      <c r="AQ221" s="31">
        <v>15.238596491228071</v>
      </c>
      <c r="AR221" s="31">
        <v>0.72740976467632534</v>
      </c>
      <c r="AS221" s="31">
        <v>0.81943396226415099</v>
      </c>
      <c r="AT221" s="30" t="s">
        <v>100</v>
      </c>
      <c r="AU221" s="30">
        <v>0</v>
      </c>
      <c r="AV221" s="28" t="s">
        <v>100</v>
      </c>
      <c r="AW221" s="28" t="s">
        <v>100</v>
      </c>
      <c r="AX221" s="28">
        <v>6.3600000000000004E-2</v>
      </c>
      <c r="AY221" s="28">
        <v>8.1100000000000009E-3</v>
      </c>
      <c r="AZ221" s="30" t="s">
        <v>100</v>
      </c>
      <c r="BA221" s="30" t="s">
        <v>100</v>
      </c>
      <c r="BB221" s="30">
        <v>-0.12771739130434784</v>
      </c>
      <c r="BC221" s="30">
        <v>-2.5949807193880778E-2</v>
      </c>
      <c r="BD221" s="30">
        <v>-0.12912087912087913</v>
      </c>
      <c r="BE221" s="30">
        <v>-4.5109890109890111E-2</v>
      </c>
      <c r="BF221" s="30">
        <v>0</v>
      </c>
      <c r="BG221" s="30">
        <v>0.23879999999999998</v>
      </c>
      <c r="BH221" s="29">
        <v>-2.12</v>
      </c>
      <c r="BI221" s="29">
        <v>-2.35</v>
      </c>
      <c r="BJ221" s="29">
        <v>-0.82099999999999995</v>
      </c>
      <c r="BK221" s="29">
        <v>-0.82099999999999995</v>
      </c>
      <c r="BL221" s="29">
        <v>21.2</v>
      </c>
      <c r="BM221" s="29">
        <v>18.2</v>
      </c>
      <c r="BN221" s="29">
        <v>1.37</v>
      </c>
      <c r="BO221" s="29">
        <v>1.1399999999999999</v>
      </c>
      <c r="BP221" s="29">
        <v>-0.82099999999999995</v>
      </c>
      <c r="BQ221" s="29">
        <v>1.1100000000000001</v>
      </c>
      <c r="BR221" s="29">
        <v>0</v>
      </c>
      <c r="BS221" s="29">
        <v>0.72099999999999997</v>
      </c>
      <c r="BT221" s="30" t="s">
        <v>100</v>
      </c>
      <c r="BU221" s="29">
        <v>-1.5419999999999998</v>
      </c>
      <c r="BV221" s="29">
        <v>-4.181</v>
      </c>
      <c r="BW221" s="29">
        <v>-3.0710000000000002</v>
      </c>
      <c r="BX221" s="29">
        <v>18.399999999999999</v>
      </c>
      <c r="BY221" s="29">
        <v>31.637999999999998</v>
      </c>
      <c r="BZ221" s="29">
        <v>12.6</v>
      </c>
      <c r="CA221" s="29">
        <v>23.881999999999998</v>
      </c>
      <c r="CB221" s="29">
        <v>0</v>
      </c>
      <c r="CC221" s="31">
        <v>0.45300000000000001</v>
      </c>
      <c r="CD221" s="31">
        <v>0.187</v>
      </c>
      <c r="CE221" s="31">
        <v>0.36</v>
      </c>
      <c r="CF221" s="31" t="s">
        <v>100</v>
      </c>
      <c r="CG221" s="31" t="s">
        <v>100</v>
      </c>
      <c r="CH221" s="29" t="s">
        <v>100</v>
      </c>
      <c r="CI221" s="29" t="s">
        <v>100</v>
      </c>
      <c r="CJ221" s="29">
        <v>0</v>
      </c>
      <c r="CK221" s="28">
        <f t="shared" si="6"/>
        <v>0</v>
      </c>
      <c r="CL221" s="34">
        <f t="shared" si="7"/>
        <v>0.88769784775144467</v>
      </c>
      <c r="CM221" s="29" t="s">
        <v>100</v>
      </c>
      <c r="CN221" s="29" t="s">
        <v>100</v>
      </c>
      <c r="CO221" s="29" t="s">
        <v>100</v>
      </c>
      <c r="CP221" s="29" t="s">
        <v>100</v>
      </c>
      <c r="CQ221" s="29">
        <v>1.1399999999999999</v>
      </c>
      <c r="CR221" s="29">
        <v>17.372</v>
      </c>
      <c r="CS221" s="29" t="s">
        <v>100</v>
      </c>
      <c r="CT221" s="29">
        <v>0</v>
      </c>
      <c r="CU221" s="29">
        <v>-0.82099999999999995</v>
      </c>
      <c r="CV221" s="29">
        <v>23.881999999999998</v>
      </c>
      <c r="CW221" s="29">
        <v>1.37</v>
      </c>
      <c r="CX221" s="28">
        <v>-0.12771739130434784</v>
      </c>
      <c r="CY221" s="28">
        <v>-2.5949807193880778E-2</v>
      </c>
      <c r="CZ221" s="31">
        <v>12.680291970802919</v>
      </c>
      <c r="DA221" s="5" t="s">
        <v>100</v>
      </c>
      <c r="DB221" s="9"/>
      <c r="DC221" s="9"/>
    </row>
    <row r="222" spans="1:107" ht="20">
      <c r="A222" s="25" t="s">
        <v>613</v>
      </c>
      <c r="B222" s="25" t="s">
        <v>614</v>
      </c>
      <c r="C222" s="26" t="s">
        <v>111</v>
      </c>
      <c r="D222" s="26" t="s">
        <v>1137</v>
      </c>
      <c r="E222" s="32" t="s">
        <v>99</v>
      </c>
      <c r="F222" s="32" t="s">
        <v>1138</v>
      </c>
      <c r="G222" s="27">
        <v>0.59</v>
      </c>
      <c r="H222" s="27">
        <v>3.920467289719626</v>
      </c>
      <c r="I222" s="28">
        <v>9.0499999999999997E-2</v>
      </c>
      <c r="J222" s="28">
        <v>0.41590228971962612</v>
      </c>
      <c r="K222" s="28">
        <v>3.2000000000000001E-2</v>
      </c>
      <c r="L222" s="28">
        <v>9.3100000000000002E-2</v>
      </c>
      <c r="M222" s="28">
        <v>7.7272999999999994E-2</v>
      </c>
      <c r="N222" s="28">
        <v>0.12823408860759491</v>
      </c>
      <c r="O222" s="28">
        <v>-0.89958181494217804</v>
      </c>
      <c r="P222" s="28">
        <v>-0.11126623097205898</v>
      </c>
      <c r="Q222" s="29">
        <v>42.8</v>
      </c>
      <c r="R222" s="29">
        <v>0</v>
      </c>
      <c r="S222" s="29">
        <v>241.6</v>
      </c>
      <c r="T222" s="29">
        <v>241.6</v>
      </c>
      <c r="U222" s="29">
        <v>284.39999999999998</v>
      </c>
      <c r="V222" s="29">
        <v>12.6</v>
      </c>
      <c r="W222" s="29">
        <v>271.79999999999995</v>
      </c>
      <c r="X222" s="30">
        <v>4.4303797468354431E-2</v>
      </c>
      <c r="Y222" s="31">
        <v>0.1736111111111111</v>
      </c>
      <c r="Z222" s="30">
        <v>0.78620240807028963</v>
      </c>
      <c r="AA222" s="30">
        <v>0.84950773558368498</v>
      </c>
      <c r="AB222" s="30">
        <v>3.6773211567732114</v>
      </c>
      <c r="AC222" s="30">
        <v>5.6448598130841123</v>
      </c>
      <c r="AD222" s="29">
        <v>0.02</v>
      </c>
      <c r="AE222" s="31">
        <v>1.388555555555556</v>
      </c>
      <c r="AF222" s="30">
        <v>0.1224744871391589</v>
      </c>
      <c r="AG222" s="30">
        <v>0.27434285119171592</v>
      </c>
      <c r="AH222" s="31">
        <v>9.5238095238095247E-2</v>
      </c>
      <c r="AI222" s="1">
        <v>0.73432835820895515</v>
      </c>
      <c r="AJ222" s="31" t="s">
        <v>100</v>
      </c>
      <c r="AK222" s="31" t="s">
        <v>100</v>
      </c>
      <c r="AL222" s="31" t="s">
        <v>100</v>
      </c>
      <c r="AM222" s="31" t="s">
        <v>100</v>
      </c>
      <c r="AN222" s="31">
        <v>0.65144596651445963</v>
      </c>
      <c r="AO222" s="31">
        <v>0.31727205337286873</v>
      </c>
      <c r="AP222" s="31">
        <v>55.243902439024382</v>
      </c>
      <c r="AQ222" s="31">
        <v>5.0055248618784525</v>
      </c>
      <c r="AR222" s="31">
        <v>0.92229385816084142</v>
      </c>
      <c r="AS222" s="31">
        <v>2.0148257968865821</v>
      </c>
      <c r="AT222" s="30" t="s">
        <v>100</v>
      </c>
      <c r="AU222" s="30">
        <v>0</v>
      </c>
      <c r="AV222" s="28" t="s">
        <v>100</v>
      </c>
      <c r="AW222" s="28" t="s">
        <v>100</v>
      </c>
      <c r="AX222" s="28">
        <v>-0.21</v>
      </c>
      <c r="AY222" s="28">
        <v>5.5899999999999998E-2</v>
      </c>
      <c r="AZ222" s="30" t="s">
        <v>100</v>
      </c>
      <c r="BA222" s="30" t="s">
        <v>100</v>
      </c>
      <c r="BB222" s="30">
        <v>-0.48367952522255192</v>
      </c>
      <c r="BC222" s="30">
        <v>1.6967857635535936E-2</v>
      </c>
      <c r="BD222" s="30">
        <v>-0.13628762541806022</v>
      </c>
      <c r="BE222" s="30">
        <v>4.1137123745819397E-2</v>
      </c>
      <c r="BF222" s="30">
        <v>0</v>
      </c>
      <c r="BG222" s="30" t="s">
        <v>100</v>
      </c>
      <c r="BH222" s="29">
        <v>-6.55</v>
      </c>
      <c r="BI222" s="29">
        <v>-16.3</v>
      </c>
      <c r="BJ222" s="29">
        <v>4.92</v>
      </c>
      <c r="BK222" s="29">
        <v>4.92</v>
      </c>
      <c r="BL222" s="29">
        <v>134.9</v>
      </c>
      <c r="BM222" s="29">
        <v>119.6</v>
      </c>
      <c r="BN222" s="29">
        <v>54.8</v>
      </c>
      <c r="BO222" s="29">
        <v>54.3</v>
      </c>
      <c r="BP222" s="29">
        <v>4.92</v>
      </c>
      <c r="BQ222" s="29">
        <v>-12.200000000000017</v>
      </c>
      <c r="BR222" s="29">
        <v>0</v>
      </c>
      <c r="BS222" s="29">
        <v>122.5</v>
      </c>
      <c r="BT222" s="30">
        <v>24.898373983739837</v>
      </c>
      <c r="BU222" s="29">
        <v>-117.58</v>
      </c>
      <c r="BV222" s="29">
        <v>-126.6</v>
      </c>
      <c r="BW222" s="29">
        <v>-138.80000000000001</v>
      </c>
      <c r="BX222" s="29">
        <v>33.700000000000003</v>
      </c>
      <c r="BY222" s="29">
        <v>289.95999999999998</v>
      </c>
      <c r="BZ222" s="29">
        <v>65.7</v>
      </c>
      <c r="CA222" s="29">
        <v>294.7</v>
      </c>
      <c r="CB222" s="29">
        <v>0</v>
      </c>
      <c r="CC222" s="31">
        <v>0.224</v>
      </c>
      <c r="CD222" s="31">
        <v>1.06</v>
      </c>
      <c r="CE222" s="31">
        <v>0.36</v>
      </c>
      <c r="CF222" s="31">
        <v>0.67510649718393179</v>
      </c>
      <c r="CG222" s="31">
        <v>1.5043659348696408</v>
      </c>
      <c r="CH222" s="29">
        <v>11.182</v>
      </c>
      <c r="CI222" s="29">
        <v>1.9515999999999998</v>
      </c>
      <c r="CJ222" s="29">
        <v>0</v>
      </c>
      <c r="CK222" s="28">
        <f t="shared" si="6"/>
        <v>0</v>
      </c>
      <c r="CL222" s="34">
        <f t="shared" si="7"/>
        <v>0.4577536477774008</v>
      </c>
      <c r="CM222" s="29" t="s">
        <v>100</v>
      </c>
      <c r="CN222" s="29" t="s">
        <v>100</v>
      </c>
      <c r="CO222" s="29" t="s">
        <v>100</v>
      </c>
      <c r="CP222" s="29" t="s">
        <v>100</v>
      </c>
      <c r="CQ222" s="29">
        <v>54.3</v>
      </c>
      <c r="CR222" s="29">
        <v>271.79999999999995</v>
      </c>
      <c r="CS222" s="29" t="s">
        <v>100</v>
      </c>
      <c r="CT222" s="29">
        <v>0</v>
      </c>
      <c r="CU222" s="29">
        <v>4.92</v>
      </c>
      <c r="CV222" s="29">
        <v>294.7</v>
      </c>
      <c r="CW222" s="29">
        <v>54.8</v>
      </c>
      <c r="CX222" s="28">
        <v>-0.48367952522255192</v>
      </c>
      <c r="CY222" s="28">
        <v>1.6967857635535936E-2</v>
      </c>
      <c r="CZ222" s="31">
        <v>4.9598540145985393</v>
      </c>
      <c r="DA222" s="5">
        <v>1407.7826086956518</v>
      </c>
      <c r="DB222" s="9"/>
      <c r="DC222" s="9"/>
    </row>
    <row r="223" spans="1:107" ht="20">
      <c r="A223" s="25" t="s">
        <v>883</v>
      </c>
      <c r="B223" s="25" t="s">
        <v>884</v>
      </c>
      <c r="C223" s="26" t="s">
        <v>132</v>
      </c>
      <c r="D223" s="26" t="s">
        <v>1137</v>
      </c>
      <c r="E223" s="32" t="s">
        <v>99</v>
      </c>
      <c r="F223" s="32" t="s">
        <v>1138</v>
      </c>
      <c r="G223" s="27">
        <v>0.7</v>
      </c>
      <c r="H223" s="27">
        <v>0.73431835038363169</v>
      </c>
      <c r="I223" s="28">
        <v>9.0499999999999997E-2</v>
      </c>
      <c r="J223" s="28">
        <v>0.12755581070971866</v>
      </c>
      <c r="K223" s="28">
        <v>4.7E-2</v>
      </c>
      <c r="L223" s="28">
        <v>0.1081</v>
      </c>
      <c r="M223" s="28">
        <v>8.9722999999999997E-2</v>
      </c>
      <c r="N223" s="28">
        <v>0.12533356568969667</v>
      </c>
      <c r="O223" s="28">
        <v>-5.824208521952258E-2</v>
      </c>
      <c r="P223" s="28">
        <v>9.6360453313730499E-3</v>
      </c>
      <c r="Q223" s="29">
        <v>39.1</v>
      </c>
      <c r="R223" s="29">
        <v>0</v>
      </c>
      <c r="S223" s="29">
        <v>2.44</v>
      </c>
      <c r="T223" s="29">
        <v>2.44</v>
      </c>
      <c r="U223" s="29">
        <v>41.54</v>
      </c>
      <c r="V223" s="29">
        <v>8.35</v>
      </c>
      <c r="W223" s="29">
        <v>33.19</v>
      </c>
      <c r="X223" s="30">
        <v>0.20101107366393836</v>
      </c>
      <c r="Y223" s="31">
        <v>9.0383556615892827E-2</v>
      </c>
      <c r="Z223" s="30">
        <v>0.16442048517520216</v>
      </c>
      <c r="AA223" s="30">
        <v>5.8738565238324505E-2</v>
      </c>
      <c r="AB223" s="30">
        <v>0.1967741935483871</v>
      </c>
      <c r="AC223" s="30">
        <v>6.2404092071611253E-2</v>
      </c>
      <c r="AD223" s="29">
        <v>3.5999999999999997E-2</v>
      </c>
      <c r="AE223" s="31">
        <v>-0.34047222222222223</v>
      </c>
      <c r="AF223" s="30">
        <v>7.0710678118654752E-2</v>
      </c>
      <c r="AG223" s="30" t="s">
        <v>100</v>
      </c>
      <c r="AH223" s="31">
        <v>0.11764705882352941</v>
      </c>
      <c r="AI223" s="1">
        <v>5.2475247524752477</v>
      </c>
      <c r="AJ223" s="31">
        <v>407.29166666666669</v>
      </c>
      <c r="AK223" s="31">
        <v>55.304101838755308</v>
      </c>
      <c r="AL223" s="31" t="s">
        <v>100</v>
      </c>
      <c r="AM223" s="31" t="s">
        <v>100</v>
      </c>
      <c r="AN223" s="31">
        <v>3.153225806451613</v>
      </c>
      <c r="AO223" s="31">
        <v>2.8333333333333335</v>
      </c>
      <c r="AP223" s="31">
        <v>31.311320754716977</v>
      </c>
      <c r="AQ223" s="31">
        <v>27.658333333333331</v>
      </c>
      <c r="AR223" s="31">
        <v>5.1140215716486894</v>
      </c>
      <c r="AS223" s="31">
        <v>2.4050724637681156</v>
      </c>
      <c r="AT223" s="30">
        <v>0</v>
      </c>
      <c r="AU223" s="30">
        <v>0</v>
      </c>
      <c r="AV223" s="28">
        <v>0.59</v>
      </c>
      <c r="AW223" s="28" t="s">
        <v>100</v>
      </c>
      <c r="AX223" s="28">
        <v>0.16500000000000001</v>
      </c>
      <c r="AY223" s="28" t="s">
        <v>100</v>
      </c>
      <c r="AZ223" s="30" t="s">
        <v>100</v>
      </c>
      <c r="BA223" s="30" t="s">
        <v>100</v>
      </c>
      <c r="BB223" s="30">
        <v>6.9313725490196085E-2</v>
      </c>
      <c r="BC223" s="30">
        <v>0.13496961102106972</v>
      </c>
      <c r="BD223" s="30">
        <v>4.651315789473684E-2</v>
      </c>
      <c r="BE223" s="30">
        <v>6.9736842105263167E-2</v>
      </c>
      <c r="BF223" s="30">
        <v>0.21437500000000001</v>
      </c>
      <c r="BG223" s="30" t="s">
        <v>100</v>
      </c>
      <c r="BH223" s="29">
        <v>9.6000000000000002E-2</v>
      </c>
      <c r="BI223" s="29">
        <v>0.70699999999999996</v>
      </c>
      <c r="BJ223" s="29">
        <v>1.06</v>
      </c>
      <c r="BK223" s="29">
        <v>1.06</v>
      </c>
      <c r="BL223" s="29">
        <v>13.8</v>
      </c>
      <c r="BM223" s="29">
        <v>15.2</v>
      </c>
      <c r="BN223" s="29">
        <v>0.54800000000000004</v>
      </c>
      <c r="BO223" s="29">
        <v>1.2</v>
      </c>
      <c r="BP223" s="29">
        <v>0.83276250000000007</v>
      </c>
      <c r="BQ223" s="29">
        <v>0.67200000000000004</v>
      </c>
      <c r="BR223" s="29">
        <v>0</v>
      </c>
      <c r="BS223" s="29">
        <v>0.14799999999999999</v>
      </c>
      <c r="BT223" s="30">
        <v>0.17772173939148314</v>
      </c>
      <c r="BU223" s="29">
        <v>0.68476250000000005</v>
      </c>
      <c r="BV223" s="29">
        <v>-0.1130000000000001</v>
      </c>
      <c r="BW223" s="29">
        <v>0.55899999999999994</v>
      </c>
      <c r="BX223" s="29">
        <v>10.199999999999999</v>
      </c>
      <c r="BY223" s="29">
        <v>6.17</v>
      </c>
      <c r="BZ223" s="29">
        <v>12.4</v>
      </c>
      <c r="CA223" s="29">
        <v>6.49</v>
      </c>
      <c r="CB223" s="29">
        <v>0</v>
      </c>
      <c r="CC223" s="31">
        <v>-0.21199999999999999</v>
      </c>
      <c r="CD223" s="31">
        <v>5.8999999999999997E-2</v>
      </c>
      <c r="CE223" s="31">
        <v>0.36</v>
      </c>
      <c r="CF223" s="31" t="s">
        <v>100</v>
      </c>
      <c r="CG223" s="31" t="s">
        <v>100</v>
      </c>
      <c r="CH223" s="29" t="s">
        <v>100</v>
      </c>
      <c r="CI223" s="29" t="s">
        <v>100</v>
      </c>
      <c r="CJ223" s="29">
        <v>0</v>
      </c>
      <c r="CK223" s="28">
        <f t="shared" si="6"/>
        <v>0</v>
      </c>
      <c r="CL223" s="34">
        <f t="shared" si="7"/>
        <v>2.1263482280431432</v>
      </c>
      <c r="CM223" s="29">
        <v>1.6</v>
      </c>
      <c r="CN223" s="29">
        <v>0.34300000000000003</v>
      </c>
      <c r="CO223" s="29">
        <v>0.70699999999999996</v>
      </c>
      <c r="CP223" s="29">
        <v>39.1</v>
      </c>
      <c r="CQ223" s="29">
        <v>1.2</v>
      </c>
      <c r="CR223" s="29">
        <v>33.19</v>
      </c>
      <c r="CS223" s="29" t="s">
        <v>100</v>
      </c>
      <c r="CT223" s="29">
        <v>0</v>
      </c>
      <c r="CU223" s="29">
        <v>1.06</v>
      </c>
      <c r="CV223" s="29">
        <v>6.49</v>
      </c>
      <c r="CW223" s="29">
        <v>0.54800000000000004</v>
      </c>
      <c r="CX223" s="28">
        <v>6.9313725490196085E-2</v>
      </c>
      <c r="CY223" s="28">
        <v>0.13496961102106972</v>
      </c>
      <c r="CZ223" s="31">
        <v>60.565693430656928</v>
      </c>
      <c r="DA223" s="5">
        <v>14.962179908076166</v>
      </c>
      <c r="DB223" s="9"/>
      <c r="DC223" s="9"/>
    </row>
    <row r="224" spans="1:107" ht="20">
      <c r="A224" s="25" t="s">
        <v>468</v>
      </c>
      <c r="B224" s="25" t="s">
        <v>469</v>
      </c>
      <c r="C224" s="26" t="s">
        <v>152</v>
      </c>
      <c r="D224" s="26" t="s">
        <v>1137</v>
      </c>
      <c r="E224" s="32" t="s">
        <v>99</v>
      </c>
      <c r="F224" s="32" t="s">
        <v>1138</v>
      </c>
      <c r="G224" s="27">
        <v>1.21</v>
      </c>
      <c r="H224" s="27">
        <v>2.1073226591001215</v>
      </c>
      <c r="I224" s="28">
        <v>9.0499999999999997E-2</v>
      </c>
      <c r="J224" s="28">
        <v>0.25181270064856098</v>
      </c>
      <c r="K224" s="28">
        <v>4.1999999999999996E-2</v>
      </c>
      <c r="L224" s="28">
        <v>0.1031</v>
      </c>
      <c r="M224" s="28">
        <v>8.5572999999999996E-2</v>
      </c>
      <c r="N224" s="28">
        <v>0.15251935022853411</v>
      </c>
      <c r="O224" s="28">
        <v>-0.16399981595426472</v>
      </c>
      <c r="P224" s="28">
        <v>-8.8175087933452134E-2</v>
      </c>
      <c r="Q224" s="29">
        <v>246.7</v>
      </c>
      <c r="R224" s="29">
        <v>0</v>
      </c>
      <c r="S224" s="29">
        <v>365.9</v>
      </c>
      <c r="T224" s="29">
        <v>365.9</v>
      </c>
      <c r="U224" s="29">
        <v>612.59999999999991</v>
      </c>
      <c r="V224" s="29">
        <v>6.28</v>
      </c>
      <c r="W224" s="29">
        <v>606.31999999999994</v>
      </c>
      <c r="X224" s="30">
        <v>1.0251387528566766E-2</v>
      </c>
      <c r="Y224" s="31">
        <v>0.10345804988662131</v>
      </c>
      <c r="Z224" s="30">
        <v>0.54465614766299497</v>
      </c>
      <c r="AA224" s="30">
        <v>0.5972902383284362</v>
      </c>
      <c r="AB224" s="30">
        <v>1.1961425302386401</v>
      </c>
      <c r="AC224" s="30">
        <v>1.4831779489258208</v>
      </c>
      <c r="AD224" s="29">
        <v>4.7E-2</v>
      </c>
      <c r="AE224" s="31">
        <v>4.048055555555556</v>
      </c>
      <c r="AF224" s="30">
        <v>0.35071355833500362</v>
      </c>
      <c r="AG224" s="30">
        <v>0.65010318130390921</v>
      </c>
      <c r="AH224" s="31">
        <v>0.32727272727272727</v>
      </c>
      <c r="AI224" s="1">
        <v>2.7836879432624113</v>
      </c>
      <c r="AJ224" s="31">
        <v>10.726086956521739</v>
      </c>
      <c r="AK224" s="31">
        <v>11.528037383177571</v>
      </c>
      <c r="AL224" s="31" t="s">
        <v>100</v>
      </c>
      <c r="AM224" s="31" t="s">
        <v>100</v>
      </c>
      <c r="AN224" s="31">
        <v>0.80647270349787514</v>
      </c>
      <c r="AO224" s="31">
        <v>0.88044254104211273</v>
      </c>
      <c r="AP224" s="31">
        <v>7.7238216560509549</v>
      </c>
      <c r="AQ224" s="31">
        <v>4.8544435548438747</v>
      </c>
      <c r="AR224" s="31">
        <v>0.95631052648181436</v>
      </c>
      <c r="AS224" s="31">
        <v>2.1638829407566025</v>
      </c>
      <c r="AT224" s="30">
        <v>0</v>
      </c>
      <c r="AU224" s="30">
        <v>0</v>
      </c>
      <c r="AV224" s="28">
        <v>-0.38799999999999996</v>
      </c>
      <c r="AW224" s="28" t="e">
        <v>#VALUE!</v>
      </c>
      <c r="AX224" s="28">
        <v>0.65</v>
      </c>
      <c r="AY224" s="28">
        <v>2.1019999999999999</v>
      </c>
      <c r="AZ224" s="30" t="s">
        <v>100</v>
      </c>
      <c r="BA224" s="30" t="s">
        <v>100</v>
      </c>
      <c r="BB224" s="30">
        <v>8.7812884694296267E-2</v>
      </c>
      <c r="BC224" s="30">
        <v>6.4344262295081972E-2</v>
      </c>
      <c r="BD224" s="30">
        <v>7.2248480756245778E-2</v>
      </c>
      <c r="BE224" s="30">
        <v>0.26502363268062124</v>
      </c>
      <c r="BF224" s="30">
        <v>0.5</v>
      </c>
      <c r="BG224" s="30">
        <v>1.7000000000000001E-4</v>
      </c>
      <c r="BH224" s="29">
        <v>23</v>
      </c>
      <c r="BI224" s="29">
        <v>21.4</v>
      </c>
      <c r="BJ224" s="29">
        <v>78.5</v>
      </c>
      <c r="BK224" s="29">
        <v>78.5</v>
      </c>
      <c r="BL224" s="29">
        <v>280.2</v>
      </c>
      <c r="BM224" s="29">
        <v>296.2</v>
      </c>
      <c r="BN224" s="29">
        <v>112.8</v>
      </c>
      <c r="BO224" s="29">
        <v>124.9</v>
      </c>
      <c r="BP224" s="29">
        <v>39.25</v>
      </c>
      <c r="BQ224" s="29">
        <v>50.099999999999994</v>
      </c>
      <c r="BR224" s="29">
        <v>0</v>
      </c>
      <c r="BS224" s="29">
        <v>40.400000000000006</v>
      </c>
      <c r="BT224" s="30">
        <v>1.0292993630573251</v>
      </c>
      <c r="BU224" s="29">
        <v>-1.1500000000000057</v>
      </c>
      <c r="BV224" s="29">
        <v>-69.099999999999994</v>
      </c>
      <c r="BW224" s="29">
        <v>-19.000000000000007</v>
      </c>
      <c r="BX224" s="29">
        <v>243.7</v>
      </c>
      <c r="BY224" s="29">
        <v>610</v>
      </c>
      <c r="BZ224" s="29">
        <v>305.89999999999998</v>
      </c>
      <c r="CA224" s="29">
        <v>634.02</v>
      </c>
      <c r="CB224" s="29">
        <v>0</v>
      </c>
      <c r="CC224" s="31">
        <v>1.52</v>
      </c>
      <c r="CD224" s="31">
        <v>1.33</v>
      </c>
      <c r="CE224" s="31">
        <v>0.36</v>
      </c>
      <c r="CF224" s="31" t="s">
        <v>100</v>
      </c>
      <c r="CG224" s="31" t="s">
        <v>100</v>
      </c>
      <c r="CH224" s="29" t="s">
        <v>100</v>
      </c>
      <c r="CI224" s="29" t="s">
        <v>100</v>
      </c>
      <c r="CJ224" s="29">
        <v>0</v>
      </c>
      <c r="CK224" s="28">
        <f t="shared" si="6"/>
        <v>0</v>
      </c>
      <c r="CL224" s="34">
        <f t="shared" si="7"/>
        <v>0.44194189457745814</v>
      </c>
      <c r="CM224" s="29">
        <v>53.9</v>
      </c>
      <c r="CN224" s="29">
        <v>29.2</v>
      </c>
      <c r="CO224" s="29">
        <v>21.4</v>
      </c>
      <c r="CP224" s="29">
        <v>246.7</v>
      </c>
      <c r="CQ224" s="29">
        <v>124.9</v>
      </c>
      <c r="CR224" s="29">
        <v>606.31999999999994</v>
      </c>
      <c r="CS224" s="29" t="s">
        <v>100</v>
      </c>
      <c r="CT224" s="29">
        <v>0</v>
      </c>
      <c r="CU224" s="29">
        <v>78.5</v>
      </c>
      <c r="CV224" s="29">
        <v>634.02</v>
      </c>
      <c r="CW224" s="29">
        <v>112.8</v>
      </c>
      <c r="CX224" s="28">
        <v>8.7812884694296267E-2</v>
      </c>
      <c r="CY224" s="28">
        <v>6.4344262295081972E-2</v>
      </c>
      <c r="CZ224" s="31">
        <v>5.3751773049645388</v>
      </c>
      <c r="DA224" s="5" t="s">
        <v>100</v>
      </c>
      <c r="DB224" s="9"/>
      <c r="DC224" s="9"/>
    </row>
    <row r="225" spans="1:107" ht="20">
      <c r="A225" s="25" t="s">
        <v>637</v>
      </c>
      <c r="B225" s="25" t="s">
        <v>638</v>
      </c>
      <c r="C225" s="26" t="s">
        <v>147</v>
      </c>
      <c r="D225" s="26" t="s">
        <v>1137</v>
      </c>
      <c r="E225" s="32" t="s">
        <v>99</v>
      </c>
      <c r="F225" s="32" t="s">
        <v>1138</v>
      </c>
      <c r="G225" s="27">
        <v>0.75</v>
      </c>
      <c r="H225" s="27">
        <v>0.91601997831957704</v>
      </c>
      <c r="I225" s="28">
        <v>9.0499999999999997E-2</v>
      </c>
      <c r="J225" s="28">
        <v>0.14399980803792173</v>
      </c>
      <c r="K225" s="28">
        <v>3.6999999999999998E-2</v>
      </c>
      <c r="L225" s="28">
        <v>9.8099999999999993E-2</v>
      </c>
      <c r="M225" s="28">
        <v>8.1422999999999995E-2</v>
      </c>
      <c r="N225" s="28">
        <v>0.12857440605654591</v>
      </c>
      <c r="O225" s="28">
        <v>-0.1117088271294293</v>
      </c>
      <c r="P225" s="28">
        <v>-9.5620314240178653E-2</v>
      </c>
      <c r="Q225" s="29">
        <v>129.30000000000001</v>
      </c>
      <c r="R225" s="29">
        <v>0</v>
      </c>
      <c r="S225" s="29">
        <v>42.3</v>
      </c>
      <c r="T225" s="29">
        <v>42.3</v>
      </c>
      <c r="U225" s="29">
        <v>171.60000000000002</v>
      </c>
      <c r="V225" s="29">
        <v>40.799999999999997</v>
      </c>
      <c r="W225" s="29">
        <v>130.80000000000001</v>
      </c>
      <c r="X225" s="30">
        <v>0.2377622377622377</v>
      </c>
      <c r="Y225" s="31">
        <v>3.0055817947617003E-3</v>
      </c>
      <c r="Z225" s="30">
        <v>0.10514541387024608</v>
      </c>
      <c r="AA225" s="30">
        <v>0.24650349650349646</v>
      </c>
      <c r="AB225" s="30">
        <v>0.11749999999999999</v>
      </c>
      <c r="AC225" s="30">
        <v>0.32714617169373544</v>
      </c>
      <c r="AD225" s="29">
        <v>5.6000000000000001E-2</v>
      </c>
      <c r="AE225" s="31">
        <v>0.62919444444444461</v>
      </c>
      <c r="AF225" s="30">
        <v>3.1622776601683791E-2</v>
      </c>
      <c r="AG225" s="30">
        <v>0.53126264690828773</v>
      </c>
      <c r="AH225" s="31">
        <v>0.36423841059602646</v>
      </c>
      <c r="AI225" s="1">
        <v>6.9318181818181817</v>
      </c>
      <c r="AJ225" s="31">
        <v>42.254901960784316</v>
      </c>
      <c r="AK225" s="31">
        <v>13.180428134556575</v>
      </c>
      <c r="AL225" s="31" t="s">
        <v>100</v>
      </c>
      <c r="AM225" s="31" t="s">
        <v>100</v>
      </c>
      <c r="AN225" s="31">
        <v>0.35916666666666669</v>
      </c>
      <c r="AO225" s="31">
        <v>1.1961147086031454</v>
      </c>
      <c r="AP225" s="31">
        <v>10.721311475409838</v>
      </c>
      <c r="AQ225" s="31">
        <v>4.4489795918367356</v>
      </c>
      <c r="AR225" s="31">
        <v>0.3633030580784935</v>
      </c>
      <c r="AS225" s="31">
        <v>1.2099907493061981</v>
      </c>
      <c r="AT225" s="30">
        <v>0</v>
      </c>
      <c r="AU225" s="30">
        <v>0</v>
      </c>
      <c r="AV225" s="28">
        <v>2.6150000000000002</v>
      </c>
      <c r="AW225" s="28">
        <v>-0.17</v>
      </c>
      <c r="AX225" s="28">
        <v>0.13600000000000001</v>
      </c>
      <c r="AY225" s="28">
        <v>-9.4299999999999995E-2</v>
      </c>
      <c r="AZ225" s="30" t="s">
        <v>100</v>
      </c>
      <c r="BA225" s="30" t="s">
        <v>100</v>
      </c>
      <c r="BB225" s="30">
        <v>3.2290980908492431E-2</v>
      </c>
      <c r="BC225" s="30">
        <v>3.2954091816367256E-2</v>
      </c>
      <c r="BD225" s="30">
        <v>9.5520934761441093E-2</v>
      </c>
      <c r="BE225" s="30">
        <v>0.11879259980525803</v>
      </c>
      <c r="BF225" s="30">
        <v>0.32336065573770495</v>
      </c>
      <c r="BG225" s="30">
        <v>9.1799999999999993E-2</v>
      </c>
      <c r="BH225" s="29">
        <v>3.06</v>
      </c>
      <c r="BI225" s="29">
        <v>9.81</v>
      </c>
      <c r="BJ225" s="29">
        <v>12.2</v>
      </c>
      <c r="BK225" s="29">
        <v>12.2</v>
      </c>
      <c r="BL225" s="29">
        <v>108.1</v>
      </c>
      <c r="BM225" s="29">
        <v>102.7</v>
      </c>
      <c r="BN225" s="29">
        <v>31.9</v>
      </c>
      <c r="BO225" s="29">
        <v>29.4</v>
      </c>
      <c r="BP225" s="29">
        <v>8.254999999999999</v>
      </c>
      <c r="BQ225" s="29">
        <v>-29.499999999999996</v>
      </c>
      <c r="BR225" s="29">
        <v>0</v>
      </c>
      <c r="BS225" s="29">
        <v>6.61</v>
      </c>
      <c r="BT225" s="30">
        <v>0.80072683222289531</v>
      </c>
      <c r="BU225" s="29">
        <v>1.6449999999999987</v>
      </c>
      <c r="BV225" s="29">
        <v>32.699999999999996</v>
      </c>
      <c r="BW225" s="29">
        <v>3.2</v>
      </c>
      <c r="BX225" s="29">
        <v>303.8</v>
      </c>
      <c r="BY225" s="29">
        <v>250.50000000000003</v>
      </c>
      <c r="BZ225" s="29">
        <v>360</v>
      </c>
      <c r="CA225" s="29">
        <v>360.03</v>
      </c>
      <c r="CB225" s="29">
        <v>0</v>
      </c>
      <c r="CC225" s="31">
        <v>0.112</v>
      </c>
      <c r="CD225" s="31">
        <v>0.45900000000000002</v>
      </c>
      <c r="CE225" s="31">
        <v>0.36</v>
      </c>
      <c r="CF225" s="31">
        <v>1.6048161575928235</v>
      </c>
      <c r="CG225" s="31">
        <v>1.5973519127116727</v>
      </c>
      <c r="CH225" s="29">
        <v>19.390799999999999</v>
      </c>
      <c r="CI225" s="29">
        <v>16.103999999999999</v>
      </c>
      <c r="CJ225" s="29">
        <v>0</v>
      </c>
      <c r="CK225" s="28">
        <f t="shared" si="6"/>
        <v>0</v>
      </c>
      <c r="CL225" s="34">
        <f t="shared" si="7"/>
        <v>0.30025275671471824</v>
      </c>
      <c r="CM225" s="29">
        <v>24.4</v>
      </c>
      <c r="CN225" s="29">
        <v>7.89</v>
      </c>
      <c r="CO225" s="29">
        <v>9.81</v>
      </c>
      <c r="CP225" s="29">
        <v>129.30000000000001</v>
      </c>
      <c r="CQ225" s="29">
        <v>29.4</v>
      </c>
      <c r="CR225" s="29">
        <v>130.80000000000001</v>
      </c>
      <c r="CS225" s="29" t="s">
        <v>100</v>
      </c>
      <c r="CT225" s="29">
        <v>0</v>
      </c>
      <c r="CU225" s="29">
        <v>12.2</v>
      </c>
      <c r="CV225" s="29">
        <v>360.03</v>
      </c>
      <c r="CW225" s="29">
        <v>31.9</v>
      </c>
      <c r="CX225" s="28">
        <v>3.2290980908492431E-2</v>
      </c>
      <c r="CY225" s="28">
        <v>3.2954091816367256E-2</v>
      </c>
      <c r="CZ225" s="31">
        <v>4.100313479623825</v>
      </c>
      <c r="DA225" s="5">
        <v>14</v>
      </c>
      <c r="DB225" s="9"/>
      <c r="DC225" s="9"/>
    </row>
    <row r="226" spans="1:107" ht="20">
      <c r="A226" s="25" t="s">
        <v>282</v>
      </c>
      <c r="B226" s="25" t="s">
        <v>283</v>
      </c>
      <c r="C226" s="26" t="s">
        <v>120</v>
      </c>
      <c r="D226" s="26" t="s">
        <v>1137</v>
      </c>
      <c r="E226" s="32" t="s">
        <v>99</v>
      </c>
      <c r="F226" s="32" t="s">
        <v>1138</v>
      </c>
      <c r="G226" s="27">
        <v>0.67</v>
      </c>
      <c r="H226" s="27">
        <v>1.9101963048498849</v>
      </c>
      <c r="I226" s="28">
        <v>9.0499999999999997E-2</v>
      </c>
      <c r="J226" s="28">
        <v>0.23397276558891456</v>
      </c>
      <c r="K226" s="28">
        <v>3.6999999999999998E-2</v>
      </c>
      <c r="L226" s="28">
        <v>9.8099999999999993E-2</v>
      </c>
      <c r="M226" s="28">
        <v>8.1422999999999995E-2</v>
      </c>
      <c r="N226" s="28">
        <v>0.13492972215471849</v>
      </c>
      <c r="O226" s="28">
        <v>-0.28236770722315579</v>
      </c>
      <c r="P226" s="28">
        <v>-6.7029692364992871E-2</v>
      </c>
      <c r="Q226" s="29">
        <v>346.4</v>
      </c>
      <c r="R226" s="29">
        <v>0</v>
      </c>
      <c r="S226" s="29">
        <v>641.20000000000005</v>
      </c>
      <c r="T226" s="29">
        <v>641.20000000000005</v>
      </c>
      <c r="U226" s="29">
        <v>987.6</v>
      </c>
      <c r="V226" s="29">
        <v>68.3</v>
      </c>
      <c r="W226" s="29">
        <v>919.30000000000007</v>
      </c>
      <c r="X226" s="30">
        <v>6.9157553665451593E-2</v>
      </c>
      <c r="Y226" s="31">
        <v>0.14003496174883931</v>
      </c>
      <c r="Z226" s="30">
        <v>0.63416081495401055</v>
      </c>
      <c r="AA226" s="30">
        <v>0.64925070878898339</v>
      </c>
      <c r="AB226" s="30">
        <v>1.7334414706677483</v>
      </c>
      <c r="AC226" s="30">
        <v>1.8510392609699771</v>
      </c>
      <c r="AD226" s="29">
        <v>3.3000000000000002E-2</v>
      </c>
      <c r="AE226" s="31">
        <v>2.310888888888889</v>
      </c>
      <c r="AF226" s="30">
        <v>0.18708286933869708</v>
      </c>
      <c r="AG226" s="30">
        <v>0.50191661231153295</v>
      </c>
      <c r="AH226" s="31">
        <v>0.55223880597014918</v>
      </c>
      <c r="AI226" s="1">
        <v>1.2614503816793892</v>
      </c>
      <c r="AJ226" s="31">
        <v>12.925373134328357</v>
      </c>
      <c r="AK226" s="31" t="s">
        <v>100</v>
      </c>
      <c r="AL226" s="31" t="s">
        <v>100</v>
      </c>
      <c r="AM226" s="31" t="s">
        <v>100</v>
      </c>
      <c r="AN226" s="31">
        <v>0.93646931603135986</v>
      </c>
      <c r="AO226" s="31">
        <v>0.17540128614107042</v>
      </c>
      <c r="AP226" s="31">
        <v>13.907715582450834</v>
      </c>
      <c r="AQ226" s="31">
        <v>8.755238095238095</v>
      </c>
      <c r="AR226" s="31">
        <v>0.98054483008724957</v>
      </c>
      <c r="AS226" s="31">
        <v>0.46549192364170339</v>
      </c>
      <c r="AT226" s="30" t="s">
        <v>100</v>
      </c>
      <c r="AU226" s="30">
        <v>2.3036951501154736E-2</v>
      </c>
      <c r="AV226" s="28" t="s">
        <v>100</v>
      </c>
      <c r="AW226" s="28" t="s">
        <v>100</v>
      </c>
      <c r="AX226" s="28">
        <v>0.14499999999999999</v>
      </c>
      <c r="AY226" s="28">
        <v>0.11599999999999999</v>
      </c>
      <c r="AZ226" s="30" t="s">
        <v>100</v>
      </c>
      <c r="BA226" s="30">
        <v>9.7500000000000003E-2</v>
      </c>
      <c r="BB226" s="30">
        <v>-4.839494163424124E-2</v>
      </c>
      <c r="BC226" s="30">
        <v>6.7900029789725619E-2</v>
      </c>
      <c r="BD226" s="30">
        <v>-1.0868971544049373E-2</v>
      </c>
      <c r="BE226" s="30">
        <v>3.6102463269430327E-2</v>
      </c>
      <c r="BF226" s="30">
        <v>0</v>
      </c>
      <c r="BG226" s="30">
        <v>1.89E-2</v>
      </c>
      <c r="BH226" s="29">
        <v>26.8</v>
      </c>
      <c r="BI226" s="29">
        <v>-19.899999999999999</v>
      </c>
      <c r="BJ226" s="29">
        <v>66.099999999999994</v>
      </c>
      <c r="BK226" s="29">
        <v>66.099999999999994</v>
      </c>
      <c r="BL226" s="29">
        <v>1974.9</v>
      </c>
      <c r="BM226" s="29">
        <v>1830.9</v>
      </c>
      <c r="BN226" s="29">
        <v>141.19999999999999</v>
      </c>
      <c r="BO226" s="29">
        <v>105</v>
      </c>
      <c r="BP226" s="29">
        <v>66.099999999999994</v>
      </c>
      <c r="BQ226" s="29">
        <v>-27.099999999999994</v>
      </c>
      <c r="BR226" s="29">
        <v>0</v>
      </c>
      <c r="BS226" s="29">
        <v>77.2</v>
      </c>
      <c r="BT226" s="30">
        <v>1.167927382753404</v>
      </c>
      <c r="BU226" s="29">
        <v>-11.100000000000009</v>
      </c>
      <c r="BV226" s="29">
        <v>-70</v>
      </c>
      <c r="BW226" s="29">
        <v>-97.1</v>
      </c>
      <c r="BX226" s="29">
        <v>411.2</v>
      </c>
      <c r="BY226" s="29">
        <v>973.49</v>
      </c>
      <c r="BZ226" s="29">
        <v>369.9</v>
      </c>
      <c r="CA226" s="29">
        <v>937.54000000000008</v>
      </c>
      <c r="CB226" s="29">
        <v>-7.98</v>
      </c>
      <c r="CC226" s="31">
        <v>0.626</v>
      </c>
      <c r="CD226" s="31">
        <v>1.25</v>
      </c>
      <c r="CE226" s="31">
        <v>0.36</v>
      </c>
      <c r="CF226" s="31">
        <v>0.69342827381025485</v>
      </c>
      <c r="CG226" s="31">
        <v>0.83723628233873171</v>
      </c>
      <c r="CH226" s="29">
        <v>93.960000000000008</v>
      </c>
      <c r="CI226" s="29">
        <v>47.23299999999999</v>
      </c>
      <c r="CJ226" s="29">
        <v>-7.98</v>
      </c>
      <c r="CK226" s="28" t="str">
        <f t="shared" si="6"/>
        <v>NA</v>
      </c>
      <c r="CL226" s="34">
        <f t="shared" si="7"/>
        <v>2.1064701239413783</v>
      </c>
      <c r="CM226" s="29" t="s">
        <v>100</v>
      </c>
      <c r="CN226" s="29" t="s">
        <v>100</v>
      </c>
      <c r="CO226" s="29" t="s">
        <v>100</v>
      </c>
      <c r="CP226" s="29" t="s">
        <v>100</v>
      </c>
      <c r="CQ226" s="29">
        <v>105</v>
      </c>
      <c r="CR226" s="29">
        <v>919.30000000000007</v>
      </c>
      <c r="CS226" s="29">
        <v>-70</v>
      </c>
      <c r="CT226" s="29">
        <v>0</v>
      </c>
      <c r="CU226" s="29">
        <v>66.099999999999994</v>
      </c>
      <c r="CV226" s="29">
        <v>937.54000000000008</v>
      </c>
      <c r="CW226" s="29">
        <v>141.19999999999999</v>
      </c>
      <c r="CX226" s="28">
        <v>-4.839494163424124E-2</v>
      </c>
      <c r="CY226" s="28">
        <v>6.7900029789725619E-2</v>
      </c>
      <c r="CZ226" s="31">
        <v>6.510623229461757</v>
      </c>
      <c r="DA226" s="5">
        <v>24.786743515850148</v>
      </c>
      <c r="DB226" s="9"/>
      <c r="DC226" s="9"/>
    </row>
    <row r="227" spans="1:107" ht="20">
      <c r="A227" s="25" t="s">
        <v>344</v>
      </c>
      <c r="B227" s="25" t="s">
        <v>345</v>
      </c>
      <c r="C227" s="26" t="s">
        <v>136</v>
      </c>
      <c r="D227" s="26" t="s">
        <v>1137</v>
      </c>
      <c r="E227" s="32" t="s">
        <v>99</v>
      </c>
      <c r="F227" s="32" t="s">
        <v>1138</v>
      </c>
      <c r="G227" s="27">
        <v>0.7</v>
      </c>
      <c r="H227" s="27">
        <v>0.86044137859447078</v>
      </c>
      <c r="I227" s="28">
        <v>9.0499999999999997E-2</v>
      </c>
      <c r="J227" s="28">
        <v>0.13896994476279961</v>
      </c>
      <c r="K227" s="28">
        <v>3.2000000000000001E-2</v>
      </c>
      <c r="L227" s="28">
        <v>9.3100000000000002E-2</v>
      </c>
      <c r="M227" s="28">
        <v>7.7272999999999994E-2</v>
      </c>
      <c r="N227" s="28">
        <v>0.1230083091638807</v>
      </c>
      <c r="O227" s="28">
        <v>-1.0057873227777264E-2</v>
      </c>
      <c r="P227" s="28">
        <v>-3.4607062486549933E-2</v>
      </c>
      <c r="Q227" s="29">
        <v>2880.8</v>
      </c>
      <c r="R227" s="29">
        <v>0</v>
      </c>
      <c r="S227" s="29">
        <v>1005.4</v>
      </c>
      <c r="T227" s="29">
        <v>1005.4</v>
      </c>
      <c r="U227" s="29">
        <v>3886.2000000000003</v>
      </c>
      <c r="V227" s="29">
        <v>223.1</v>
      </c>
      <c r="W227" s="29">
        <v>3663.1000000000004</v>
      </c>
      <c r="X227" s="30">
        <v>5.7408265143327669E-2</v>
      </c>
      <c r="Y227" s="31">
        <v>0.23455882352941176</v>
      </c>
      <c r="Z227" s="30">
        <v>0.54763331336129417</v>
      </c>
      <c r="AA227" s="30">
        <v>0.25871030827028973</v>
      </c>
      <c r="AB227" s="30">
        <v>1.2105960264900661</v>
      </c>
      <c r="AC227" s="30">
        <v>0.34900027770063868</v>
      </c>
      <c r="AD227" s="29">
        <v>0.42399999999999999</v>
      </c>
      <c r="AE227" s="31">
        <v>0.78616666666666679</v>
      </c>
      <c r="AF227" s="30">
        <v>0.16733200530681511</v>
      </c>
      <c r="AG227" s="30">
        <v>0.28506202332625291</v>
      </c>
      <c r="AH227" s="31">
        <v>0.15857605177993528</v>
      </c>
      <c r="AI227" s="1">
        <v>2.1836734693877551</v>
      </c>
      <c r="AJ227" s="31">
        <v>25.426301853486322</v>
      </c>
      <c r="AK227" s="31">
        <v>27.753371868978807</v>
      </c>
      <c r="AL227" s="31">
        <v>20.19047619047619</v>
      </c>
      <c r="AM227" s="31">
        <v>1.4125723251936846</v>
      </c>
      <c r="AN227" s="31">
        <v>3.4687537627934981</v>
      </c>
      <c r="AO227" s="31">
        <v>3.933369743309667</v>
      </c>
      <c r="AP227" s="31">
        <v>17.117289719626172</v>
      </c>
      <c r="AQ227" s="31">
        <v>13.101216022889842</v>
      </c>
      <c r="AR227" s="31">
        <v>2.2757828031809146</v>
      </c>
      <c r="AS227" s="31">
        <v>5.001501911523758</v>
      </c>
      <c r="AT227" s="30">
        <v>0.39595375722543358</v>
      </c>
      <c r="AU227" s="30">
        <v>1.4266870313801722E-2</v>
      </c>
      <c r="AV227" s="28">
        <v>3.44E-2</v>
      </c>
      <c r="AW227" s="28">
        <v>4.5100000000000001E-2</v>
      </c>
      <c r="AX227" s="28">
        <v>0.10099999999999999</v>
      </c>
      <c r="AY227" s="28">
        <v>0.185</v>
      </c>
      <c r="AZ227" s="30">
        <v>0.18</v>
      </c>
      <c r="BA227" s="30">
        <v>5.8099999999999999E-2</v>
      </c>
      <c r="BB227" s="30">
        <v>0.12891207153502235</v>
      </c>
      <c r="BC227" s="30">
        <v>8.8401246677330764E-2</v>
      </c>
      <c r="BD227" s="30">
        <v>0.15144441202217684</v>
      </c>
      <c r="BE227" s="30">
        <v>0.31222643711701198</v>
      </c>
      <c r="BF227" s="30">
        <v>0.34326135517498135</v>
      </c>
      <c r="BG227" s="30">
        <v>9.1700000000000004E-2</v>
      </c>
      <c r="BH227" s="29">
        <v>113.3</v>
      </c>
      <c r="BI227" s="29">
        <v>103.8</v>
      </c>
      <c r="BJ227" s="29">
        <v>214</v>
      </c>
      <c r="BK227" s="29">
        <v>214</v>
      </c>
      <c r="BL227" s="29">
        <v>732.4</v>
      </c>
      <c r="BM227" s="29">
        <v>685.4</v>
      </c>
      <c r="BN227" s="29">
        <v>290.60000000000002</v>
      </c>
      <c r="BO227" s="29">
        <v>279.60000000000002</v>
      </c>
      <c r="BP227" s="29">
        <v>140.54206999255399</v>
      </c>
      <c r="BQ227" s="29">
        <v>-127.2</v>
      </c>
      <c r="BR227" s="29">
        <v>0</v>
      </c>
      <c r="BS227" s="29">
        <v>23.2</v>
      </c>
      <c r="BT227" s="30">
        <v>0.16507512662385826</v>
      </c>
      <c r="BU227" s="29">
        <v>117.34206999255399</v>
      </c>
      <c r="BV227" s="29">
        <v>207.8</v>
      </c>
      <c r="BW227" s="29">
        <v>80.599999999999994</v>
      </c>
      <c r="BX227" s="29">
        <v>805.2</v>
      </c>
      <c r="BY227" s="29">
        <v>1589.82</v>
      </c>
      <c r="BZ227" s="29">
        <v>830.5</v>
      </c>
      <c r="CA227" s="29">
        <v>1609.6000000000001</v>
      </c>
      <c r="CB227" s="29">
        <v>-41.1</v>
      </c>
      <c r="CC227" s="31">
        <v>0.318</v>
      </c>
      <c r="CD227" s="31">
        <v>0.21199999999999999</v>
      </c>
      <c r="CE227" s="31">
        <v>0.36</v>
      </c>
      <c r="CF227" s="31">
        <v>0.50646965394135235</v>
      </c>
      <c r="CG227" s="31">
        <v>0.60917048029926846</v>
      </c>
      <c r="CH227" s="29">
        <v>151.39000000000001</v>
      </c>
      <c r="CI227" s="29">
        <v>82.16</v>
      </c>
      <c r="CJ227" s="29">
        <v>-41.1</v>
      </c>
      <c r="CK227" s="28">
        <f t="shared" si="6"/>
        <v>-0.19778633301251203</v>
      </c>
      <c r="CL227" s="34">
        <f t="shared" si="7"/>
        <v>0.4550198807157057</v>
      </c>
      <c r="CM227" s="29">
        <v>134.30000000000001</v>
      </c>
      <c r="CN227" s="29">
        <v>46.1</v>
      </c>
      <c r="CO227" s="29">
        <v>103.8</v>
      </c>
      <c r="CP227" s="29">
        <v>2880.8</v>
      </c>
      <c r="CQ227" s="29">
        <v>279.60000000000002</v>
      </c>
      <c r="CR227" s="29">
        <v>3663.1000000000004</v>
      </c>
      <c r="CS227" s="29">
        <v>207.8</v>
      </c>
      <c r="CT227" s="29">
        <v>0</v>
      </c>
      <c r="CU227" s="29">
        <v>214</v>
      </c>
      <c r="CV227" s="29">
        <v>1609.6000000000001</v>
      </c>
      <c r="CW227" s="29">
        <v>290.60000000000002</v>
      </c>
      <c r="CX227" s="28">
        <v>0.12891207153502235</v>
      </c>
      <c r="CY227" s="28">
        <v>8.8401246677330764E-2</v>
      </c>
      <c r="CZ227" s="31">
        <v>12.605299380591878</v>
      </c>
      <c r="DA227" s="5">
        <v>18.912162162162165</v>
      </c>
      <c r="DB227" s="9"/>
      <c r="DC227" s="9"/>
    </row>
    <row r="228" spans="1:107" ht="20">
      <c r="A228" s="25" t="s">
        <v>715</v>
      </c>
      <c r="B228" s="25" t="s">
        <v>716</v>
      </c>
      <c r="C228" s="26" t="s">
        <v>158</v>
      </c>
      <c r="D228" s="26" t="s">
        <v>1137</v>
      </c>
      <c r="E228" s="32" t="s">
        <v>99</v>
      </c>
      <c r="F228" s="32" t="s">
        <v>1138</v>
      </c>
      <c r="G228" s="27">
        <v>0.87</v>
      </c>
      <c r="H228" s="27">
        <v>1.1873445496992008</v>
      </c>
      <c r="I228" s="28">
        <v>9.0499999999999997E-2</v>
      </c>
      <c r="J228" s="28">
        <v>0.16855468174777766</v>
      </c>
      <c r="K228" s="28">
        <v>2.7E-2</v>
      </c>
      <c r="L228" s="28">
        <v>8.8099999999999998E-2</v>
      </c>
      <c r="M228" s="28">
        <v>7.3122999999999994E-2</v>
      </c>
      <c r="N228" s="28">
        <v>0.13864894515216669</v>
      </c>
      <c r="O228" s="28">
        <v>2.7159603966508072E-2</v>
      </c>
      <c r="P228" s="28">
        <v>3.4079689666020346E-2</v>
      </c>
      <c r="Q228" s="29">
        <v>34.4</v>
      </c>
      <c r="R228" s="29">
        <v>0</v>
      </c>
      <c r="S228" s="29">
        <v>15.7</v>
      </c>
      <c r="T228" s="29">
        <v>15.7</v>
      </c>
      <c r="U228" s="29">
        <v>50.099999999999994</v>
      </c>
      <c r="V228" s="29">
        <v>1.41</v>
      </c>
      <c r="W228" s="29">
        <v>48.69</v>
      </c>
      <c r="X228" s="30">
        <v>2.8143712574850301E-2</v>
      </c>
      <c r="Y228" s="31">
        <v>0.2028604786923526</v>
      </c>
      <c r="Z228" s="30">
        <v>0.41315789473684211</v>
      </c>
      <c r="AA228" s="30">
        <v>0.31337325349301398</v>
      </c>
      <c r="AB228" s="30">
        <v>0.70403587443946181</v>
      </c>
      <c r="AC228" s="30">
        <v>0.45639534883720928</v>
      </c>
      <c r="AD228" s="29">
        <v>0.02</v>
      </c>
      <c r="AE228" s="31">
        <v>1.0530833333333334</v>
      </c>
      <c r="AF228" s="30">
        <v>9.4868329805051374E-2</v>
      </c>
      <c r="AG228" s="30">
        <v>0.1992234925906079</v>
      </c>
      <c r="AH228" s="31">
        <v>0.19148936170212769</v>
      </c>
      <c r="AI228" s="1">
        <v>4.4691358024691352</v>
      </c>
      <c r="AJ228" s="31">
        <v>7.9080459770114944</v>
      </c>
      <c r="AK228" s="31">
        <v>8.3698296836982955</v>
      </c>
      <c r="AL228" s="31" t="s">
        <v>100</v>
      </c>
      <c r="AM228" s="31" t="s">
        <v>100</v>
      </c>
      <c r="AN228" s="31">
        <v>1.5426008968609863</v>
      </c>
      <c r="AO228" s="31">
        <v>0.51114413075780085</v>
      </c>
      <c r="AP228" s="31">
        <v>6.7251381215469612</v>
      </c>
      <c r="AQ228" s="31">
        <v>5.4039955604883465</v>
      </c>
      <c r="AR228" s="31">
        <v>1.3306914457502048</v>
      </c>
      <c r="AS228" s="31">
        <v>0.72347696879643386</v>
      </c>
      <c r="AT228" s="30">
        <v>0.22311435523114354</v>
      </c>
      <c r="AU228" s="30">
        <v>2.6656976744186048E-2</v>
      </c>
      <c r="AV228" s="28">
        <v>-0.13</v>
      </c>
      <c r="AW228" s="28">
        <v>0.157</v>
      </c>
      <c r="AX228" s="28">
        <v>0.20100000000000001</v>
      </c>
      <c r="AY228" s="28">
        <v>0.249</v>
      </c>
      <c r="AZ228" s="30" t="s">
        <v>100</v>
      </c>
      <c r="BA228" s="30" t="s">
        <v>100</v>
      </c>
      <c r="BB228" s="30">
        <v>0.19571428571428573</v>
      </c>
      <c r="BC228" s="30">
        <v>0.17272863481818704</v>
      </c>
      <c r="BD228" s="30">
        <v>6.0709010339734124E-2</v>
      </c>
      <c r="BE228" s="30">
        <v>0.1069423929098966</v>
      </c>
      <c r="BF228" s="30">
        <v>0.20077220077220079</v>
      </c>
      <c r="BG228" s="30">
        <v>5.1500000000000004E-2</v>
      </c>
      <c r="BH228" s="29">
        <v>4.3499999999999996</v>
      </c>
      <c r="BI228" s="29">
        <v>4.1100000000000003</v>
      </c>
      <c r="BJ228" s="29">
        <v>7.24</v>
      </c>
      <c r="BK228" s="29">
        <v>7.24</v>
      </c>
      <c r="BL228" s="29">
        <v>67.3</v>
      </c>
      <c r="BM228" s="29">
        <v>67.7</v>
      </c>
      <c r="BN228" s="29">
        <v>8.58</v>
      </c>
      <c r="BO228" s="29">
        <v>9.01</v>
      </c>
      <c r="BP228" s="29">
        <v>5.7864092664092661</v>
      </c>
      <c r="BQ228" s="29">
        <v>-0.37999999999999989</v>
      </c>
      <c r="BR228" s="29">
        <v>0</v>
      </c>
      <c r="BS228" s="29">
        <v>1.74</v>
      </c>
      <c r="BT228" s="30">
        <v>0.30070462006565779</v>
      </c>
      <c r="BU228" s="29">
        <v>4.0464092664092659</v>
      </c>
      <c r="BV228" s="29">
        <v>2.75</v>
      </c>
      <c r="BW228" s="29">
        <v>2.37</v>
      </c>
      <c r="BX228" s="29">
        <v>21</v>
      </c>
      <c r="BY228" s="29">
        <v>33.5</v>
      </c>
      <c r="BZ228" s="29">
        <v>22.3</v>
      </c>
      <c r="CA228" s="29">
        <v>36.590000000000003</v>
      </c>
      <c r="CB228" s="29">
        <v>-0.91700000000000004</v>
      </c>
      <c r="CC228" s="31">
        <v>0.126</v>
      </c>
      <c r="CD228" s="31">
        <v>0.89300000000000002</v>
      </c>
      <c r="CE228" s="31">
        <v>0.36</v>
      </c>
      <c r="CF228" s="31">
        <v>1.0376233964330073</v>
      </c>
      <c r="CG228" s="31">
        <v>1.1778182310646104</v>
      </c>
      <c r="CH228" s="29">
        <v>4.9295555555555559</v>
      </c>
      <c r="CI228" s="29">
        <v>3.205888888888889</v>
      </c>
      <c r="CJ228" s="29">
        <v>-0.91700000000000004</v>
      </c>
      <c r="CK228" s="28">
        <f t="shared" si="6"/>
        <v>-0.33345454545454545</v>
      </c>
      <c r="CL228" s="34">
        <f t="shared" si="7"/>
        <v>1.8393003552883298</v>
      </c>
      <c r="CM228" s="29">
        <v>5.18</v>
      </c>
      <c r="CN228" s="29">
        <v>1.04</v>
      </c>
      <c r="CO228" s="29">
        <v>4.1100000000000003</v>
      </c>
      <c r="CP228" s="29">
        <v>34.4</v>
      </c>
      <c r="CQ228" s="29">
        <v>9.01</v>
      </c>
      <c r="CR228" s="29">
        <v>48.69</v>
      </c>
      <c r="CS228" s="29">
        <v>2.75</v>
      </c>
      <c r="CT228" s="29">
        <v>0</v>
      </c>
      <c r="CU228" s="29">
        <v>7.24</v>
      </c>
      <c r="CV228" s="29">
        <v>36.590000000000003</v>
      </c>
      <c r="CW228" s="29">
        <v>8.58</v>
      </c>
      <c r="CX228" s="28">
        <v>0.19571428571428573</v>
      </c>
      <c r="CY228" s="28">
        <v>0.17272863481818704</v>
      </c>
      <c r="CZ228" s="31">
        <v>5.6748251748251741</v>
      </c>
      <c r="DA228" s="5" t="s">
        <v>100</v>
      </c>
      <c r="DB228" s="9"/>
      <c r="DC228" s="9"/>
    </row>
    <row r="229" spans="1:107" ht="20">
      <c r="A229" s="25" t="s">
        <v>749</v>
      </c>
      <c r="B229" s="25" t="s">
        <v>750</v>
      </c>
      <c r="C229" s="26" t="s">
        <v>138</v>
      </c>
      <c r="D229" s="26" t="s">
        <v>1137</v>
      </c>
      <c r="E229" s="32" t="s">
        <v>99</v>
      </c>
      <c r="F229" s="32" t="s">
        <v>1138</v>
      </c>
      <c r="G229" s="27">
        <v>0.64</v>
      </c>
      <c r="H229" s="27">
        <v>1.0946904740103165</v>
      </c>
      <c r="I229" s="28">
        <v>9.0499999999999997E-2</v>
      </c>
      <c r="J229" s="28">
        <v>0.16016948789793364</v>
      </c>
      <c r="K229" s="28">
        <v>4.7E-2</v>
      </c>
      <c r="L229" s="28">
        <v>0.1081</v>
      </c>
      <c r="M229" s="28">
        <v>8.9722999999999997E-2</v>
      </c>
      <c r="N229" s="28">
        <v>0.12015438920679289</v>
      </c>
      <c r="O229" s="28">
        <v>-0.14463377361221935</v>
      </c>
      <c r="P229" s="28">
        <v>-9.400584696499345E-2</v>
      </c>
      <c r="Q229" s="29">
        <v>97.8</v>
      </c>
      <c r="R229" s="29">
        <v>0</v>
      </c>
      <c r="S229" s="29">
        <v>128.6</v>
      </c>
      <c r="T229" s="29">
        <v>128.6</v>
      </c>
      <c r="U229" s="29">
        <v>226.39999999999998</v>
      </c>
      <c r="V229" s="29">
        <v>5.79</v>
      </c>
      <c r="W229" s="29">
        <v>220.60999999999999</v>
      </c>
      <c r="X229" s="30">
        <v>2.5574204946996471E-2</v>
      </c>
      <c r="Y229" s="31">
        <v>3.6294275041725173E-2</v>
      </c>
      <c r="Z229" s="30">
        <v>0.56059285091543154</v>
      </c>
      <c r="AA229" s="30">
        <v>0.5680212014134276</v>
      </c>
      <c r="AB229" s="30">
        <v>1.2757936507936507</v>
      </c>
      <c r="AC229" s="30">
        <v>1.3149284253578732</v>
      </c>
      <c r="AD229" s="29">
        <v>2.5999999999999999E-2</v>
      </c>
      <c r="AE229" s="31">
        <v>2.4092777777777781</v>
      </c>
      <c r="AF229" s="30" t="s">
        <v>100</v>
      </c>
      <c r="AG229" s="30" t="s">
        <v>100</v>
      </c>
      <c r="AH229" s="31">
        <v>0.12000000000000004</v>
      </c>
      <c r="AI229" s="1">
        <v>1.6989795918367347</v>
      </c>
      <c r="AJ229" s="31">
        <v>23.970588235294116</v>
      </c>
      <c r="AK229" s="31">
        <v>56.206896551724135</v>
      </c>
      <c r="AL229" s="31" t="s">
        <v>100</v>
      </c>
      <c r="AM229" s="31" t="s">
        <v>100</v>
      </c>
      <c r="AN229" s="31">
        <v>0.97023809523809523</v>
      </c>
      <c r="AO229" s="31">
        <v>1.5928338762214984</v>
      </c>
      <c r="AP229" s="31">
        <v>22.083083083083082</v>
      </c>
      <c r="AQ229" s="31">
        <v>14.232903225806451</v>
      </c>
      <c r="AR229" s="31">
        <v>0.99271025514107003</v>
      </c>
      <c r="AS229" s="31">
        <v>3.5929967426710094</v>
      </c>
      <c r="AT229" s="30">
        <v>0.2988505747126437</v>
      </c>
      <c r="AU229" s="30">
        <v>5.3169734151329246E-3</v>
      </c>
      <c r="AV229" s="28">
        <v>-0.501</v>
      </c>
      <c r="AW229" s="28" t="s">
        <v>100</v>
      </c>
      <c r="AX229" s="28">
        <v>-2.7000000000000001E-3</v>
      </c>
      <c r="AY229" s="28" t="s">
        <v>100</v>
      </c>
      <c r="AZ229" s="30" t="s">
        <v>100</v>
      </c>
      <c r="BA229" s="30" t="s">
        <v>100</v>
      </c>
      <c r="BB229" s="30">
        <v>1.5535714285714286E-2</v>
      </c>
      <c r="BC229" s="30">
        <v>2.6148542241799435E-2</v>
      </c>
      <c r="BD229" s="30">
        <v>3.3590733590733592E-2</v>
      </c>
      <c r="BE229" s="30">
        <v>0.19285714285714287</v>
      </c>
      <c r="BF229" s="30">
        <v>0.45970149253731341</v>
      </c>
      <c r="BG229" s="30">
        <v>1.56E-3</v>
      </c>
      <c r="BH229" s="29">
        <v>4.08</v>
      </c>
      <c r="BI229" s="29">
        <v>1.74</v>
      </c>
      <c r="BJ229" s="29">
        <v>9.99</v>
      </c>
      <c r="BK229" s="29">
        <v>9.99</v>
      </c>
      <c r="BL229" s="29">
        <v>61.4</v>
      </c>
      <c r="BM229" s="29">
        <v>51.8</v>
      </c>
      <c r="BN229" s="29">
        <v>18</v>
      </c>
      <c r="BO229" s="29">
        <v>15.5</v>
      </c>
      <c r="BP229" s="29">
        <v>5.3975820895522393</v>
      </c>
      <c r="BQ229" s="29">
        <v>-36.199999999999996</v>
      </c>
      <c r="BR229" s="29">
        <v>0</v>
      </c>
      <c r="BS229" s="29">
        <v>36.299999999999997</v>
      </c>
      <c r="BT229" s="30">
        <v>6.7252335208136298</v>
      </c>
      <c r="BU229" s="29">
        <v>-30.90241791044776</v>
      </c>
      <c r="BV229" s="29">
        <v>1.6400000000000006</v>
      </c>
      <c r="BW229" s="29">
        <v>-34.559999999999995</v>
      </c>
      <c r="BX229" s="29">
        <v>112</v>
      </c>
      <c r="BY229" s="29">
        <v>206.42</v>
      </c>
      <c r="BZ229" s="29">
        <v>100.8</v>
      </c>
      <c r="CA229" s="29">
        <v>222.23</v>
      </c>
      <c r="CB229" s="29">
        <v>-0.52</v>
      </c>
      <c r="CC229" s="31" t="s">
        <v>100</v>
      </c>
      <c r="CD229" s="31">
        <v>0.80200000000000005</v>
      </c>
      <c r="CE229" s="31">
        <v>0.36</v>
      </c>
      <c r="CF229" s="31" t="s">
        <v>100</v>
      </c>
      <c r="CG229" s="31" t="s">
        <v>100</v>
      </c>
      <c r="CH229" s="29" t="s">
        <v>100</v>
      </c>
      <c r="CI229" s="29" t="s">
        <v>100</v>
      </c>
      <c r="CJ229" s="29">
        <v>-0.52</v>
      </c>
      <c r="CK229" s="28">
        <f t="shared" si="6"/>
        <v>-0.31707317073170721</v>
      </c>
      <c r="CL229" s="34">
        <f t="shared" si="7"/>
        <v>0.27629032983845564</v>
      </c>
      <c r="CM229" s="29">
        <v>3.35</v>
      </c>
      <c r="CN229" s="29">
        <v>1.54</v>
      </c>
      <c r="CO229" s="29">
        <v>1.74</v>
      </c>
      <c r="CP229" s="29">
        <v>97.8</v>
      </c>
      <c r="CQ229" s="29">
        <v>15.5</v>
      </c>
      <c r="CR229" s="29">
        <v>220.60999999999999</v>
      </c>
      <c r="CS229" s="29">
        <v>1.6400000000000006</v>
      </c>
      <c r="CT229" s="29">
        <v>0</v>
      </c>
      <c r="CU229" s="29">
        <v>9.99</v>
      </c>
      <c r="CV229" s="29">
        <v>222.23</v>
      </c>
      <c r="CW229" s="29">
        <v>18</v>
      </c>
      <c r="CX229" s="28">
        <v>1.5535714285714286E-2</v>
      </c>
      <c r="CY229" s="28">
        <v>2.6148542241799435E-2</v>
      </c>
      <c r="CZ229" s="31">
        <v>12.25611111111111</v>
      </c>
      <c r="DA229" s="5">
        <v>36.912552597432018</v>
      </c>
      <c r="DB229" s="9"/>
      <c r="DC229" s="9"/>
    </row>
    <row r="230" spans="1:107" ht="20">
      <c r="A230" s="25" t="s">
        <v>438</v>
      </c>
      <c r="B230" s="25" t="s">
        <v>439</v>
      </c>
      <c r="C230" s="26" t="s">
        <v>106</v>
      </c>
      <c r="D230" s="26" t="s">
        <v>1137</v>
      </c>
      <c r="E230" s="32" t="s">
        <v>99</v>
      </c>
      <c r="F230" s="32" t="s">
        <v>1138</v>
      </c>
      <c r="G230" s="27">
        <v>0.89</v>
      </c>
      <c r="H230" s="27">
        <v>0.9189825573489262</v>
      </c>
      <c r="I230" s="28">
        <v>9.0499999999999997E-2</v>
      </c>
      <c r="J230" s="28">
        <v>0.14426792144007783</v>
      </c>
      <c r="K230" s="28">
        <v>4.7E-2</v>
      </c>
      <c r="L230" s="28">
        <v>0.1081</v>
      </c>
      <c r="M230" s="28">
        <v>8.9722999999999997E-2</v>
      </c>
      <c r="N230" s="28">
        <v>0.14175648140962846</v>
      </c>
      <c r="O230" s="28">
        <v>-2.7001734389718104E-2</v>
      </c>
      <c r="P230" s="28">
        <v>-2.2354067102244052E-2</v>
      </c>
      <c r="Q230" s="29">
        <v>1170.5999999999999</v>
      </c>
      <c r="R230" s="29">
        <v>0</v>
      </c>
      <c r="S230" s="29">
        <v>56.5</v>
      </c>
      <c r="T230" s="29">
        <v>56.5</v>
      </c>
      <c r="U230" s="29">
        <v>1227.0999999999999</v>
      </c>
      <c r="V230" s="29">
        <v>28.8</v>
      </c>
      <c r="W230" s="29">
        <v>1198.3</v>
      </c>
      <c r="X230" s="30">
        <v>2.3469969847608185E-2</v>
      </c>
      <c r="Y230" s="31">
        <v>1.3765827635895391E-2</v>
      </c>
      <c r="Z230" s="30">
        <v>0.29581151832460734</v>
      </c>
      <c r="AA230" s="30">
        <v>4.6043517235759113E-2</v>
      </c>
      <c r="AB230" s="30">
        <v>0.4200743494423792</v>
      </c>
      <c r="AC230" s="30">
        <v>4.8265846574406295E-2</v>
      </c>
      <c r="AD230" s="29">
        <v>7.1999999999999995E-2</v>
      </c>
      <c r="AE230" s="31">
        <v>8.8555555555555568E-2</v>
      </c>
      <c r="AF230" s="30">
        <v>3.1622776601683791E-2</v>
      </c>
      <c r="AG230" s="30" t="s">
        <v>100</v>
      </c>
      <c r="AH230" s="31">
        <v>0.28455284552845533</v>
      </c>
      <c r="AI230" s="1">
        <v>4.4347826086956523</v>
      </c>
      <c r="AJ230" s="31">
        <v>66.891428571428563</v>
      </c>
      <c r="AK230" s="31">
        <v>71.815950920245385</v>
      </c>
      <c r="AL230" s="31" t="s">
        <v>100</v>
      </c>
      <c r="AM230" s="31" t="s">
        <v>100</v>
      </c>
      <c r="AN230" s="31">
        <v>8.7033457249070629</v>
      </c>
      <c r="AO230" s="31">
        <v>3.0732475715410867</v>
      </c>
      <c r="AP230" s="31">
        <v>46.992156862745098</v>
      </c>
      <c r="AQ230" s="31">
        <v>37.56426332288401</v>
      </c>
      <c r="AR230" s="31">
        <v>7.4762914898926871</v>
      </c>
      <c r="AS230" s="31">
        <v>3.1459700708847467</v>
      </c>
      <c r="AT230" s="30">
        <v>0.32147239263803679</v>
      </c>
      <c r="AU230" s="30">
        <v>4.476336921236973E-3</v>
      </c>
      <c r="AV230" s="28">
        <v>0.14499999999999999</v>
      </c>
      <c r="AW230" s="28">
        <v>0.124</v>
      </c>
      <c r="AX230" s="28">
        <v>0.12300000000000001</v>
      </c>
      <c r="AY230" s="28">
        <v>0.114</v>
      </c>
      <c r="AZ230" s="30" t="s">
        <v>100</v>
      </c>
      <c r="BA230" s="30" t="s">
        <v>100</v>
      </c>
      <c r="BB230" s="30">
        <v>0.11726618705035972</v>
      </c>
      <c r="BC230" s="30">
        <v>0.11940241430738441</v>
      </c>
      <c r="BD230" s="30">
        <v>4.5127353266888152E-2</v>
      </c>
      <c r="BE230" s="30">
        <v>7.0598006644518277E-2</v>
      </c>
      <c r="BF230" s="30">
        <v>0.32530612244897961</v>
      </c>
      <c r="BG230" s="30">
        <v>0.1007</v>
      </c>
      <c r="BH230" s="29">
        <v>17.5</v>
      </c>
      <c r="BI230" s="29">
        <v>16.3</v>
      </c>
      <c r="BJ230" s="29">
        <v>25.5</v>
      </c>
      <c r="BK230" s="29">
        <v>25.5</v>
      </c>
      <c r="BL230" s="29">
        <v>380.9</v>
      </c>
      <c r="BM230" s="29">
        <v>361.2</v>
      </c>
      <c r="BN230" s="29">
        <v>33.1</v>
      </c>
      <c r="BO230" s="29">
        <v>31.9</v>
      </c>
      <c r="BP230" s="29">
        <v>17.204693877551019</v>
      </c>
      <c r="BQ230" s="29">
        <v>-8</v>
      </c>
      <c r="BR230" s="29">
        <v>0</v>
      </c>
      <c r="BS230" s="29">
        <v>9.8999999999999986</v>
      </c>
      <c r="BT230" s="30">
        <v>0.57542436212234438</v>
      </c>
      <c r="BU230" s="29">
        <v>7.3046938775510206</v>
      </c>
      <c r="BV230" s="29">
        <v>14.400000000000002</v>
      </c>
      <c r="BW230" s="29">
        <v>6.4000000000000021</v>
      </c>
      <c r="BX230" s="29">
        <v>139</v>
      </c>
      <c r="BY230" s="29">
        <v>144.09</v>
      </c>
      <c r="BZ230" s="29">
        <v>134.5</v>
      </c>
      <c r="CA230" s="29">
        <v>160.28</v>
      </c>
      <c r="CB230" s="29">
        <v>-5.24</v>
      </c>
      <c r="CC230" s="31">
        <v>-7.9000000000000001E-2</v>
      </c>
      <c r="CD230" s="31">
        <v>0.25700000000000001</v>
      </c>
      <c r="CE230" s="31">
        <v>0.36</v>
      </c>
      <c r="CF230" s="31" t="s">
        <v>100</v>
      </c>
      <c r="CG230" s="31" t="s">
        <v>100</v>
      </c>
      <c r="CH230" s="29" t="s">
        <v>100</v>
      </c>
      <c r="CI230" s="29" t="s">
        <v>100</v>
      </c>
      <c r="CJ230" s="29">
        <v>-5.24</v>
      </c>
      <c r="CK230" s="28">
        <f t="shared" si="6"/>
        <v>-0.36388888888888887</v>
      </c>
      <c r="CL230" s="34">
        <f t="shared" si="7"/>
        <v>2.3764661841776888</v>
      </c>
      <c r="CM230" s="29">
        <v>24.5</v>
      </c>
      <c r="CN230" s="29">
        <v>7.97</v>
      </c>
      <c r="CO230" s="29">
        <v>16.3</v>
      </c>
      <c r="CP230" s="29">
        <v>1170.5999999999999</v>
      </c>
      <c r="CQ230" s="29">
        <v>31.9</v>
      </c>
      <c r="CR230" s="29">
        <v>1198.3</v>
      </c>
      <c r="CS230" s="29">
        <v>14.400000000000002</v>
      </c>
      <c r="CT230" s="29">
        <v>0</v>
      </c>
      <c r="CU230" s="29">
        <v>25.5</v>
      </c>
      <c r="CV230" s="29">
        <v>160.28</v>
      </c>
      <c r="CW230" s="29">
        <v>33.1</v>
      </c>
      <c r="CX230" s="28">
        <v>0.11726618705035972</v>
      </c>
      <c r="CY230" s="28">
        <v>0.11940241430738441</v>
      </c>
      <c r="CZ230" s="31">
        <v>36.202416918429002</v>
      </c>
      <c r="DA230" s="5">
        <v>5.2981969486823859</v>
      </c>
      <c r="DB230" s="9"/>
      <c r="DC230" s="9"/>
    </row>
    <row r="231" spans="1:107" ht="20">
      <c r="A231" s="25" t="s">
        <v>563</v>
      </c>
      <c r="B231" s="25" t="s">
        <v>564</v>
      </c>
      <c r="C231" s="26" t="s">
        <v>151</v>
      </c>
      <c r="D231" s="26" t="s">
        <v>1137</v>
      </c>
      <c r="E231" s="32" t="s">
        <v>99</v>
      </c>
      <c r="F231" s="32" t="s">
        <v>1138</v>
      </c>
      <c r="G231" s="27">
        <v>0.79</v>
      </c>
      <c r="H231" s="27">
        <v>0.79</v>
      </c>
      <c r="I231" s="28">
        <v>9.0499999999999997E-2</v>
      </c>
      <c r="J231" s="28">
        <v>0.13259500000000002</v>
      </c>
      <c r="K231" s="28">
        <v>3.2000000000000001E-2</v>
      </c>
      <c r="L231" s="28">
        <v>9.3100000000000002E-2</v>
      </c>
      <c r="M231" s="28">
        <v>7.7272999999999994E-2</v>
      </c>
      <c r="N231" s="28">
        <v>0.13259500000000002</v>
      </c>
      <c r="O231" s="28">
        <v>0.15151806042884991</v>
      </c>
      <c r="P231" s="28">
        <v>0.21725027018206677</v>
      </c>
      <c r="Q231" s="29">
        <v>945.1</v>
      </c>
      <c r="R231" s="29">
        <v>0</v>
      </c>
      <c r="S231" s="29">
        <v>0</v>
      </c>
      <c r="T231" s="29">
        <v>0</v>
      </c>
      <c r="U231" s="29">
        <v>945.1</v>
      </c>
      <c r="V231" s="29">
        <v>16.399999999999999</v>
      </c>
      <c r="W231" s="29">
        <v>928.7</v>
      </c>
      <c r="X231" s="30">
        <v>1.7352661094064119E-2</v>
      </c>
      <c r="Y231" s="31">
        <v>2.5063608400106331E-2</v>
      </c>
      <c r="Z231" s="30">
        <v>0</v>
      </c>
      <c r="AA231" s="30">
        <v>0</v>
      </c>
      <c r="AB231" s="30">
        <v>0</v>
      </c>
      <c r="AC231" s="30">
        <v>0</v>
      </c>
      <c r="AD231" s="29">
        <v>7.1999999999999995E-2</v>
      </c>
      <c r="AE231" s="31">
        <v>0.85575000000000001</v>
      </c>
      <c r="AF231" s="30">
        <v>0.18439088914585774</v>
      </c>
      <c r="AG231" s="30">
        <v>0.25624910329828759</v>
      </c>
      <c r="AH231" s="31">
        <v>0.16249999999999998</v>
      </c>
      <c r="AI231" s="1" t="s">
        <v>100</v>
      </c>
      <c r="AJ231" s="31">
        <v>16.21097770154374</v>
      </c>
      <c r="AK231" s="31">
        <v>16.21097770154374</v>
      </c>
      <c r="AL231" s="31" t="s">
        <v>100</v>
      </c>
      <c r="AM231" s="31" t="s">
        <v>100</v>
      </c>
      <c r="AN231" s="31">
        <v>3.6560928433268858</v>
      </c>
      <c r="AO231" s="31">
        <v>6.0467050543825973</v>
      </c>
      <c r="AP231" s="31">
        <v>14.694620253164556</v>
      </c>
      <c r="AQ231" s="31">
        <v>13.758518518518519</v>
      </c>
      <c r="AR231" s="31">
        <v>3.8360181743081374</v>
      </c>
      <c r="AS231" s="31">
        <v>5.9417786308381313</v>
      </c>
      <c r="AT231" s="30">
        <v>0.24699828473413382</v>
      </c>
      <c r="AU231" s="30">
        <v>1.5236482911861179E-2</v>
      </c>
      <c r="AV231" s="28">
        <v>0.27800000000000002</v>
      </c>
      <c r="AW231" s="28">
        <v>0.30399999999999999</v>
      </c>
      <c r="AX231" s="28">
        <v>0.29399999999999998</v>
      </c>
      <c r="AY231" s="28">
        <v>0.23899999999999999</v>
      </c>
      <c r="AZ231" s="30" t="s">
        <v>100</v>
      </c>
      <c r="BA231" s="30" t="s">
        <v>100</v>
      </c>
      <c r="BB231" s="30">
        <v>0.28411306042884993</v>
      </c>
      <c r="BC231" s="30">
        <v>0.34984527018206679</v>
      </c>
      <c r="BD231" s="30">
        <v>0.37300063979526549</v>
      </c>
      <c r="BE231" s="30">
        <v>0.40435060780550225</v>
      </c>
      <c r="BF231" s="30">
        <v>0.13147590361445782</v>
      </c>
      <c r="BG231" s="30">
        <v>0.15</v>
      </c>
      <c r="BH231" s="29">
        <v>58.3</v>
      </c>
      <c r="BI231" s="29">
        <v>58.3</v>
      </c>
      <c r="BJ231" s="29">
        <v>63.2</v>
      </c>
      <c r="BK231" s="29">
        <v>63.2</v>
      </c>
      <c r="BL231" s="29">
        <v>156.30000000000001</v>
      </c>
      <c r="BM231" s="29">
        <v>156.30000000000001</v>
      </c>
      <c r="BN231" s="29">
        <v>67.5</v>
      </c>
      <c r="BO231" s="29">
        <v>67.5</v>
      </c>
      <c r="BP231" s="29">
        <v>54.89072289156627</v>
      </c>
      <c r="BQ231" s="29">
        <v>0</v>
      </c>
      <c r="BR231" s="29">
        <v>0</v>
      </c>
      <c r="BS231" s="29">
        <v>1.02</v>
      </c>
      <c r="BT231" s="30">
        <v>1.8582375058440317E-2</v>
      </c>
      <c r="BU231" s="29">
        <v>53.870722891566267</v>
      </c>
      <c r="BV231" s="29">
        <v>57.279999999999994</v>
      </c>
      <c r="BW231" s="29">
        <v>57.279999999999994</v>
      </c>
      <c r="BX231" s="29">
        <v>205.2</v>
      </c>
      <c r="BY231" s="29">
        <v>156.89999999999998</v>
      </c>
      <c r="BZ231" s="29">
        <v>258.5</v>
      </c>
      <c r="CA231" s="29">
        <v>242.1</v>
      </c>
      <c r="CB231" s="29">
        <v>-14.4</v>
      </c>
      <c r="CC231" s="31">
        <v>0.315</v>
      </c>
      <c r="CD231" s="31">
        <v>0.29399999999999998</v>
      </c>
      <c r="CE231" s="31">
        <v>0.36</v>
      </c>
      <c r="CF231" s="31" t="s">
        <v>100</v>
      </c>
      <c r="CG231" s="31" t="s">
        <v>100</v>
      </c>
      <c r="CH231" s="29" t="s">
        <v>100</v>
      </c>
      <c r="CI231" s="29" t="s">
        <v>100</v>
      </c>
      <c r="CJ231" s="29">
        <v>-15.89</v>
      </c>
      <c r="CK231" s="28">
        <f t="shared" si="6"/>
        <v>-0.27740921787709499</v>
      </c>
      <c r="CL231" s="34">
        <f t="shared" si="7"/>
        <v>0.64560099132589843</v>
      </c>
      <c r="CM231" s="29">
        <v>66.400000000000006</v>
      </c>
      <c r="CN231" s="29">
        <v>8.73</v>
      </c>
      <c r="CO231" s="29">
        <v>58.3</v>
      </c>
      <c r="CP231" s="29">
        <v>945.1</v>
      </c>
      <c r="CQ231" s="29">
        <v>67.5</v>
      </c>
      <c r="CR231" s="29">
        <v>928.7</v>
      </c>
      <c r="CS231" s="29">
        <v>57.279999999999994</v>
      </c>
      <c r="CT231" s="29">
        <v>0</v>
      </c>
      <c r="CU231" s="29">
        <v>63.2</v>
      </c>
      <c r="CV231" s="29">
        <v>242.1</v>
      </c>
      <c r="CW231" s="29">
        <v>67.5</v>
      </c>
      <c r="CX231" s="28">
        <v>0.28411306042884993</v>
      </c>
      <c r="CY231" s="28">
        <v>0.34984527018206679</v>
      </c>
      <c r="CZ231" s="31">
        <v>13.758518518518519</v>
      </c>
      <c r="DA231" s="5" t="s">
        <v>100</v>
      </c>
      <c r="DB231" s="9"/>
      <c r="DC231" s="9"/>
    </row>
    <row r="232" spans="1:107" ht="20">
      <c r="A232" s="25" t="s">
        <v>625</v>
      </c>
      <c r="B232" s="25" t="s">
        <v>626</v>
      </c>
      <c r="C232" s="26" t="s">
        <v>119</v>
      </c>
      <c r="D232" s="26" t="s">
        <v>1137</v>
      </c>
      <c r="E232" s="32" t="s">
        <v>99</v>
      </c>
      <c r="F232" s="32" t="s">
        <v>1138</v>
      </c>
      <c r="G232" s="27">
        <v>0.99</v>
      </c>
      <c r="H232" s="27">
        <v>3.7419642857142854</v>
      </c>
      <c r="I232" s="28">
        <v>9.0499999999999997E-2</v>
      </c>
      <c r="J232" s="28">
        <v>0.39974776785714283</v>
      </c>
      <c r="K232" s="28">
        <v>3.2000000000000001E-2</v>
      </c>
      <c r="L232" s="28">
        <v>9.3100000000000002E-2</v>
      </c>
      <c r="M232" s="28">
        <v>7.7272999999999994E-2</v>
      </c>
      <c r="N232" s="28">
        <v>0.16258915905511809</v>
      </c>
      <c r="O232" s="28">
        <v>-0.43649936021383073</v>
      </c>
      <c r="P232" s="28">
        <v>-9.1900647852137432E-2</v>
      </c>
      <c r="Q232" s="29">
        <v>16.8</v>
      </c>
      <c r="R232" s="29">
        <v>0</v>
      </c>
      <c r="S232" s="29">
        <v>46.7</v>
      </c>
      <c r="T232" s="29">
        <v>46.7</v>
      </c>
      <c r="U232" s="29">
        <v>63.5</v>
      </c>
      <c r="V232" s="29">
        <v>0.30099999999999999</v>
      </c>
      <c r="W232" s="29">
        <v>63.198999999999998</v>
      </c>
      <c r="X232" s="30">
        <v>4.7401574803149606E-3</v>
      </c>
      <c r="Y232" s="31">
        <v>9.0939153439153445E-2</v>
      </c>
      <c r="Z232" s="30">
        <v>0.78224455611390287</v>
      </c>
      <c r="AA232" s="30">
        <v>0.73543307086614174</v>
      </c>
      <c r="AB232" s="30">
        <v>3.5923076923076924</v>
      </c>
      <c r="AC232" s="30">
        <v>2.7797619047619047</v>
      </c>
      <c r="AD232" s="29">
        <v>0.111</v>
      </c>
      <c r="AE232" s="31">
        <v>0.21466666666666673</v>
      </c>
      <c r="AF232" s="30">
        <v>5.4772255750516613E-2</v>
      </c>
      <c r="AG232" s="30">
        <v>0.46830278666691705</v>
      </c>
      <c r="AH232" s="31">
        <v>0.37888198757763975</v>
      </c>
      <c r="AI232" s="1">
        <v>1.9037800687285222</v>
      </c>
      <c r="AJ232" s="31">
        <v>8.7046632124352339</v>
      </c>
      <c r="AK232" s="31" t="s">
        <v>100</v>
      </c>
      <c r="AL232" s="31" t="s">
        <v>100</v>
      </c>
      <c r="AM232" s="31" t="s">
        <v>100</v>
      </c>
      <c r="AN232" s="31">
        <v>1.2923076923076924</v>
      </c>
      <c r="AO232" s="31">
        <v>0.13930348258706468</v>
      </c>
      <c r="AP232" s="31">
        <v>11.407761732851986</v>
      </c>
      <c r="AQ232" s="31">
        <v>8.669272976680384</v>
      </c>
      <c r="AR232" s="31">
        <v>1.0639741409788044</v>
      </c>
      <c r="AS232" s="31">
        <v>0.52403814262023218</v>
      </c>
      <c r="AT232" s="30" t="s">
        <v>100</v>
      </c>
      <c r="AU232" s="30">
        <v>0</v>
      </c>
      <c r="AV232" s="28" t="s">
        <v>100</v>
      </c>
      <c r="AW232" s="28" t="s">
        <v>100</v>
      </c>
      <c r="AX232" s="28">
        <v>3.4000000000000002E-2</v>
      </c>
      <c r="AY232" s="28">
        <v>0.127</v>
      </c>
      <c r="AZ232" s="30" t="s">
        <v>100</v>
      </c>
      <c r="BA232" s="30" t="s">
        <v>100</v>
      </c>
      <c r="BB232" s="30">
        <v>-3.6751592356687894E-2</v>
      </c>
      <c r="BC232" s="30">
        <v>7.0688511202980656E-2</v>
      </c>
      <c r="BD232" s="30">
        <v>-5.1935193519351934E-3</v>
      </c>
      <c r="BE232" s="30">
        <v>4.9864986498649864E-2</v>
      </c>
      <c r="BF232" s="30">
        <v>0</v>
      </c>
      <c r="BG232" s="30">
        <v>0.17579999999999998</v>
      </c>
      <c r="BH232" s="29">
        <v>1.93</v>
      </c>
      <c r="BI232" s="29">
        <v>-0.57699999999999996</v>
      </c>
      <c r="BJ232" s="29">
        <v>5.54</v>
      </c>
      <c r="BK232" s="29">
        <v>5.54</v>
      </c>
      <c r="BL232" s="29">
        <v>120.6</v>
      </c>
      <c r="BM232" s="29">
        <v>111.1</v>
      </c>
      <c r="BN232" s="29">
        <v>8.6999999999999993</v>
      </c>
      <c r="BO232" s="29">
        <v>7.29</v>
      </c>
      <c r="BP232" s="29">
        <v>5.54</v>
      </c>
      <c r="BQ232" s="29">
        <v>-1.1499999999999999</v>
      </c>
      <c r="BR232" s="29">
        <v>0</v>
      </c>
      <c r="BS232" s="29">
        <v>0.57399999999999995</v>
      </c>
      <c r="BT232" s="30">
        <v>0.10361010830324908</v>
      </c>
      <c r="BU232" s="29">
        <v>4.9660000000000002</v>
      </c>
      <c r="BV232" s="29">
        <v>-9.9999999999988987E-4</v>
      </c>
      <c r="BW232" s="29">
        <v>-1.1509999999999998</v>
      </c>
      <c r="BX232" s="29">
        <v>15.7</v>
      </c>
      <c r="BY232" s="29">
        <v>78.372</v>
      </c>
      <c r="BZ232" s="29">
        <v>13</v>
      </c>
      <c r="CA232" s="29">
        <v>59.399000000000001</v>
      </c>
      <c r="CB232" s="29">
        <v>0</v>
      </c>
      <c r="CC232" s="31">
        <v>0.17100000000000001</v>
      </c>
      <c r="CD232" s="31">
        <v>-0.113</v>
      </c>
      <c r="CE232" s="31">
        <v>0.36</v>
      </c>
      <c r="CF232" s="31">
        <v>0.79840352135342529</v>
      </c>
      <c r="CG232" s="31">
        <v>1.0993772841316123</v>
      </c>
      <c r="CH232" s="29">
        <v>4.2261000000000006</v>
      </c>
      <c r="CI232" s="29">
        <v>1.2403</v>
      </c>
      <c r="CJ232" s="29">
        <v>0</v>
      </c>
      <c r="CK232" s="28">
        <f t="shared" si="6"/>
        <v>0</v>
      </c>
      <c r="CL232" s="34">
        <f t="shared" si="7"/>
        <v>2.0303372110641593</v>
      </c>
      <c r="CM232" s="29" t="s">
        <v>100</v>
      </c>
      <c r="CN232" s="29" t="s">
        <v>100</v>
      </c>
      <c r="CO232" s="29" t="s">
        <v>100</v>
      </c>
      <c r="CP232" s="29" t="s">
        <v>100</v>
      </c>
      <c r="CQ232" s="29">
        <v>7.29</v>
      </c>
      <c r="CR232" s="29">
        <v>63.198999999999998</v>
      </c>
      <c r="CS232" s="29" t="s">
        <v>100</v>
      </c>
      <c r="CT232" s="29">
        <v>6.5999999999999991E-3</v>
      </c>
      <c r="CU232" s="29">
        <v>5.5377999999999998</v>
      </c>
      <c r="CV232" s="29">
        <v>59.4056</v>
      </c>
      <c r="CW232" s="29">
        <v>8.6999999999999993</v>
      </c>
      <c r="CX232" s="28">
        <v>-3.6876217640991679E-2</v>
      </c>
      <c r="CY232" s="28">
        <v>7.0654489873511389E-2</v>
      </c>
      <c r="CZ232" s="31">
        <v>7.264252873563219</v>
      </c>
      <c r="DA232" s="5">
        <v>18.467741935483872</v>
      </c>
      <c r="DB232" s="9"/>
      <c r="DC232" s="9"/>
    </row>
    <row r="233" spans="1:107" ht="20">
      <c r="A233" s="25" t="s">
        <v>713</v>
      </c>
      <c r="B233" s="25" t="s">
        <v>714</v>
      </c>
      <c r="C233" s="26" t="s">
        <v>119</v>
      </c>
      <c r="D233" s="26" t="s">
        <v>1137</v>
      </c>
      <c r="E233" s="32" t="s">
        <v>99</v>
      </c>
      <c r="F233" s="32" t="s">
        <v>1138</v>
      </c>
      <c r="G233" s="27">
        <v>0.99</v>
      </c>
      <c r="H233" s="27">
        <v>1.1708912003996572</v>
      </c>
      <c r="I233" s="28">
        <v>9.0499999999999997E-2</v>
      </c>
      <c r="J233" s="28">
        <v>0.16706565363616899</v>
      </c>
      <c r="K233" s="28">
        <v>3.2000000000000001E-2</v>
      </c>
      <c r="L233" s="28">
        <v>9.3100000000000002E-2</v>
      </c>
      <c r="M233" s="28">
        <v>7.7272999999999994E-2</v>
      </c>
      <c r="N233" s="28">
        <v>0.14949057908104696</v>
      </c>
      <c r="O233" s="28">
        <v>-0.12926973526882204</v>
      </c>
      <c r="P233" s="28">
        <v>-6.244055570563789E-2</v>
      </c>
      <c r="Q233" s="29">
        <v>11.3</v>
      </c>
      <c r="R233" s="29">
        <v>0</v>
      </c>
      <c r="S233" s="29">
        <v>2.75</v>
      </c>
      <c r="T233" s="29">
        <v>2.75</v>
      </c>
      <c r="U233" s="29">
        <v>14.05</v>
      </c>
      <c r="V233" s="29">
        <v>1.95</v>
      </c>
      <c r="W233" s="29">
        <v>12.100000000000001</v>
      </c>
      <c r="X233" s="30">
        <v>0.13879003558718861</v>
      </c>
      <c r="Y233" s="31">
        <v>2.0089285714285716E-2</v>
      </c>
      <c r="Z233" s="30">
        <v>0.10978043912175649</v>
      </c>
      <c r="AA233" s="30">
        <v>0.19572953736654802</v>
      </c>
      <c r="AB233" s="30">
        <v>0.12331838565022421</v>
      </c>
      <c r="AC233" s="30">
        <v>0.24336283185840707</v>
      </c>
      <c r="AD233" s="29">
        <v>0.01</v>
      </c>
      <c r="AE233" s="31">
        <v>0.65811111111111131</v>
      </c>
      <c r="AF233" s="30">
        <v>0.13784048752090222</v>
      </c>
      <c r="AG233" s="30">
        <v>0.42875646381501686</v>
      </c>
      <c r="AH233" s="31">
        <v>0.33333333333333331</v>
      </c>
      <c r="AI233" s="1">
        <v>2.3157894736842106</v>
      </c>
      <c r="AJ233" s="31">
        <v>6.8072289156626518</v>
      </c>
      <c r="AK233" s="31">
        <v>12.203023758099352</v>
      </c>
      <c r="AL233" s="31" t="s">
        <v>100</v>
      </c>
      <c r="AM233" s="31" t="s">
        <v>100</v>
      </c>
      <c r="AN233" s="31">
        <v>0.50672645739910316</v>
      </c>
      <c r="AO233" s="31">
        <v>0.15229110512129379</v>
      </c>
      <c r="AP233" s="31">
        <v>3.4375000000000004</v>
      </c>
      <c r="AQ233" s="31">
        <v>2.4693877551020411</v>
      </c>
      <c r="AR233" s="31">
        <v>0.52380952380952384</v>
      </c>
      <c r="AS233" s="31">
        <v>0.16307277628032346</v>
      </c>
      <c r="AT233" s="30">
        <v>0</v>
      </c>
      <c r="AU233" s="30">
        <v>0</v>
      </c>
      <c r="AV233" s="28">
        <v>-0.16899999999999998</v>
      </c>
      <c r="AW233" s="28">
        <v>0.45899999999999996</v>
      </c>
      <c r="AX233" s="28">
        <v>-2.4399999999999998E-2</v>
      </c>
      <c r="AY233" s="28">
        <v>0.19500000000000001</v>
      </c>
      <c r="AZ233" s="30" t="s">
        <v>100</v>
      </c>
      <c r="BA233" s="30" t="s">
        <v>100</v>
      </c>
      <c r="BB233" s="30">
        <v>3.7795918367346942E-2</v>
      </c>
      <c r="BC233" s="30">
        <v>8.7050023375409069E-2</v>
      </c>
      <c r="BD233" s="30">
        <v>1.3657817109144543E-2</v>
      </c>
      <c r="BE233" s="30">
        <v>5.191740412979351E-2</v>
      </c>
      <c r="BF233" s="30">
        <v>0.24919354838709679</v>
      </c>
      <c r="BG233" s="30">
        <v>6.4100000000000004E-2</v>
      </c>
      <c r="BH233" s="29">
        <v>1.66</v>
      </c>
      <c r="BI233" s="29">
        <v>0.92600000000000005</v>
      </c>
      <c r="BJ233" s="29">
        <v>3.52</v>
      </c>
      <c r="BK233" s="29">
        <v>3.52</v>
      </c>
      <c r="BL233" s="29">
        <v>74.2</v>
      </c>
      <c r="BM233" s="29">
        <v>67.8</v>
      </c>
      <c r="BN233" s="29">
        <v>5.44</v>
      </c>
      <c r="BO233" s="29">
        <v>4.9000000000000004</v>
      </c>
      <c r="BP233" s="29">
        <v>2.6428387096774193</v>
      </c>
      <c r="BQ233" s="29">
        <v>2.2999999999999972</v>
      </c>
      <c r="BR233" s="29">
        <v>0</v>
      </c>
      <c r="BS233" s="29">
        <v>0.72599999999999998</v>
      </c>
      <c r="BT233" s="30">
        <v>0.27470461868958107</v>
      </c>
      <c r="BU233" s="29">
        <v>1.9168387096774193</v>
      </c>
      <c r="BV233" s="29">
        <v>-2.099999999999997</v>
      </c>
      <c r="BW233" s="29">
        <v>0.20000000000000007</v>
      </c>
      <c r="BX233" s="29">
        <v>24.5</v>
      </c>
      <c r="BY233" s="29">
        <v>30.36</v>
      </c>
      <c r="BZ233" s="29">
        <v>22.3</v>
      </c>
      <c r="CA233" s="29">
        <v>23.1</v>
      </c>
      <c r="CB233" s="29">
        <v>0</v>
      </c>
      <c r="CC233" s="31">
        <v>0.39400000000000002</v>
      </c>
      <c r="CD233" s="31">
        <v>-8.2000000000000003E-2</v>
      </c>
      <c r="CE233" s="31">
        <v>0.36</v>
      </c>
      <c r="CF233" s="31">
        <v>0.90549866737849427</v>
      </c>
      <c r="CG233" s="31">
        <v>1.1148366712315438</v>
      </c>
      <c r="CH233" s="29">
        <v>2.4703999999999997</v>
      </c>
      <c r="CI233" s="29">
        <v>0.7379</v>
      </c>
      <c r="CJ233" s="29">
        <v>0</v>
      </c>
      <c r="CK233" s="28">
        <f t="shared" si="6"/>
        <v>0</v>
      </c>
      <c r="CL233" s="34">
        <f t="shared" si="7"/>
        <v>3.2121212121212119</v>
      </c>
      <c r="CM233" s="29">
        <v>1.24</v>
      </c>
      <c r="CN233" s="29">
        <v>0.309</v>
      </c>
      <c r="CO233" s="29">
        <v>0.92600000000000005</v>
      </c>
      <c r="CP233" s="29">
        <v>11.3</v>
      </c>
      <c r="CQ233" s="29">
        <v>4.9000000000000004</v>
      </c>
      <c r="CR233" s="29">
        <v>12.100000000000001</v>
      </c>
      <c r="CS233" s="29" t="s">
        <v>100</v>
      </c>
      <c r="CT233" s="29">
        <v>0</v>
      </c>
      <c r="CU233" s="29">
        <v>3.52</v>
      </c>
      <c r="CV233" s="29">
        <v>23.1</v>
      </c>
      <c r="CW233" s="29">
        <v>5.44</v>
      </c>
      <c r="CX233" s="28">
        <v>3.7795918367346942E-2</v>
      </c>
      <c r="CY233" s="28">
        <v>8.7050023375409069E-2</v>
      </c>
      <c r="CZ233" s="31">
        <v>2.2242647058823533</v>
      </c>
      <c r="DA233" s="5">
        <v>2.302409638554217</v>
      </c>
      <c r="DB233" s="9"/>
      <c r="DC233" s="9"/>
    </row>
    <row r="234" spans="1:107" ht="20">
      <c r="A234" s="25" t="s">
        <v>515</v>
      </c>
      <c r="B234" s="25" t="s">
        <v>516</v>
      </c>
      <c r="C234" s="26" t="s">
        <v>132</v>
      </c>
      <c r="D234" s="26" t="s">
        <v>1137</v>
      </c>
      <c r="E234" s="32" t="s">
        <v>99</v>
      </c>
      <c r="F234" s="32" t="s">
        <v>1138</v>
      </c>
      <c r="G234" s="27">
        <v>0.7</v>
      </c>
      <c r="H234" s="27">
        <v>0.9169520396704226</v>
      </c>
      <c r="I234" s="28">
        <v>9.0499999999999997E-2</v>
      </c>
      <c r="J234" s="28">
        <v>0.14408415959017323</v>
      </c>
      <c r="K234" s="28">
        <v>3.2000000000000001E-2</v>
      </c>
      <c r="L234" s="28">
        <v>9.3100000000000002E-2</v>
      </c>
      <c r="M234" s="28">
        <v>7.7272999999999994E-2</v>
      </c>
      <c r="N234" s="28">
        <v>0.11962288407535822</v>
      </c>
      <c r="O234" s="28">
        <v>-0.10783682483537579</v>
      </c>
      <c r="P234" s="28">
        <v>-6.3365507586748387E-2</v>
      </c>
      <c r="Q234" s="29">
        <v>386.6</v>
      </c>
      <c r="R234" s="29">
        <v>0</v>
      </c>
      <c r="S234" s="29">
        <v>223.3</v>
      </c>
      <c r="T234" s="29">
        <v>223.3</v>
      </c>
      <c r="U234" s="29">
        <v>609.90000000000009</v>
      </c>
      <c r="V234" s="29">
        <v>41.4</v>
      </c>
      <c r="W234" s="29">
        <v>568.50000000000011</v>
      </c>
      <c r="X234" s="30">
        <v>6.7879980324643374E-2</v>
      </c>
      <c r="Y234" s="31">
        <v>0.6246821034750103</v>
      </c>
      <c r="Z234" s="30">
        <v>0.38118811881188125</v>
      </c>
      <c r="AA234" s="30">
        <v>0.36612559435973108</v>
      </c>
      <c r="AB234" s="30">
        <v>0.61599999999999999</v>
      </c>
      <c r="AC234" s="30">
        <v>0.57759958613554063</v>
      </c>
      <c r="AD234" s="29">
        <v>1.9E-2</v>
      </c>
      <c r="AE234" s="31">
        <v>1.9684722222222224</v>
      </c>
      <c r="AF234" s="30">
        <v>0.27928480087537882</v>
      </c>
      <c r="AG234" s="30">
        <v>0.43289144135683721</v>
      </c>
      <c r="AH234" s="31">
        <v>0.22727272727272724</v>
      </c>
      <c r="AI234" s="1">
        <v>2.5458515283842793</v>
      </c>
      <c r="AJ234" s="31">
        <v>11.9320987654321</v>
      </c>
      <c r="AK234" s="31">
        <v>28.426470588235297</v>
      </c>
      <c r="AL234" s="31">
        <v>19</v>
      </c>
      <c r="AM234" s="31">
        <v>1.19320987654321</v>
      </c>
      <c r="AN234" s="31">
        <v>1.0664827586206898</v>
      </c>
      <c r="AO234" s="31">
        <v>1.7106194690265488</v>
      </c>
      <c r="AP234" s="31">
        <v>9.7512864493996592</v>
      </c>
      <c r="AQ234" s="31">
        <v>8.3480176211453774</v>
      </c>
      <c r="AR234" s="31">
        <v>1.0442689199118298</v>
      </c>
      <c r="AS234" s="31">
        <v>2.5154867256637172</v>
      </c>
      <c r="AT234" s="30">
        <v>3.9558823529411771E-2</v>
      </c>
      <c r="AU234" s="30">
        <v>1.3916192446973615E-3</v>
      </c>
      <c r="AV234" s="28">
        <v>-0.20499999999999999</v>
      </c>
      <c r="AW234" s="28">
        <v>0.12</v>
      </c>
      <c r="AX234" s="28">
        <v>0.317</v>
      </c>
      <c r="AY234" s="28">
        <v>0.42399999999999999</v>
      </c>
      <c r="AZ234" s="30">
        <v>0.1</v>
      </c>
      <c r="BA234" s="30">
        <v>8.9900000000000008E-2</v>
      </c>
      <c r="BB234" s="30">
        <v>3.6247334754797439E-2</v>
      </c>
      <c r="BC234" s="30">
        <v>5.6257376488609838E-2</v>
      </c>
      <c r="BD234" s="30">
        <v>6.4211520302171851E-2</v>
      </c>
      <c r="BE234" s="30">
        <v>0.27525967894239844</v>
      </c>
      <c r="BF234" s="30">
        <v>0.46341463414634143</v>
      </c>
      <c r="BG234" s="30">
        <v>7.8899999999999998E-2</v>
      </c>
      <c r="BH234" s="29">
        <v>32.4</v>
      </c>
      <c r="BI234" s="29">
        <v>13.6</v>
      </c>
      <c r="BJ234" s="29">
        <v>58.3</v>
      </c>
      <c r="BK234" s="29">
        <v>58.3</v>
      </c>
      <c r="BL234" s="29">
        <v>226</v>
      </c>
      <c r="BM234" s="29">
        <v>211.8</v>
      </c>
      <c r="BN234" s="29">
        <v>78.400000000000006</v>
      </c>
      <c r="BO234" s="29">
        <v>68.099999999999994</v>
      </c>
      <c r="BP234" s="29">
        <v>31.282926829268295</v>
      </c>
      <c r="BQ234" s="29">
        <v>-25.200000000000003</v>
      </c>
      <c r="BR234" s="29">
        <v>0</v>
      </c>
      <c r="BS234" s="29">
        <v>11.714</v>
      </c>
      <c r="BT234" s="30">
        <v>0.37445345392172147</v>
      </c>
      <c r="BU234" s="29">
        <v>19.568926829268293</v>
      </c>
      <c r="BV234" s="29">
        <v>27.086000000000002</v>
      </c>
      <c r="BW234" s="29">
        <v>1.8859999999999992</v>
      </c>
      <c r="BX234" s="29">
        <v>375.2</v>
      </c>
      <c r="BY234" s="29">
        <v>556.06799999999998</v>
      </c>
      <c r="BZ234" s="29">
        <v>362.5</v>
      </c>
      <c r="CA234" s="29">
        <v>544.4</v>
      </c>
      <c r="CB234" s="29">
        <v>-0.53800000000000003</v>
      </c>
      <c r="CC234" s="31">
        <v>0.80600000000000005</v>
      </c>
      <c r="CD234" s="31">
        <v>0.51100000000000001</v>
      </c>
      <c r="CE234" s="31">
        <v>0.36</v>
      </c>
      <c r="CF234" s="31" t="s">
        <v>100</v>
      </c>
      <c r="CG234" s="31" t="s">
        <v>100</v>
      </c>
      <c r="CH234" s="29" t="s">
        <v>100</v>
      </c>
      <c r="CI234" s="29" t="s">
        <v>100</v>
      </c>
      <c r="CJ234" s="29">
        <v>-0.53800000000000003</v>
      </c>
      <c r="CK234" s="28">
        <f t="shared" si="6"/>
        <v>-1.9862659676585688E-2</v>
      </c>
      <c r="CL234" s="34">
        <f t="shared" si="7"/>
        <v>0.4151359294636297</v>
      </c>
      <c r="CM234" s="29">
        <v>24.6</v>
      </c>
      <c r="CN234" s="29">
        <v>11.4</v>
      </c>
      <c r="CO234" s="29">
        <v>13.6</v>
      </c>
      <c r="CP234" s="29">
        <v>386.6</v>
      </c>
      <c r="CQ234" s="29">
        <v>68.099999999999994</v>
      </c>
      <c r="CR234" s="29">
        <v>568.50000000000011</v>
      </c>
      <c r="CS234" s="29">
        <v>27.086000000000002</v>
      </c>
      <c r="CT234" s="29">
        <v>0</v>
      </c>
      <c r="CU234" s="29">
        <v>58.3</v>
      </c>
      <c r="CV234" s="29">
        <v>544.4</v>
      </c>
      <c r="CW234" s="29">
        <v>78.400000000000006</v>
      </c>
      <c r="CX234" s="28">
        <v>3.6247334754797439E-2</v>
      </c>
      <c r="CY234" s="28">
        <v>5.6257376488609838E-2</v>
      </c>
      <c r="CZ234" s="31">
        <v>7.2512755102040822</v>
      </c>
      <c r="DA234" s="5">
        <v>19.839675933443292</v>
      </c>
      <c r="DB234" s="9"/>
      <c r="DC234" s="9"/>
    </row>
    <row r="235" spans="1:107" ht="20">
      <c r="A235" s="25" t="s">
        <v>937</v>
      </c>
      <c r="B235" s="25" t="s">
        <v>938</v>
      </c>
      <c r="C235" s="26" t="s">
        <v>118</v>
      </c>
      <c r="D235" s="26" t="s">
        <v>1137</v>
      </c>
      <c r="E235" s="32" t="s">
        <v>99</v>
      </c>
      <c r="F235" s="32" t="s">
        <v>1138</v>
      </c>
      <c r="G235" s="27">
        <v>0.91</v>
      </c>
      <c r="H235" s="27">
        <v>1.1157096193415637</v>
      </c>
      <c r="I235" s="28">
        <v>9.0499999999999997E-2</v>
      </c>
      <c r="J235" s="28">
        <v>0.16207172055041152</v>
      </c>
      <c r="K235" s="28">
        <v>3.2000000000000001E-2</v>
      </c>
      <c r="L235" s="28">
        <v>9.3100000000000002E-2</v>
      </c>
      <c r="M235" s="28">
        <v>7.7272999999999994E-2</v>
      </c>
      <c r="N235" s="28">
        <v>0.142370011414099</v>
      </c>
      <c r="O235" s="28">
        <v>-0.10781163086431288</v>
      </c>
      <c r="P235" s="28">
        <v>-9.5040628971941543E-2</v>
      </c>
      <c r="Q235" s="29">
        <v>2.64</v>
      </c>
      <c r="R235" s="29">
        <v>0</v>
      </c>
      <c r="S235" s="29">
        <v>0.79900000000000004</v>
      </c>
      <c r="T235" s="29">
        <v>0.79900000000000004</v>
      </c>
      <c r="U235" s="29">
        <v>3.4390000000000001</v>
      </c>
      <c r="V235" s="29">
        <v>0.374</v>
      </c>
      <c r="W235" s="29">
        <v>3.0649999999999999</v>
      </c>
      <c r="X235" s="30">
        <v>0.10875254434428613</v>
      </c>
      <c r="Y235" s="31">
        <v>1.6304347826086956E-2</v>
      </c>
      <c r="Z235" s="30">
        <v>0.11448631609113054</v>
      </c>
      <c r="AA235" s="30">
        <v>0.23233498109915673</v>
      </c>
      <c r="AB235" s="30">
        <v>0.12928802588996766</v>
      </c>
      <c r="AC235" s="30">
        <v>0.30265151515151517</v>
      </c>
      <c r="AD235" s="29">
        <v>1.9E-2</v>
      </c>
      <c r="AE235" s="31">
        <v>0.5443055555555556</v>
      </c>
      <c r="AF235" s="30">
        <v>0.11401754250991379</v>
      </c>
      <c r="AG235" s="30">
        <v>0.29469149448716181</v>
      </c>
      <c r="AH235" s="31">
        <v>0.18918918918918917</v>
      </c>
      <c r="AI235" s="1">
        <v>7.370967741935484</v>
      </c>
      <c r="AJ235" s="31">
        <v>6.9473684210526319</v>
      </c>
      <c r="AK235" s="31">
        <v>7.2727272727272734</v>
      </c>
      <c r="AL235" s="31" t="s">
        <v>100</v>
      </c>
      <c r="AM235" s="31" t="s">
        <v>100</v>
      </c>
      <c r="AN235" s="31">
        <v>0.42718446601941751</v>
      </c>
      <c r="AO235" s="31">
        <v>0.3176895306859206</v>
      </c>
      <c r="AP235" s="31">
        <v>6.7067833698030634</v>
      </c>
      <c r="AQ235" s="31">
        <v>5.7504690431519698</v>
      </c>
      <c r="AR235" s="31">
        <v>0.46404239212717635</v>
      </c>
      <c r="AS235" s="31">
        <v>0.36883273164861607</v>
      </c>
      <c r="AT235" s="30">
        <v>0</v>
      </c>
      <c r="AU235" s="30">
        <v>0</v>
      </c>
      <c r="AV235" s="28">
        <v>0.76200000000000001</v>
      </c>
      <c r="AW235" s="28" t="s">
        <v>100</v>
      </c>
      <c r="AX235" s="28">
        <v>4.8600000000000004E-2</v>
      </c>
      <c r="AY235" s="28">
        <v>4.3499999999999997E-2</v>
      </c>
      <c r="AZ235" s="30" t="s">
        <v>100</v>
      </c>
      <c r="BA235" s="30" t="s">
        <v>100</v>
      </c>
      <c r="BB235" s="30">
        <v>5.4260089686098648E-2</v>
      </c>
      <c r="BC235" s="30">
        <v>4.7329382442157453E-2</v>
      </c>
      <c r="BD235" s="30">
        <v>4.7700394218134032E-2</v>
      </c>
      <c r="BE235" s="30">
        <v>6.0052562417871221E-2</v>
      </c>
      <c r="BF235" s="30">
        <v>0.25308641975308643</v>
      </c>
      <c r="BG235" s="30" t="s">
        <v>100</v>
      </c>
      <c r="BH235" s="29">
        <v>0.38</v>
      </c>
      <c r="BI235" s="29">
        <v>0.36299999999999999</v>
      </c>
      <c r="BJ235" s="29">
        <v>0.45700000000000002</v>
      </c>
      <c r="BK235" s="29">
        <v>0.45700000000000002</v>
      </c>
      <c r="BL235" s="29">
        <v>8.31</v>
      </c>
      <c r="BM235" s="29">
        <v>7.61</v>
      </c>
      <c r="BN235" s="29">
        <v>0.60399999999999998</v>
      </c>
      <c r="BO235" s="29">
        <v>0.53300000000000003</v>
      </c>
      <c r="BP235" s="29">
        <v>0.34133950617283954</v>
      </c>
      <c r="BQ235" s="29">
        <v>0.15999999999999992</v>
      </c>
      <c r="BR235" s="29">
        <v>0</v>
      </c>
      <c r="BS235" s="29">
        <v>8.6999999999999994E-2</v>
      </c>
      <c r="BT235" s="30">
        <v>0.25487820315749493</v>
      </c>
      <c r="BU235" s="29">
        <v>0.25433950617283951</v>
      </c>
      <c r="BV235" s="29">
        <v>0.1160000000000001</v>
      </c>
      <c r="BW235" s="29">
        <v>0.27600000000000002</v>
      </c>
      <c r="BX235" s="29">
        <v>6.69</v>
      </c>
      <c r="BY235" s="29">
        <v>7.2119999999999997</v>
      </c>
      <c r="BZ235" s="29">
        <v>6.18</v>
      </c>
      <c r="CA235" s="29">
        <v>6.6050000000000004</v>
      </c>
      <c r="CB235" s="29">
        <v>0</v>
      </c>
      <c r="CC235" s="31">
        <v>0.224</v>
      </c>
      <c r="CD235" s="31">
        <v>0.13900000000000001</v>
      </c>
      <c r="CE235" s="31">
        <v>0.36</v>
      </c>
      <c r="CF235" s="31">
        <v>1.7337660389922922</v>
      </c>
      <c r="CG235" s="31">
        <v>1.3158032819252463</v>
      </c>
      <c r="CH235" s="29">
        <v>-1.1140000000000001</v>
      </c>
      <c r="CI235" s="29">
        <v>-0.20010000000000003</v>
      </c>
      <c r="CJ235" s="29">
        <v>0</v>
      </c>
      <c r="CK235" s="28">
        <f t="shared" si="6"/>
        <v>0</v>
      </c>
      <c r="CL235" s="34">
        <f t="shared" si="7"/>
        <v>1.2581377744133233</v>
      </c>
      <c r="CM235" s="29">
        <v>0.48599999999999999</v>
      </c>
      <c r="CN235" s="29">
        <v>0.123</v>
      </c>
      <c r="CO235" s="29">
        <v>0.36299999999999999</v>
      </c>
      <c r="CP235" s="29">
        <v>2.64</v>
      </c>
      <c r="CQ235" s="29">
        <v>0.53300000000000003</v>
      </c>
      <c r="CR235" s="29">
        <v>3.0649999999999999</v>
      </c>
      <c r="CS235" s="29" t="s">
        <v>100</v>
      </c>
      <c r="CT235" s="29">
        <v>0</v>
      </c>
      <c r="CU235" s="29">
        <v>0.45700000000000002</v>
      </c>
      <c r="CV235" s="29">
        <v>6.6050000000000004</v>
      </c>
      <c r="CW235" s="29">
        <v>0.60399999999999998</v>
      </c>
      <c r="CX235" s="28">
        <v>5.4260089686098648E-2</v>
      </c>
      <c r="CY235" s="28">
        <v>4.7329382442157453E-2</v>
      </c>
      <c r="CZ235" s="31">
        <v>5.0745033112582778</v>
      </c>
      <c r="DA235" s="5" t="s">
        <v>100</v>
      </c>
      <c r="DB235" s="9" t="s">
        <v>184</v>
      </c>
      <c r="DC235" s="9" t="s">
        <v>184</v>
      </c>
    </row>
    <row r="236" spans="1:107" ht="20">
      <c r="A236" s="25" t="s">
        <v>721</v>
      </c>
      <c r="B236" s="25" t="s">
        <v>722</v>
      </c>
      <c r="C236" s="26" t="s">
        <v>134</v>
      </c>
      <c r="D236" s="26" t="s">
        <v>1137</v>
      </c>
      <c r="E236" s="32" t="s">
        <v>99</v>
      </c>
      <c r="F236" s="32" t="s">
        <v>1138</v>
      </c>
      <c r="G236" s="27">
        <v>0.8</v>
      </c>
      <c r="H236" s="27">
        <v>0.8</v>
      </c>
      <c r="I236" s="28">
        <v>9.0499999999999997E-2</v>
      </c>
      <c r="J236" s="28">
        <v>0.13350000000000001</v>
      </c>
      <c r="K236" s="28">
        <v>3.2000000000000001E-2</v>
      </c>
      <c r="L236" s="28">
        <v>9.3100000000000002E-2</v>
      </c>
      <c r="M236" s="28">
        <v>7.7272999999999994E-2</v>
      </c>
      <c r="N236" s="28">
        <v>0.13350000000000001</v>
      </c>
      <c r="O236" s="28">
        <v>-0.10190909090909092</v>
      </c>
      <c r="P236" s="28">
        <v>-0.10548059077707729</v>
      </c>
      <c r="Q236" s="29">
        <v>118.2</v>
      </c>
      <c r="R236" s="29">
        <v>0</v>
      </c>
      <c r="S236" s="29">
        <v>0</v>
      </c>
      <c r="T236" s="29">
        <v>0</v>
      </c>
      <c r="U236" s="29">
        <v>118.2</v>
      </c>
      <c r="V236" s="29">
        <v>15.2</v>
      </c>
      <c r="W236" s="29">
        <v>103</v>
      </c>
      <c r="X236" s="30">
        <v>0.12859560067681894</v>
      </c>
      <c r="Y236" s="31">
        <v>2.4951269667963911E-3</v>
      </c>
      <c r="Z236" s="30">
        <v>0</v>
      </c>
      <c r="AA236" s="30">
        <v>0</v>
      </c>
      <c r="AB236" s="30">
        <v>0</v>
      </c>
      <c r="AC236" s="30">
        <v>0</v>
      </c>
      <c r="AD236" s="29">
        <v>8.0000000000000002E-3</v>
      </c>
      <c r="AE236" s="31">
        <v>1.2855000000000001</v>
      </c>
      <c r="AF236" s="30">
        <v>0.20248456731316589</v>
      </c>
      <c r="AG236" s="30">
        <v>0.32669156409185174</v>
      </c>
      <c r="AH236" s="31">
        <v>0.26315789473684209</v>
      </c>
      <c r="AI236" s="1" t="s">
        <v>100</v>
      </c>
      <c r="AJ236" s="31">
        <v>16.718528995756717</v>
      </c>
      <c r="AK236" s="31">
        <v>21.258992805755398</v>
      </c>
      <c r="AL236" s="31" t="s">
        <v>100</v>
      </c>
      <c r="AM236" s="31" t="s">
        <v>100</v>
      </c>
      <c r="AN236" s="31">
        <v>0.72426470588235303</v>
      </c>
      <c r="AO236" s="31">
        <v>1.6280991735537191</v>
      </c>
      <c r="AP236" s="31">
        <v>19.074074074074073</v>
      </c>
      <c r="AQ236" s="31">
        <v>8.442622950819672</v>
      </c>
      <c r="AR236" s="31">
        <v>0.69594594594594594</v>
      </c>
      <c r="AS236" s="31">
        <v>1.418732782369146</v>
      </c>
      <c r="AT236" s="30">
        <v>0.30575539568345322</v>
      </c>
      <c r="AU236" s="30">
        <v>1.4382402707275803E-2</v>
      </c>
      <c r="AV236" s="28" t="s">
        <v>100</v>
      </c>
      <c r="AW236" s="28">
        <v>0.21199999999999999</v>
      </c>
      <c r="AX236" s="28">
        <v>8.77E-2</v>
      </c>
      <c r="AY236" s="28">
        <v>0.153</v>
      </c>
      <c r="AZ236" s="30" t="s">
        <v>100</v>
      </c>
      <c r="BA236" s="30" t="s">
        <v>100</v>
      </c>
      <c r="BB236" s="30">
        <v>3.1590909090909086E-2</v>
      </c>
      <c r="BC236" s="30">
        <v>2.8019409222922717E-2</v>
      </c>
      <c r="BD236" s="30">
        <v>8.3734939759036134E-2</v>
      </c>
      <c r="BE236" s="30">
        <v>8.1325301204819275E-2</v>
      </c>
      <c r="BF236" s="30">
        <v>0.22894736842105265</v>
      </c>
      <c r="BG236" s="30">
        <v>1.9299999999999998E-2</v>
      </c>
      <c r="BH236" s="29">
        <v>7.07</v>
      </c>
      <c r="BI236" s="29">
        <v>5.56</v>
      </c>
      <c r="BJ236" s="29">
        <v>5.4</v>
      </c>
      <c r="BK236" s="29">
        <v>5.4</v>
      </c>
      <c r="BL236" s="29">
        <v>72.599999999999994</v>
      </c>
      <c r="BM236" s="29">
        <v>66.400000000000006</v>
      </c>
      <c r="BN236" s="29">
        <v>14.4</v>
      </c>
      <c r="BO236" s="29">
        <v>12.2</v>
      </c>
      <c r="BP236" s="29">
        <v>4.1636842105263154</v>
      </c>
      <c r="BQ236" s="29">
        <v>0</v>
      </c>
      <c r="BR236" s="29">
        <v>0</v>
      </c>
      <c r="BS236" s="29">
        <v>10.1</v>
      </c>
      <c r="BT236" s="30">
        <v>2.4257363165212995</v>
      </c>
      <c r="BU236" s="29">
        <v>-5.9363157894736842</v>
      </c>
      <c r="BV236" s="29">
        <v>-4.54</v>
      </c>
      <c r="BW236" s="29">
        <v>-4.54</v>
      </c>
      <c r="BX236" s="29">
        <v>176</v>
      </c>
      <c r="BY236" s="29">
        <v>148.6</v>
      </c>
      <c r="BZ236" s="29">
        <v>163.19999999999999</v>
      </c>
      <c r="CA236" s="29">
        <v>148</v>
      </c>
      <c r="CB236" s="29">
        <v>-1.7</v>
      </c>
      <c r="CC236" s="31">
        <v>0.441</v>
      </c>
      <c r="CD236" s="31">
        <v>0.50700000000000001</v>
      </c>
      <c r="CE236" s="31">
        <v>0.36</v>
      </c>
      <c r="CF236" s="31" t="s">
        <v>100</v>
      </c>
      <c r="CG236" s="31" t="s">
        <v>100</v>
      </c>
      <c r="CH236" s="29" t="s">
        <v>100</v>
      </c>
      <c r="CI236" s="29" t="s">
        <v>100</v>
      </c>
      <c r="CJ236" s="29">
        <v>-1.7</v>
      </c>
      <c r="CK236" s="28" t="str">
        <f t="shared" si="6"/>
        <v>NA</v>
      </c>
      <c r="CL236" s="34">
        <f t="shared" si="7"/>
        <v>0.49054054054054053</v>
      </c>
      <c r="CM236" s="29">
        <v>7.6</v>
      </c>
      <c r="CN236" s="29">
        <v>1.74</v>
      </c>
      <c r="CO236" s="29">
        <v>5.56</v>
      </c>
      <c r="CP236" s="29">
        <v>118.2</v>
      </c>
      <c r="CQ236" s="29">
        <v>12.2</v>
      </c>
      <c r="CR236" s="29">
        <v>103</v>
      </c>
      <c r="CS236" s="29">
        <v>-4.54</v>
      </c>
      <c r="CT236" s="29">
        <v>0</v>
      </c>
      <c r="CU236" s="29">
        <v>5.4</v>
      </c>
      <c r="CV236" s="29">
        <v>148</v>
      </c>
      <c r="CW236" s="29">
        <v>14.4</v>
      </c>
      <c r="CX236" s="28">
        <v>3.1590909090909086E-2</v>
      </c>
      <c r="CY236" s="28">
        <v>2.8019409222922717E-2</v>
      </c>
      <c r="CZ236" s="31">
        <v>7.1527777777777777</v>
      </c>
      <c r="DA236" s="5">
        <v>4364.7619047619046</v>
      </c>
      <c r="DB236" s="9"/>
      <c r="DC236" s="9"/>
    </row>
    <row r="237" spans="1:107" ht="20">
      <c r="A237" s="25" t="s">
        <v>1009</v>
      </c>
      <c r="B237" s="25" t="s">
        <v>1010</v>
      </c>
      <c r="C237" s="26" t="s">
        <v>121</v>
      </c>
      <c r="D237" s="26" t="s">
        <v>1137</v>
      </c>
      <c r="E237" s="32" t="s">
        <v>99</v>
      </c>
      <c r="F237" s="32" t="s">
        <v>1138</v>
      </c>
      <c r="G237" s="27">
        <v>0.85</v>
      </c>
      <c r="H237" s="27">
        <v>0.88101251551992066</v>
      </c>
      <c r="I237" s="28">
        <v>9.0499999999999997E-2</v>
      </c>
      <c r="J237" s="28">
        <v>0.14083163265455281</v>
      </c>
      <c r="K237" s="28">
        <v>3.6999999999999998E-2</v>
      </c>
      <c r="L237" s="28">
        <v>9.8099999999999993E-2</v>
      </c>
      <c r="M237" s="28">
        <v>8.1422999999999995E-2</v>
      </c>
      <c r="N237" s="28">
        <v>0.13802185887880483</v>
      </c>
      <c r="O237" s="28">
        <v>-4.4286375606469863E-4</v>
      </c>
      <c r="P237" s="28">
        <v>2.2581798774045869E-2</v>
      </c>
      <c r="Q237" s="29">
        <v>406.9</v>
      </c>
      <c r="R237" s="29">
        <v>0</v>
      </c>
      <c r="S237" s="29">
        <v>20.2</v>
      </c>
      <c r="T237" s="29">
        <v>20.2</v>
      </c>
      <c r="U237" s="29">
        <v>427.09999999999997</v>
      </c>
      <c r="V237" s="29">
        <v>26.8</v>
      </c>
      <c r="W237" s="29">
        <v>400.29999999999995</v>
      </c>
      <c r="X237" s="30">
        <v>6.2748770779676902E-2</v>
      </c>
      <c r="Y237" s="31">
        <v>0.10577961829312207</v>
      </c>
      <c r="Z237" s="30">
        <v>0.12453760789149199</v>
      </c>
      <c r="AA237" s="30">
        <v>4.7295715289159448E-2</v>
      </c>
      <c r="AB237" s="30">
        <v>0.14225352112676057</v>
      </c>
      <c r="AC237" s="30">
        <v>4.9643647087736546E-2</v>
      </c>
      <c r="AD237" s="29">
        <v>7.2999999999999995E-2</v>
      </c>
      <c r="AE237" s="31">
        <v>2.1879722222222227</v>
      </c>
      <c r="AF237" s="30">
        <v>0.1414213562373095</v>
      </c>
      <c r="AG237" s="30">
        <v>0.5207841443438922</v>
      </c>
      <c r="AH237" s="31">
        <v>0.26701570680628267</v>
      </c>
      <c r="AI237" s="1">
        <v>10.64516129032258</v>
      </c>
      <c r="AJ237" s="31">
        <v>21.529100529100528</v>
      </c>
      <c r="AK237" s="31">
        <v>20.866666666666667</v>
      </c>
      <c r="AL237" s="31">
        <v>18.25</v>
      </c>
      <c r="AM237" s="31">
        <v>1.2664176781823839</v>
      </c>
      <c r="AN237" s="31">
        <v>2.8654929577464787</v>
      </c>
      <c r="AO237" s="31">
        <v>1.114794520547945</v>
      </c>
      <c r="AP237" s="31">
        <v>15.162878787878787</v>
      </c>
      <c r="AQ237" s="31">
        <v>13.523648648648646</v>
      </c>
      <c r="AR237" s="31">
        <v>2.9564254062038406</v>
      </c>
      <c r="AS237" s="31">
        <v>1.0967123287671232</v>
      </c>
      <c r="AT237" s="30">
        <v>0.21025641025641023</v>
      </c>
      <c r="AU237" s="30">
        <v>1.0076185795035634E-2</v>
      </c>
      <c r="AV237" s="28">
        <v>0.127</v>
      </c>
      <c r="AW237" s="28">
        <v>0.32899999999999996</v>
      </c>
      <c r="AX237" s="28">
        <v>9.5000000000000001E-2</v>
      </c>
      <c r="AY237" s="28">
        <v>0.10300000000000001</v>
      </c>
      <c r="AZ237" s="30">
        <v>0.17</v>
      </c>
      <c r="BA237" s="30">
        <v>0.17499999999999999</v>
      </c>
      <c r="BB237" s="30">
        <v>0.14038876889848811</v>
      </c>
      <c r="BC237" s="30">
        <v>0.1606036576528507</v>
      </c>
      <c r="BD237" s="30">
        <v>5.4606552786334354E-2</v>
      </c>
      <c r="BE237" s="30">
        <v>7.3928871464575746E-2</v>
      </c>
      <c r="BF237" s="30">
        <v>0.26505576208178439</v>
      </c>
      <c r="BG237" s="30">
        <v>1.2699999999999999E-2</v>
      </c>
      <c r="BH237" s="29">
        <v>18.899999999999999</v>
      </c>
      <c r="BI237" s="29">
        <v>19.5</v>
      </c>
      <c r="BJ237" s="29">
        <v>26.4</v>
      </c>
      <c r="BK237" s="29">
        <v>26.4</v>
      </c>
      <c r="BL237" s="29">
        <v>365</v>
      </c>
      <c r="BM237" s="29">
        <v>357.1</v>
      </c>
      <c r="BN237" s="29">
        <v>28.4</v>
      </c>
      <c r="BO237" s="29">
        <v>29.6</v>
      </c>
      <c r="BP237" s="29">
        <v>19.402527881040893</v>
      </c>
      <c r="BQ237" s="29">
        <v>-15.509999999999998</v>
      </c>
      <c r="BR237" s="29">
        <v>0</v>
      </c>
      <c r="BS237" s="29">
        <v>7.7399999999999993</v>
      </c>
      <c r="BT237" s="30">
        <v>0.39891709201269138</v>
      </c>
      <c r="BU237" s="29">
        <v>11.662527881040894</v>
      </c>
      <c r="BV237" s="29">
        <v>27.27</v>
      </c>
      <c r="BW237" s="29">
        <v>11.760000000000002</v>
      </c>
      <c r="BX237" s="29">
        <v>138.9</v>
      </c>
      <c r="BY237" s="29">
        <v>120.81</v>
      </c>
      <c r="BZ237" s="29">
        <v>142</v>
      </c>
      <c r="CA237" s="29">
        <v>135.39999999999998</v>
      </c>
      <c r="CB237" s="29">
        <v>-4.0999999999999996</v>
      </c>
      <c r="CC237" s="31">
        <v>0.49099999999999999</v>
      </c>
      <c r="CD237" s="31">
        <v>1.39</v>
      </c>
      <c r="CE237" s="31">
        <v>0.36</v>
      </c>
      <c r="CF237" s="31">
        <v>0.51409361484347438</v>
      </c>
      <c r="CG237" s="31">
        <v>0.60502611845805943</v>
      </c>
      <c r="CH237" s="29">
        <v>15.379</v>
      </c>
      <c r="CI237" s="29">
        <v>10.905000000000001</v>
      </c>
      <c r="CJ237" s="29">
        <v>-4.0999999999999996</v>
      </c>
      <c r="CK237" s="28">
        <f t="shared" si="6"/>
        <v>-0.15034836817015035</v>
      </c>
      <c r="CL237" s="34">
        <f t="shared" si="7"/>
        <v>2.6957163958641068</v>
      </c>
      <c r="CM237" s="29">
        <v>26.9</v>
      </c>
      <c r="CN237" s="29">
        <v>7.13</v>
      </c>
      <c r="CO237" s="29">
        <v>19.5</v>
      </c>
      <c r="CP237" s="29">
        <v>406.9</v>
      </c>
      <c r="CQ237" s="29">
        <v>29.6</v>
      </c>
      <c r="CR237" s="29">
        <v>400.29999999999995</v>
      </c>
      <c r="CS237" s="29">
        <v>27.27</v>
      </c>
      <c r="CT237" s="29">
        <v>3.8640000000000003</v>
      </c>
      <c r="CU237" s="29">
        <v>26.139999999999997</v>
      </c>
      <c r="CV237" s="29">
        <v>139.26399999999998</v>
      </c>
      <c r="CW237" s="29">
        <v>29.56</v>
      </c>
      <c r="CX237" s="28">
        <v>0.13476786865036003</v>
      </c>
      <c r="CY237" s="28">
        <v>0.1540934146588876</v>
      </c>
      <c r="CZ237" s="31">
        <v>13.541948579161028</v>
      </c>
      <c r="DA237" s="5">
        <v>13.118131868131867</v>
      </c>
      <c r="DB237" s="9"/>
      <c r="DC237" s="9"/>
    </row>
    <row r="238" spans="1:107" ht="20">
      <c r="A238" s="25" t="s">
        <v>525</v>
      </c>
      <c r="B238" s="25" t="s">
        <v>526</v>
      </c>
      <c r="C238" s="26" t="s">
        <v>119</v>
      </c>
      <c r="D238" s="26" t="s">
        <v>1137</v>
      </c>
      <c r="E238" s="32" t="s">
        <v>99</v>
      </c>
      <c r="F238" s="32" t="s">
        <v>1138</v>
      </c>
      <c r="G238" s="27">
        <v>0.99</v>
      </c>
      <c r="H238" s="27">
        <v>1.2536718110427216</v>
      </c>
      <c r="I238" s="28">
        <v>9.0499999999999997E-2</v>
      </c>
      <c r="J238" s="28">
        <v>0.1745572988993663</v>
      </c>
      <c r="K238" s="28">
        <v>3.2000000000000001E-2</v>
      </c>
      <c r="L238" s="28">
        <v>9.3100000000000002E-2</v>
      </c>
      <c r="M238" s="28">
        <v>7.7272999999999994E-2</v>
      </c>
      <c r="N238" s="28">
        <v>0.14908801893000431</v>
      </c>
      <c r="O238" s="28">
        <v>-0.10192173773921498</v>
      </c>
      <c r="P238" s="28">
        <v>-6.7741770803772361E-2</v>
      </c>
      <c r="Q238" s="29">
        <v>34.4</v>
      </c>
      <c r="R238" s="29">
        <v>0</v>
      </c>
      <c r="S238" s="29">
        <v>12.2</v>
      </c>
      <c r="T238" s="29">
        <v>12.2</v>
      </c>
      <c r="U238" s="29">
        <v>46.599999999999994</v>
      </c>
      <c r="V238" s="29">
        <v>1.63</v>
      </c>
      <c r="W238" s="29">
        <v>44.969999999999992</v>
      </c>
      <c r="X238" s="30">
        <v>3.4978540772532193E-2</v>
      </c>
      <c r="Y238" s="31">
        <v>4.9598223198243162E-2</v>
      </c>
      <c r="Z238" s="30">
        <v>0.14235705950991831</v>
      </c>
      <c r="AA238" s="30">
        <v>0.26180257510729615</v>
      </c>
      <c r="AB238" s="30">
        <v>0.16598639455782313</v>
      </c>
      <c r="AC238" s="30">
        <v>0.35465116279069769</v>
      </c>
      <c r="AD238" s="29">
        <v>8.9999999999999993E-3</v>
      </c>
      <c r="AE238" s="31">
        <v>0.82152777777777797</v>
      </c>
      <c r="AF238" s="30">
        <v>0.1</v>
      </c>
      <c r="AG238" s="30">
        <v>0.40649999999999997</v>
      </c>
      <c r="AH238" s="31">
        <v>0.2</v>
      </c>
      <c r="AI238" s="1">
        <v>14.748784440842787</v>
      </c>
      <c r="AJ238" s="31">
        <v>6.0777385159010597</v>
      </c>
      <c r="AK238" s="31">
        <v>5.9722222222222223</v>
      </c>
      <c r="AL238" s="31">
        <v>4.5</v>
      </c>
      <c r="AM238" s="31" t="s">
        <v>100</v>
      </c>
      <c r="AN238" s="31">
        <v>0.46802721088435373</v>
      </c>
      <c r="AO238" s="31">
        <v>0.17870129870129869</v>
      </c>
      <c r="AP238" s="31">
        <v>4.9417582417582411</v>
      </c>
      <c r="AQ238" s="31">
        <v>4.1638888888888879</v>
      </c>
      <c r="AR238" s="31">
        <v>0.53491138337100019</v>
      </c>
      <c r="AS238" s="31">
        <v>0.23361038961038957</v>
      </c>
      <c r="AT238" s="30">
        <v>0.21180555555555555</v>
      </c>
      <c r="AU238" s="30">
        <v>3.5465116279069765E-2</v>
      </c>
      <c r="AV238" s="28">
        <v>5.7999999999999996E-3</v>
      </c>
      <c r="AW238" s="28">
        <v>0.21100000000000002</v>
      </c>
      <c r="AX238" s="28">
        <v>7.1800000000000003E-2</v>
      </c>
      <c r="AY238" s="28">
        <v>0.254</v>
      </c>
      <c r="AZ238" s="30" t="s">
        <v>100</v>
      </c>
      <c r="BA238" s="30" t="s">
        <v>100</v>
      </c>
      <c r="BB238" s="30">
        <v>7.2635561160151324E-2</v>
      </c>
      <c r="BC238" s="30">
        <v>8.1346248126231951E-2</v>
      </c>
      <c r="BD238" s="30">
        <v>2.9922077922077919E-2</v>
      </c>
      <c r="BE238" s="30">
        <v>4.7272727272727272E-2</v>
      </c>
      <c r="BF238" s="30">
        <v>0.24902216427640156</v>
      </c>
      <c r="BG238" s="30">
        <v>8.6899999999999991E-2</v>
      </c>
      <c r="BH238" s="29">
        <v>5.66</v>
      </c>
      <c r="BI238" s="29">
        <v>5.76</v>
      </c>
      <c r="BJ238" s="29">
        <v>9.1</v>
      </c>
      <c r="BK238" s="29">
        <v>9.1</v>
      </c>
      <c r="BL238" s="29">
        <v>192.5</v>
      </c>
      <c r="BM238" s="29">
        <v>192.5</v>
      </c>
      <c r="BN238" s="29">
        <v>11.3</v>
      </c>
      <c r="BO238" s="29">
        <v>10.8</v>
      </c>
      <c r="BP238" s="29">
        <v>6.8338983050847455</v>
      </c>
      <c r="BQ238" s="29">
        <v>-5.5</v>
      </c>
      <c r="BR238" s="29">
        <v>0</v>
      </c>
      <c r="BS238" s="29">
        <v>15.1</v>
      </c>
      <c r="BT238" s="30">
        <v>2.2095734126984126</v>
      </c>
      <c r="BU238" s="29">
        <v>-8.2661016949152533</v>
      </c>
      <c r="BV238" s="29">
        <v>-3.84</v>
      </c>
      <c r="BW238" s="29">
        <v>-9.34</v>
      </c>
      <c r="BX238" s="29">
        <v>79.3</v>
      </c>
      <c r="BY238" s="29">
        <v>84.009999999999991</v>
      </c>
      <c r="BZ238" s="29">
        <v>73.5</v>
      </c>
      <c r="CA238" s="29">
        <v>84.070000000000007</v>
      </c>
      <c r="CB238" s="29">
        <v>-1.22</v>
      </c>
      <c r="CC238" s="31">
        <v>0.27100000000000002</v>
      </c>
      <c r="CD238" s="31">
        <v>0.34599999999999997</v>
      </c>
      <c r="CE238" s="31">
        <v>0.36</v>
      </c>
      <c r="CF238" s="31">
        <v>0.75098318111994877</v>
      </c>
      <c r="CG238" s="31">
        <v>1.0385970537008447</v>
      </c>
      <c r="CH238" s="29">
        <v>7.5750000000000002</v>
      </c>
      <c r="CI238" s="29">
        <v>3.6270000000000002</v>
      </c>
      <c r="CJ238" s="29">
        <v>-1.22</v>
      </c>
      <c r="CK238" s="28" t="str">
        <f t="shared" si="6"/>
        <v>NA</v>
      </c>
      <c r="CL238" s="34">
        <f t="shared" si="7"/>
        <v>2.2897585345545375</v>
      </c>
      <c r="CM238" s="29">
        <v>7.67</v>
      </c>
      <c r="CN238" s="29">
        <v>1.91</v>
      </c>
      <c r="CO238" s="29">
        <v>5.76</v>
      </c>
      <c r="CP238" s="29">
        <v>34.4</v>
      </c>
      <c r="CQ238" s="29">
        <v>10.8</v>
      </c>
      <c r="CR238" s="29">
        <v>44.969999999999992</v>
      </c>
      <c r="CS238" s="29">
        <v>-3.84</v>
      </c>
      <c r="CT238" s="29">
        <v>0</v>
      </c>
      <c r="CU238" s="29">
        <v>9.1</v>
      </c>
      <c r="CV238" s="29">
        <v>84.070000000000007</v>
      </c>
      <c r="CW238" s="29">
        <v>11.3</v>
      </c>
      <c r="CX238" s="28">
        <v>7.2635561160151324E-2</v>
      </c>
      <c r="CY238" s="28">
        <v>8.1346248126231951E-2</v>
      </c>
      <c r="CZ238" s="31">
        <v>3.979646017699114</v>
      </c>
      <c r="DA238" s="5">
        <v>0.5</v>
      </c>
      <c r="DB238" s="9"/>
      <c r="DC238" s="9"/>
    </row>
    <row r="239" spans="1:107" ht="20">
      <c r="A239" s="25" t="s">
        <v>705</v>
      </c>
      <c r="B239" s="25" t="s">
        <v>706</v>
      </c>
      <c r="C239" s="26" t="s">
        <v>111</v>
      </c>
      <c r="D239" s="26" t="s">
        <v>1137</v>
      </c>
      <c r="E239" s="32" t="s">
        <v>99</v>
      </c>
      <c r="F239" s="32" t="s">
        <v>1138</v>
      </c>
      <c r="G239" s="27">
        <v>0.59</v>
      </c>
      <c r="H239" s="27">
        <v>1.0276976744186046</v>
      </c>
      <c r="I239" s="28">
        <v>9.0499999999999997E-2</v>
      </c>
      <c r="J239" s="28">
        <v>0.15410663953488371</v>
      </c>
      <c r="K239" s="28">
        <v>4.7E-2</v>
      </c>
      <c r="L239" s="28">
        <v>0.1081</v>
      </c>
      <c r="M239" s="28">
        <v>8.9722999999999997E-2</v>
      </c>
      <c r="N239" s="28">
        <v>0.11564525187265917</v>
      </c>
      <c r="O239" s="28">
        <v>-0.14933163953488371</v>
      </c>
      <c r="P239" s="28">
        <v>-9.7993743088932189E-2</v>
      </c>
      <c r="Q239" s="29">
        <v>21.5</v>
      </c>
      <c r="R239" s="29">
        <v>0</v>
      </c>
      <c r="S239" s="29">
        <v>31.9</v>
      </c>
      <c r="T239" s="29">
        <v>31.9</v>
      </c>
      <c r="U239" s="29">
        <v>53.4</v>
      </c>
      <c r="V239" s="29">
        <v>2.15</v>
      </c>
      <c r="W239" s="29">
        <v>51.25</v>
      </c>
      <c r="X239" s="30">
        <v>4.0262172284644196E-2</v>
      </c>
      <c r="Y239" s="31">
        <v>1.2101210121012101E-2</v>
      </c>
      <c r="Z239" s="30">
        <v>0.44553072625698326</v>
      </c>
      <c r="AA239" s="30">
        <v>0.59737827715355807</v>
      </c>
      <c r="AB239" s="30">
        <v>0.80352644836272036</v>
      </c>
      <c r="AC239" s="30">
        <v>1.483720930232558</v>
      </c>
      <c r="AD239" s="29">
        <v>8.9999999999999993E-3</v>
      </c>
      <c r="AE239" s="31">
        <v>0.56366666666666665</v>
      </c>
      <c r="AF239" s="30" t="s">
        <v>100</v>
      </c>
      <c r="AG239" s="30" t="s">
        <v>100</v>
      </c>
      <c r="AH239" s="31">
        <v>0.28000000000000003</v>
      </c>
      <c r="AI239" s="1">
        <v>1.3056994818652849</v>
      </c>
      <c r="AJ239" s="31">
        <v>41.828793774319067</v>
      </c>
      <c r="AK239" s="31">
        <v>112.56544502617801</v>
      </c>
      <c r="AL239" s="31" t="s">
        <v>100</v>
      </c>
      <c r="AM239" s="31" t="s">
        <v>100</v>
      </c>
      <c r="AN239" s="31">
        <v>0.54156171284634758</v>
      </c>
      <c r="AO239" s="31">
        <v>0.28743315508021394</v>
      </c>
      <c r="AP239" s="31">
        <v>20.337301587301589</v>
      </c>
      <c r="AQ239" s="31">
        <v>12.030516431924884</v>
      </c>
      <c r="AR239" s="31">
        <v>0.73794096472282233</v>
      </c>
      <c r="AS239" s="31">
        <v>0.68516042780748665</v>
      </c>
      <c r="AT239" s="30">
        <v>0</v>
      </c>
      <c r="AU239" s="30">
        <v>0</v>
      </c>
      <c r="AV239" s="28">
        <v>-0.75700000000000001</v>
      </c>
      <c r="AW239" s="28" t="s">
        <v>100</v>
      </c>
      <c r="AX239" s="28">
        <v>-0.25600000000000001</v>
      </c>
      <c r="AY239" s="28" t="s">
        <v>100</v>
      </c>
      <c r="AZ239" s="30" t="s">
        <v>100</v>
      </c>
      <c r="BA239" s="30" t="s">
        <v>100</v>
      </c>
      <c r="BB239" s="30">
        <v>4.7749999999999997E-3</v>
      </c>
      <c r="BC239" s="30">
        <v>1.7651508783726989E-2</v>
      </c>
      <c r="BD239" s="30">
        <v>2.7324749642346209E-3</v>
      </c>
      <c r="BE239" s="30">
        <v>3.6051502145922745E-2</v>
      </c>
      <c r="BF239" s="30">
        <v>0.5</v>
      </c>
      <c r="BG239" s="30" t="s">
        <v>100</v>
      </c>
      <c r="BH239" s="29">
        <v>0.51400000000000001</v>
      </c>
      <c r="BI239" s="29">
        <v>0.191</v>
      </c>
      <c r="BJ239" s="29">
        <v>2.52</v>
      </c>
      <c r="BK239" s="29">
        <v>2.52</v>
      </c>
      <c r="BL239" s="29">
        <v>74.8</v>
      </c>
      <c r="BM239" s="29">
        <v>69.900000000000006</v>
      </c>
      <c r="BN239" s="29">
        <v>4.7</v>
      </c>
      <c r="BO239" s="29">
        <v>4.26</v>
      </c>
      <c r="BP239" s="29">
        <v>1.26</v>
      </c>
      <c r="BQ239" s="29">
        <v>-9.0000000000000302E-2</v>
      </c>
      <c r="BR239" s="29">
        <v>0</v>
      </c>
      <c r="BS239" s="29">
        <v>0.94699999999999995</v>
      </c>
      <c r="BT239" s="30">
        <v>0.75158730158730158</v>
      </c>
      <c r="BU239" s="29">
        <v>0.31300000000000006</v>
      </c>
      <c r="BV239" s="29">
        <v>-0.6659999999999997</v>
      </c>
      <c r="BW239" s="29">
        <v>-0.75600000000000001</v>
      </c>
      <c r="BX239" s="29">
        <v>40</v>
      </c>
      <c r="BY239" s="29">
        <v>71.382000000000005</v>
      </c>
      <c r="BZ239" s="29">
        <v>39.700000000000003</v>
      </c>
      <c r="CA239" s="29">
        <v>69.449999999999989</v>
      </c>
      <c r="CB239" s="29">
        <v>0</v>
      </c>
      <c r="CC239" s="31">
        <v>-3.0000000000000001E-3</v>
      </c>
      <c r="CD239" s="31">
        <v>0.621</v>
      </c>
      <c r="CE239" s="31">
        <v>0.36</v>
      </c>
      <c r="CF239" s="31" t="s">
        <v>100</v>
      </c>
      <c r="CG239" s="31" t="s">
        <v>100</v>
      </c>
      <c r="CH239" s="29" t="s">
        <v>100</v>
      </c>
      <c r="CI239" s="29" t="s">
        <v>100</v>
      </c>
      <c r="CJ239" s="29">
        <v>0</v>
      </c>
      <c r="CK239" s="28">
        <f t="shared" si="6"/>
        <v>0</v>
      </c>
      <c r="CL239" s="34">
        <f t="shared" si="7"/>
        <v>1.0770338372930166</v>
      </c>
      <c r="CM239" s="29">
        <v>0.58599999999999997</v>
      </c>
      <c r="CN239" s="29">
        <v>0.38600000000000001</v>
      </c>
      <c r="CO239" s="29">
        <v>0.191</v>
      </c>
      <c r="CP239" s="29">
        <v>21.5</v>
      </c>
      <c r="CQ239" s="29">
        <v>4.26</v>
      </c>
      <c r="CR239" s="29">
        <v>51.25</v>
      </c>
      <c r="CS239" s="29" t="s">
        <v>100</v>
      </c>
      <c r="CT239" s="29">
        <v>0</v>
      </c>
      <c r="CU239" s="29">
        <v>2.52</v>
      </c>
      <c r="CV239" s="29">
        <v>69.449999999999989</v>
      </c>
      <c r="CW239" s="29">
        <v>4.7</v>
      </c>
      <c r="CX239" s="28">
        <v>4.7749999999999997E-3</v>
      </c>
      <c r="CY239" s="28">
        <v>1.7651508783726989E-2</v>
      </c>
      <c r="CZ239" s="31">
        <v>10.904255319148936</v>
      </c>
      <c r="DA239" s="5">
        <v>2.7004048582995952</v>
      </c>
      <c r="DB239" s="9"/>
      <c r="DC239" s="9"/>
    </row>
    <row r="240" spans="1:107" ht="20">
      <c r="A240" s="25" t="s">
        <v>651</v>
      </c>
      <c r="B240" s="25" t="s">
        <v>652</v>
      </c>
      <c r="C240" s="26" t="s">
        <v>111</v>
      </c>
      <c r="D240" s="26" t="s">
        <v>1137</v>
      </c>
      <c r="E240" s="32" t="s">
        <v>99</v>
      </c>
      <c r="F240" s="32" t="s">
        <v>1138</v>
      </c>
      <c r="G240" s="27">
        <v>0.59</v>
      </c>
      <c r="H240" s="27">
        <v>0.61153355065289272</v>
      </c>
      <c r="I240" s="28">
        <v>9.0499999999999997E-2</v>
      </c>
      <c r="J240" s="28">
        <v>0.11644378633408679</v>
      </c>
      <c r="K240" s="28">
        <v>3.6999999999999998E-2</v>
      </c>
      <c r="L240" s="28">
        <v>9.8099999999999993E-2</v>
      </c>
      <c r="M240" s="28">
        <v>8.1422999999999995E-2</v>
      </c>
      <c r="N240" s="28">
        <v>0.11488868924997993</v>
      </c>
      <c r="O240" s="28">
        <v>6.8171598281297832E-2</v>
      </c>
      <c r="P240" s="28">
        <v>0.16372774877123586</v>
      </c>
      <c r="Q240" s="29">
        <v>26.9</v>
      </c>
      <c r="R240" s="29">
        <v>0</v>
      </c>
      <c r="S240" s="29">
        <v>1.25</v>
      </c>
      <c r="T240" s="29">
        <v>1.25</v>
      </c>
      <c r="U240" s="29">
        <v>28.15</v>
      </c>
      <c r="V240" s="29">
        <v>3.04</v>
      </c>
      <c r="W240" s="29">
        <v>25.11</v>
      </c>
      <c r="X240" s="30">
        <v>0.10799289520426289</v>
      </c>
      <c r="Y240" s="31">
        <v>4.5880913539967379E-2</v>
      </c>
      <c r="Z240" s="30">
        <v>0.12315270935960591</v>
      </c>
      <c r="AA240" s="30">
        <v>4.4404973357015987E-2</v>
      </c>
      <c r="AB240" s="30">
        <v>0.14044943820224717</v>
      </c>
      <c r="AC240" s="30">
        <v>4.6468401486988851E-2</v>
      </c>
      <c r="AD240" s="29">
        <v>2.7E-2</v>
      </c>
      <c r="AE240" s="31">
        <v>0.40233333333333343</v>
      </c>
      <c r="AF240" s="30">
        <v>4.4721359549995794E-2</v>
      </c>
      <c r="AG240" s="30">
        <v>0.54336451853244883</v>
      </c>
      <c r="AH240" s="31">
        <v>0.22807017543859656</v>
      </c>
      <c r="AI240" s="1">
        <v>161.42857142857142</v>
      </c>
      <c r="AJ240" s="31">
        <v>12.570093457943925</v>
      </c>
      <c r="AK240" s="31">
        <v>17.243589743589741</v>
      </c>
      <c r="AL240" s="31" t="s">
        <v>100</v>
      </c>
      <c r="AM240" s="31" t="s">
        <v>100</v>
      </c>
      <c r="AN240" s="31">
        <v>3.0224719101123592</v>
      </c>
      <c r="AO240" s="31">
        <v>0.27646454265159298</v>
      </c>
      <c r="AP240" s="31">
        <v>11.110619469026549</v>
      </c>
      <c r="AQ240" s="31">
        <v>10.506276150627615</v>
      </c>
      <c r="AR240" s="31">
        <v>3.5316455696202529</v>
      </c>
      <c r="AS240" s="31">
        <v>0.25806783144912643</v>
      </c>
      <c r="AT240" s="30">
        <v>0</v>
      </c>
      <c r="AU240" s="30">
        <v>0</v>
      </c>
      <c r="AV240" s="28" t="s">
        <v>100</v>
      </c>
      <c r="AW240" s="28">
        <v>0.28600000000000003</v>
      </c>
      <c r="AX240" s="28">
        <v>0.215</v>
      </c>
      <c r="AY240" s="28">
        <v>0.13200000000000001</v>
      </c>
      <c r="AZ240" s="30" t="s">
        <v>100</v>
      </c>
      <c r="BA240" s="30" t="s">
        <v>100</v>
      </c>
      <c r="BB240" s="30">
        <v>0.18461538461538463</v>
      </c>
      <c r="BC240" s="30">
        <v>0.27861643802121577</v>
      </c>
      <c r="BD240" s="30">
        <v>1.61993769470405E-2</v>
      </c>
      <c r="BE240" s="30">
        <v>2.3468328141225337E-2</v>
      </c>
      <c r="BF240" s="30">
        <v>0.21457286432160805</v>
      </c>
      <c r="BG240" s="30" t="s">
        <v>100</v>
      </c>
      <c r="BH240" s="29">
        <v>2.14</v>
      </c>
      <c r="BI240" s="29">
        <v>1.56</v>
      </c>
      <c r="BJ240" s="29">
        <v>2.2599999999999998</v>
      </c>
      <c r="BK240" s="29">
        <v>2.2599999999999998</v>
      </c>
      <c r="BL240" s="29">
        <v>97.3</v>
      </c>
      <c r="BM240" s="29">
        <v>96.3</v>
      </c>
      <c r="BN240" s="29">
        <v>2.86</v>
      </c>
      <c r="BO240" s="29">
        <v>2.39</v>
      </c>
      <c r="BP240" s="29">
        <v>1.7750653266331657</v>
      </c>
      <c r="BQ240" s="29">
        <v>-0.99199999999999999</v>
      </c>
      <c r="BR240" s="29">
        <v>0</v>
      </c>
      <c r="BS240" s="29">
        <v>0.41799999999999998</v>
      </c>
      <c r="BT240" s="30">
        <v>0.23548429104456486</v>
      </c>
      <c r="BU240" s="29">
        <v>1.3570653266331658</v>
      </c>
      <c r="BV240" s="29">
        <v>2.1340000000000003</v>
      </c>
      <c r="BW240" s="29">
        <v>1.1420000000000001</v>
      </c>
      <c r="BX240" s="29">
        <v>8.4499999999999993</v>
      </c>
      <c r="BY240" s="29">
        <v>6.3709999999999996</v>
      </c>
      <c r="BZ240" s="29">
        <v>8.9</v>
      </c>
      <c r="CA240" s="29">
        <v>7.11</v>
      </c>
      <c r="CB240" s="29">
        <v>0</v>
      </c>
      <c r="CC240" s="31">
        <v>0.16200000000000001</v>
      </c>
      <c r="CD240" s="31">
        <v>0.11</v>
      </c>
      <c r="CE240" s="31">
        <v>0.36</v>
      </c>
      <c r="CF240" s="31" t="s">
        <v>100</v>
      </c>
      <c r="CG240" s="31" t="s">
        <v>100</v>
      </c>
      <c r="CH240" s="29" t="s">
        <v>100</v>
      </c>
      <c r="CI240" s="29" t="s">
        <v>100</v>
      </c>
      <c r="CJ240" s="29">
        <v>0</v>
      </c>
      <c r="CK240" s="28">
        <f t="shared" si="6"/>
        <v>0</v>
      </c>
      <c r="CL240" s="34">
        <f t="shared" si="7"/>
        <v>13.684950773558368</v>
      </c>
      <c r="CM240" s="29">
        <v>1.99</v>
      </c>
      <c r="CN240" s="29">
        <v>0.42699999999999999</v>
      </c>
      <c r="CO240" s="29">
        <v>1.56</v>
      </c>
      <c r="CP240" s="29">
        <v>26.9</v>
      </c>
      <c r="CQ240" s="29">
        <v>2.39</v>
      </c>
      <c r="CR240" s="29">
        <v>25.11</v>
      </c>
      <c r="CS240" s="29" t="s">
        <v>100</v>
      </c>
      <c r="CT240" s="29">
        <v>0</v>
      </c>
      <c r="CU240" s="29">
        <v>2.2599999999999998</v>
      </c>
      <c r="CV240" s="29">
        <v>7.11</v>
      </c>
      <c r="CW240" s="29">
        <v>2.86</v>
      </c>
      <c r="CX240" s="28">
        <v>0.18461538461538463</v>
      </c>
      <c r="CY240" s="28">
        <v>0.27861643802121577</v>
      </c>
      <c r="CZ240" s="31">
        <v>8.77972027972028</v>
      </c>
      <c r="DA240" s="5">
        <v>2.3482014388489212</v>
      </c>
      <c r="DB240" s="9"/>
      <c r="DC240" s="9"/>
    </row>
    <row r="241" spans="1:107" ht="20">
      <c r="A241" s="25" t="s">
        <v>286</v>
      </c>
      <c r="B241" s="25" t="s">
        <v>287</v>
      </c>
      <c r="C241" s="26" t="s">
        <v>103</v>
      </c>
      <c r="D241" s="26" t="s">
        <v>1137</v>
      </c>
      <c r="E241" s="32" t="s">
        <v>99</v>
      </c>
      <c r="F241" s="32" t="s">
        <v>1138</v>
      </c>
      <c r="G241" s="27">
        <v>0.79</v>
      </c>
      <c r="H241" s="27">
        <v>3.9698439978847175</v>
      </c>
      <c r="I241" s="28">
        <v>9.0499999999999997E-2</v>
      </c>
      <c r="J241" s="28">
        <v>0.42037088180856691</v>
      </c>
      <c r="K241" s="28">
        <v>3.2000000000000001E-2</v>
      </c>
      <c r="L241" s="28">
        <v>9.3100000000000002E-2</v>
      </c>
      <c r="M241" s="28">
        <v>7.7272999999999994E-2</v>
      </c>
      <c r="N241" s="28">
        <v>0.14554956874506711</v>
      </c>
      <c r="O241" s="28">
        <v>-0.5718514012890864</v>
      </c>
      <c r="P241" s="28">
        <v>-0.20556619384897401</v>
      </c>
      <c r="Q241" s="29">
        <v>378.2</v>
      </c>
      <c r="R241" s="29">
        <v>0</v>
      </c>
      <c r="S241" s="29">
        <v>1522.3</v>
      </c>
      <c r="T241" s="29">
        <v>1522.3</v>
      </c>
      <c r="U241" s="29">
        <v>1900.5</v>
      </c>
      <c r="V241" s="29">
        <v>192.7</v>
      </c>
      <c r="W241" s="29">
        <v>1707.8</v>
      </c>
      <c r="X241" s="30">
        <v>0.10139436990265718</v>
      </c>
      <c r="Y241" s="31">
        <v>6.2282091917591126E-2</v>
      </c>
      <c r="Z241" s="30">
        <v>0.64580858645851014</v>
      </c>
      <c r="AA241" s="30">
        <v>0.80099973691133908</v>
      </c>
      <c r="AB241" s="30">
        <v>1.8233321355851</v>
      </c>
      <c r="AC241" s="30">
        <v>4.025118984664199</v>
      </c>
      <c r="AD241" s="29">
        <v>2.4E-2</v>
      </c>
      <c r="AE241" s="31">
        <v>1.1460000000000001</v>
      </c>
      <c r="AF241" s="30">
        <v>0.11401754250991379</v>
      </c>
      <c r="AG241" s="30">
        <v>0.3986228697750448</v>
      </c>
      <c r="AH241" s="31">
        <v>0.25</v>
      </c>
      <c r="AI241" s="1" t="s">
        <v>100</v>
      </c>
      <c r="AJ241" s="31" t="s">
        <v>100</v>
      </c>
      <c r="AK241" s="31" t="s">
        <v>100</v>
      </c>
      <c r="AL241" s="31" t="s">
        <v>100</v>
      </c>
      <c r="AM241" s="31" t="s">
        <v>100</v>
      </c>
      <c r="AN241" s="31">
        <v>0.4529883818421368</v>
      </c>
      <c r="AO241" s="31">
        <v>0.20237585616438356</v>
      </c>
      <c r="AP241" s="31" t="s">
        <v>100</v>
      </c>
      <c r="AQ241" s="31" t="s">
        <v>100</v>
      </c>
      <c r="AR241" s="31">
        <v>0.78900438900438896</v>
      </c>
      <c r="AS241" s="31">
        <v>0.9138484589041096</v>
      </c>
      <c r="AT241" s="30" t="s">
        <v>100</v>
      </c>
      <c r="AU241" s="30">
        <v>0</v>
      </c>
      <c r="AV241" s="28" t="s">
        <v>100</v>
      </c>
      <c r="AW241" s="28" t="s">
        <v>100</v>
      </c>
      <c r="AX241" s="28">
        <v>-6.7199999999999996E-2</v>
      </c>
      <c r="AY241" s="28">
        <v>5.7500000000000002E-2</v>
      </c>
      <c r="AZ241" s="30" t="s">
        <v>100</v>
      </c>
      <c r="BA241" s="30">
        <v>-0.73</v>
      </c>
      <c r="BB241" s="30">
        <v>-0.15148051948051949</v>
      </c>
      <c r="BC241" s="30">
        <v>-6.0016625103906901E-2</v>
      </c>
      <c r="BD241" s="30">
        <v>-8.2775065288974686E-2</v>
      </c>
      <c r="BE241" s="30">
        <v>-6.1485182241398879E-2</v>
      </c>
      <c r="BF241" s="30">
        <v>0</v>
      </c>
      <c r="BG241" s="30">
        <v>4.1799999999999997E-3</v>
      </c>
      <c r="BH241" s="29">
        <v>-149.80000000000001</v>
      </c>
      <c r="BI241" s="29">
        <v>-145.80000000000001</v>
      </c>
      <c r="BJ241" s="29">
        <v>-108.3</v>
      </c>
      <c r="BK241" s="29">
        <v>-108.3</v>
      </c>
      <c r="BL241" s="29">
        <v>1868.8</v>
      </c>
      <c r="BM241" s="29">
        <v>1761.4</v>
      </c>
      <c r="BN241" s="29">
        <v>-17</v>
      </c>
      <c r="BO241" s="29">
        <v>-41.4</v>
      </c>
      <c r="BP241" s="29">
        <v>-108.3</v>
      </c>
      <c r="BQ241" s="29">
        <v>-487.8</v>
      </c>
      <c r="BR241" s="29">
        <v>0</v>
      </c>
      <c r="BS241" s="29">
        <v>282.5</v>
      </c>
      <c r="BT241" s="30" t="s">
        <v>100</v>
      </c>
      <c r="BU241" s="29">
        <v>-390.8</v>
      </c>
      <c r="BV241" s="29">
        <v>59.5</v>
      </c>
      <c r="BW241" s="29">
        <v>-428.3</v>
      </c>
      <c r="BX241" s="29">
        <v>962.5</v>
      </c>
      <c r="BY241" s="29">
        <v>1804.5</v>
      </c>
      <c r="BZ241" s="29">
        <v>834.9</v>
      </c>
      <c r="CA241" s="29">
        <v>2164.5</v>
      </c>
      <c r="CB241" s="29">
        <v>0</v>
      </c>
      <c r="CC241" s="31">
        <v>0.30299999999999999</v>
      </c>
      <c r="CD241" s="31">
        <v>0.63500000000000001</v>
      </c>
      <c r="CE241" s="31">
        <v>0.36</v>
      </c>
      <c r="CF241" s="31" t="s">
        <v>100</v>
      </c>
      <c r="CG241" s="31" t="s">
        <v>100</v>
      </c>
      <c r="CH241" s="29" t="s">
        <v>100</v>
      </c>
      <c r="CI241" s="29" t="s">
        <v>100</v>
      </c>
      <c r="CJ241" s="29">
        <v>0</v>
      </c>
      <c r="CK241" s="28">
        <f t="shared" si="6"/>
        <v>0</v>
      </c>
      <c r="CL241" s="34">
        <f t="shared" si="7"/>
        <v>0.86338646338646341</v>
      </c>
      <c r="CM241" s="29" t="s">
        <v>100</v>
      </c>
      <c r="CN241" s="29" t="s">
        <v>100</v>
      </c>
      <c r="CO241" s="29" t="s">
        <v>100</v>
      </c>
      <c r="CP241" s="29" t="s">
        <v>100</v>
      </c>
      <c r="CQ241" s="29" t="s">
        <v>100</v>
      </c>
      <c r="CR241" s="29" t="s">
        <v>100</v>
      </c>
      <c r="CS241" s="29" t="s">
        <v>100</v>
      </c>
      <c r="CT241" s="29">
        <v>0</v>
      </c>
      <c r="CU241" s="29">
        <v>-108.3</v>
      </c>
      <c r="CV241" s="29">
        <v>2164.5</v>
      </c>
      <c r="CW241" s="29">
        <v>-17</v>
      </c>
      <c r="CX241" s="28">
        <v>-0.15148051948051949</v>
      </c>
      <c r="CY241" s="28">
        <v>-6.0016625103906901E-2</v>
      </c>
      <c r="CZ241" s="31" t="s">
        <v>100</v>
      </c>
      <c r="DA241" s="5" t="s">
        <v>100</v>
      </c>
      <c r="DB241" s="9"/>
      <c r="DC241" s="9"/>
    </row>
    <row r="242" spans="1:107" ht="20">
      <c r="A242" s="25" t="s">
        <v>869</v>
      </c>
      <c r="B242" s="25" t="s">
        <v>870</v>
      </c>
      <c r="C242" s="26" t="s">
        <v>146</v>
      </c>
      <c r="D242" s="26" t="s">
        <v>1137</v>
      </c>
      <c r="E242" s="32" t="s">
        <v>99</v>
      </c>
      <c r="F242" s="32" t="s">
        <v>1138</v>
      </c>
      <c r="G242" s="27">
        <v>0.45</v>
      </c>
      <c r="H242" s="27">
        <v>0.45058914668305367</v>
      </c>
      <c r="I242" s="28">
        <v>9.0499999999999997E-2</v>
      </c>
      <c r="J242" s="28">
        <v>0.10187831777481636</v>
      </c>
      <c r="K242" s="28">
        <v>2.7E-2</v>
      </c>
      <c r="L242" s="28">
        <v>8.8099999999999998E-2</v>
      </c>
      <c r="M242" s="28">
        <v>7.3122999999999994E-2</v>
      </c>
      <c r="N242" s="28">
        <v>0.10183909343134352</v>
      </c>
      <c r="O242" s="28">
        <v>0.12440739651089792</v>
      </c>
      <c r="P242" s="28">
        <v>-0.10183909343134352</v>
      </c>
      <c r="Q242" s="29">
        <v>177.9</v>
      </c>
      <c r="R242" s="29">
        <v>0</v>
      </c>
      <c r="S242" s="29">
        <v>0.24299999999999999</v>
      </c>
      <c r="T242" s="29">
        <v>0.24299999999999999</v>
      </c>
      <c r="U242" s="29">
        <v>178.143</v>
      </c>
      <c r="V242" s="29">
        <v>12</v>
      </c>
      <c r="W242" s="29">
        <v>166.143</v>
      </c>
      <c r="X242" s="30">
        <v>6.7361613984271068E-2</v>
      </c>
      <c r="Y242" s="31">
        <v>0.12150918527061538</v>
      </c>
      <c r="Z242" s="30">
        <v>5.8074229859235707E-3</v>
      </c>
      <c r="AA242" s="30">
        <v>1.3640726831814891E-3</v>
      </c>
      <c r="AB242" s="30">
        <v>5.8413461538461536E-3</v>
      </c>
      <c r="AC242" s="30">
        <v>1.3659359190556491E-3</v>
      </c>
      <c r="AD242" s="29">
        <v>4.9000000000000002E-2</v>
      </c>
      <c r="AE242" s="31">
        <v>0.63622222222222236</v>
      </c>
      <c r="AF242" s="30">
        <v>6.3245553203367583E-2</v>
      </c>
      <c r="AG242" s="30">
        <v>0.16127616066858735</v>
      </c>
      <c r="AH242" s="31">
        <v>0.24050632911392408</v>
      </c>
      <c r="AI242" s="1" t="s">
        <v>100</v>
      </c>
      <c r="AJ242" s="31">
        <v>33.128491620111731</v>
      </c>
      <c r="AK242" s="31">
        <v>22.462121212121215</v>
      </c>
      <c r="AL242" s="31" t="s">
        <v>100</v>
      </c>
      <c r="AM242" s="31" t="s">
        <v>100</v>
      </c>
      <c r="AN242" s="31">
        <v>4.2764423076923075</v>
      </c>
      <c r="AO242" s="31">
        <v>11.939597315436242</v>
      </c>
      <c r="AP242" s="31" t="s">
        <v>100</v>
      </c>
      <c r="AQ242" s="31" t="s">
        <v>100</v>
      </c>
      <c r="AR242" s="31">
        <v>5.5672351975337593</v>
      </c>
      <c r="AS242" s="31">
        <v>11.150536912751678</v>
      </c>
      <c r="AT242" s="30">
        <v>1.5782828282828284E-2</v>
      </c>
      <c r="AU242" s="30">
        <v>7.0264193367060139E-4</v>
      </c>
      <c r="AV242" s="28">
        <v>0.308</v>
      </c>
      <c r="AW242" s="28">
        <v>0.52700000000000002</v>
      </c>
      <c r="AX242" s="28">
        <v>0.27</v>
      </c>
      <c r="AY242" s="28">
        <v>0.35</v>
      </c>
      <c r="AZ242" s="30" t="s">
        <v>100</v>
      </c>
      <c r="BA242" s="30" t="s">
        <v>100</v>
      </c>
      <c r="BB242" s="30">
        <v>0.22628571428571428</v>
      </c>
      <c r="BC242" s="30">
        <v>0</v>
      </c>
      <c r="BD242" s="30">
        <v>0.46315789473684205</v>
      </c>
      <c r="BE242" s="30">
        <v>0</v>
      </c>
      <c r="BF242" s="30">
        <v>4.1525423728813564E-2</v>
      </c>
      <c r="BG242" s="30">
        <v>0.4113</v>
      </c>
      <c r="BH242" s="29">
        <v>5.37</v>
      </c>
      <c r="BI242" s="29">
        <v>7.92</v>
      </c>
      <c r="BJ242" s="29">
        <v>0</v>
      </c>
      <c r="BK242" s="29">
        <v>0</v>
      </c>
      <c r="BL242" s="29">
        <v>14.9</v>
      </c>
      <c r="BM242" s="29">
        <v>17.100000000000001</v>
      </c>
      <c r="BN242" s="29">
        <v>0</v>
      </c>
      <c r="BO242" s="29">
        <v>0</v>
      </c>
      <c r="BP242" s="29">
        <v>0</v>
      </c>
      <c r="BQ242" s="29">
        <v>7.3999999999999996E-2</v>
      </c>
      <c r="BR242" s="29">
        <v>0</v>
      </c>
      <c r="BS242" s="29">
        <v>-0.12</v>
      </c>
      <c r="BT242" s="30" t="s">
        <v>100</v>
      </c>
      <c r="BU242" s="29">
        <v>0.12</v>
      </c>
      <c r="BV242" s="29">
        <v>7.9659999999999993</v>
      </c>
      <c r="BW242" s="29">
        <v>8.0399999999999991</v>
      </c>
      <c r="BX242" s="29">
        <v>35</v>
      </c>
      <c r="BY242" s="29">
        <v>32.354999999999997</v>
      </c>
      <c r="BZ242" s="29">
        <v>41.6</v>
      </c>
      <c r="CA242" s="29">
        <v>29.843000000000004</v>
      </c>
      <c r="CB242" s="29">
        <v>-0.125</v>
      </c>
      <c r="CC242" s="31">
        <v>6.8000000000000005E-2</v>
      </c>
      <c r="CD242" s="31">
        <v>0.55600000000000005</v>
      </c>
      <c r="CE242" s="31">
        <v>0.36</v>
      </c>
      <c r="CF242" s="31" t="s">
        <v>100</v>
      </c>
      <c r="CG242" s="31" t="s">
        <v>100</v>
      </c>
      <c r="CH242" s="29" t="s">
        <v>100</v>
      </c>
      <c r="CI242" s="29" t="s">
        <v>100</v>
      </c>
      <c r="CJ242" s="29">
        <v>-0.125</v>
      </c>
      <c r="CK242" s="28">
        <f t="shared" si="6"/>
        <v>-1.5691689681144868E-2</v>
      </c>
      <c r="CL242" s="34">
        <f t="shared" si="7"/>
        <v>0.49927956304661053</v>
      </c>
      <c r="CM242" s="29">
        <v>8.26</v>
      </c>
      <c r="CN242" s="29">
        <v>0.34300000000000003</v>
      </c>
      <c r="CO242" s="29">
        <v>7.92</v>
      </c>
      <c r="CP242" s="29">
        <v>177.9</v>
      </c>
      <c r="CQ242" s="29" t="s">
        <v>100</v>
      </c>
      <c r="CR242" s="29" t="s">
        <v>100</v>
      </c>
      <c r="CS242" s="29">
        <v>7.9659999999999993</v>
      </c>
      <c r="CT242" s="29">
        <v>0</v>
      </c>
      <c r="CU242" s="29">
        <v>0</v>
      </c>
      <c r="CV242" s="29">
        <v>29.843000000000004</v>
      </c>
      <c r="CW242" s="29">
        <v>0</v>
      </c>
      <c r="CX242" s="28">
        <v>0.22628571428571428</v>
      </c>
      <c r="CY242" s="28">
        <v>0</v>
      </c>
      <c r="CZ242" s="31" t="s">
        <v>100</v>
      </c>
      <c r="DA242" s="5" t="s">
        <v>100</v>
      </c>
      <c r="DB242" s="9"/>
      <c r="DC242" s="9"/>
    </row>
    <row r="243" spans="1:107" ht="20">
      <c r="A243" s="25" t="s">
        <v>1127</v>
      </c>
      <c r="B243" s="25" t="s">
        <v>1128</v>
      </c>
      <c r="C243" s="26" t="s">
        <v>118</v>
      </c>
      <c r="D243" s="26" t="s">
        <v>1137</v>
      </c>
      <c r="E243" s="32" t="s">
        <v>99</v>
      </c>
      <c r="F243" s="32" t="s">
        <v>1138</v>
      </c>
      <c r="G243" s="27">
        <v>0.91</v>
      </c>
      <c r="H243" s="27">
        <v>2.1793322014285246</v>
      </c>
      <c r="I243" s="28">
        <v>9.0499999999999997E-2</v>
      </c>
      <c r="J243" s="28">
        <v>0.25832956422928149</v>
      </c>
      <c r="K243" s="28">
        <v>3.6999999999999998E-2</v>
      </c>
      <c r="L243" s="28">
        <v>9.8099999999999993E-2</v>
      </c>
      <c r="M243" s="28">
        <v>8.1422999999999995E-2</v>
      </c>
      <c r="N243" s="28">
        <v>0.13777795248190478</v>
      </c>
      <c r="O243" s="28">
        <v>-0.2506504811347256</v>
      </c>
      <c r="P243" s="28">
        <v>-0.10152133365051992</v>
      </c>
      <c r="Q243" s="29">
        <v>9.6300000000000008</v>
      </c>
      <c r="R243" s="29">
        <v>0</v>
      </c>
      <c r="S243" s="29">
        <v>20.6</v>
      </c>
      <c r="T243" s="29">
        <v>20.6</v>
      </c>
      <c r="U243" s="29">
        <v>30.230000000000004</v>
      </c>
      <c r="V243" s="29">
        <v>0.47499999999999998</v>
      </c>
      <c r="W243" s="29">
        <v>29.755000000000003</v>
      </c>
      <c r="X243" s="30">
        <v>1.5712868011908698E-2</v>
      </c>
      <c r="Y243" s="31">
        <v>0.32721864154685176</v>
      </c>
      <c r="Z243" s="30">
        <v>0.40234375</v>
      </c>
      <c r="AA243" s="30">
        <v>0.68144227588488249</v>
      </c>
      <c r="AB243" s="30">
        <v>0.67320261437908502</v>
      </c>
      <c r="AC243" s="30">
        <v>2.1391484942886811</v>
      </c>
      <c r="AD243" s="29">
        <v>0.01</v>
      </c>
      <c r="AE243" s="31">
        <v>2.3943888888888893</v>
      </c>
      <c r="AF243" s="30">
        <v>0.21908902300206645</v>
      </c>
      <c r="AG243" s="30">
        <v>0.63398886031222978</v>
      </c>
      <c r="AH243" s="31">
        <v>0.30769230769230776</v>
      </c>
      <c r="AI243" s="1">
        <v>1.3373983739837398</v>
      </c>
      <c r="AJ243" s="31">
        <v>69.782608695652172</v>
      </c>
      <c r="AK243" s="31">
        <v>35.932835820895527</v>
      </c>
      <c r="AL243" s="31" t="s">
        <v>100</v>
      </c>
      <c r="AM243" s="31" t="s">
        <v>100</v>
      </c>
      <c r="AN243" s="31">
        <v>0.31470588235294117</v>
      </c>
      <c r="AO243" s="31">
        <v>0.23204819277108435</v>
      </c>
      <c r="AP243" s="31">
        <v>9.0440729483282674</v>
      </c>
      <c r="AQ243" s="31">
        <v>6.1098562628336763</v>
      </c>
      <c r="AR243" s="31">
        <v>0.5865943814687038</v>
      </c>
      <c r="AS243" s="31">
        <v>0.71698795180722896</v>
      </c>
      <c r="AT243" s="30">
        <v>0</v>
      </c>
      <c r="AU243" s="30">
        <v>0</v>
      </c>
      <c r="AV243" s="28">
        <v>-0.16899999999999998</v>
      </c>
      <c r="AW243" s="28">
        <v>-0.14199999999999999</v>
      </c>
      <c r="AX243" s="28">
        <v>-9.8999999999999991E-3</v>
      </c>
      <c r="AY243" s="28">
        <v>5.5899999999999998E-2</v>
      </c>
      <c r="AZ243" s="30" t="s">
        <v>100</v>
      </c>
      <c r="BA243" s="30" t="s">
        <v>100</v>
      </c>
      <c r="BB243" s="30">
        <v>7.679083094555875E-3</v>
      </c>
      <c r="BC243" s="30">
        <v>3.6256618831384854E-2</v>
      </c>
      <c r="BD243" s="30">
        <v>6.8020304568527923E-3</v>
      </c>
      <c r="BE243" s="30">
        <v>8.3502538071065988E-2</v>
      </c>
      <c r="BF243" s="30">
        <v>0.3479318734793187</v>
      </c>
      <c r="BG243" s="30" t="s">
        <v>100</v>
      </c>
      <c r="BH243" s="29">
        <v>0.13800000000000001</v>
      </c>
      <c r="BI243" s="29">
        <v>0.26800000000000002</v>
      </c>
      <c r="BJ243" s="29">
        <v>3.29</v>
      </c>
      <c r="BK243" s="29">
        <v>3.29</v>
      </c>
      <c r="BL243" s="29">
        <v>41.5</v>
      </c>
      <c r="BM243" s="29">
        <v>39.4</v>
      </c>
      <c r="BN243" s="29">
        <v>4.55</v>
      </c>
      <c r="BO243" s="29">
        <v>4.87</v>
      </c>
      <c r="BP243" s="29">
        <v>2.1453041362530416</v>
      </c>
      <c r="BQ243" s="29">
        <v>0.85200000000000009</v>
      </c>
      <c r="BR243" s="29">
        <v>0</v>
      </c>
      <c r="BS243" s="29">
        <v>5.6000000000000001E-2</v>
      </c>
      <c r="BT243" s="30">
        <v>2.6103524928548744E-2</v>
      </c>
      <c r="BU243" s="29">
        <v>2.0893041362530416</v>
      </c>
      <c r="BV243" s="29">
        <v>-0.64000000000000012</v>
      </c>
      <c r="BW243" s="29">
        <v>0.21200000000000002</v>
      </c>
      <c r="BX243" s="29">
        <v>34.9</v>
      </c>
      <c r="BY243" s="29">
        <v>59.169999999999995</v>
      </c>
      <c r="BZ243" s="29">
        <v>30.6</v>
      </c>
      <c r="CA243" s="29">
        <v>50.725000000000001</v>
      </c>
      <c r="CB243" s="29">
        <v>0</v>
      </c>
      <c r="CC243" s="31">
        <v>0.92600000000000005</v>
      </c>
      <c r="CD243" s="31">
        <v>0.73199999999999998</v>
      </c>
      <c r="CE243" s="31">
        <v>0.36</v>
      </c>
      <c r="CF243" s="31">
        <v>0.62260722063346507</v>
      </c>
      <c r="CG243" s="31">
        <v>2.0021189296618798</v>
      </c>
      <c r="CH243" s="29">
        <v>1.7403999999999999</v>
      </c>
      <c r="CI243" s="29">
        <v>1.044</v>
      </c>
      <c r="CJ243" s="29">
        <v>0</v>
      </c>
      <c r="CK243" s="28">
        <f t="shared" si="6"/>
        <v>0</v>
      </c>
      <c r="CL243" s="34">
        <f t="shared" si="7"/>
        <v>0.8181370133070478</v>
      </c>
      <c r="CM243" s="29">
        <v>0.41099999999999998</v>
      </c>
      <c r="CN243" s="29">
        <v>0.14299999999999999</v>
      </c>
      <c r="CO243" s="29">
        <v>0.26800000000000002</v>
      </c>
      <c r="CP243" s="29">
        <v>9.6300000000000008</v>
      </c>
      <c r="CQ243" s="29">
        <v>4.87</v>
      </c>
      <c r="CR243" s="29">
        <v>29.755000000000003</v>
      </c>
      <c r="CS243" s="29" t="s">
        <v>100</v>
      </c>
      <c r="CT243" s="29">
        <v>0</v>
      </c>
      <c r="CU243" s="29">
        <v>3.29</v>
      </c>
      <c r="CV243" s="29">
        <v>50.725000000000001</v>
      </c>
      <c r="CW243" s="29">
        <v>4.55</v>
      </c>
      <c r="CX243" s="28">
        <v>7.679083094555875E-3</v>
      </c>
      <c r="CY243" s="28">
        <v>3.6256618831384854E-2</v>
      </c>
      <c r="CZ243" s="31">
        <v>6.5395604395604403</v>
      </c>
      <c r="DA243" s="5" t="s">
        <v>100</v>
      </c>
      <c r="DB243" s="9"/>
      <c r="DC243" s="9"/>
    </row>
    <row r="244" spans="1:107" ht="20">
      <c r="A244" s="25" t="s">
        <v>404</v>
      </c>
      <c r="B244" s="25" t="s">
        <v>405</v>
      </c>
      <c r="C244" s="26" t="s">
        <v>125</v>
      </c>
      <c r="D244" s="26" t="s">
        <v>1137</v>
      </c>
      <c r="E244" s="32" t="s">
        <v>99</v>
      </c>
      <c r="F244" s="32" t="s">
        <v>1138</v>
      </c>
      <c r="G244" s="27">
        <v>1.1399999999999999</v>
      </c>
      <c r="H244" s="27">
        <v>2.4024403089887638</v>
      </c>
      <c r="I244" s="28">
        <v>9.0499999999999997E-2</v>
      </c>
      <c r="J244" s="28">
        <v>0.27852084796348314</v>
      </c>
      <c r="K244" s="28">
        <v>3.2000000000000001E-2</v>
      </c>
      <c r="L244" s="28">
        <v>9.3100000000000002E-2</v>
      </c>
      <c r="M244" s="28">
        <v>7.7272999999999994E-2</v>
      </c>
      <c r="N244" s="28">
        <v>0.15669231516343429</v>
      </c>
      <c r="O244" s="28">
        <v>-0.18839953080577082</v>
      </c>
      <c r="P244" s="28">
        <v>-8.257649683894816E-2</v>
      </c>
      <c r="Q244" s="29">
        <v>91.2</v>
      </c>
      <c r="R244" s="29">
        <v>0</v>
      </c>
      <c r="S244" s="29">
        <v>139.9</v>
      </c>
      <c r="T244" s="29">
        <v>139.9</v>
      </c>
      <c r="U244" s="29">
        <v>231.10000000000002</v>
      </c>
      <c r="V244" s="29">
        <v>16.8</v>
      </c>
      <c r="W244" s="29">
        <v>214.3</v>
      </c>
      <c r="X244" s="30">
        <v>7.2695802682821289E-2</v>
      </c>
      <c r="Y244" s="31">
        <v>0.29326923076923078</v>
      </c>
      <c r="Z244" s="30">
        <v>0.52201492537313432</v>
      </c>
      <c r="AA244" s="30">
        <v>0.60536564257897008</v>
      </c>
      <c r="AB244" s="30">
        <v>1.0921155347384857</v>
      </c>
      <c r="AC244" s="30">
        <v>1.5339912280701755</v>
      </c>
      <c r="AD244" s="29">
        <v>5.8000000000000003E-2</v>
      </c>
      <c r="AE244" s="31">
        <v>0.78722222222222216</v>
      </c>
      <c r="AF244" s="30">
        <v>7.0710678118654752E-2</v>
      </c>
      <c r="AG244" s="30">
        <v>0.40517218561989171</v>
      </c>
      <c r="AH244" s="31">
        <v>0.37864077669902907</v>
      </c>
      <c r="AI244" s="1">
        <v>2.7477017364657814</v>
      </c>
      <c r="AJ244" s="31">
        <v>6.9090909090909101</v>
      </c>
      <c r="AK244" s="31">
        <v>8.7692307692307701</v>
      </c>
      <c r="AL244" s="31">
        <v>9.6666666666666661</v>
      </c>
      <c r="AM244" s="31" t="s">
        <v>100</v>
      </c>
      <c r="AN244" s="31">
        <v>0.71194379391100704</v>
      </c>
      <c r="AO244" s="31">
        <v>0.19183845183003786</v>
      </c>
      <c r="AP244" s="31">
        <v>7.9665427509293689</v>
      </c>
      <c r="AQ244" s="31">
        <v>5.9860335195530734</v>
      </c>
      <c r="AR244" s="31">
        <v>0.85394816538620932</v>
      </c>
      <c r="AS244" s="31">
        <v>0.4507782919646614</v>
      </c>
      <c r="AT244" s="30">
        <v>0.35576923076923078</v>
      </c>
      <c r="AU244" s="30">
        <v>4.0570175438596492E-2</v>
      </c>
      <c r="AV244" s="28">
        <v>0.21899999999999997</v>
      </c>
      <c r="AW244" s="28">
        <v>8.7899999999999992E-2</v>
      </c>
      <c r="AX244" s="28">
        <v>2.3E-2</v>
      </c>
      <c r="AY244" s="28">
        <v>0.11199999999999999</v>
      </c>
      <c r="AZ244" s="30" t="s">
        <v>100</v>
      </c>
      <c r="BA244" s="30">
        <v>0.13400000000000001</v>
      </c>
      <c r="BB244" s="30">
        <v>9.0121317157712308E-2</v>
      </c>
      <c r="BC244" s="30">
        <v>7.4115818324486132E-2</v>
      </c>
      <c r="BD244" s="30">
        <v>2.1784666945957272E-2</v>
      </c>
      <c r="BE244" s="30">
        <v>5.6346878927524088E-2</v>
      </c>
      <c r="BF244" s="30">
        <v>0.27808988764044945</v>
      </c>
      <c r="BG244" s="30" t="s">
        <v>100</v>
      </c>
      <c r="BH244" s="29">
        <v>13.2</v>
      </c>
      <c r="BI244" s="29">
        <v>10.4</v>
      </c>
      <c r="BJ244" s="29">
        <v>26.9</v>
      </c>
      <c r="BK244" s="29">
        <v>26.9</v>
      </c>
      <c r="BL244" s="29">
        <v>475.4</v>
      </c>
      <c r="BM244" s="29">
        <v>477.4</v>
      </c>
      <c r="BN244" s="29">
        <v>35</v>
      </c>
      <c r="BO244" s="29">
        <v>35.799999999999997</v>
      </c>
      <c r="BP244" s="29">
        <v>19.419382022471911</v>
      </c>
      <c r="BQ244" s="29">
        <v>2.5999999999999943</v>
      </c>
      <c r="BR244" s="29">
        <v>0</v>
      </c>
      <c r="BS244" s="29">
        <v>12.5</v>
      </c>
      <c r="BT244" s="30">
        <v>0.64368680659019573</v>
      </c>
      <c r="BU244" s="29">
        <v>6.9193820224719111</v>
      </c>
      <c r="BV244" s="29">
        <v>-4.699999999999994</v>
      </c>
      <c r="BW244" s="29">
        <v>-2.0999999999999996</v>
      </c>
      <c r="BX244" s="29">
        <v>115.4</v>
      </c>
      <c r="BY244" s="29">
        <v>262.01400000000001</v>
      </c>
      <c r="BZ244" s="29">
        <v>128.1</v>
      </c>
      <c r="CA244" s="29">
        <v>250.952</v>
      </c>
      <c r="CB244" s="29">
        <v>-3.7</v>
      </c>
      <c r="CC244" s="31">
        <v>0.191</v>
      </c>
      <c r="CD244" s="31">
        <v>0.47099999999999997</v>
      </c>
      <c r="CE244" s="31">
        <v>0.36</v>
      </c>
      <c r="CF244" s="31">
        <v>0.49674423161855746</v>
      </c>
      <c r="CG244" s="31">
        <v>0.35102946695785003</v>
      </c>
      <c r="CH244" s="29">
        <v>21.376999999999999</v>
      </c>
      <c r="CI244" s="29">
        <v>7.770999999999999</v>
      </c>
      <c r="CJ244" s="29">
        <v>-3.7</v>
      </c>
      <c r="CK244" s="28" t="str">
        <f t="shared" si="6"/>
        <v>NA</v>
      </c>
      <c r="CL244" s="34">
        <f t="shared" si="7"/>
        <v>1.8943861774363224</v>
      </c>
      <c r="CM244" s="29">
        <v>17.8</v>
      </c>
      <c r="CN244" s="29">
        <v>4.95</v>
      </c>
      <c r="CO244" s="29">
        <v>10.4</v>
      </c>
      <c r="CP244" s="29">
        <v>91.2</v>
      </c>
      <c r="CQ244" s="29">
        <v>35.799999999999997</v>
      </c>
      <c r="CR244" s="29">
        <v>214.3</v>
      </c>
      <c r="CS244" s="29">
        <v>-4.699999999999994</v>
      </c>
      <c r="CT244" s="29">
        <v>0</v>
      </c>
      <c r="CU244" s="29">
        <v>26.9</v>
      </c>
      <c r="CV244" s="29">
        <v>250.952</v>
      </c>
      <c r="CW244" s="29">
        <v>35</v>
      </c>
      <c r="CX244" s="28">
        <v>9.0121317157712308E-2</v>
      </c>
      <c r="CY244" s="28">
        <v>7.4115818324486132E-2</v>
      </c>
      <c r="CZ244" s="31">
        <v>6.1228571428571428</v>
      </c>
      <c r="DA244" s="5" t="s">
        <v>100</v>
      </c>
      <c r="DB244" s="9"/>
      <c r="DC244" s="9"/>
    </row>
    <row r="245" spans="1:107" ht="20">
      <c r="A245" s="25" t="s">
        <v>897</v>
      </c>
      <c r="B245" s="25" t="s">
        <v>898</v>
      </c>
      <c r="C245" s="26" t="s">
        <v>109</v>
      </c>
      <c r="D245" s="26" t="s">
        <v>1137</v>
      </c>
      <c r="E245" s="32" t="s">
        <v>99</v>
      </c>
      <c r="F245" s="32" t="s">
        <v>1138</v>
      </c>
      <c r="G245" s="27">
        <v>0.51</v>
      </c>
      <c r="H245" s="27">
        <v>0.96102040816326539</v>
      </c>
      <c r="I245" s="28">
        <v>9.0499999999999997E-2</v>
      </c>
      <c r="J245" s="28">
        <v>0.14807234693877552</v>
      </c>
      <c r="K245" s="28">
        <v>4.7E-2</v>
      </c>
      <c r="L245" s="28">
        <v>0.1081</v>
      </c>
      <c r="M245" s="28">
        <v>8.9722999999999997E-2</v>
      </c>
      <c r="N245" s="28">
        <v>0.12068817689530686</v>
      </c>
      <c r="O245" s="28">
        <v>-0.22244560599170032</v>
      </c>
      <c r="P245" s="28">
        <v>-0.15921138859697687</v>
      </c>
      <c r="Q245" s="29">
        <v>14.7</v>
      </c>
      <c r="R245" s="29">
        <v>0</v>
      </c>
      <c r="S245" s="29">
        <v>13</v>
      </c>
      <c r="T245" s="29">
        <v>13</v>
      </c>
      <c r="U245" s="29">
        <v>27.7</v>
      </c>
      <c r="V245" s="29">
        <v>7.1999999999999995E-2</v>
      </c>
      <c r="W245" s="29">
        <v>27.628</v>
      </c>
      <c r="X245" s="30">
        <v>2.5992779783393502E-3</v>
      </c>
      <c r="Y245" s="31">
        <v>0.34477107704719645</v>
      </c>
      <c r="Z245" s="30">
        <v>0.21311475409836064</v>
      </c>
      <c r="AA245" s="30">
        <v>0.46931407942238268</v>
      </c>
      <c r="AB245" s="30">
        <v>0.27083333333333331</v>
      </c>
      <c r="AC245" s="30">
        <v>0.88435374149659873</v>
      </c>
      <c r="AD245" s="29">
        <v>4.0000000000000001E-3</v>
      </c>
      <c r="AE245" s="31">
        <v>-0.48161111111111116</v>
      </c>
      <c r="AF245" s="30">
        <v>4.4721359549995794E-2</v>
      </c>
      <c r="AG245" s="30" t="s">
        <v>100</v>
      </c>
      <c r="AH245" s="31">
        <v>0.27272727272727276</v>
      </c>
      <c r="AI245" s="1" t="s">
        <v>100</v>
      </c>
      <c r="AJ245" s="31" t="s">
        <v>100</v>
      </c>
      <c r="AK245" s="31" t="s">
        <v>100</v>
      </c>
      <c r="AL245" s="31" t="s">
        <v>100</v>
      </c>
      <c r="AM245" s="31" t="s">
        <v>100</v>
      </c>
      <c r="AN245" s="31">
        <v>0.30624999999999997</v>
      </c>
      <c r="AO245" s="31">
        <v>1.0888888888888888</v>
      </c>
      <c r="AP245" s="31" t="s">
        <v>100</v>
      </c>
      <c r="AQ245" s="31">
        <v>6.208539325842696</v>
      </c>
      <c r="AR245" s="31">
        <v>0.45345325630252103</v>
      </c>
      <c r="AS245" s="31">
        <v>2.0465185185185186</v>
      </c>
      <c r="AT245" s="30" t="s">
        <v>100</v>
      </c>
      <c r="AU245" s="30">
        <v>0</v>
      </c>
      <c r="AV245" s="28" t="s">
        <v>100</v>
      </c>
      <c r="AW245" s="28" t="s">
        <v>100</v>
      </c>
      <c r="AX245" s="28">
        <v>-0.23</v>
      </c>
      <c r="AY245" s="28">
        <v>-6.6400000000000001E-2</v>
      </c>
      <c r="AZ245" s="30" t="s">
        <v>100</v>
      </c>
      <c r="BA245" s="30" t="s">
        <v>100</v>
      </c>
      <c r="BB245" s="30">
        <v>-7.4373259052924787E-2</v>
      </c>
      <c r="BC245" s="30">
        <v>-3.8523211701669995E-2</v>
      </c>
      <c r="BD245" s="30">
        <v>-0.2119047619047619</v>
      </c>
      <c r="BE245" s="30">
        <v>-0.15634920634920635</v>
      </c>
      <c r="BF245" s="30">
        <v>0</v>
      </c>
      <c r="BG245" s="30" t="s">
        <v>100</v>
      </c>
      <c r="BH245" s="29">
        <v>-3.51</v>
      </c>
      <c r="BI245" s="29">
        <v>-2.67</v>
      </c>
      <c r="BJ245" s="29">
        <v>-1.97</v>
      </c>
      <c r="BK245" s="29">
        <v>-1.97</v>
      </c>
      <c r="BL245" s="29">
        <v>13.5</v>
      </c>
      <c r="BM245" s="29">
        <v>12.6</v>
      </c>
      <c r="BN245" s="29">
        <v>3.7</v>
      </c>
      <c r="BO245" s="29">
        <v>4.45</v>
      </c>
      <c r="BP245" s="29">
        <v>-1.97</v>
      </c>
      <c r="BQ245" s="29">
        <v>2.5999999999999979</v>
      </c>
      <c r="BR245" s="29">
        <v>0</v>
      </c>
      <c r="BS245" s="29">
        <v>-3.0000000000000001E-3</v>
      </c>
      <c r="BT245" s="30" t="s">
        <v>100</v>
      </c>
      <c r="BU245" s="29">
        <v>-1.9670000000000001</v>
      </c>
      <c r="BV245" s="29">
        <v>-5.2669999999999977</v>
      </c>
      <c r="BW245" s="29">
        <v>-2.6669999999999998</v>
      </c>
      <c r="BX245" s="29">
        <v>35.9</v>
      </c>
      <c r="BY245" s="29">
        <v>51.137999999999991</v>
      </c>
      <c r="BZ245" s="29">
        <v>48</v>
      </c>
      <c r="CA245" s="29">
        <v>60.927999999999997</v>
      </c>
      <c r="CB245" s="29">
        <v>0</v>
      </c>
      <c r="CC245" s="31">
        <v>-0.24399999999999999</v>
      </c>
      <c r="CD245" s="31">
        <v>-0.03</v>
      </c>
      <c r="CE245" s="31">
        <v>0.36</v>
      </c>
      <c r="CF245" s="31">
        <v>0.97344249466246324</v>
      </c>
      <c r="CG245" s="31">
        <v>1.6291066132408407</v>
      </c>
      <c r="CH245" s="29">
        <v>4.4187999999999992</v>
      </c>
      <c r="CI245" s="29">
        <v>-1.2700000000000013E-2</v>
      </c>
      <c r="CJ245" s="29">
        <v>0</v>
      </c>
      <c r="CK245" s="28">
        <f t="shared" si="6"/>
        <v>0</v>
      </c>
      <c r="CL245" s="34">
        <f t="shared" si="7"/>
        <v>0.22157300420168069</v>
      </c>
      <c r="CM245" s="29" t="s">
        <v>100</v>
      </c>
      <c r="CN245" s="29" t="s">
        <v>100</v>
      </c>
      <c r="CO245" s="29" t="s">
        <v>100</v>
      </c>
      <c r="CP245" s="29" t="s">
        <v>100</v>
      </c>
      <c r="CQ245" s="29">
        <v>4.45</v>
      </c>
      <c r="CR245" s="29">
        <v>27.628</v>
      </c>
      <c r="CS245" s="29" t="s">
        <v>100</v>
      </c>
      <c r="CT245" s="29">
        <v>0</v>
      </c>
      <c r="CU245" s="29">
        <v>-1.97</v>
      </c>
      <c r="CV245" s="29">
        <v>60.927999999999997</v>
      </c>
      <c r="CW245" s="29">
        <v>3.7</v>
      </c>
      <c r="CX245" s="28">
        <v>-7.4373259052924787E-2</v>
      </c>
      <c r="CY245" s="28">
        <v>-3.8523211701669995E-2</v>
      </c>
      <c r="CZ245" s="31">
        <v>7.4670270270270267</v>
      </c>
      <c r="DA245" s="5">
        <v>2.872246696035242</v>
      </c>
      <c r="DB245" s="9"/>
      <c r="DC245" s="9"/>
    </row>
    <row r="246" spans="1:107" ht="20">
      <c r="A246" s="25" t="s">
        <v>1069</v>
      </c>
      <c r="B246" s="25" t="s">
        <v>1070</v>
      </c>
      <c r="C246" s="26" t="s">
        <v>171</v>
      </c>
      <c r="D246" s="26" t="s">
        <v>1137</v>
      </c>
      <c r="E246" s="32" t="s">
        <v>99</v>
      </c>
      <c r="F246" s="32" t="s">
        <v>1138</v>
      </c>
      <c r="G246" s="27">
        <v>1.35</v>
      </c>
      <c r="H246" s="27">
        <v>7.1753424657534248</v>
      </c>
      <c r="I246" s="28">
        <v>9.0499999999999997E-2</v>
      </c>
      <c r="J246" s="28">
        <v>0.71046849315068494</v>
      </c>
      <c r="K246" s="28">
        <v>4.7E-2</v>
      </c>
      <c r="L246" s="28">
        <v>0.1081</v>
      </c>
      <c r="M246" s="28">
        <v>8.9722999999999997E-2</v>
      </c>
      <c r="N246" s="28">
        <v>0.15418163584637265</v>
      </c>
      <c r="O246" s="28">
        <v>-0.85249183945418694</v>
      </c>
      <c r="P246" s="28">
        <v>-9.1844650974176503E-2</v>
      </c>
      <c r="Q246" s="29">
        <v>2.92</v>
      </c>
      <c r="R246" s="29">
        <v>0</v>
      </c>
      <c r="S246" s="29">
        <v>25.2</v>
      </c>
      <c r="T246" s="29">
        <v>25.2</v>
      </c>
      <c r="U246" s="29">
        <v>28.119999999999997</v>
      </c>
      <c r="V246" s="29">
        <v>1.75</v>
      </c>
      <c r="W246" s="29">
        <v>26.369999999999997</v>
      </c>
      <c r="X246" s="30">
        <v>6.2233285917496446E-2</v>
      </c>
      <c r="Y246" s="31">
        <v>0.17610102804924482</v>
      </c>
      <c r="Z246" s="30">
        <v>0.74644549763033174</v>
      </c>
      <c r="AA246" s="30">
        <v>0.89615931721194886</v>
      </c>
      <c r="AB246" s="30">
        <v>2.9439252336448596</v>
      </c>
      <c r="AC246" s="30">
        <v>8.6301369863013697</v>
      </c>
      <c r="AD246" s="29">
        <v>4.0000000000000001E-3</v>
      </c>
      <c r="AE246" s="31">
        <v>3.4111111111111113E-2</v>
      </c>
      <c r="AF246" s="30" t="s">
        <v>100</v>
      </c>
      <c r="AG246" s="30" t="s">
        <v>100</v>
      </c>
      <c r="AH246" s="31">
        <v>0.1111111111111111</v>
      </c>
      <c r="AI246" s="1">
        <v>1.9120000000000001</v>
      </c>
      <c r="AJ246" s="31" t="s">
        <v>100</v>
      </c>
      <c r="AK246" s="31" t="s">
        <v>100</v>
      </c>
      <c r="AL246" s="31" t="s">
        <v>100</v>
      </c>
      <c r="AM246" s="31" t="s">
        <v>100</v>
      </c>
      <c r="AN246" s="31">
        <v>0.34112149532710279</v>
      </c>
      <c r="AO246" s="31">
        <v>0.1738095238095238</v>
      </c>
      <c r="AP246" s="31">
        <v>11.033472803347278</v>
      </c>
      <c r="AQ246" s="31">
        <v>4.0569230769230762</v>
      </c>
      <c r="AR246" s="31">
        <v>0.82380506091846295</v>
      </c>
      <c r="AS246" s="31">
        <v>1.5696428571428569</v>
      </c>
      <c r="AT246" s="30" t="s">
        <v>100</v>
      </c>
      <c r="AU246" s="30">
        <v>0</v>
      </c>
      <c r="AV246" s="28" t="s">
        <v>100</v>
      </c>
      <c r="AW246" s="28" t="s">
        <v>100</v>
      </c>
      <c r="AX246" s="28">
        <v>-1.8600000000000002E-2</v>
      </c>
      <c r="AY246" s="28">
        <v>4.7699999999999992E-2</v>
      </c>
      <c r="AZ246" s="30" t="s">
        <v>100</v>
      </c>
      <c r="BA246" s="30" t="s">
        <v>100</v>
      </c>
      <c r="BB246" s="30">
        <v>-0.14202334630350194</v>
      </c>
      <c r="BC246" s="30">
        <v>6.2336984872196147E-2</v>
      </c>
      <c r="BD246" s="30">
        <v>-2.050561797752809E-2</v>
      </c>
      <c r="BE246" s="30">
        <v>0.13426966292134832</v>
      </c>
      <c r="BF246" s="30">
        <v>0.5</v>
      </c>
      <c r="BG246" s="30" t="s">
        <v>100</v>
      </c>
      <c r="BH246" s="29">
        <v>-0.61699999999999999</v>
      </c>
      <c r="BI246" s="29">
        <v>-0.36499999999999999</v>
      </c>
      <c r="BJ246" s="29">
        <v>2.39</v>
      </c>
      <c r="BK246" s="29">
        <v>2.39</v>
      </c>
      <c r="BL246" s="29">
        <v>16.8</v>
      </c>
      <c r="BM246" s="29">
        <v>17.8</v>
      </c>
      <c r="BN246" s="29">
        <v>4.59</v>
      </c>
      <c r="BO246" s="29">
        <v>6.5</v>
      </c>
      <c r="BP246" s="29">
        <v>1.1950000000000001</v>
      </c>
      <c r="BQ246" s="29">
        <v>-9.9649999999999999</v>
      </c>
      <c r="BR246" s="29">
        <v>0</v>
      </c>
      <c r="BS246" s="29">
        <v>5.95</v>
      </c>
      <c r="BT246" s="30">
        <v>4.97907949790795</v>
      </c>
      <c r="BU246" s="29">
        <v>-4.7549999999999999</v>
      </c>
      <c r="BV246" s="29">
        <v>3.6499999999999995</v>
      </c>
      <c r="BW246" s="29">
        <v>-6.3150000000000004</v>
      </c>
      <c r="BX246" s="29">
        <v>2.57</v>
      </c>
      <c r="BY246" s="29">
        <v>19.169999999999998</v>
      </c>
      <c r="BZ246" s="29">
        <v>8.56</v>
      </c>
      <c r="CA246" s="29">
        <v>32.01</v>
      </c>
      <c r="CB246" s="29">
        <v>0</v>
      </c>
      <c r="CC246" s="31">
        <v>-2.5999999999999999E-2</v>
      </c>
      <c r="CD246" s="31">
        <v>0.09</v>
      </c>
      <c r="CE246" s="31">
        <v>0.36</v>
      </c>
      <c r="CF246" s="31">
        <v>1.2245659036465129</v>
      </c>
      <c r="CG246" s="31">
        <v>1.6988852133152641</v>
      </c>
      <c r="CH246" s="29">
        <v>1.8833333333333333</v>
      </c>
      <c r="CI246" s="29">
        <v>-0.10522222222222216</v>
      </c>
      <c r="CJ246" s="29">
        <v>0</v>
      </c>
      <c r="CK246" s="28">
        <f t="shared" si="6"/>
        <v>0</v>
      </c>
      <c r="CL246" s="34">
        <f t="shared" si="7"/>
        <v>0.52483598875351456</v>
      </c>
      <c r="CM246" s="29">
        <v>4.7E-2</v>
      </c>
      <c r="CN246" s="29">
        <v>0.31900000000000001</v>
      </c>
      <c r="CO246" s="29" t="s">
        <v>100</v>
      </c>
      <c r="CP246" s="29" t="s">
        <v>100</v>
      </c>
      <c r="CQ246" s="29">
        <v>6.5</v>
      </c>
      <c r="CR246" s="29">
        <v>26.369999999999997</v>
      </c>
      <c r="CS246" s="29" t="s">
        <v>100</v>
      </c>
      <c r="CT246" s="29">
        <v>0</v>
      </c>
      <c r="CU246" s="29">
        <v>2.39</v>
      </c>
      <c r="CV246" s="29">
        <v>32.01</v>
      </c>
      <c r="CW246" s="29">
        <v>4.59</v>
      </c>
      <c r="CX246" s="28">
        <v>-0.14202334630350194</v>
      </c>
      <c r="CY246" s="28">
        <v>6.2336984872196147E-2</v>
      </c>
      <c r="CZ246" s="31">
        <v>5.7450980392156863</v>
      </c>
      <c r="DA246" s="5" t="s">
        <v>100</v>
      </c>
      <c r="DB246" s="9"/>
      <c r="DC246" s="9"/>
    </row>
    <row r="247" spans="1:107" ht="20">
      <c r="A247" s="25" t="s">
        <v>547</v>
      </c>
      <c r="B247" s="25" t="s">
        <v>548</v>
      </c>
      <c r="C247" s="26" t="s">
        <v>124</v>
      </c>
      <c r="D247" s="26" t="s">
        <v>1137</v>
      </c>
      <c r="E247" s="32" t="s">
        <v>99</v>
      </c>
      <c r="F247" s="32" t="s">
        <v>1138</v>
      </c>
      <c r="G247" s="27">
        <v>0.69</v>
      </c>
      <c r="H247" s="27">
        <v>0.69527287298459395</v>
      </c>
      <c r="I247" s="28">
        <v>9.0499999999999997E-2</v>
      </c>
      <c r="J247" s="28">
        <v>0.12402219500510575</v>
      </c>
      <c r="K247" s="28">
        <v>4.7E-2</v>
      </c>
      <c r="L247" s="28">
        <v>0.1081</v>
      </c>
      <c r="M247" s="28">
        <v>8.9722999999999997E-2</v>
      </c>
      <c r="N247" s="28">
        <v>0.123669702274423</v>
      </c>
      <c r="O247" s="28">
        <v>8.4572686694556254E-2</v>
      </c>
      <c r="P247" s="28">
        <v>0.12582836603613046</v>
      </c>
      <c r="Q247" s="29">
        <v>1232.7</v>
      </c>
      <c r="R247" s="29">
        <v>0</v>
      </c>
      <c r="S247" s="29">
        <v>12.8</v>
      </c>
      <c r="T247" s="29">
        <v>12.8</v>
      </c>
      <c r="U247" s="29">
        <v>1245.5</v>
      </c>
      <c r="V247" s="29">
        <v>30.3</v>
      </c>
      <c r="W247" s="29">
        <v>1215.2</v>
      </c>
      <c r="X247" s="30">
        <v>2.4327579285427541E-2</v>
      </c>
      <c r="Y247" s="31">
        <v>0.34838624860316836</v>
      </c>
      <c r="Z247" s="30">
        <v>0.05</v>
      </c>
      <c r="AA247" s="30">
        <v>1.0276997189883581E-2</v>
      </c>
      <c r="AB247" s="30">
        <v>5.2631578947368425E-2</v>
      </c>
      <c r="AC247" s="30">
        <v>1.0383710554068306E-2</v>
      </c>
      <c r="AD247" s="29">
        <v>0.40500000000000003</v>
      </c>
      <c r="AE247" s="31">
        <v>0.79941666666666666</v>
      </c>
      <c r="AF247" s="30" t="s">
        <v>100</v>
      </c>
      <c r="AG247" s="30" t="s">
        <v>100</v>
      </c>
      <c r="AH247" s="31">
        <v>0.26279863481228671</v>
      </c>
      <c r="AI247" s="1">
        <v>11.027732463295269</v>
      </c>
      <c r="AJ247" s="31">
        <v>27.393333333333334</v>
      </c>
      <c r="AK247" s="31">
        <v>28.534722222222221</v>
      </c>
      <c r="AL247" s="31">
        <v>20.25</v>
      </c>
      <c r="AM247" s="31">
        <v>0.93812785388127862</v>
      </c>
      <c r="AN247" s="31">
        <v>5.0686677631578956</v>
      </c>
      <c r="AO247" s="31">
        <v>7.1460869565217395</v>
      </c>
      <c r="AP247" s="31">
        <v>17.976331360946748</v>
      </c>
      <c r="AQ247" s="31">
        <v>12.200803212851406</v>
      </c>
      <c r="AR247" s="31">
        <v>5.3880055689063493</v>
      </c>
      <c r="AS247" s="31">
        <v>7.0446376811594202</v>
      </c>
      <c r="AT247" s="30">
        <v>7.4305555555555555E-2</v>
      </c>
      <c r="AU247" s="30">
        <v>2.6040399123874419E-3</v>
      </c>
      <c r="AV247" s="28" t="s">
        <v>100</v>
      </c>
      <c r="AW247" s="28" t="s">
        <v>100</v>
      </c>
      <c r="AX247" s="28" t="s">
        <v>100</v>
      </c>
      <c r="AY247" s="28" t="s">
        <v>100</v>
      </c>
      <c r="AZ247" s="30">
        <v>0.29199999999999998</v>
      </c>
      <c r="BA247" s="30">
        <v>0.25700000000000001</v>
      </c>
      <c r="BB247" s="30">
        <v>0.208594881699662</v>
      </c>
      <c r="BC247" s="30">
        <v>0.24949806831055346</v>
      </c>
      <c r="BD247" s="30">
        <v>0.25174825174825177</v>
      </c>
      <c r="BE247" s="30">
        <v>0.39393939393939392</v>
      </c>
      <c r="BF247" s="30">
        <v>0.26405451448040884</v>
      </c>
      <c r="BG247" s="30">
        <v>8.1199999999999994E-2</v>
      </c>
      <c r="BH247" s="29">
        <v>45</v>
      </c>
      <c r="BI247" s="29">
        <v>43.2</v>
      </c>
      <c r="BJ247" s="29">
        <v>67.599999999999994</v>
      </c>
      <c r="BK247" s="29">
        <v>67.599999999999994</v>
      </c>
      <c r="BL247" s="29">
        <v>172.5</v>
      </c>
      <c r="BM247" s="29">
        <v>171.6</v>
      </c>
      <c r="BN247" s="29">
        <v>99.4</v>
      </c>
      <c r="BO247" s="29">
        <v>99.6</v>
      </c>
      <c r="BP247" s="29">
        <v>49.749914821124356</v>
      </c>
      <c r="BQ247" s="29">
        <v>7.53</v>
      </c>
      <c r="BR247" s="29">
        <v>0</v>
      </c>
      <c r="BS247" s="29">
        <v>37.199999999999996</v>
      </c>
      <c r="BT247" s="30">
        <v>0.74773997370151213</v>
      </c>
      <c r="BU247" s="29">
        <v>12.549914821124361</v>
      </c>
      <c r="BV247" s="29">
        <v>-1.5299999999999931</v>
      </c>
      <c r="BW247" s="29">
        <v>6.0000000000000071</v>
      </c>
      <c r="BX247" s="29">
        <v>207.1</v>
      </c>
      <c r="BY247" s="29">
        <v>199.39999999999998</v>
      </c>
      <c r="BZ247" s="29">
        <v>243.2</v>
      </c>
      <c r="CA247" s="29">
        <v>225.53799999999998</v>
      </c>
      <c r="CB247" s="29">
        <v>-3.21</v>
      </c>
      <c r="CC247" s="31">
        <v>-6.3E-2</v>
      </c>
      <c r="CD247" s="31" t="s">
        <v>100</v>
      </c>
      <c r="CE247" s="31">
        <v>0.36</v>
      </c>
      <c r="CF247" s="31" t="s">
        <v>100</v>
      </c>
      <c r="CG247" s="31" t="s">
        <v>100</v>
      </c>
      <c r="CH247" s="29" t="s">
        <v>100</v>
      </c>
      <c r="CI247" s="29" t="s">
        <v>100</v>
      </c>
      <c r="CJ247" s="29">
        <v>-3.21</v>
      </c>
      <c r="CK247" s="28" t="str">
        <f t="shared" si="6"/>
        <v>NA</v>
      </c>
      <c r="CL247" s="34">
        <f t="shared" si="7"/>
        <v>0.76483785437487262</v>
      </c>
      <c r="CM247" s="29">
        <v>58.7</v>
      </c>
      <c r="CN247" s="29">
        <v>15.5</v>
      </c>
      <c r="CO247" s="29">
        <v>43.2</v>
      </c>
      <c r="CP247" s="29">
        <v>1232.7</v>
      </c>
      <c r="CQ247" s="29">
        <v>99.6</v>
      </c>
      <c r="CR247" s="29">
        <v>1215.2</v>
      </c>
      <c r="CS247" s="29">
        <v>-1.5299999999999931</v>
      </c>
      <c r="CT247" s="29">
        <v>0</v>
      </c>
      <c r="CU247" s="29">
        <v>67.599999999999994</v>
      </c>
      <c r="CV247" s="29">
        <v>225.53799999999998</v>
      </c>
      <c r="CW247" s="29">
        <v>99.4</v>
      </c>
      <c r="CX247" s="28">
        <v>0.208594881699662</v>
      </c>
      <c r="CY247" s="28">
        <v>0.24949806831055346</v>
      </c>
      <c r="CZ247" s="31">
        <v>12.225352112676056</v>
      </c>
      <c r="DA247" s="5" t="s">
        <v>100</v>
      </c>
      <c r="DB247" s="9"/>
      <c r="DC247" s="9"/>
    </row>
    <row r="248" spans="1:107" ht="20">
      <c r="A248" s="25" t="s">
        <v>1055</v>
      </c>
      <c r="B248" s="25" t="s">
        <v>1056</v>
      </c>
      <c r="C248" s="26" t="s">
        <v>164</v>
      </c>
      <c r="D248" s="26" t="s">
        <v>1137</v>
      </c>
      <c r="E248" s="32" t="s">
        <v>99</v>
      </c>
      <c r="F248" s="32" t="s">
        <v>1138</v>
      </c>
      <c r="G248" s="27">
        <v>0.74</v>
      </c>
      <c r="H248" s="27">
        <v>0.78334116604730153</v>
      </c>
      <c r="I248" s="28">
        <v>9.0499999999999997E-2</v>
      </c>
      <c r="J248" s="28">
        <v>0.13199237552728077</v>
      </c>
      <c r="K248" s="28">
        <v>4.7E-2</v>
      </c>
      <c r="L248" s="28">
        <v>0.1081</v>
      </c>
      <c r="M248" s="28">
        <v>8.9722999999999997E-2</v>
      </c>
      <c r="N248" s="28">
        <v>0.12904845852070299</v>
      </c>
      <c r="O248" s="28">
        <v>-3.7072589431024081E-2</v>
      </c>
      <c r="P248" s="28">
        <v>-3.7415500674865473E-2</v>
      </c>
      <c r="Q248" s="29">
        <v>35.799999999999997</v>
      </c>
      <c r="R248" s="29">
        <v>0</v>
      </c>
      <c r="S248" s="29">
        <v>2.68</v>
      </c>
      <c r="T248" s="29">
        <v>2.68</v>
      </c>
      <c r="U248" s="29">
        <v>38.479999999999997</v>
      </c>
      <c r="V248" s="29">
        <v>13.3</v>
      </c>
      <c r="W248" s="29">
        <v>25.179999999999996</v>
      </c>
      <c r="X248" s="30">
        <v>0.34563409563409569</v>
      </c>
      <c r="Y248" s="31">
        <v>1.9230769230769232E-2</v>
      </c>
      <c r="Z248" s="30">
        <v>7.2276159654800443E-2</v>
      </c>
      <c r="AA248" s="30">
        <v>6.964656964656965E-2</v>
      </c>
      <c r="AB248" s="30">
        <v>7.7906976744186049E-2</v>
      </c>
      <c r="AC248" s="30">
        <v>7.4860335195530731E-2</v>
      </c>
      <c r="AD248" s="29">
        <v>0.68799999999999994</v>
      </c>
      <c r="AE248" s="31">
        <v>-0.49700000000000011</v>
      </c>
      <c r="AF248" s="30">
        <v>7.0710678118654752E-2</v>
      </c>
      <c r="AG248" s="30" t="s">
        <v>100</v>
      </c>
      <c r="AH248" s="31">
        <v>0.1521585279547063</v>
      </c>
      <c r="AI248" s="1" t="s">
        <v>100</v>
      </c>
      <c r="AJ248" s="31">
        <v>9.0404040404040398</v>
      </c>
      <c r="AK248" s="31">
        <v>10.08450704225352</v>
      </c>
      <c r="AL248" s="31" t="s">
        <v>100</v>
      </c>
      <c r="AM248" s="31" t="s">
        <v>100</v>
      </c>
      <c r="AN248" s="31">
        <v>1.0406976744186045</v>
      </c>
      <c r="AO248" s="31">
        <v>1.1737704918032785</v>
      </c>
      <c r="AP248" s="31">
        <v>9.1563636363636345</v>
      </c>
      <c r="AQ248" s="31">
        <v>6.7326203208556139</v>
      </c>
      <c r="AR248" s="31">
        <v>1.0588730025231285</v>
      </c>
      <c r="AS248" s="31">
        <v>0.82557377049180314</v>
      </c>
      <c r="AT248" s="30">
        <v>0.44225352112676058</v>
      </c>
      <c r="AU248" s="30">
        <v>4.3854748603351958E-2</v>
      </c>
      <c r="AV248" s="28">
        <v>-6.9199999999999998E-2</v>
      </c>
      <c r="AW248" s="28">
        <v>5.9699999999999996E-2</v>
      </c>
      <c r="AX248" s="28">
        <v>9.64E-2</v>
      </c>
      <c r="AY248" s="28">
        <v>0.11900000000000001</v>
      </c>
      <c r="AZ248" s="30" t="s">
        <v>100</v>
      </c>
      <c r="BA248" s="30" t="s">
        <v>100</v>
      </c>
      <c r="BB248" s="30">
        <v>9.4919786096256689E-2</v>
      </c>
      <c r="BC248" s="30">
        <v>9.1632957845837512E-2</v>
      </c>
      <c r="BD248" s="30">
        <v>0.12769784172661869</v>
      </c>
      <c r="BE248" s="30">
        <v>9.8920863309352514E-2</v>
      </c>
      <c r="BF248" s="30">
        <v>0.21762114537444935</v>
      </c>
      <c r="BG248" s="30" t="s">
        <v>100</v>
      </c>
      <c r="BH248" s="29">
        <v>3.96</v>
      </c>
      <c r="BI248" s="29">
        <v>3.55</v>
      </c>
      <c r="BJ248" s="29">
        <v>2.75</v>
      </c>
      <c r="BK248" s="29">
        <v>2.75</v>
      </c>
      <c r="BL248" s="29">
        <v>30.5</v>
      </c>
      <c r="BM248" s="29">
        <v>27.8</v>
      </c>
      <c r="BN248" s="29">
        <v>4.7699999999999996</v>
      </c>
      <c r="BO248" s="29">
        <v>3.74</v>
      </c>
      <c r="BP248" s="29">
        <v>2.1515418502202643</v>
      </c>
      <c r="BQ248" s="29">
        <v>0</v>
      </c>
      <c r="BR248" s="29">
        <v>0</v>
      </c>
      <c r="BS248" s="29">
        <v>3.294</v>
      </c>
      <c r="BT248" s="30">
        <v>1.530995085995086</v>
      </c>
      <c r="BU248" s="29">
        <v>-1.1424581497797357</v>
      </c>
      <c r="BV248" s="29">
        <v>0.25599999999999978</v>
      </c>
      <c r="BW248" s="29">
        <v>0.25599999999999978</v>
      </c>
      <c r="BX248" s="29">
        <v>37.4</v>
      </c>
      <c r="BY248" s="29">
        <v>23.479999999999997</v>
      </c>
      <c r="BZ248" s="29">
        <v>34.4</v>
      </c>
      <c r="CA248" s="29">
        <v>23.779999999999998</v>
      </c>
      <c r="CB248" s="29">
        <v>-1.57</v>
      </c>
      <c r="CC248" s="31">
        <v>-0.17100000000000001</v>
      </c>
      <c r="CD248" s="31">
        <v>-0.19500000000000001</v>
      </c>
      <c r="CE248" s="31">
        <v>0.36</v>
      </c>
      <c r="CF248" s="31">
        <v>0.44797280051967636</v>
      </c>
      <c r="CG248" s="31">
        <v>0.51878365911984659</v>
      </c>
      <c r="CH248" s="29">
        <v>4.7339999999999991</v>
      </c>
      <c r="CI248" s="29">
        <v>4.0709999999999997</v>
      </c>
      <c r="CJ248" s="29">
        <v>-1.57</v>
      </c>
      <c r="CK248" s="28">
        <f t="shared" si="6"/>
        <v>-6.1328125000000053</v>
      </c>
      <c r="CL248" s="34">
        <f t="shared" si="7"/>
        <v>1.2825904121110179</v>
      </c>
      <c r="CM248" s="29">
        <v>4.54</v>
      </c>
      <c r="CN248" s="29">
        <v>0.98799999999999999</v>
      </c>
      <c r="CO248" s="29">
        <v>3.55</v>
      </c>
      <c r="CP248" s="29">
        <v>35.799999999999997</v>
      </c>
      <c r="CQ248" s="29">
        <v>3.74</v>
      </c>
      <c r="CR248" s="29">
        <v>25.179999999999996</v>
      </c>
      <c r="CS248" s="29">
        <v>0.25599999999999978</v>
      </c>
      <c r="CT248" s="29">
        <v>3.5660000000000003</v>
      </c>
      <c r="CU248" s="29">
        <v>2.6421999999999999</v>
      </c>
      <c r="CV248" s="29">
        <v>27.345999999999997</v>
      </c>
      <c r="CW248" s="29">
        <v>5.8599999999999994</v>
      </c>
      <c r="CX248" s="28">
        <v>8.4025777474002819E-2</v>
      </c>
      <c r="CY248" s="28">
        <v>7.6432796335562755E-2</v>
      </c>
      <c r="CZ248" s="31">
        <v>4.2969283276450509</v>
      </c>
      <c r="DA248" s="5" t="s">
        <v>100</v>
      </c>
      <c r="DB248" s="9"/>
      <c r="DC248" s="9"/>
    </row>
    <row r="249" spans="1:107" ht="20">
      <c r="A249" s="25" t="s">
        <v>1043</v>
      </c>
      <c r="B249" s="25" t="s">
        <v>1044</v>
      </c>
      <c r="C249" s="26" t="s">
        <v>1142</v>
      </c>
      <c r="D249" s="26" t="s">
        <v>1137</v>
      </c>
      <c r="E249" s="32" t="s">
        <v>99</v>
      </c>
      <c r="F249" s="32" t="s">
        <v>1138</v>
      </c>
      <c r="G249" s="27">
        <v>0.52</v>
      </c>
      <c r="H249" s="27">
        <v>0.52</v>
      </c>
      <c r="I249" s="28">
        <v>9.0499999999999997E-2</v>
      </c>
      <c r="J249" s="28">
        <v>0.10816000000000001</v>
      </c>
      <c r="K249" s="28">
        <v>3.6999999999999998E-2</v>
      </c>
      <c r="L249" s="28">
        <v>9.8099999999999993E-2</v>
      </c>
      <c r="M249" s="28">
        <v>8.1422999999999995E-2</v>
      </c>
      <c r="N249" s="28">
        <v>0.10816000000000001</v>
      </c>
      <c r="O249" s="28">
        <v>-1.109855743544079E-2</v>
      </c>
      <c r="P249" s="28">
        <v>-2.5281543943534199E-2</v>
      </c>
      <c r="Q249" s="29">
        <v>52.2</v>
      </c>
      <c r="R249" s="29">
        <v>0</v>
      </c>
      <c r="S249" s="29">
        <v>0</v>
      </c>
      <c r="T249" s="29">
        <v>0</v>
      </c>
      <c r="U249" s="29">
        <v>52.2</v>
      </c>
      <c r="V249" s="29">
        <v>1.0900000000000001</v>
      </c>
      <c r="W249" s="29">
        <v>51.11</v>
      </c>
      <c r="X249" s="30">
        <v>2.0881226053639849E-2</v>
      </c>
      <c r="Y249" s="31">
        <v>1.8333333333333333E-2</v>
      </c>
      <c r="Z249" s="30">
        <v>0</v>
      </c>
      <c r="AA249" s="30">
        <v>0</v>
      </c>
      <c r="AB249" s="30">
        <v>0</v>
      </c>
      <c r="AC249" s="30">
        <v>0</v>
      </c>
      <c r="AD249" s="29">
        <v>0.34799999999999998</v>
      </c>
      <c r="AE249" s="31">
        <v>1.0179166666666668</v>
      </c>
      <c r="AF249" s="30">
        <v>7.0710678118654752E-2</v>
      </c>
      <c r="AG249" s="30">
        <v>0.59184837585314032</v>
      </c>
      <c r="AH249" s="31">
        <v>0.24894514767932485</v>
      </c>
      <c r="AI249" s="1">
        <v>650</v>
      </c>
      <c r="AJ249" s="31">
        <v>5.0679611650485432</v>
      </c>
      <c r="AK249" s="31">
        <v>4.7889908256880735</v>
      </c>
      <c r="AL249" s="31" t="s">
        <v>100</v>
      </c>
      <c r="AM249" s="31" t="s">
        <v>100</v>
      </c>
      <c r="AN249" s="31">
        <v>0.41693290734824284</v>
      </c>
      <c r="AO249" s="31">
        <v>0.79331306990881467</v>
      </c>
      <c r="AP249" s="31">
        <v>4.914423076923077</v>
      </c>
      <c r="AQ249" s="31">
        <v>4.7324074074074067</v>
      </c>
      <c r="AR249" s="31">
        <v>0.41181210216743214</v>
      </c>
      <c r="AS249" s="31">
        <v>0.77674772036474171</v>
      </c>
      <c r="AT249" s="30">
        <v>0.17614678899082567</v>
      </c>
      <c r="AU249" s="30">
        <v>3.6781609195402298E-2</v>
      </c>
      <c r="AV249" s="28">
        <v>0.746</v>
      </c>
      <c r="AW249" s="28">
        <v>0.45299999999999996</v>
      </c>
      <c r="AX249" s="28">
        <v>0.32299999999999995</v>
      </c>
      <c r="AY249" s="28">
        <v>0.32</v>
      </c>
      <c r="AZ249" s="30" t="s">
        <v>100</v>
      </c>
      <c r="BA249" s="30" t="s">
        <v>100</v>
      </c>
      <c r="BB249" s="30">
        <v>9.7061442564559217E-2</v>
      </c>
      <c r="BC249" s="30">
        <v>8.2878456056465807E-2</v>
      </c>
      <c r="BD249" s="30">
        <v>0.1682098765432099</v>
      </c>
      <c r="BE249" s="30">
        <v>0.16049382716049385</v>
      </c>
      <c r="BF249" s="30">
        <v>0.1186991869918699</v>
      </c>
      <c r="BG249" s="30" t="s">
        <v>100</v>
      </c>
      <c r="BH249" s="29">
        <v>10.3</v>
      </c>
      <c r="BI249" s="29">
        <v>10.9</v>
      </c>
      <c r="BJ249" s="29">
        <v>10.4</v>
      </c>
      <c r="BK249" s="29">
        <v>10.4</v>
      </c>
      <c r="BL249" s="29">
        <v>65.8</v>
      </c>
      <c r="BM249" s="29">
        <v>64.8</v>
      </c>
      <c r="BN249" s="29">
        <v>11</v>
      </c>
      <c r="BO249" s="29">
        <v>10.8</v>
      </c>
      <c r="BP249" s="29">
        <v>9.1655284552845533</v>
      </c>
      <c r="BQ249" s="29">
        <v>0</v>
      </c>
      <c r="BR249" s="29">
        <v>0</v>
      </c>
      <c r="BS249" s="29">
        <v>0.191</v>
      </c>
      <c r="BT249" s="30">
        <v>2.0838951177973318E-2</v>
      </c>
      <c r="BU249" s="29">
        <v>8.9745284552845526</v>
      </c>
      <c r="BV249" s="29">
        <v>10.709</v>
      </c>
      <c r="BW249" s="29">
        <v>10.709</v>
      </c>
      <c r="BX249" s="29">
        <v>112.3</v>
      </c>
      <c r="BY249" s="29">
        <v>110.59</v>
      </c>
      <c r="BZ249" s="29">
        <v>125.2</v>
      </c>
      <c r="CA249" s="29">
        <v>124.11</v>
      </c>
      <c r="CB249" s="29">
        <v>-1.92</v>
      </c>
      <c r="CC249" s="31">
        <v>0.27900000000000003</v>
      </c>
      <c r="CD249" s="31">
        <v>0.54400000000000004</v>
      </c>
      <c r="CE249" s="31">
        <v>0.36</v>
      </c>
      <c r="CF249" s="31">
        <v>0.8118563082207223</v>
      </c>
      <c r="CG249" s="31">
        <v>0.73350383506879324</v>
      </c>
      <c r="CH249" s="29">
        <v>3.1156999999999999</v>
      </c>
      <c r="CI249" s="29">
        <v>3.0390999999999999</v>
      </c>
      <c r="CJ249" s="29">
        <v>-1.92</v>
      </c>
      <c r="CK249" s="28">
        <f t="shared" si="6"/>
        <v>-0.17928844896815763</v>
      </c>
      <c r="CL249" s="34">
        <f t="shared" si="7"/>
        <v>0.53017484489565703</v>
      </c>
      <c r="CM249" s="29">
        <v>12.3</v>
      </c>
      <c r="CN249" s="29">
        <v>1.46</v>
      </c>
      <c r="CO249" s="29">
        <v>10.9</v>
      </c>
      <c r="CP249" s="29">
        <v>52.2</v>
      </c>
      <c r="CQ249" s="29">
        <v>10.8</v>
      </c>
      <c r="CR249" s="29">
        <v>51.11</v>
      </c>
      <c r="CS249" s="29">
        <v>10.709</v>
      </c>
      <c r="CT249" s="29">
        <v>0</v>
      </c>
      <c r="CU249" s="29">
        <v>10.4</v>
      </c>
      <c r="CV249" s="29">
        <v>124.11</v>
      </c>
      <c r="CW249" s="29">
        <v>11</v>
      </c>
      <c r="CX249" s="28">
        <v>9.7061442564559217E-2</v>
      </c>
      <c r="CY249" s="28">
        <v>8.2878456056465807E-2</v>
      </c>
      <c r="CZ249" s="31">
        <v>4.6463636363636365</v>
      </c>
      <c r="DA249" s="5">
        <v>7.1615515352551702</v>
      </c>
      <c r="DB249" s="9"/>
      <c r="DC249" s="9"/>
    </row>
    <row r="250" spans="1:107" ht="20">
      <c r="A250" s="25" t="s">
        <v>338</v>
      </c>
      <c r="B250" s="25" t="s">
        <v>339</v>
      </c>
      <c r="C250" s="26" t="s">
        <v>151</v>
      </c>
      <c r="D250" s="26" t="s">
        <v>1137</v>
      </c>
      <c r="E250" s="32" t="s">
        <v>99</v>
      </c>
      <c r="F250" s="32" t="s">
        <v>1138</v>
      </c>
      <c r="G250" s="27">
        <v>0.79</v>
      </c>
      <c r="H250" s="27">
        <v>1.0618105887684959</v>
      </c>
      <c r="I250" s="28">
        <v>9.0499999999999997E-2</v>
      </c>
      <c r="J250" s="28">
        <v>0.15719385828354887</v>
      </c>
      <c r="K250" s="28">
        <v>3.6999999999999998E-2</v>
      </c>
      <c r="L250" s="28">
        <v>9.8099999999999993E-2</v>
      </c>
      <c r="M250" s="28">
        <v>8.1422999999999995E-2</v>
      </c>
      <c r="N250" s="28">
        <v>0.13531403653472363</v>
      </c>
      <c r="O250" s="28">
        <v>1.0362884039548576E-2</v>
      </c>
      <c r="P250" s="28">
        <v>-1.7620779444281476E-3</v>
      </c>
      <c r="Q250" s="29">
        <v>1946.3</v>
      </c>
      <c r="R250" s="29">
        <v>0</v>
      </c>
      <c r="S250" s="29">
        <v>790.2</v>
      </c>
      <c r="T250" s="29">
        <v>790.2</v>
      </c>
      <c r="U250" s="29">
        <v>2736.5</v>
      </c>
      <c r="V250" s="29">
        <v>263.5</v>
      </c>
      <c r="W250" s="29">
        <v>2473</v>
      </c>
      <c r="X250" s="30">
        <v>9.6290882514160431E-2</v>
      </c>
      <c r="Y250" s="31">
        <v>0.87389555411126141</v>
      </c>
      <c r="Z250" s="30">
        <v>0.34616901038244191</v>
      </c>
      <c r="AA250" s="30">
        <v>0.28876301845422986</v>
      </c>
      <c r="AB250" s="30">
        <v>0.5294472361809045</v>
      </c>
      <c r="AC250" s="30">
        <v>0.40600113034989471</v>
      </c>
      <c r="AD250" s="29">
        <v>8.5000000000000006E-2</v>
      </c>
      <c r="AE250" s="31">
        <v>2.0422500000000006</v>
      </c>
      <c r="AF250" s="30">
        <v>0.26645825188948452</v>
      </c>
      <c r="AG250" s="30">
        <v>0.51846771124693369</v>
      </c>
      <c r="AH250" s="31">
        <v>0.24855491329479767</v>
      </c>
      <c r="AI250" s="1">
        <v>71.098901098901095</v>
      </c>
      <c r="AJ250" s="31">
        <v>9.4618376276130292</v>
      </c>
      <c r="AK250" s="31">
        <v>9.6927290836653377</v>
      </c>
      <c r="AL250" s="31">
        <v>17</v>
      </c>
      <c r="AM250" s="31">
        <v>0.56320462069125166</v>
      </c>
      <c r="AN250" s="31">
        <v>1.3040536013400335</v>
      </c>
      <c r="AO250" s="31">
        <v>2.0681117840824568</v>
      </c>
      <c r="AP250" s="31">
        <v>9.555641421947449</v>
      </c>
      <c r="AQ250" s="31">
        <v>8.4431546602936169</v>
      </c>
      <c r="AR250" s="31">
        <v>1.2478554849127057</v>
      </c>
      <c r="AS250" s="31">
        <v>2.6277760068005525</v>
      </c>
      <c r="AT250" s="30">
        <v>0.12201195219123505</v>
      </c>
      <c r="AU250" s="30">
        <v>1.2587987463392078E-2</v>
      </c>
      <c r="AV250" s="28">
        <v>0.5</v>
      </c>
      <c r="AW250" s="28">
        <v>0.46200000000000002</v>
      </c>
      <c r="AX250" s="28">
        <v>0.39200000000000002</v>
      </c>
      <c r="AY250" s="28">
        <v>0.35600000000000004</v>
      </c>
      <c r="AZ250" s="30">
        <v>0.16800000000000001</v>
      </c>
      <c r="BA250" s="30">
        <v>2.4700000000000003E-2</v>
      </c>
      <c r="BB250" s="30">
        <v>0.16755674232309745</v>
      </c>
      <c r="BC250" s="30">
        <v>0.13355195859029548</v>
      </c>
      <c r="BD250" s="30">
        <v>0.21712802768166092</v>
      </c>
      <c r="BE250" s="30">
        <v>0.27984429065743949</v>
      </c>
      <c r="BF250" s="30">
        <v>0.15255399382927665</v>
      </c>
      <c r="BG250" s="30">
        <v>0.12089999999999999</v>
      </c>
      <c r="BH250" s="29">
        <v>205.7</v>
      </c>
      <c r="BI250" s="29">
        <v>200.8</v>
      </c>
      <c r="BJ250" s="29">
        <v>258.8</v>
      </c>
      <c r="BK250" s="29">
        <v>258.8</v>
      </c>
      <c r="BL250" s="29">
        <v>941.1</v>
      </c>
      <c r="BM250" s="29">
        <v>924.8</v>
      </c>
      <c r="BN250" s="29">
        <v>295.89999999999998</v>
      </c>
      <c r="BO250" s="29">
        <v>292.89999999999998</v>
      </c>
      <c r="BP250" s="29">
        <v>219.31902639698322</v>
      </c>
      <c r="BQ250" s="29">
        <v>-124.5</v>
      </c>
      <c r="BR250" s="29">
        <v>0</v>
      </c>
      <c r="BS250" s="29">
        <v>74.599999999999994</v>
      </c>
      <c r="BT250" s="30">
        <v>0.34014376785062245</v>
      </c>
      <c r="BU250" s="29">
        <v>144.71902639698322</v>
      </c>
      <c r="BV250" s="29">
        <v>250.70000000000002</v>
      </c>
      <c r="BW250" s="29">
        <v>126.20000000000002</v>
      </c>
      <c r="BX250" s="29">
        <v>1198.4000000000001</v>
      </c>
      <c r="BY250" s="29">
        <v>1642.2</v>
      </c>
      <c r="BZ250" s="29">
        <v>1492.5</v>
      </c>
      <c r="CA250" s="29">
        <v>1981.7999999999997</v>
      </c>
      <c r="CB250" s="29">
        <v>-24.5</v>
      </c>
      <c r="CC250" s="31">
        <v>0.92100000000000004</v>
      </c>
      <c r="CD250" s="31">
        <v>0.35799999999999998</v>
      </c>
      <c r="CE250" s="31">
        <v>0.36</v>
      </c>
      <c r="CF250" s="31">
        <v>0.50437993214467913</v>
      </c>
      <c r="CG250" s="31">
        <v>0.52447453533214161</v>
      </c>
      <c r="CH250" s="29">
        <v>69.890000000000015</v>
      </c>
      <c r="CI250" s="29">
        <v>56.39</v>
      </c>
      <c r="CJ250" s="29">
        <v>-24.5</v>
      </c>
      <c r="CK250" s="28">
        <f t="shared" si="6"/>
        <v>-9.7726366174710796E-2</v>
      </c>
      <c r="CL250" s="34">
        <f t="shared" si="7"/>
        <v>0.47487132909476243</v>
      </c>
      <c r="CM250" s="29">
        <v>291.7</v>
      </c>
      <c r="CN250" s="29">
        <v>44.5</v>
      </c>
      <c r="CO250" s="29">
        <v>200.8</v>
      </c>
      <c r="CP250" s="29">
        <v>1946.3</v>
      </c>
      <c r="CQ250" s="29">
        <v>292.89999999999998</v>
      </c>
      <c r="CR250" s="29">
        <v>2473</v>
      </c>
      <c r="CS250" s="29">
        <v>250.70000000000002</v>
      </c>
      <c r="CT250" s="29">
        <v>0</v>
      </c>
      <c r="CU250" s="29">
        <v>258.8</v>
      </c>
      <c r="CV250" s="29">
        <v>1981.7999999999997</v>
      </c>
      <c r="CW250" s="29">
        <v>295.89999999999998</v>
      </c>
      <c r="CX250" s="28">
        <v>0.16755674232309745</v>
      </c>
      <c r="CY250" s="28">
        <v>0.13355195859029548</v>
      </c>
      <c r="CZ250" s="31">
        <v>8.3575532274417039</v>
      </c>
      <c r="DA250" s="5">
        <v>27.019552280933894</v>
      </c>
      <c r="DB250" s="9"/>
      <c r="DC250" s="9"/>
    </row>
    <row r="251" spans="1:107" ht="20">
      <c r="A251" s="25" t="s">
        <v>997</v>
      </c>
      <c r="B251" s="25" t="s">
        <v>998</v>
      </c>
      <c r="C251" s="26" t="s">
        <v>146</v>
      </c>
      <c r="D251" s="26" t="s">
        <v>1137</v>
      </c>
      <c r="E251" s="32" t="s">
        <v>99</v>
      </c>
      <c r="F251" s="32" t="s">
        <v>1138</v>
      </c>
      <c r="G251" s="27">
        <v>0.45</v>
      </c>
      <c r="H251" s="27">
        <v>0.45</v>
      </c>
      <c r="I251" s="28">
        <v>9.0499999999999997E-2</v>
      </c>
      <c r="J251" s="28">
        <v>0.101825</v>
      </c>
      <c r="K251" s="28">
        <v>3.2000000000000001E-2</v>
      </c>
      <c r="L251" s="28">
        <v>9.3100000000000002E-2</v>
      </c>
      <c r="M251" s="28">
        <v>7.7272999999999994E-2</v>
      </c>
      <c r="N251" s="28">
        <v>0.101825</v>
      </c>
      <c r="O251" s="28">
        <v>6.6470331161780694E-2</v>
      </c>
      <c r="P251" s="28">
        <v>-0.101825</v>
      </c>
      <c r="Q251" s="29">
        <v>37.700000000000003</v>
      </c>
      <c r="R251" s="29">
        <v>0</v>
      </c>
      <c r="S251" s="29">
        <v>0</v>
      </c>
      <c r="T251" s="29">
        <v>0</v>
      </c>
      <c r="U251" s="29">
        <v>37.700000000000003</v>
      </c>
      <c r="V251" s="29">
        <v>2.83</v>
      </c>
      <c r="W251" s="29">
        <v>34.870000000000005</v>
      </c>
      <c r="X251" s="30">
        <v>7.5066312997347479E-2</v>
      </c>
      <c r="Y251" s="31">
        <v>8.1424100761117335E-2</v>
      </c>
      <c r="Z251" s="30">
        <v>0</v>
      </c>
      <c r="AA251" s="30">
        <v>0</v>
      </c>
      <c r="AB251" s="30">
        <v>0</v>
      </c>
      <c r="AC251" s="30">
        <v>0</v>
      </c>
      <c r="AD251" s="29">
        <v>1.4999999999999999E-2</v>
      </c>
      <c r="AE251" s="31">
        <v>1.3141111111111112</v>
      </c>
      <c r="AF251" s="30">
        <v>0.20976176963403032</v>
      </c>
      <c r="AG251" s="30">
        <v>0.39115802723800425</v>
      </c>
      <c r="AH251" s="31">
        <v>0.21212121212121215</v>
      </c>
      <c r="AI251" s="1" t="s">
        <v>100</v>
      </c>
      <c r="AJ251" s="31">
        <v>2.2574850299401201</v>
      </c>
      <c r="AK251" s="31">
        <v>2.4322580645161294</v>
      </c>
      <c r="AL251" s="31" t="s">
        <v>100</v>
      </c>
      <c r="AM251" s="31" t="s">
        <v>100</v>
      </c>
      <c r="AN251" s="31">
        <v>0.38119312436804853</v>
      </c>
      <c r="AO251" s="31">
        <v>57.733537519142423</v>
      </c>
      <c r="AP251" s="31" t="s">
        <v>100</v>
      </c>
      <c r="AQ251" s="31" t="s">
        <v>100</v>
      </c>
      <c r="AR251" s="31">
        <v>0.36296450504840222</v>
      </c>
      <c r="AS251" s="31">
        <v>53.399693721286376</v>
      </c>
      <c r="AT251" s="30">
        <v>0</v>
      </c>
      <c r="AU251" s="30">
        <v>0</v>
      </c>
      <c r="AV251" s="28">
        <v>0.375</v>
      </c>
      <c r="AW251" s="28">
        <v>0.21100000000000002</v>
      </c>
      <c r="AX251" s="28" t="s">
        <v>100</v>
      </c>
      <c r="AY251" s="28" t="s">
        <v>100</v>
      </c>
      <c r="AZ251" s="30" t="s">
        <v>100</v>
      </c>
      <c r="BA251" s="30" t="s">
        <v>100</v>
      </c>
      <c r="BB251" s="30">
        <v>0.16829533116178069</v>
      </c>
      <c r="BC251" s="30">
        <v>0</v>
      </c>
      <c r="BD251" s="30">
        <v>30.038759689922479</v>
      </c>
      <c r="BE251" s="30">
        <v>0</v>
      </c>
      <c r="BF251" s="30">
        <v>0</v>
      </c>
      <c r="BG251" s="30" t="s">
        <v>100</v>
      </c>
      <c r="BH251" s="29">
        <v>16.7</v>
      </c>
      <c r="BI251" s="29">
        <v>15.5</v>
      </c>
      <c r="BJ251" s="29">
        <v>0</v>
      </c>
      <c r="BK251" s="29">
        <v>0</v>
      </c>
      <c r="BL251" s="29">
        <v>0.65300000000000002</v>
      </c>
      <c r="BM251" s="29">
        <v>0.51600000000000001</v>
      </c>
      <c r="BN251" s="29">
        <v>0</v>
      </c>
      <c r="BO251" s="29">
        <v>0</v>
      </c>
      <c r="BP251" s="29">
        <v>0</v>
      </c>
      <c r="BQ251" s="29">
        <v>0</v>
      </c>
      <c r="BR251" s="29">
        <v>0</v>
      </c>
      <c r="BS251" s="29">
        <v>-7.0000000000000001E-3</v>
      </c>
      <c r="BT251" s="30" t="s">
        <v>100</v>
      </c>
      <c r="BU251" s="29">
        <v>7.0000000000000001E-3</v>
      </c>
      <c r="BV251" s="29">
        <v>15.507</v>
      </c>
      <c r="BW251" s="29">
        <v>15.507</v>
      </c>
      <c r="BX251" s="29">
        <v>92.1</v>
      </c>
      <c r="BY251" s="29">
        <v>90.36999999999999</v>
      </c>
      <c r="BZ251" s="29">
        <v>98.9</v>
      </c>
      <c r="CA251" s="29">
        <v>96.070000000000007</v>
      </c>
      <c r="CB251" s="29">
        <v>0</v>
      </c>
      <c r="CC251" s="31">
        <v>0.54700000000000004</v>
      </c>
      <c r="CD251" s="31">
        <v>0.32300000000000001</v>
      </c>
      <c r="CE251" s="31">
        <v>0.36</v>
      </c>
      <c r="CF251" s="31" t="s">
        <v>100</v>
      </c>
      <c r="CG251" s="31" t="s">
        <v>100</v>
      </c>
      <c r="CH251" s="29" t="s">
        <v>100</v>
      </c>
      <c r="CI251" s="29" t="s">
        <v>100</v>
      </c>
      <c r="CJ251" s="29">
        <v>0</v>
      </c>
      <c r="CK251" s="28">
        <f t="shared" si="6"/>
        <v>0</v>
      </c>
      <c r="CL251" s="34">
        <f t="shared" si="7"/>
        <v>6.7971270948266882E-3</v>
      </c>
      <c r="CM251" s="29">
        <v>15.5</v>
      </c>
      <c r="CN251" s="29" t="s">
        <v>100</v>
      </c>
      <c r="CO251" s="29">
        <v>15.5</v>
      </c>
      <c r="CP251" s="29">
        <v>37.700000000000003</v>
      </c>
      <c r="CQ251" s="29" t="s">
        <v>100</v>
      </c>
      <c r="CR251" s="29" t="s">
        <v>100</v>
      </c>
      <c r="CS251" s="29" t="s">
        <v>100</v>
      </c>
      <c r="CT251" s="29">
        <v>0</v>
      </c>
      <c r="CU251" s="29">
        <v>0</v>
      </c>
      <c r="CV251" s="29">
        <v>96.070000000000007</v>
      </c>
      <c r="CW251" s="29">
        <v>0</v>
      </c>
      <c r="CX251" s="28">
        <v>0.16829533116178069</v>
      </c>
      <c r="CY251" s="28">
        <v>0</v>
      </c>
      <c r="CZ251" s="31" t="s">
        <v>100</v>
      </c>
      <c r="DA251" s="5">
        <v>28.819337213445781</v>
      </c>
      <c r="DB251" s="9"/>
      <c r="DC251" s="9"/>
    </row>
    <row r="252" spans="1:107" ht="20">
      <c r="A252" s="25" t="s">
        <v>709</v>
      </c>
      <c r="B252" s="25" t="s">
        <v>710</v>
      </c>
      <c r="C252" s="26" t="s">
        <v>98</v>
      </c>
      <c r="D252" s="26" t="s">
        <v>1137</v>
      </c>
      <c r="E252" s="32" t="s">
        <v>99</v>
      </c>
      <c r="F252" s="32" t="s">
        <v>1138</v>
      </c>
      <c r="G252" s="27">
        <v>1.05</v>
      </c>
      <c r="H252" s="27">
        <v>5.3517566285382951</v>
      </c>
      <c r="I252" s="28">
        <v>9.0499999999999997E-2</v>
      </c>
      <c r="J252" s="28">
        <v>0.54543397488271572</v>
      </c>
      <c r="K252" s="28">
        <v>4.1999999999999996E-2</v>
      </c>
      <c r="L252" s="28">
        <v>0.1031</v>
      </c>
      <c r="M252" s="28">
        <v>8.5572999999999996E-2</v>
      </c>
      <c r="N252" s="28">
        <v>0.16697127159278574</v>
      </c>
      <c r="O252" s="28">
        <v>-0.47236685508662396</v>
      </c>
      <c r="P252" s="28">
        <v>-0.11236389869034469</v>
      </c>
      <c r="Q252" s="29">
        <v>31.1</v>
      </c>
      <c r="R252" s="29">
        <v>0</v>
      </c>
      <c r="S252" s="29">
        <v>144.6</v>
      </c>
      <c r="T252" s="29">
        <v>144.6</v>
      </c>
      <c r="U252" s="29">
        <v>175.7</v>
      </c>
      <c r="V252" s="29">
        <v>28.6</v>
      </c>
      <c r="W252" s="29">
        <v>147.1</v>
      </c>
      <c r="X252" s="30">
        <v>0.16277746158224249</v>
      </c>
      <c r="Y252" s="31">
        <v>0.39580908032596041</v>
      </c>
      <c r="Z252" s="30">
        <v>0.5279299014238773</v>
      </c>
      <c r="AA252" s="30">
        <v>0.8229937393284007</v>
      </c>
      <c r="AB252" s="30">
        <v>1.1183294663573085</v>
      </c>
      <c r="AC252" s="30">
        <v>4.6495176848874591</v>
      </c>
      <c r="AD252" s="29">
        <v>1.2E-2</v>
      </c>
      <c r="AE252" s="31">
        <v>2.0016944444444444</v>
      </c>
      <c r="AF252" s="30">
        <v>0.13038404810405299</v>
      </c>
      <c r="AG252" s="30">
        <v>0.67071088274702528</v>
      </c>
      <c r="AH252" s="31">
        <v>0.8</v>
      </c>
      <c r="AI252" s="1">
        <v>2.4957555178268249</v>
      </c>
      <c r="AJ252" s="31">
        <v>1.5550000000000002</v>
      </c>
      <c r="AK252" s="31">
        <v>3.6162790697674421</v>
      </c>
      <c r="AL252" s="31">
        <v>6</v>
      </c>
      <c r="AM252" s="31" t="s">
        <v>100</v>
      </c>
      <c r="AN252" s="31">
        <v>0.2405259087393658</v>
      </c>
      <c r="AO252" s="31">
        <v>0.45072463768115945</v>
      </c>
      <c r="AP252" s="31">
        <v>10.006802721088436</v>
      </c>
      <c r="AQ252" s="31">
        <v>5.1076388888888884</v>
      </c>
      <c r="AR252" s="31">
        <v>0.59967386873216466</v>
      </c>
      <c r="AS252" s="31">
        <v>2.1318840579710145</v>
      </c>
      <c r="AT252" s="30">
        <v>0</v>
      </c>
      <c r="AU252" s="30">
        <v>0</v>
      </c>
      <c r="AV252" s="28" t="s">
        <v>100</v>
      </c>
      <c r="AW252" s="28" t="s">
        <v>100</v>
      </c>
      <c r="AX252" s="28" t="s">
        <v>100</v>
      </c>
      <c r="AY252" s="28" t="s">
        <v>100</v>
      </c>
      <c r="AZ252" s="30" t="s">
        <v>100</v>
      </c>
      <c r="BA252" s="30">
        <v>1.23E-2</v>
      </c>
      <c r="BB252" s="30">
        <v>7.3067119796091748E-2</v>
      </c>
      <c r="BC252" s="30">
        <v>5.4607372902441047E-2</v>
      </c>
      <c r="BD252" s="30">
        <v>0.14827586206896551</v>
      </c>
      <c r="BE252" s="30">
        <v>0.25344827586206897</v>
      </c>
      <c r="BF252" s="30">
        <v>0.11885245901639344</v>
      </c>
      <c r="BG252" s="30">
        <v>0.11810000000000001</v>
      </c>
      <c r="BH252" s="29">
        <v>20</v>
      </c>
      <c r="BI252" s="29">
        <v>8.6</v>
      </c>
      <c r="BJ252" s="29">
        <v>14.7</v>
      </c>
      <c r="BK252" s="29">
        <v>14.7</v>
      </c>
      <c r="BL252" s="29">
        <v>69</v>
      </c>
      <c r="BM252" s="29">
        <v>58</v>
      </c>
      <c r="BN252" s="29">
        <v>39.799999999999997</v>
      </c>
      <c r="BO252" s="29">
        <v>28.8</v>
      </c>
      <c r="BP252" s="29">
        <v>12.952868852459016</v>
      </c>
      <c r="BQ252" s="29">
        <v>-3</v>
      </c>
      <c r="BR252" s="29">
        <v>0</v>
      </c>
      <c r="BS252" s="29">
        <v>5.8</v>
      </c>
      <c r="BT252" s="30">
        <v>0.44777725043505773</v>
      </c>
      <c r="BU252" s="29">
        <v>7.152868852459016</v>
      </c>
      <c r="BV252" s="29">
        <v>5.8</v>
      </c>
      <c r="BW252" s="29">
        <v>2.8</v>
      </c>
      <c r="BX252" s="29">
        <v>117.7</v>
      </c>
      <c r="BY252" s="29">
        <v>237.2</v>
      </c>
      <c r="BZ252" s="29">
        <v>129.30000000000001</v>
      </c>
      <c r="CA252" s="29">
        <v>245.29999999999998</v>
      </c>
      <c r="CB252" s="29">
        <v>0</v>
      </c>
      <c r="CC252" s="31">
        <v>0.58299999999999996</v>
      </c>
      <c r="CD252" s="31" t="s">
        <v>100</v>
      </c>
      <c r="CE252" s="31">
        <v>0.36</v>
      </c>
      <c r="CF252" s="31" t="s">
        <v>100</v>
      </c>
      <c r="CG252" s="31" t="s">
        <v>100</v>
      </c>
      <c r="CH252" s="29" t="s">
        <v>100</v>
      </c>
      <c r="CI252" s="29" t="s">
        <v>100</v>
      </c>
      <c r="CJ252" s="29">
        <v>0</v>
      </c>
      <c r="CK252" s="28">
        <f t="shared" si="6"/>
        <v>0</v>
      </c>
      <c r="CL252" s="34">
        <f t="shared" si="7"/>
        <v>0.28128821850794949</v>
      </c>
      <c r="CM252" s="29">
        <v>9.76</v>
      </c>
      <c r="CN252" s="29">
        <v>1.1599999999999999</v>
      </c>
      <c r="CO252" s="29">
        <v>8.6</v>
      </c>
      <c r="CP252" s="29">
        <v>31.1</v>
      </c>
      <c r="CQ252" s="29">
        <v>28.8</v>
      </c>
      <c r="CR252" s="29">
        <v>147.1</v>
      </c>
      <c r="CS252" s="29" t="s">
        <v>100</v>
      </c>
      <c r="CT252" s="29">
        <v>0</v>
      </c>
      <c r="CU252" s="29">
        <v>14.7</v>
      </c>
      <c r="CV252" s="29">
        <v>245.29999999999998</v>
      </c>
      <c r="CW252" s="29">
        <v>39.799999999999997</v>
      </c>
      <c r="CX252" s="28">
        <v>7.3067119796091748E-2</v>
      </c>
      <c r="CY252" s="28">
        <v>5.4607372902441047E-2</v>
      </c>
      <c r="CZ252" s="31">
        <v>3.6959798994974875</v>
      </c>
      <c r="DA252" s="5" t="s">
        <v>100</v>
      </c>
      <c r="DB252" s="9"/>
      <c r="DC252" s="9"/>
    </row>
    <row r="253" spans="1:107" ht="20">
      <c r="A253" s="25" t="s">
        <v>963</v>
      </c>
      <c r="B253" s="25" t="s">
        <v>964</v>
      </c>
      <c r="C253" s="26" t="s">
        <v>114</v>
      </c>
      <c r="D253" s="26" t="s">
        <v>1137</v>
      </c>
      <c r="E253" s="32" t="s">
        <v>99</v>
      </c>
      <c r="F253" s="32" t="s">
        <v>1138</v>
      </c>
      <c r="G253" s="27">
        <v>0.1</v>
      </c>
      <c r="H253" s="27">
        <v>0.42668454804144479</v>
      </c>
      <c r="I253" s="28">
        <v>9.0499999999999997E-2</v>
      </c>
      <c r="J253" s="28">
        <v>9.9714951597750762E-2</v>
      </c>
      <c r="K253" s="28">
        <v>3.2000000000000001E-2</v>
      </c>
      <c r="L253" s="28">
        <v>9.3100000000000002E-2</v>
      </c>
      <c r="M253" s="28">
        <v>7.7272999999999994E-2</v>
      </c>
      <c r="N253" s="28">
        <v>8.1283086729418516E-2</v>
      </c>
      <c r="O253" s="28">
        <v>-3.4315712054024533E-2</v>
      </c>
      <c r="P253" s="28">
        <v>-8.1283086729418516E-2</v>
      </c>
      <c r="Q253" s="29">
        <v>6.07</v>
      </c>
      <c r="R253" s="29">
        <v>0</v>
      </c>
      <c r="S253" s="29">
        <v>27.9</v>
      </c>
      <c r="T253" s="29">
        <v>27.9</v>
      </c>
      <c r="U253" s="29">
        <v>33.97</v>
      </c>
      <c r="V253" s="29">
        <v>0.72899999999999998</v>
      </c>
      <c r="W253" s="29">
        <v>33.241</v>
      </c>
      <c r="X253" s="30">
        <v>2.146011186340889E-2</v>
      </c>
      <c r="Y253" s="31">
        <v>4.1250000000000002E-2</v>
      </c>
      <c r="Z253" s="30">
        <v>0.72467532467532458</v>
      </c>
      <c r="AA253" s="30">
        <v>0.82131292316750071</v>
      </c>
      <c r="AB253" s="30">
        <v>2.632075471698113</v>
      </c>
      <c r="AC253" s="30">
        <v>4.5963756177924209</v>
      </c>
      <c r="AD253" s="29">
        <v>6.0000000000000001E-3</v>
      </c>
      <c r="AE253" s="31">
        <v>1.4005555555555556</v>
      </c>
      <c r="AF253" s="30">
        <v>8.9442719099991588E-2</v>
      </c>
      <c r="AG253" s="30">
        <v>0.43603325561245898</v>
      </c>
      <c r="AH253" s="31">
        <v>0.23076923076923075</v>
      </c>
      <c r="AI253" s="1" t="s">
        <v>100</v>
      </c>
      <c r="AJ253" s="31">
        <v>19.455128205128204</v>
      </c>
      <c r="AK253" s="31">
        <v>17.645348837209305</v>
      </c>
      <c r="AL253" s="31" t="s">
        <v>100</v>
      </c>
      <c r="AM253" s="31" t="s">
        <v>100</v>
      </c>
      <c r="AN253" s="31">
        <v>0.5726415094339623</v>
      </c>
      <c r="AO253" s="31">
        <v>1.2860169491525426</v>
      </c>
      <c r="AP253" s="31" t="s">
        <v>100</v>
      </c>
      <c r="AQ253" s="31" t="s">
        <v>100</v>
      </c>
      <c r="AR253" s="31">
        <v>0.88006671785232049</v>
      </c>
      <c r="AS253" s="31">
        <v>7.0425847457627118</v>
      </c>
      <c r="AT253" s="30">
        <v>0</v>
      </c>
      <c r="AU253" s="30">
        <v>0</v>
      </c>
      <c r="AV253" s="28" t="s">
        <v>100</v>
      </c>
      <c r="AW253" s="28" t="s">
        <v>100</v>
      </c>
      <c r="AX253" s="28" t="s">
        <v>100</v>
      </c>
      <c r="AY253" s="28" t="s">
        <v>100</v>
      </c>
      <c r="AZ253" s="30" t="s">
        <v>100</v>
      </c>
      <c r="BA253" s="30" t="s">
        <v>100</v>
      </c>
      <c r="BB253" s="30">
        <v>6.5399239543726229E-2</v>
      </c>
      <c r="BC253" s="30">
        <v>0</v>
      </c>
      <c r="BD253" s="30">
        <v>7.3819742489270382E-2</v>
      </c>
      <c r="BE253" s="30">
        <v>0</v>
      </c>
      <c r="BF253" s="30">
        <v>0.28925619834710747</v>
      </c>
      <c r="BG253" s="30">
        <v>0.1065</v>
      </c>
      <c r="BH253" s="29">
        <v>0.312</v>
      </c>
      <c r="BI253" s="29">
        <v>0.34399999999999997</v>
      </c>
      <c r="BJ253" s="29">
        <v>0</v>
      </c>
      <c r="BK253" s="29">
        <v>0</v>
      </c>
      <c r="BL253" s="29">
        <v>4.72</v>
      </c>
      <c r="BM253" s="29">
        <v>4.66</v>
      </c>
      <c r="BN253" s="29">
        <v>0</v>
      </c>
      <c r="BO253" s="29">
        <v>0</v>
      </c>
      <c r="BP253" s="29">
        <v>0</v>
      </c>
      <c r="BQ253" s="29">
        <v>-8.7999999999999989</v>
      </c>
      <c r="BR253" s="29">
        <v>0</v>
      </c>
      <c r="BS253" s="29">
        <v>0.52900000000000003</v>
      </c>
      <c r="BT253" s="30" t="s">
        <v>100</v>
      </c>
      <c r="BU253" s="29">
        <v>-0.52900000000000003</v>
      </c>
      <c r="BV253" s="29">
        <v>8.6149999999999984</v>
      </c>
      <c r="BW253" s="29">
        <v>-0.18500000000000005</v>
      </c>
      <c r="BX253" s="29">
        <v>5.26</v>
      </c>
      <c r="BY253" s="29">
        <v>26.082000000000001</v>
      </c>
      <c r="BZ253" s="29">
        <v>10.6</v>
      </c>
      <c r="CA253" s="29">
        <v>37.771000000000001</v>
      </c>
      <c r="CB253" s="29">
        <v>0</v>
      </c>
      <c r="CC253" s="31">
        <v>0.26</v>
      </c>
      <c r="CD253" s="31" t="s">
        <v>100</v>
      </c>
      <c r="CE253" s="31">
        <v>0.36</v>
      </c>
      <c r="CF253" s="31" t="s">
        <v>100</v>
      </c>
      <c r="CG253" s="31" t="s">
        <v>100</v>
      </c>
      <c r="CH253" s="29" t="s">
        <v>100</v>
      </c>
      <c r="CI253" s="29" t="s">
        <v>100</v>
      </c>
      <c r="CJ253" s="29">
        <v>0</v>
      </c>
      <c r="CK253" s="28">
        <f t="shared" si="6"/>
        <v>0</v>
      </c>
      <c r="CL253" s="34">
        <f t="shared" si="7"/>
        <v>0.12496359640994413</v>
      </c>
      <c r="CM253" s="29">
        <v>0.48399999999999999</v>
      </c>
      <c r="CN253" s="29">
        <v>0.14000000000000001</v>
      </c>
      <c r="CO253" s="29">
        <v>0.34399999999999997</v>
      </c>
      <c r="CP253" s="29">
        <v>6.07</v>
      </c>
      <c r="CQ253" s="29" t="s">
        <v>100</v>
      </c>
      <c r="CR253" s="29" t="s">
        <v>100</v>
      </c>
      <c r="CS253" s="29" t="s">
        <v>100</v>
      </c>
      <c r="CT253" s="29">
        <v>0</v>
      </c>
      <c r="CU253" s="29">
        <v>0</v>
      </c>
      <c r="CV253" s="29">
        <v>37.771000000000001</v>
      </c>
      <c r="CW253" s="29">
        <v>0</v>
      </c>
      <c r="CX253" s="28">
        <v>6.5399239543726229E-2</v>
      </c>
      <c r="CY253" s="28">
        <v>0</v>
      </c>
      <c r="CZ253" s="31" t="s">
        <v>100</v>
      </c>
      <c r="DA253" s="5" t="s">
        <v>100</v>
      </c>
      <c r="DB253" s="9"/>
      <c r="DC253" s="9"/>
    </row>
    <row r="254" spans="1:107" ht="20">
      <c r="A254" s="25" t="s">
        <v>446</v>
      </c>
      <c r="B254" s="25" t="s">
        <v>447</v>
      </c>
      <c r="C254" s="26" t="s">
        <v>138</v>
      </c>
      <c r="D254" s="26" t="s">
        <v>1137</v>
      </c>
      <c r="E254" s="32" t="s">
        <v>99</v>
      </c>
      <c r="F254" s="32" t="s">
        <v>1138</v>
      </c>
      <c r="G254" s="27">
        <v>0.64</v>
      </c>
      <c r="H254" s="27">
        <v>1.1962583518930958</v>
      </c>
      <c r="I254" s="28">
        <v>9.0499999999999997E-2</v>
      </c>
      <c r="J254" s="28">
        <v>0.16936138084632518</v>
      </c>
      <c r="K254" s="28">
        <v>3.6999999999999998E-2</v>
      </c>
      <c r="L254" s="28">
        <v>9.8099999999999993E-2</v>
      </c>
      <c r="M254" s="28">
        <v>8.1422999999999995E-2</v>
      </c>
      <c r="N254" s="28">
        <v>0.12847016473041406</v>
      </c>
      <c r="O254" s="28">
        <v>-0.3600132873653904</v>
      </c>
      <c r="P254" s="28">
        <v>-0.14624667230400651</v>
      </c>
      <c r="Q254" s="29">
        <v>179.6</v>
      </c>
      <c r="R254" s="29">
        <v>0</v>
      </c>
      <c r="S254" s="29">
        <v>156.1</v>
      </c>
      <c r="T254" s="29">
        <v>156.1</v>
      </c>
      <c r="U254" s="29">
        <v>335.7</v>
      </c>
      <c r="V254" s="29">
        <v>12.3</v>
      </c>
      <c r="W254" s="29">
        <v>323.39999999999998</v>
      </c>
      <c r="X254" s="30">
        <v>3.6639857015192137E-2</v>
      </c>
      <c r="Y254" s="31">
        <v>0.3461753210496929</v>
      </c>
      <c r="Z254" s="30">
        <v>0.66709401709401706</v>
      </c>
      <c r="AA254" s="30">
        <v>0.46499851057491809</v>
      </c>
      <c r="AB254" s="30">
        <v>2.00385109114249</v>
      </c>
      <c r="AC254" s="30">
        <v>0.86915367483296213</v>
      </c>
      <c r="AD254" s="29">
        <v>0.1</v>
      </c>
      <c r="AE254" s="31">
        <v>1.8786388888888892</v>
      </c>
      <c r="AF254" s="30">
        <v>0.28460498941515416</v>
      </c>
      <c r="AG254" s="30">
        <v>0.5639395160633609</v>
      </c>
      <c r="AH254" s="31">
        <v>0.49859154929577471</v>
      </c>
      <c r="AI254" s="1" t="s">
        <v>100</v>
      </c>
      <c r="AJ254" s="31" t="s">
        <v>100</v>
      </c>
      <c r="AK254" s="31" t="s">
        <v>100</v>
      </c>
      <c r="AL254" s="31">
        <v>12.5</v>
      </c>
      <c r="AM254" s="31" t="s">
        <v>100</v>
      </c>
      <c r="AN254" s="31">
        <v>2.3055198973042361</v>
      </c>
      <c r="AO254" s="31">
        <v>0.49408528198074275</v>
      </c>
      <c r="AP254" s="31" t="s">
        <v>100</v>
      </c>
      <c r="AQ254" s="31">
        <v>43.177570093457938</v>
      </c>
      <c r="AR254" s="31">
        <v>1.4587280108254397</v>
      </c>
      <c r="AS254" s="31">
        <v>0.88968363136176065</v>
      </c>
      <c r="AT254" s="30" t="s">
        <v>100</v>
      </c>
      <c r="AU254" s="30">
        <v>1.5256124721603564E-2</v>
      </c>
      <c r="AV254" s="28" t="s">
        <v>100</v>
      </c>
      <c r="AW254" s="28" t="s">
        <v>100</v>
      </c>
      <c r="AX254" s="28">
        <v>0.183</v>
      </c>
      <c r="AY254" s="28">
        <v>0.19699999999999998</v>
      </c>
      <c r="AZ254" s="30" t="s">
        <v>100</v>
      </c>
      <c r="BA254" s="30">
        <v>0.17800000000000002</v>
      </c>
      <c r="BB254" s="30">
        <v>-0.19065190651906519</v>
      </c>
      <c r="BC254" s="30">
        <v>-1.7776507573592455E-2</v>
      </c>
      <c r="BD254" s="30">
        <v>-4.4630002879355021E-2</v>
      </c>
      <c r="BE254" s="30">
        <v>-8.9547941261157501E-3</v>
      </c>
      <c r="BF254" s="30">
        <v>0</v>
      </c>
      <c r="BG254" s="30">
        <v>6.6000000000000003E-2</v>
      </c>
      <c r="BH254" s="29">
        <v>-6.83</v>
      </c>
      <c r="BI254" s="29">
        <v>-15.5</v>
      </c>
      <c r="BJ254" s="29">
        <v>-3.11</v>
      </c>
      <c r="BK254" s="29">
        <v>-3.11</v>
      </c>
      <c r="BL254" s="29">
        <v>363.5</v>
      </c>
      <c r="BM254" s="29">
        <v>347.3</v>
      </c>
      <c r="BN254" s="29">
        <v>11.9</v>
      </c>
      <c r="BO254" s="29">
        <v>7.49</v>
      </c>
      <c r="BP254" s="29">
        <v>-3.11</v>
      </c>
      <c r="BQ254" s="29">
        <v>-67.809999999999988</v>
      </c>
      <c r="BR254" s="29">
        <v>0</v>
      </c>
      <c r="BS254" s="29">
        <v>41.4</v>
      </c>
      <c r="BT254" s="30" t="s">
        <v>100</v>
      </c>
      <c r="BU254" s="29">
        <v>-44.51</v>
      </c>
      <c r="BV254" s="29">
        <v>10.909999999999989</v>
      </c>
      <c r="BW254" s="29">
        <v>-56.9</v>
      </c>
      <c r="BX254" s="29">
        <v>81.3</v>
      </c>
      <c r="BY254" s="29">
        <v>174.95</v>
      </c>
      <c r="BZ254" s="29">
        <v>77.900000000000006</v>
      </c>
      <c r="CA254" s="29">
        <v>221.7</v>
      </c>
      <c r="CB254" s="29">
        <v>-2.74</v>
      </c>
      <c r="CC254" s="31">
        <v>1.07</v>
      </c>
      <c r="CD254" s="31">
        <v>-0.123</v>
      </c>
      <c r="CE254" s="31">
        <v>0.36</v>
      </c>
      <c r="CF254" s="31">
        <v>0.84514091181698081</v>
      </c>
      <c r="CG254" s="31">
        <v>0.95729510517867555</v>
      </c>
      <c r="CH254" s="29">
        <v>19.639000000000003</v>
      </c>
      <c r="CI254" s="29">
        <v>11.487300000000001</v>
      </c>
      <c r="CJ254" s="29">
        <v>-2.74</v>
      </c>
      <c r="CK254" s="28">
        <f t="shared" si="6"/>
        <v>-0.25114573785517902</v>
      </c>
      <c r="CL254" s="34">
        <f t="shared" si="7"/>
        <v>1.6396030672079387</v>
      </c>
      <c r="CM254" s="29" t="s">
        <v>100</v>
      </c>
      <c r="CN254" s="29" t="s">
        <v>100</v>
      </c>
      <c r="CO254" s="29" t="s">
        <v>100</v>
      </c>
      <c r="CP254" s="29" t="s">
        <v>100</v>
      </c>
      <c r="CQ254" s="29">
        <v>7.49</v>
      </c>
      <c r="CR254" s="29">
        <v>323.39999999999998</v>
      </c>
      <c r="CS254" s="29">
        <v>10.909999999999989</v>
      </c>
      <c r="CT254" s="29">
        <v>0</v>
      </c>
      <c r="CU254" s="29">
        <v>-3.11</v>
      </c>
      <c r="CV254" s="29">
        <v>221.7</v>
      </c>
      <c r="CW254" s="29">
        <v>11.9</v>
      </c>
      <c r="CX254" s="28">
        <v>-0.19065190651906519</v>
      </c>
      <c r="CY254" s="28">
        <v>-1.7776507573592455E-2</v>
      </c>
      <c r="CZ254" s="31">
        <v>27.17647058823529</v>
      </c>
      <c r="DA254" s="5" t="s">
        <v>100</v>
      </c>
      <c r="DB254" s="9"/>
      <c r="DC254" s="9"/>
    </row>
    <row r="255" spans="1:107" ht="20">
      <c r="A255" s="25" t="s">
        <v>663</v>
      </c>
      <c r="B255" s="25" t="s">
        <v>664</v>
      </c>
      <c r="C255" s="26" t="s">
        <v>114</v>
      </c>
      <c r="D255" s="26" t="s">
        <v>1137</v>
      </c>
      <c r="E255" s="32" t="s">
        <v>99</v>
      </c>
      <c r="F255" s="32" t="s">
        <v>1138</v>
      </c>
      <c r="G255" s="27">
        <v>0.1</v>
      </c>
      <c r="H255" s="27">
        <v>0.29655585495650344</v>
      </c>
      <c r="I255" s="28">
        <v>9.0499999999999997E-2</v>
      </c>
      <c r="J255" s="28">
        <v>8.7938304873563564E-2</v>
      </c>
      <c r="K255" s="28">
        <v>4.7E-2</v>
      </c>
      <c r="L255" s="28">
        <v>0.1081</v>
      </c>
      <c r="M255" s="28">
        <v>8.9722999999999997E-2</v>
      </c>
      <c r="N255" s="28">
        <v>8.9230338650726229E-2</v>
      </c>
      <c r="O255" s="28">
        <v>0.1179440480676129</v>
      </c>
      <c r="P255" s="28">
        <v>-8.9230338650726229E-2</v>
      </c>
      <c r="Q255" s="29">
        <v>92.2</v>
      </c>
      <c r="R255" s="29">
        <v>0</v>
      </c>
      <c r="S255" s="29">
        <v>241.8</v>
      </c>
      <c r="T255" s="29">
        <v>241.8</v>
      </c>
      <c r="U255" s="29">
        <v>334</v>
      </c>
      <c r="V255" s="29">
        <v>4.22</v>
      </c>
      <c r="W255" s="29">
        <v>329.78</v>
      </c>
      <c r="X255" s="30">
        <v>1.2634730538922155E-2</v>
      </c>
      <c r="Y255" s="31">
        <v>3.0377358490566039E-2</v>
      </c>
      <c r="Z255" s="30">
        <v>0.68479184367034829</v>
      </c>
      <c r="AA255" s="30">
        <v>0.72395209580838327</v>
      </c>
      <c r="AB255" s="30">
        <v>2.1725067385444747</v>
      </c>
      <c r="AC255" s="30">
        <v>2.6225596529284165</v>
      </c>
      <c r="AD255" s="29">
        <v>7.0000000000000007E-2</v>
      </c>
      <c r="AE255" s="31">
        <v>4.7861111111111097E-2</v>
      </c>
      <c r="AF255" s="30">
        <v>0.10488088481701516</v>
      </c>
      <c r="AG255" s="30" t="s">
        <v>100</v>
      </c>
      <c r="AH255" s="31">
        <v>0.19083969465648856</v>
      </c>
      <c r="AI255" s="1" t="s">
        <v>100</v>
      </c>
      <c r="AJ255" s="31">
        <v>3.7942386831275718</v>
      </c>
      <c r="AK255" s="31">
        <v>4.2488479262672811</v>
      </c>
      <c r="AL255" s="31" t="s">
        <v>100</v>
      </c>
      <c r="AM255" s="31" t="s">
        <v>100</v>
      </c>
      <c r="AN255" s="31">
        <v>0.82839173405211142</v>
      </c>
      <c r="AO255" s="31">
        <v>0.99033297529538145</v>
      </c>
      <c r="AP255" s="31" t="s">
        <v>100</v>
      </c>
      <c r="AQ255" s="31" t="s">
        <v>100</v>
      </c>
      <c r="AR255" s="31">
        <v>0.94525338225177702</v>
      </c>
      <c r="AS255" s="31">
        <v>3.5422126745435016</v>
      </c>
      <c r="AT255" s="30">
        <v>9.1244239631336405E-2</v>
      </c>
      <c r="AU255" s="30">
        <v>2.1475054229934922E-2</v>
      </c>
      <c r="AV255" s="28">
        <v>0.16300000000000001</v>
      </c>
      <c r="AW255" s="28">
        <v>0.22699999999999998</v>
      </c>
      <c r="AX255" s="28">
        <v>0.158</v>
      </c>
      <c r="AY255" s="28">
        <v>0.223</v>
      </c>
      <c r="AZ255" s="30" t="s">
        <v>100</v>
      </c>
      <c r="BA255" s="30" t="s">
        <v>100</v>
      </c>
      <c r="BB255" s="30">
        <v>0.20588235294117646</v>
      </c>
      <c r="BC255" s="30">
        <v>0</v>
      </c>
      <c r="BD255" s="30">
        <v>0.23408845738942824</v>
      </c>
      <c r="BE255" s="30">
        <v>0</v>
      </c>
      <c r="BF255" s="30">
        <v>0.25051903114186852</v>
      </c>
      <c r="BG255" s="30" t="s">
        <v>100</v>
      </c>
      <c r="BH255" s="29">
        <v>24.3</v>
      </c>
      <c r="BI255" s="29">
        <v>21.7</v>
      </c>
      <c r="BJ255" s="29">
        <v>0</v>
      </c>
      <c r="BK255" s="29">
        <v>0</v>
      </c>
      <c r="BL255" s="29">
        <v>93.1</v>
      </c>
      <c r="BM255" s="29">
        <v>92.7</v>
      </c>
      <c r="BN255" s="29">
        <v>0</v>
      </c>
      <c r="BO255" s="29">
        <v>0</v>
      </c>
      <c r="BP255" s="29">
        <v>0</v>
      </c>
      <c r="BQ255" s="29">
        <v>-0.89999999999999858</v>
      </c>
      <c r="BR255" s="29">
        <v>0</v>
      </c>
      <c r="BS255" s="29">
        <v>0.40000000000000013</v>
      </c>
      <c r="BT255" s="30" t="s">
        <v>100</v>
      </c>
      <c r="BU255" s="29">
        <v>-0.40000000000000013</v>
      </c>
      <c r="BV255" s="29">
        <v>22.2</v>
      </c>
      <c r="BW255" s="29">
        <v>21.3</v>
      </c>
      <c r="BX255" s="29">
        <v>105.4</v>
      </c>
      <c r="BY255" s="29">
        <v>342.70000000000005</v>
      </c>
      <c r="BZ255" s="29">
        <v>111.3</v>
      </c>
      <c r="CA255" s="29">
        <v>348.88</v>
      </c>
      <c r="CB255" s="29">
        <v>-1.98</v>
      </c>
      <c r="CC255" s="31">
        <v>-0.191</v>
      </c>
      <c r="CD255" s="31">
        <v>0.44</v>
      </c>
      <c r="CE255" s="31">
        <v>0.36</v>
      </c>
      <c r="CF255" s="31" t="s">
        <v>100</v>
      </c>
      <c r="CG255" s="31" t="s">
        <v>100</v>
      </c>
      <c r="CH255" s="29" t="s">
        <v>100</v>
      </c>
      <c r="CI255" s="29" t="s">
        <v>100</v>
      </c>
      <c r="CJ255" s="29">
        <v>-1.98</v>
      </c>
      <c r="CK255" s="28">
        <f t="shared" si="6"/>
        <v>-8.9189189189189194E-2</v>
      </c>
      <c r="CL255" s="34">
        <f t="shared" si="7"/>
        <v>0.26685393258426965</v>
      </c>
      <c r="CM255" s="29">
        <v>28.9</v>
      </c>
      <c r="CN255" s="29">
        <v>7.24</v>
      </c>
      <c r="CO255" s="29">
        <v>21.7</v>
      </c>
      <c r="CP255" s="29">
        <v>92.2</v>
      </c>
      <c r="CQ255" s="29" t="s">
        <v>100</v>
      </c>
      <c r="CR255" s="29" t="s">
        <v>100</v>
      </c>
      <c r="CS255" s="29">
        <v>22.2</v>
      </c>
      <c r="CT255" s="29">
        <v>0</v>
      </c>
      <c r="CU255" s="29">
        <v>0</v>
      </c>
      <c r="CV255" s="29">
        <v>348.88</v>
      </c>
      <c r="CW255" s="29">
        <v>0</v>
      </c>
      <c r="CX255" s="28">
        <v>0.20588235294117646</v>
      </c>
      <c r="CY255" s="28">
        <v>0</v>
      </c>
      <c r="CZ255" s="31" t="s">
        <v>100</v>
      </c>
      <c r="DA255" s="5">
        <v>11.871948051948053</v>
      </c>
      <c r="DB255" s="9"/>
      <c r="DC255" s="9"/>
    </row>
    <row r="256" spans="1:107" ht="20">
      <c r="A256" s="25" t="s">
        <v>735</v>
      </c>
      <c r="B256" s="25" t="s">
        <v>736</v>
      </c>
      <c r="C256" s="26" t="s">
        <v>1141</v>
      </c>
      <c r="D256" s="26" t="s">
        <v>1137</v>
      </c>
      <c r="E256" s="32" t="s">
        <v>99</v>
      </c>
      <c r="F256" s="32" t="s">
        <v>1138</v>
      </c>
      <c r="G256" s="27">
        <v>1.07</v>
      </c>
      <c r="H256" s="27">
        <v>1.0708189828042607</v>
      </c>
      <c r="I256" s="28">
        <v>9.0499999999999997E-2</v>
      </c>
      <c r="J256" s="28">
        <v>0.15800911794378558</v>
      </c>
      <c r="K256" s="28">
        <v>4.7E-2</v>
      </c>
      <c r="L256" s="28">
        <v>0.1081</v>
      </c>
      <c r="M256" s="28">
        <v>8.9722999999999997E-2</v>
      </c>
      <c r="N256" s="28">
        <v>0.157944726771859</v>
      </c>
      <c r="O256" s="28">
        <v>0.11424219095673799</v>
      </c>
      <c r="P256" s="28">
        <v>9.5206428397233367E-2</v>
      </c>
      <c r="Q256" s="29">
        <v>143.69999999999999</v>
      </c>
      <c r="R256" s="29">
        <v>0.13563144534286053</v>
      </c>
      <c r="S256" s="29">
        <v>0</v>
      </c>
      <c r="T256" s="29">
        <v>0.13563144534286053</v>
      </c>
      <c r="U256" s="29">
        <v>143.83563144534284</v>
      </c>
      <c r="V256" s="29">
        <v>1.1499999999999999</v>
      </c>
      <c r="W256" s="29">
        <v>142.68563144534284</v>
      </c>
      <c r="X256" s="30">
        <v>7.9952372610607048E-3</v>
      </c>
      <c r="Y256" s="31">
        <v>2.5753283543651813E-3</v>
      </c>
      <c r="Z256" s="30">
        <v>3.1961688968279874E-3</v>
      </c>
      <c r="AA256" s="30">
        <v>9.429613787623974E-4</v>
      </c>
      <c r="AB256" s="30">
        <v>3.2064171475853559E-3</v>
      </c>
      <c r="AC256" s="30">
        <v>9.4385139417439484E-4</v>
      </c>
      <c r="AD256" s="29">
        <v>0.37</v>
      </c>
      <c r="AE256" s="31">
        <v>1.7570277777777779</v>
      </c>
      <c r="AF256" s="30">
        <v>7.0710678118654752E-2</v>
      </c>
      <c r="AG256" s="30" t="s">
        <v>100</v>
      </c>
      <c r="AH256" s="31">
        <v>0.52083333333333326</v>
      </c>
      <c r="AI256" s="1" t="s">
        <v>100</v>
      </c>
      <c r="AJ256" s="31">
        <v>15.352564102564102</v>
      </c>
      <c r="AK256" s="31">
        <v>13.817307692307692</v>
      </c>
      <c r="AL256" s="31" t="s">
        <v>100</v>
      </c>
      <c r="AM256" s="31" t="s">
        <v>100</v>
      </c>
      <c r="AN256" s="31">
        <v>3.397163120567376</v>
      </c>
      <c r="AO256" s="31">
        <v>2.5433628318584067</v>
      </c>
      <c r="AP256" s="31">
        <v>12.141521850478931</v>
      </c>
      <c r="AQ256" s="31">
        <v>11.812702330105376</v>
      </c>
      <c r="AR256" s="31">
        <v>3.4560602914416174</v>
      </c>
      <c r="AS256" s="31">
        <v>2.5254094061122627</v>
      </c>
      <c r="AT256" s="30">
        <v>0.11346153846153845</v>
      </c>
      <c r="AU256" s="30">
        <v>8.2115518441196935E-3</v>
      </c>
      <c r="AV256" s="28">
        <v>0.23199999999999998</v>
      </c>
      <c r="AW256" s="28">
        <v>0.32500000000000001</v>
      </c>
      <c r="AX256" s="28">
        <v>0.122</v>
      </c>
      <c r="AY256" s="28">
        <v>0.16500000000000001</v>
      </c>
      <c r="AZ256" s="30" t="s">
        <v>100</v>
      </c>
      <c r="BA256" s="30" t="s">
        <v>100</v>
      </c>
      <c r="BB256" s="30">
        <v>0.27225130890052357</v>
      </c>
      <c r="BC256" s="30">
        <v>0.25315115516909237</v>
      </c>
      <c r="BD256" s="30">
        <v>0.18439716312056739</v>
      </c>
      <c r="BE256" s="30">
        <v>0.20836655515835864</v>
      </c>
      <c r="BF256" s="30">
        <v>0.18906249999999999</v>
      </c>
      <c r="BG256" s="30">
        <v>0.30449999999999999</v>
      </c>
      <c r="BH256" s="29">
        <v>9.36</v>
      </c>
      <c r="BI256" s="29">
        <v>10.4</v>
      </c>
      <c r="BJ256" s="29">
        <v>11.7</v>
      </c>
      <c r="BK256" s="29">
        <v>11.751873710931427</v>
      </c>
      <c r="BL256" s="29">
        <v>56.5</v>
      </c>
      <c r="BM256" s="29">
        <v>56.4</v>
      </c>
      <c r="BN256" s="29">
        <v>10.5</v>
      </c>
      <c r="BO256" s="29">
        <v>12.079000000000001</v>
      </c>
      <c r="BP256" s="29">
        <v>9.5300350874584545</v>
      </c>
      <c r="BQ256" s="29">
        <v>0</v>
      </c>
      <c r="BR256" s="29">
        <v>0</v>
      </c>
      <c r="BS256" s="29">
        <v>-1.999999999999999E-2</v>
      </c>
      <c r="BT256" s="30">
        <v>-2.0986281599655421E-3</v>
      </c>
      <c r="BU256" s="29">
        <v>9.5500350874584541</v>
      </c>
      <c r="BV256" s="29">
        <v>10.42</v>
      </c>
      <c r="BW256" s="29">
        <v>10.42</v>
      </c>
      <c r="BX256" s="29">
        <v>38.200000000000003</v>
      </c>
      <c r="BY256" s="29">
        <v>37.645631445342865</v>
      </c>
      <c r="BZ256" s="29">
        <v>42.3</v>
      </c>
      <c r="CA256" s="29">
        <v>41.285631445342858</v>
      </c>
      <c r="CB256" s="29">
        <v>-1.18</v>
      </c>
      <c r="CC256" s="31">
        <v>0.71799999999999997</v>
      </c>
      <c r="CD256" s="31">
        <v>0.45900000000000002</v>
      </c>
      <c r="CE256" s="31">
        <v>0.36</v>
      </c>
      <c r="CF256" s="31">
        <v>0.8348230056221998</v>
      </c>
      <c r="CG256" s="31">
        <v>0.9164460167620605</v>
      </c>
      <c r="CH256" s="29">
        <v>4.0012999999999996</v>
      </c>
      <c r="CI256" s="29">
        <v>3.8810000000000002</v>
      </c>
      <c r="CJ256" s="29">
        <v>-1.18</v>
      </c>
      <c r="CK256" s="28">
        <f t="shared" si="6"/>
        <v>-0.11324376199616122</v>
      </c>
      <c r="CL256" s="34">
        <f t="shared" si="7"/>
        <v>1.3685148566711185</v>
      </c>
      <c r="CM256" s="29">
        <v>12.8</v>
      </c>
      <c r="CN256" s="29">
        <v>2.42</v>
      </c>
      <c r="CO256" s="29">
        <v>10.4</v>
      </c>
      <c r="CP256" s="29">
        <v>143.69999999999999</v>
      </c>
      <c r="CQ256" s="29">
        <v>12.079000000000001</v>
      </c>
      <c r="CR256" s="29">
        <v>142.68563144534284</v>
      </c>
      <c r="CS256" s="29">
        <v>10.42</v>
      </c>
      <c r="CT256" s="29">
        <v>0</v>
      </c>
      <c r="CU256" s="29">
        <v>11.751873710931427</v>
      </c>
      <c r="CV256" s="29">
        <v>41.285631445342858</v>
      </c>
      <c r="CW256" s="29">
        <v>10.5</v>
      </c>
      <c r="CX256" s="28">
        <v>0.27225130890052357</v>
      </c>
      <c r="CY256" s="28">
        <v>0.25315115516909237</v>
      </c>
      <c r="CZ256" s="31">
        <v>13.589107756699317</v>
      </c>
      <c r="DA256" s="5">
        <v>6.5717761557177621</v>
      </c>
      <c r="DB256" s="9"/>
      <c r="DC256" s="9"/>
    </row>
    <row r="257" spans="1:107" ht="20">
      <c r="A257" s="25" t="s">
        <v>374</v>
      </c>
      <c r="B257" s="25" t="s">
        <v>375</v>
      </c>
      <c r="C257" s="26" t="s">
        <v>130</v>
      </c>
      <c r="D257" s="26" t="s">
        <v>1137</v>
      </c>
      <c r="E257" s="32" t="s">
        <v>99</v>
      </c>
      <c r="F257" s="32" t="s">
        <v>1138</v>
      </c>
      <c r="G257" s="27">
        <v>0.73</v>
      </c>
      <c r="H257" s="27">
        <v>0.74022075059233017</v>
      </c>
      <c r="I257" s="28">
        <v>9.0499999999999997E-2</v>
      </c>
      <c r="J257" s="28">
        <v>0.12808997792860588</v>
      </c>
      <c r="K257" s="28">
        <v>3.2000000000000001E-2</v>
      </c>
      <c r="L257" s="28">
        <v>9.3100000000000002E-2</v>
      </c>
      <c r="M257" s="28">
        <v>7.7272999999999994E-2</v>
      </c>
      <c r="N257" s="28">
        <v>0.12719302587397352</v>
      </c>
      <c r="O257" s="28" t="s">
        <v>100</v>
      </c>
      <c r="P257" s="28">
        <v>2.1286274726921937</v>
      </c>
      <c r="Q257" s="29">
        <v>3778.7</v>
      </c>
      <c r="R257" s="29">
        <v>14.994851204521977</v>
      </c>
      <c r="S257" s="29">
        <v>52.9</v>
      </c>
      <c r="T257" s="29">
        <v>67.89485120452197</v>
      </c>
      <c r="U257" s="29">
        <v>3846.594851204522</v>
      </c>
      <c r="V257" s="29">
        <v>32.1</v>
      </c>
      <c r="W257" s="29">
        <v>3814.4948512045221</v>
      </c>
      <c r="X257" s="30">
        <v>8.3450431463943271E-3</v>
      </c>
      <c r="Y257" s="31">
        <v>0.34785290791322521</v>
      </c>
      <c r="Z257" s="30">
        <v>0.72079153304360843</v>
      </c>
      <c r="AA257" s="30">
        <v>1.7650637467905253E-2</v>
      </c>
      <c r="AB257" s="30">
        <v>2.581553277738478</v>
      </c>
      <c r="AC257" s="30">
        <v>1.7967780243078831E-2</v>
      </c>
      <c r="AD257" s="29">
        <v>1.3</v>
      </c>
      <c r="AE257" s="31">
        <v>0.6241944444444445</v>
      </c>
      <c r="AF257" s="30">
        <v>0.18708286933869708</v>
      </c>
      <c r="AG257" s="30">
        <v>0.42173823973780561</v>
      </c>
      <c r="AH257" s="31">
        <v>0.20144173007609131</v>
      </c>
      <c r="AI257" s="1">
        <v>9.6746987951807224</v>
      </c>
      <c r="AJ257" s="31">
        <v>32.972949389179753</v>
      </c>
      <c r="AK257" s="31">
        <v>33.351279788172988</v>
      </c>
      <c r="AL257" s="31">
        <v>25.000000000000004</v>
      </c>
      <c r="AM257" s="31">
        <v>1.3796213133548014</v>
      </c>
      <c r="AN257" s="31">
        <v>143.67680608365018</v>
      </c>
      <c r="AO257" s="31">
        <v>5.9051414283481796</v>
      </c>
      <c r="AP257" s="31">
        <v>23.489566245520223</v>
      </c>
      <c r="AQ257" s="31">
        <v>20.822615051064588</v>
      </c>
      <c r="AR257" s="31">
        <v>61.430131117324223</v>
      </c>
      <c r="AS257" s="31">
        <v>5.9610796236982688</v>
      </c>
      <c r="AT257" s="30">
        <v>0.31067961165048547</v>
      </c>
      <c r="AU257" s="30">
        <v>9.3153730118823944E-3</v>
      </c>
      <c r="AV257" s="28">
        <v>0.41700000000000004</v>
      </c>
      <c r="AW257" s="28">
        <v>0.88800000000000001</v>
      </c>
      <c r="AX257" s="28">
        <v>0.185</v>
      </c>
      <c r="AY257" s="28">
        <v>0.42100000000000004</v>
      </c>
      <c r="AZ257" s="30">
        <v>0.23899999999999999</v>
      </c>
      <c r="BA257" s="30">
        <v>0.248</v>
      </c>
      <c r="BB257" s="30" t="s">
        <v>100</v>
      </c>
      <c r="BC257" s="30">
        <v>2.255820498566167</v>
      </c>
      <c r="BD257" s="30">
        <v>0.18369001297016863</v>
      </c>
      <c r="BE257" s="30">
        <v>0.26327987963536903</v>
      </c>
      <c r="BF257" s="30">
        <v>0.22077028885832187</v>
      </c>
      <c r="BG257" s="30">
        <v>0.26690000000000003</v>
      </c>
      <c r="BH257" s="29">
        <v>114.6</v>
      </c>
      <c r="BI257" s="29">
        <v>113.3</v>
      </c>
      <c r="BJ257" s="29">
        <v>160.6</v>
      </c>
      <c r="BK257" s="29">
        <v>162.3910297590956</v>
      </c>
      <c r="BL257" s="29">
        <v>639.9</v>
      </c>
      <c r="BM257" s="29">
        <v>616.79999999999995</v>
      </c>
      <c r="BN257" s="29">
        <v>187.5</v>
      </c>
      <c r="BO257" s="29">
        <v>183.19</v>
      </c>
      <c r="BP257" s="29">
        <v>126.53991521117973</v>
      </c>
      <c r="BQ257" s="29">
        <v>67.900000000000006</v>
      </c>
      <c r="BR257" s="29">
        <v>0</v>
      </c>
      <c r="BS257" s="29">
        <v>9.0999999999999979</v>
      </c>
      <c r="BT257" s="30">
        <v>7.1914067468855217E-2</v>
      </c>
      <c r="BU257" s="29">
        <v>117.43991521117974</v>
      </c>
      <c r="BV257" s="29">
        <v>36.299999999999997</v>
      </c>
      <c r="BW257" s="29">
        <v>104.2</v>
      </c>
      <c r="BX257" s="29">
        <v>-57.9</v>
      </c>
      <c r="BY257" s="29">
        <v>56.094851204521987</v>
      </c>
      <c r="BZ257" s="29">
        <v>26.3</v>
      </c>
      <c r="CA257" s="29">
        <v>62.094851204521966</v>
      </c>
      <c r="CB257" s="29">
        <v>-35.200000000000003</v>
      </c>
      <c r="CC257" s="31">
        <v>0.52600000000000002</v>
      </c>
      <c r="CD257" s="31">
        <v>-0.38700000000000001</v>
      </c>
      <c r="CE257" s="31">
        <v>0.36</v>
      </c>
      <c r="CF257" s="31">
        <v>1.2970528381033644</v>
      </c>
      <c r="CG257" s="31">
        <v>1.552698513369319</v>
      </c>
      <c r="CH257" s="29">
        <v>55.459100000000014</v>
      </c>
      <c r="CI257" s="29">
        <v>23.469100000000001</v>
      </c>
      <c r="CJ257" s="29">
        <v>-35.200000000000003</v>
      </c>
      <c r="CK257" s="28">
        <f t="shared" si="6"/>
        <v>-0.96969696969696983</v>
      </c>
      <c r="CL257" s="34">
        <f t="shared" si="7"/>
        <v>10.305202244423773</v>
      </c>
      <c r="CM257" s="29">
        <v>145.4</v>
      </c>
      <c r="CN257" s="29">
        <v>32.1</v>
      </c>
      <c r="CO257" s="29">
        <v>113.3</v>
      </c>
      <c r="CP257" s="29">
        <v>3778.7</v>
      </c>
      <c r="CQ257" s="29">
        <v>183.19</v>
      </c>
      <c r="CR257" s="29">
        <v>3814.4948512045221</v>
      </c>
      <c r="CS257" s="29">
        <v>36.299999999999997</v>
      </c>
      <c r="CT257" s="29">
        <v>0</v>
      </c>
      <c r="CU257" s="29">
        <v>162.3910297590956</v>
      </c>
      <c r="CV257" s="29">
        <v>62.094851204521966</v>
      </c>
      <c r="CW257" s="29">
        <v>187.5</v>
      </c>
      <c r="CX257" s="28" t="s">
        <v>100</v>
      </c>
      <c r="CY257" s="28">
        <v>2.255820498566167</v>
      </c>
      <c r="CZ257" s="31">
        <v>20.343972539757452</v>
      </c>
      <c r="DA257" s="5" t="s">
        <v>100</v>
      </c>
      <c r="DB257" s="9"/>
      <c r="DC257" s="9"/>
    </row>
    <row r="258" spans="1:107" ht="20">
      <c r="A258" s="25" t="s">
        <v>324</v>
      </c>
      <c r="B258" s="25" t="s">
        <v>325</v>
      </c>
      <c r="C258" s="26" t="s">
        <v>130</v>
      </c>
      <c r="D258" s="26" t="s">
        <v>1137</v>
      </c>
      <c r="E258" s="32" t="s">
        <v>99</v>
      </c>
      <c r="F258" s="32" t="s">
        <v>1138</v>
      </c>
      <c r="G258" s="27">
        <v>0.73</v>
      </c>
      <c r="H258" s="27">
        <v>0.79792271450528107</v>
      </c>
      <c r="I258" s="28">
        <v>9.0499999999999997E-2</v>
      </c>
      <c r="J258" s="28">
        <v>0.13331200566272794</v>
      </c>
      <c r="K258" s="28">
        <v>3.2000000000000001E-2</v>
      </c>
      <c r="L258" s="28">
        <v>9.3100000000000002E-2</v>
      </c>
      <c r="M258" s="28">
        <v>7.7272999999999994E-2</v>
      </c>
      <c r="N258" s="28">
        <v>0.12727526744713943</v>
      </c>
      <c r="O258" s="28">
        <v>1.847067685000553E-2</v>
      </c>
      <c r="P258" s="28">
        <v>-6.5849900015589463E-3</v>
      </c>
      <c r="Q258" s="29">
        <v>1154.0999999999999</v>
      </c>
      <c r="R258" s="29">
        <v>139.33367285745476</v>
      </c>
      <c r="S258" s="29">
        <v>0</v>
      </c>
      <c r="T258" s="29">
        <v>139.33367285745476</v>
      </c>
      <c r="U258" s="29">
        <v>1293.4336728574547</v>
      </c>
      <c r="V258" s="29">
        <v>31.7</v>
      </c>
      <c r="W258" s="29">
        <v>1261.7336728574546</v>
      </c>
      <c r="X258" s="30">
        <v>2.4508407864446836E-2</v>
      </c>
      <c r="Y258" s="31">
        <v>1.273707698029007</v>
      </c>
      <c r="Z258" s="30">
        <v>0.38550274454479599</v>
      </c>
      <c r="AA258" s="30">
        <v>0.10772386383728413</v>
      </c>
      <c r="AB258" s="30">
        <v>0.62734656847120562</v>
      </c>
      <c r="AC258" s="30">
        <v>0.12072928936613359</v>
      </c>
      <c r="AD258" s="29">
        <v>0.215</v>
      </c>
      <c r="AE258" s="31">
        <v>0.74794444444444452</v>
      </c>
      <c r="AF258" s="30">
        <v>7.0710678118654752E-2</v>
      </c>
      <c r="AG258" s="30">
        <v>0.48578235867515812</v>
      </c>
      <c r="AH258" s="31">
        <v>0.25897920604914937</v>
      </c>
      <c r="AI258" s="1">
        <v>96.387832699619779</v>
      </c>
      <c r="AJ258" s="31">
        <v>25.818791946308721</v>
      </c>
      <c r="AK258" s="31">
        <v>25.818791946308721</v>
      </c>
      <c r="AL258" s="31">
        <v>26.875</v>
      </c>
      <c r="AM258" s="31">
        <v>1.7806063411247395</v>
      </c>
      <c r="AN258" s="31">
        <v>5.1963079693831604</v>
      </c>
      <c r="AO258" s="31">
        <v>1.051763419301923</v>
      </c>
      <c r="AP258" s="31">
        <v>25.837585543088618</v>
      </c>
      <c r="AQ258" s="31">
        <v>12.914367173566577</v>
      </c>
      <c r="AR258" s="31">
        <v>3.826523575597653</v>
      </c>
      <c r="AS258" s="31">
        <v>1.14985297808936</v>
      </c>
      <c r="AT258" s="30">
        <v>1.7114093959731542</v>
      </c>
      <c r="AU258" s="30">
        <v>6.6285417208214195E-2</v>
      </c>
      <c r="AV258" s="28">
        <v>0.745</v>
      </c>
      <c r="AW258" s="28">
        <v>0.14099999999999999</v>
      </c>
      <c r="AX258" s="28">
        <v>0.14000000000000001</v>
      </c>
      <c r="AY258" s="28">
        <v>5.5800000000000002E-2</v>
      </c>
      <c r="AZ258" s="30">
        <v>0.14499999999999999</v>
      </c>
      <c r="BA258" s="30">
        <v>0.17399999999999999</v>
      </c>
      <c r="BB258" s="30">
        <v>0.15178268251273347</v>
      </c>
      <c r="BC258" s="30">
        <v>0.12069027744558049</v>
      </c>
      <c r="BD258" s="30">
        <v>4.2317523430843516E-2</v>
      </c>
      <c r="BE258" s="30">
        <v>4.6230488903255755E-2</v>
      </c>
      <c r="BF258" s="30">
        <v>0.22931034482758622</v>
      </c>
      <c r="BG258" s="30">
        <v>7.85E-2</v>
      </c>
      <c r="BH258" s="29">
        <v>44.7</v>
      </c>
      <c r="BI258" s="29">
        <v>44.7</v>
      </c>
      <c r="BJ258" s="29">
        <v>50.7</v>
      </c>
      <c r="BK258" s="29">
        <v>48.833265428509051</v>
      </c>
      <c r="BL258" s="29">
        <v>1097.3</v>
      </c>
      <c r="BM258" s="29">
        <v>1056.3</v>
      </c>
      <c r="BN258" s="29">
        <v>72</v>
      </c>
      <c r="BO258" s="29">
        <v>97.7</v>
      </c>
      <c r="BP258" s="29">
        <v>37.635292494040598</v>
      </c>
      <c r="BQ258" s="29">
        <v>14.4</v>
      </c>
      <c r="BR258" s="29">
        <v>0</v>
      </c>
      <c r="BS258" s="29">
        <v>3.37</v>
      </c>
      <c r="BT258" s="30">
        <v>8.9543611240264082E-2</v>
      </c>
      <c r="BU258" s="29">
        <v>34.265292494040601</v>
      </c>
      <c r="BV258" s="29">
        <v>26.930000000000007</v>
      </c>
      <c r="BW258" s="29">
        <v>41.330000000000005</v>
      </c>
      <c r="BX258" s="29">
        <v>294.5</v>
      </c>
      <c r="BY258" s="29">
        <v>311.83367285745476</v>
      </c>
      <c r="BZ258" s="29">
        <v>222.1</v>
      </c>
      <c r="CA258" s="29">
        <v>329.73367285745479</v>
      </c>
      <c r="CB258" s="29">
        <v>-76.5</v>
      </c>
      <c r="CC258" s="31">
        <v>0.22900000000000001</v>
      </c>
      <c r="CD258" s="31">
        <v>0.35099999999999998</v>
      </c>
      <c r="CE258" s="31">
        <v>0.36</v>
      </c>
      <c r="CF258" s="31">
        <v>0.64598822789767341</v>
      </c>
      <c r="CG258" s="31">
        <v>2.4089353129002546</v>
      </c>
      <c r="CH258" s="29">
        <v>29.1</v>
      </c>
      <c r="CI258" s="29">
        <v>82.14500000000001</v>
      </c>
      <c r="CJ258" s="29">
        <v>-76.5</v>
      </c>
      <c r="CK258" s="28">
        <f t="shared" ref="CK258:CK321" si="8">IF(CJ258=0,0,IF(BV258&gt;0,CJ258/BV258,"NA"))</f>
        <v>-2.8406981062012617</v>
      </c>
      <c r="CL258" s="34">
        <f t="shared" si="7"/>
        <v>3.3278372526859492</v>
      </c>
      <c r="CM258" s="29">
        <v>58</v>
      </c>
      <c r="CN258" s="29">
        <v>13.3</v>
      </c>
      <c r="CO258" s="29">
        <v>44.7</v>
      </c>
      <c r="CP258" s="29">
        <v>1154.0999999999999</v>
      </c>
      <c r="CQ258" s="29">
        <v>97.7</v>
      </c>
      <c r="CR258" s="29">
        <v>1261.7336728574546</v>
      </c>
      <c r="CS258" s="29">
        <v>26.930000000000007</v>
      </c>
      <c r="CT258" s="29">
        <v>0</v>
      </c>
      <c r="CU258" s="29">
        <v>48.833265428509051</v>
      </c>
      <c r="CV258" s="29">
        <v>329.73367285745479</v>
      </c>
      <c r="CW258" s="29">
        <v>72</v>
      </c>
      <c r="CX258" s="28">
        <v>0.15178268251273347</v>
      </c>
      <c r="CY258" s="28">
        <v>0.12069027744558049</v>
      </c>
      <c r="CZ258" s="31">
        <v>17.524078789686868</v>
      </c>
      <c r="DA258" s="5">
        <v>13.643835616438356</v>
      </c>
      <c r="DB258" s="9"/>
      <c r="DC258" s="9"/>
    </row>
    <row r="259" spans="1:107" ht="20">
      <c r="A259" s="25" t="s">
        <v>320</v>
      </c>
      <c r="B259" s="25" t="s">
        <v>321</v>
      </c>
      <c r="C259" s="26" t="s">
        <v>120</v>
      </c>
      <c r="D259" s="26" t="s">
        <v>1137</v>
      </c>
      <c r="E259" s="32" t="s">
        <v>99</v>
      </c>
      <c r="F259" s="32" t="s">
        <v>1138</v>
      </c>
      <c r="G259" s="27">
        <v>0.67</v>
      </c>
      <c r="H259" s="27">
        <v>0.75012436302732788</v>
      </c>
      <c r="I259" s="28">
        <v>9.0499999999999997E-2</v>
      </c>
      <c r="J259" s="28">
        <v>0.12898625485397319</v>
      </c>
      <c r="K259" s="28">
        <v>3.2000000000000001E-2</v>
      </c>
      <c r="L259" s="28">
        <v>9.3100000000000002E-2</v>
      </c>
      <c r="M259" s="28">
        <v>7.7272999999999994E-2</v>
      </c>
      <c r="N259" s="28">
        <v>0.1217738267180325</v>
      </c>
      <c r="O259" s="28">
        <v>2.0912851516738828E-2</v>
      </c>
      <c r="P259" s="28">
        <v>-2.3893898047535153E-2</v>
      </c>
      <c r="Q259" s="29">
        <v>1839.9</v>
      </c>
      <c r="R259" s="29">
        <v>0</v>
      </c>
      <c r="S259" s="29">
        <v>298.2</v>
      </c>
      <c r="T259" s="29">
        <v>298.2</v>
      </c>
      <c r="U259" s="29">
        <v>2138.1</v>
      </c>
      <c r="V259" s="29">
        <v>97.5</v>
      </c>
      <c r="W259" s="29">
        <v>2040.6</v>
      </c>
      <c r="X259" s="30">
        <v>4.5601234741125297E-2</v>
      </c>
      <c r="Y259" s="31">
        <v>1.3697864251369787E-2</v>
      </c>
      <c r="Z259" s="30">
        <v>0.45813489015209707</v>
      </c>
      <c r="AA259" s="30">
        <v>0.13946962256208784</v>
      </c>
      <c r="AB259" s="30">
        <v>0.84547774312446833</v>
      </c>
      <c r="AC259" s="30">
        <v>0.16207402576226967</v>
      </c>
      <c r="AD259" s="29">
        <v>2.06</v>
      </c>
      <c r="AE259" s="31">
        <v>0.64586111111111122</v>
      </c>
      <c r="AF259" s="30">
        <v>3.1622776601683791E-2</v>
      </c>
      <c r="AG259" s="30">
        <v>0.40319040167146841</v>
      </c>
      <c r="AH259" s="31">
        <v>0.21354166666666669</v>
      </c>
      <c r="AI259" s="1">
        <v>3.2618181818181817</v>
      </c>
      <c r="AJ259" s="31">
        <v>56.438650306748464</v>
      </c>
      <c r="AK259" s="31">
        <v>35.382692307692309</v>
      </c>
      <c r="AL259" s="31">
        <v>28.219178082191782</v>
      </c>
      <c r="AM259" s="31">
        <v>1.3186600538959923</v>
      </c>
      <c r="AN259" s="31">
        <v>5.2166146867025809</v>
      </c>
      <c r="AO259" s="31">
        <v>1.6081636220610089</v>
      </c>
      <c r="AP259" s="31">
        <v>22.749163879598662</v>
      </c>
      <c r="AQ259" s="31">
        <v>16.739950779327316</v>
      </c>
      <c r="AR259" s="31">
        <v>3.6873870617997833</v>
      </c>
      <c r="AS259" s="31">
        <v>1.7835853509308628</v>
      </c>
      <c r="AT259" s="30">
        <v>0.29615384615384616</v>
      </c>
      <c r="AU259" s="30">
        <v>8.3700201097885746E-3</v>
      </c>
      <c r="AV259" s="28">
        <v>1.9599999999999999E-2</v>
      </c>
      <c r="AW259" s="28">
        <v>0.105</v>
      </c>
      <c r="AX259" s="28">
        <v>0.10199999999999999</v>
      </c>
      <c r="AY259" s="28">
        <v>0.20199999999999999</v>
      </c>
      <c r="AZ259" s="30">
        <v>0.42799999999999999</v>
      </c>
      <c r="BA259" s="30">
        <v>0.13800000000000001</v>
      </c>
      <c r="BB259" s="30">
        <v>0.14989910637071202</v>
      </c>
      <c r="BC259" s="30">
        <v>9.7879928670497343E-2</v>
      </c>
      <c r="BD259" s="30">
        <v>4.852104133619483E-2</v>
      </c>
      <c r="BE259" s="30">
        <v>8.3698796304936082E-2</v>
      </c>
      <c r="BF259" s="30">
        <v>0.26213592233009708</v>
      </c>
      <c r="BG259" s="30">
        <v>4.53E-2</v>
      </c>
      <c r="BH259" s="29">
        <v>32.6</v>
      </c>
      <c r="BI259" s="29">
        <v>52</v>
      </c>
      <c r="BJ259" s="29">
        <v>89.7</v>
      </c>
      <c r="BK259" s="29">
        <v>89.7</v>
      </c>
      <c r="BL259" s="29">
        <v>1144.0999999999999</v>
      </c>
      <c r="BM259" s="29">
        <v>1071.7</v>
      </c>
      <c r="BN259" s="29">
        <v>105.2</v>
      </c>
      <c r="BO259" s="29">
        <v>121.9</v>
      </c>
      <c r="BP259" s="29">
        <v>66.1864077669903</v>
      </c>
      <c r="BQ259" s="29">
        <v>69.300000000000011</v>
      </c>
      <c r="BR259" s="29">
        <v>0</v>
      </c>
      <c r="BS259" s="29">
        <v>51.6</v>
      </c>
      <c r="BT259" s="30">
        <v>0.77961626474212276</v>
      </c>
      <c r="BU259" s="29">
        <v>14.586407766990298</v>
      </c>
      <c r="BV259" s="29">
        <v>-68.900000000000006</v>
      </c>
      <c r="BW259" s="29">
        <v>0.39999999999999858</v>
      </c>
      <c r="BX259" s="29">
        <v>346.9</v>
      </c>
      <c r="BY259" s="29">
        <v>676.19999999999993</v>
      </c>
      <c r="BZ259" s="29">
        <v>352.7</v>
      </c>
      <c r="CA259" s="29">
        <v>553.4</v>
      </c>
      <c r="CB259" s="29">
        <v>-15.4</v>
      </c>
      <c r="CC259" s="31">
        <v>8.5000000000000006E-2</v>
      </c>
      <c r="CD259" s="31">
        <v>0.53200000000000003</v>
      </c>
      <c r="CE259" s="31">
        <v>0.36</v>
      </c>
      <c r="CF259" s="31">
        <v>0.73447764814377103</v>
      </c>
      <c r="CG259" s="31">
        <v>0.79665423479252584</v>
      </c>
      <c r="CH259" s="29">
        <v>56.116999999999997</v>
      </c>
      <c r="CI259" s="29">
        <v>35.982000000000006</v>
      </c>
      <c r="CJ259" s="29">
        <v>-15.4</v>
      </c>
      <c r="CK259" s="28" t="str">
        <f t="shared" si="8"/>
        <v>NA</v>
      </c>
      <c r="CL259" s="34">
        <f t="shared" ref="CL259:CL322" si="9">IF(CA259&gt;0,IF(BL259&gt;0,BL259/CA259,"NA"),"NA")</f>
        <v>2.0674015178894107</v>
      </c>
      <c r="CM259" s="29">
        <v>72.099999999999994</v>
      </c>
      <c r="CN259" s="29">
        <v>18.899999999999999</v>
      </c>
      <c r="CO259" s="29">
        <v>52</v>
      </c>
      <c r="CP259" s="29">
        <v>1839.9</v>
      </c>
      <c r="CQ259" s="29">
        <v>121.9</v>
      </c>
      <c r="CR259" s="29">
        <v>2040.6</v>
      </c>
      <c r="CS259" s="29">
        <v>-68.900000000000006</v>
      </c>
      <c r="CT259" s="29">
        <v>0</v>
      </c>
      <c r="CU259" s="29">
        <v>89.7</v>
      </c>
      <c r="CV259" s="29">
        <v>553.4</v>
      </c>
      <c r="CW259" s="29">
        <v>105.2</v>
      </c>
      <c r="CX259" s="28">
        <v>0.14989910637071202</v>
      </c>
      <c r="CY259" s="28">
        <v>9.7879928670497343E-2</v>
      </c>
      <c r="CZ259" s="31">
        <v>19.397338403041825</v>
      </c>
      <c r="DA259" s="5" t="s">
        <v>100</v>
      </c>
      <c r="DB259" s="9"/>
      <c r="DC259" s="9"/>
    </row>
    <row r="260" spans="1:107" ht="20">
      <c r="A260" s="25" t="s">
        <v>370</v>
      </c>
      <c r="B260" s="25" t="s">
        <v>371</v>
      </c>
      <c r="C260" s="26" t="s">
        <v>102</v>
      </c>
      <c r="D260" s="26" t="s">
        <v>1137</v>
      </c>
      <c r="E260" s="32" t="s">
        <v>99</v>
      </c>
      <c r="F260" s="32" t="s">
        <v>1138</v>
      </c>
      <c r="G260" s="27">
        <v>1.1000000000000001</v>
      </c>
      <c r="H260" s="27">
        <v>2.0501341117071634</v>
      </c>
      <c r="I260" s="28">
        <v>9.0499999999999997E-2</v>
      </c>
      <c r="J260" s="28">
        <v>0.24663713710949831</v>
      </c>
      <c r="K260" s="28">
        <v>3.6999999999999998E-2</v>
      </c>
      <c r="L260" s="28">
        <v>9.8099999999999993E-2</v>
      </c>
      <c r="M260" s="28">
        <v>8.1422999999999995E-2</v>
      </c>
      <c r="N260" s="28">
        <v>0.14199610123213977</v>
      </c>
      <c r="O260" s="28">
        <v>-0.26309758783861892</v>
      </c>
      <c r="P260" s="28">
        <v>-0.1186270652048759</v>
      </c>
      <c r="Q260" s="29">
        <v>633.79999999999995</v>
      </c>
      <c r="R260" s="29">
        <v>0</v>
      </c>
      <c r="S260" s="29">
        <v>1094.9000000000001</v>
      </c>
      <c r="T260" s="29">
        <v>1094.9000000000001</v>
      </c>
      <c r="U260" s="29">
        <v>1728.7</v>
      </c>
      <c r="V260" s="29">
        <v>218.4</v>
      </c>
      <c r="W260" s="29">
        <v>1510.3</v>
      </c>
      <c r="X260" s="30">
        <v>0.12633771041823336</v>
      </c>
      <c r="Y260" s="31">
        <v>7.4118529632408101E-2</v>
      </c>
      <c r="Z260" s="30">
        <v>0.54882205513784466</v>
      </c>
      <c r="AA260" s="30">
        <v>0.6333661132643027</v>
      </c>
      <c r="AB260" s="30">
        <v>1.2164203977335852</v>
      </c>
      <c r="AC260" s="30">
        <v>1.727516566740297</v>
      </c>
      <c r="AD260" s="29">
        <v>0.19</v>
      </c>
      <c r="AE260" s="31">
        <v>1.4138333333333333</v>
      </c>
      <c r="AF260" s="30">
        <v>0.1414213562373095</v>
      </c>
      <c r="AG260" s="30">
        <v>0.50275292142363526</v>
      </c>
      <c r="AH260" s="31">
        <v>0.25379609544468545</v>
      </c>
      <c r="AI260" s="1">
        <v>1.1117166212534058</v>
      </c>
      <c r="AJ260" s="31">
        <v>62.75247524752475</v>
      </c>
      <c r="AK260" s="31" t="s">
        <v>100</v>
      </c>
      <c r="AL260" s="31">
        <v>38</v>
      </c>
      <c r="AM260" s="31">
        <v>2.241159830268741</v>
      </c>
      <c r="AN260" s="31">
        <v>0.70414398400177747</v>
      </c>
      <c r="AO260" s="31">
        <v>0.84427867323831085</v>
      </c>
      <c r="AP260" s="31">
        <v>18.508578431372548</v>
      </c>
      <c r="AQ260" s="31">
        <v>7.7930856553147567</v>
      </c>
      <c r="AR260" s="31">
        <v>0.85010694585162672</v>
      </c>
      <c r="AS260" s="31">
        <v>2.0118556014386573</v>
      </c>
      <c r="AT260" s="30" t="s">
        <v>100</v>
      </c>
      <c r="AU260" s="30">
        <v>6.3900284001262228E-3</v>
      </c>
      <c r="AV260" s="28" t="s">
        <v>100</v>
      </c>
      <c r="AW260" s="28" t="s">
        <v>100</v>
      </c>
      <c r="AX260" s="28">
        <v>-9.3500000000000007E-3</v>
      </c>
      <c r="AY260" s="28">
        <v>-2.29E-2</v>
      </c>
      <c r="AZ260" s="30">
        <v>0.28000000000000003</v>
      </c>
      <c r="BA260" s="30">
        <v>4.1299999999999996E-2</v>
      </c>
      <c r="BB260" s="30">
        <v>-1.6460450729120637E-2</v>
      </c>
      <c r="BC260" s="30">
        <v>2.3369036027263874E-2</v>
      </c>
      <c r="BD260" s="30">
        <v>-2.2185824895771294E-2</v>
      </c>
      <c r="BE260" s="30">
        <v>0.12150089338892196</v>
      </c>
      <c r="BF260" s="30">
        <v>0.5</v>
      </c>
      <c r="BG260" s="30">
        <v>0.3175</v>
      </c>
      <c r="BH260" s="29">
        <v>10.1</v>
      </c>
      <c r="BI260" s="29">
        <v>-14.9</v>
      </c>
      <c r="BJ260" s="29">
        <v>81.599999999999994</v>
      </c>
      <c r="BK260" s="29">
        <v>81.599999999999994</v>
      </c>
      <c r="BL260" s="29">
        <v>750.7</v>
      </c>
      <c r="BM260" s="29">
        <v>671.6</v>
      </c>
      <c r="BN260" s="29">
        <v>247.8</v>
      </c>
      <c r="BO260" s="29">
        <v>193.8</v>
      </c>
      <c r="BP260" s="29">
        <v>40.799999999999997</v>
      </c>
      <c r="BQ260" s="29">
        <v>-56.300000000000011</v>
      </c>
      <c r="BR260" s="29">
        <v>0</v>
      </c>
      <c r="BS260" s="29">
        <v>125.6</v>
      </c>
      <c r="BT260" s="30">
        <v>3.0784313725490198</v>
      </c>
      <c r="BU260" s="29">
        <v>-84.8</v>
      </c>
      <c r="BV260" s="29">
        <v>-84.199999999999989</v>
      </c>
      <c r="BW260" s="29">
        <v>-140.5</v>
      </c>
      <c r="BX260" s="29">
        <v>905.2</v>
      </c>
      <c r="BY260" s="29">
        <v>1745.8999999999999</v>
      </c>
      <c r="BZ260" s="29">
        <v>900.1</v>
      </c>
      <c r="CA260" s="29">
        <v>1776.6</v>
      </c>
      <c r="CB260" s="29">
        <v>-4.05</v>
      </c>
      <c r="CC260" s="31">
        <v>0.47399999999999998</v>
      </c>
      <c r="CD260" s="31">
        <v>0.57999999999999996</v>
      </c>
      <c r="CE260" s="31">
        <v>0.36</v>
      </c>
      <c r="CF260" s="31">
        <v>0.37303115650626822</v>
      </c>
      <c r="CG260" s="31">
        <v>1.1702755915207732</v>
      </c>
      <c r="CH260" s="29">
        <v>211.41</v>
      </c>
      <c r="CI260" s="29">
        <v>69.2</v>
      </c>
      <c r="CJ260" s="29">
        <v>-4.05</v>
      </c>
      <c r="CK260" s="28" t="str">
        <f t="shared" si="8"/>
        <v>NA</v>
      </c>
      <c r="CL260" s="34">
        <f t="shared" si="9"/>
        <v>0.42254868850613536</v>
      </c>
      <c r="CM260" s="29">
        <v>51</v>
      </c>
      <c r="CN260" s="29">
        <v>39.799999999999997</v>
      </c>
      <c r="CO260" s="29" t="s">
        <v>100</v>
      </c>
      <c r="CP260" s="29" t="s">
        <v>100</v>
      </c>
      <c r="CQ260" s="29">
        <v>193.8</v>
      </c>
      <c r="CR260" s="29">
        <v>1510.3</v>
      </c>
      <c r="CS260" s="29">
        <v>-84.199999999999989</v>
      </c>
      <c r="CT260" s="29">
        <v>0</v>
      </c>
      <c r="CU260" s="29">
        <v>81.599999999999994</v>
      </c>
      <c r="CV260" s="29">
        <v>1776.6</v>
      </c>
      <c r="CW260" s="29">
        <v>247.8</v>
      </c>
      <c r="CX260" s="28">
        <v>-1.6460450729120637E-2</v>
      </c>
      <c r="CY260" s="28">
        <v>2.3369036027263874E-2</v>
      </c>
      <c r="CZ260" s="31">
        <v>6.0948345439870861</v>
      </c>
      <c r="DA260" s="5" t="s">
        <v>100</v>
      </c>
      <c r="DB260" s="9"/>
      <c r="DC260" s="9"/>
    </row>
    <row r="261" spans="1:107" ht="20">
      <c r="A261" s="25" t="s">
        <v>390</v>
      </c>
      <c r="B261" s="25" t="s">
        <v>391</v>
      </c>
      <c r="C261" s="26" t="s">
        <v>144</v>
      </c>
      <c r="D261" s="26" t="s">
        <v>1137</v>
      </c>
      <c r="E261" s="32" t="s">
        <v>99</v>
      </c>
      <c r="F261" s="32" t="s">
        <v>1138</v>
      </c>
      <c r="G261" s="27">
        <v>1.05</v>
      </c>
      <c r="H261" s="27">
        <v>1.1427702249298581</v>
      </c>
      <c r="I261" s="28">
        <v>9.0499999999999997E-2</v>
      </c>
      <c r="J261" s="28">
        <v>0.16452070535615215</v>
      </c>
      <c r="K261" s="28">
        <v>3.2000000000000001E-2</v>
      </c>
      <c r="L261" s="28">
        <v>9.3100000000000002E-2</v>
      </c>
      <c r="M261" s="28">
        <v>7.7272999999999994E-2</v>
      </c>
      <c r="N261" s="28">
        <v>0.15510566898596012</v>
      </c>
      <c r="O261" s="28">
        <v>2.3053259140889265E-2</v>
      </c>
      <c r="P261" s="28">
        <v>7.808436330614385E-2</v>
      </c>
      <c r="Q261" s="29">
        <v>2134.5</v>
      </c>
      <c r="R261" s="29">
        <v>0</v>
      </c>
      <c r="S261" s="29">
        <v>258.2</v>
      </c>
      <c r="T261" s="29">
        <v>258.2</v>
      </c>
      <c r="U261" s="29">
        <v>2392.6999999999998</v>
      </c>
      <c r="V261" s="29">
        <v>123.4</v>
      </c>
      <c r="W261" s="29">
        <v>2269.2999999999997</v>
      </c>
      <c r="X261" s="30">
        <v>5.1573536172524768E-2</v>
      </c>
      <c r="Y261" s="31">
        <v>0.19319253319721236</v>
      </c>
      <c r="Z261" s="30">
        <v>0.2564306286622306</v>
      </c>
      <c r="AA261" s="30">
        <v>0.10791156434153885</v>
      </c>
      <c r="AB261" s="30">
        <v>0.34486443168158137</v>
      </c>
      <c r="AC261" s="30">
        <v>0.12096509721246193</v>
      </c>
      <c r="AD261" s="29">
        <v>0.151</v>
      </c>
      <c r="AE261" s="31">
        <v>1.4843333333333335</v>
      </c>
      <c r="AF261" s="30">
        <v>0.18439088914585774</v>
      </c>
      <c r="AG261" s="30">
        <v>0.38315342112220141</v>
      </c>
      <c r="AH261" s="31">
        <v>0.28150134048257369</v>
      </c>
      <c r="AI261" s="1">
        <v>27.813370473537603</v>
      </c>
      <c r="AJ261" s="31">
        <v>14.999999999999998</v>
      </c>
      <c r="AK261" s="31">
        <v>16.83359621451104</v>
      </c>
      <c r="AL261" s="31">
        <v>15.1</v>
      </c>
      <c r="AM261" s="31">
        <v>1.2499999999999998</v>
      </c>
      <c r="AN261" s="31">
        <v>2.8509416321624146</v>
      </c>
      <c r="AO261" s="31">
        <v>3.965997770345596</v>
      </c>
      <c r="AP261" s="31">
        <v>11.363545317976964</v>
      </c>
      <c r="AQ261" s="31">
        <v>10.653990610328638</v>
      </c>
      <c r="AR261" s="31">
        <v>2.6252892179546499</v>
      </c>
      <c r="AS261" s="31">
        <v>4.2164622816796724</v>
      </c>
      <c r="AT261" s="30">
        <v>0.15851735015772872</v>
      </c>
      <c r="AU261" s="30">
        <v>9.4167252283907238E-3</v>
      </c>
      <c r="AV261" s="28">
        <v>0.12</v>
      </c>
      <c r="AW261" s="28">
        <v>0.26500000000000001</v>
      </c>
      <c r="AX261" s="28">
        <v>6.4299999999999996E-2</v>
      </c>
      <c r="AY261" s="28">
        <v>0.105</v>
      </c>
      <c r="AZ261" s="30">
        <v>0.12</v>
      </c>
      <c r="BA261" s="30">
        <v>8.8399999999999992E-2</v>
      </c>
      <c r="BB261" s="30">
        <v>0.18757396449704142</v>
      </c>
      <c r="BC261" s="30">
        <v>0.23319003229210397</v>
      </c>
      <c r="BD261" s="30">
        <v>0.24804381846635368</v>
      </c>
      <c r="BE261" s="30">
        <v>0.39064945226917058</v>
      </c>
      <c r="BF261" s="30">
        <v>0.26960257787325459</v>
      </c>
      <c r="BG261" s="30">
        <v>7.8E-2</v>
      </c>
      <c r="BH261" s="29">
        <v>142.30000000000001</v>
      </c>
      <c r="BI261" s="29">
        <v>126.8</v>
      </c>
      <c r="BJ261" s="29">
        <v>199.7</v>
      </c>
      <c r="BK261" s="29">
        <v>199.7</v>
      </c>
      <c r="BL261" s="29">
        <v>538.20000000000005</v>
      </c>
      <c r="BM261" s="29">
        <v>511.2</v>
      </c>
      <c r="BN261" s="29">
        <v>224.4</v>
      </c>
      <c r="BO261" s="29">
        <v>213</v>
      </c>
      <c r="BP261" s="29">
        <v>145.86036519871104</v>
      </c>
      <c r="BQ261" s="29">
        <v>-205</v>
      </c>
      <c r="BR261" s="29">
        <v>0</v>
      </c>
      <c r="BS261" s="29">
        <v>86.4</v>
      </c>
      <c r="BT261" s="30">
        <v>0.59234734454623128</v>
      </c>
      <c r="BU261" s="29">
        <v>59.460365198711031</v>
      </c>
      <c r="BV261" s="29">
        <v>245.39999999999998</v>
      </c>
      <c r="BW261" s="29">
        <v>40.399999999999991</v>
      </c>
      <c r="BX261" s="29">
        <v>676</v>
      </c>
      <c r="BY261" s="29">
        <v>625.5</v>
      </c>
      <c r="BZ261" s="29">
        <v>748.7</v>
      </c>
      <c r="CA261" s="29">
        <v>864.40000000000009</v>
      </c>
      <c r="CB261" s="29">
        <v>-20.100000000000001</v>
      </c>
      <c r="CC261" s="31">
        <v>0.47099999999999997</v>
      </c>
      <c r="CD261" s="31">
        <v>0.66300000000000003</v>
      </c>
      <c r="CE261" s="31">
        <v>0.36</v>
      </c>
      <c r="CF261" s="31" t="s">
        <v>100</v>
      </c>
      <c r="CG261" s="31" t="s">
        <v>100</v>
      </c>
      <c r="CH261" s="29" t="s">
        <v>100</v>
      </c>
      <c r="CI261" s="29" t="s">
        <v>100</v>
      </c>
      <c r="CJ261" s="29">
        <v>-20.373000000000001</v>
      </c>
      <c r="CK261" s="28">
        <f t="shared" si="8"/>
        <v>-8.3019559902200502E-2</v>
      </c>
      <c r="CL261" s="34">
        <f t="shared" si="9"/>
        <v>0.62262841277186487</v>
      </c>
      <c r="CM261" s="29">
        <v>186.2</v>
      </c>
      <c r="CN261" s="29">
        <v>50.2</v>
      </c>
      <c r="CO261" s="29">
        <v>126.8</v>
      </c>
      <c r="CP261" s="29">
        <v>2134.5</v>
      </c>
      <c r="CQ261" s="29">
        <v>213</v>
      </c>
      <c r="CR261" s="29">
        <v>2269.2999999999997</v>
      </c>
      <c r="CS261" s="29">
        <v>245.39999999999998</v>
      </c>
      <c r="CT261" s="29">
        <v>0</v>
      </c>
      <c r="CU261" s="29">
        <v>199.7</v>
      </c>
      <c r="CV261" s="29">
        <v>864.40000000000009</v>
      </c>
      <c r="CW261" s="29">
        <v>224.4</v>
      </c>
      <c r="CX261" s="28">
        <v>0.18757396449704142</v>
      </c>
      <c r="CY261" s="28">
        <v>0.23319003229210397</v>
      </c>
      <c r="CZ261" s="31">
        <v>10.112745098039214</v>
      </c>
      <c r="DA261" s="5">
        <v>17.540740740740738</v>
      </c>
      <c r="DB261" s="9"/>
      <c r="DC261" s="9"/>
    </row>
    <row r="262" spans="1:107" ht="20">
      <c r="A262" s="25" t="s">
        <v>903</v>
      </c>
      <c r="B262" s="25" t="s">
        <v>904</v>
      </c>
      <c r="C262" s="26" t="s">
        <v>177</v>
      </c>
      <c r="D262" s="26" t="s">
        <v>1137</v>
      </c>
      <c r="E262" s="32" t="s">
        <v>99</v>
      </c>
      <c r="F262" s="32" t="s">
        <v>1138</v>
      </c>
      <c r="G262" s="27">
        <v>0.55000000000000004</v>
      </c>
      <c r="H262" s="27">
        <v>0.55000000000000004</v>
      </c>
      <c r="I262" s="28">
        <v>9.0499999999999997E-2</v>
      </c>
      <c r="J262" s="28">
        <v>0.110875</v>
      </c>
      <c r="K262" s="28">
        <v>4.7E-2</v>
      </c>
      <c r="L262" s="28">
        <v>0.1081</v>
      </c>
      <c r="M262" s="28">
        <v>8.9722999999999997E-2</v>
      </c>
      <c r="N262" s="28">
        <v>0.110875</v>
      </c>
      <c r="O262" s="28" t="s">
        <v>100</v>
      </c>
      <c r="P262" s="28" t="s">
        <v>100</v>
      </c>
      <c r="Q262" s="29">
        <v>351</v>
      </c>
      <c r="R262" s="29">
        <v>0</v>
      </c>
      <c r="S262" s="29">
        <v>0</v>
      </c>
      <c r="T262" s="29">
        <v>0</v>
      </c>
      <c r="U262" s="29">
        <v>351</v>
      </c>
      <c r="V262" s="29">
        <v>0</v>
      </c>
      <c r="W262" s="29">
        <v>351</v>
      </c>
      <c r="X262" s="30">
        <v>0</v>
      </c>
      <c r="Y262" s="31">
        <v>7.4812312969217573E-2</v>
      </c>
      <c r="Z262" s="30" t="s">
        <v>100</v>
      </c>
      <c r="AA262" s="30">
        <v>0</v>
      </c>
      <c r="AB262" s="30" t="s">
        <v>100</v>
      </c>
      <c r="AC262" s="30">
        <v>0</v>
      </c>
      <c r="AD262" s="29">
        <v>6.0999999999999999E-2</v>
      </c>
      <c r="AE262" s="31" t="s">
        <v>100</v>
      </c>
      <c r="AF262" s="30" t="s">
        <v>100</v>
      </c>
      <c r="AG262" s="30" t="s">
        <v>100</v>
      </c>
      <c r="AH262" s="31">
        <v>0.13559322033898311</v>
      </c>
      <c r="AI262" s="1">
        <v>2.6045197740112997</v>
      </c>
      <c r="AJ262" s="31">
        <v>15.194805194805193</v>
      </c>
      <c r="AK262" s="31">
        <v>15.194805194805193</v>
      </c>
      <c r="AL262" s="31" t="s">
        <v>100</v>
      </c>
      <c r="AM262" s="31" t="s">
        <v>100</v>
      </c>
      <c r="AN262" s="31" t="s">
        <v>100</v>
      </c>
      <c r="AO262" s="31">
        <v>30.521739130434781</v>
      </c>
      <c r="AP262" s="31">
        <v>38.069414316702819</v>
      </c>
      <c r="AQ262" s="31">
        <v>37.782561894510231</v>
      </c>
      <c r="AR262" s="31" t="s">
        <v>100</v>
      </c>
      <c r="AS262" s="31">
        <v>30.521739130434781</v>
      </c>
      <c r="AT262" s="30">
        <v>0</v>
      </c>
      <c r="AU262" s="30">
        <v>0</v>
      </c>
      <c r="AV262" s="28" t="s">
        <v>100</v>
      </c>
      <c r="AW262" s="28" t="s">
        <v>100</v>
      </c>
      <c r="AX262" s="28" t="s">
        <v>100</v>
      </c>
      <c r="AY262" s="28" t="s">
        <v>100</v>
      </c>
      <c r="AZ262" s="30" t="s">
        <v>100</v>
      </c>
      <c r="BA262" s="30" t="s">
        <v>100</v>
      </c>
      <c r="BB262" s="30" t="s">
        <v>100</v>
      </c>
      <c r="BC262" s="30" t="s">
        <v>100</v>
      </c>
      <c r="BD262" s="30">
        <v>2.008695652173913</v>
      </c>
      <c r="BE262" s="30">
        <v>0.80173913043478262</v>
      </c>
      <c r="BF262" s="30">
        <v>4.7325102880658429E-2</v>
      </c>
      <c r="BG262" s="30" t="s">
        <v>100</v>
      </c>
      <c r="BH262" s="29">
        <v>23.1</v>
      </c>
      <c r="BI262" s="29">
        <v>23.1</v>
      </c>
      <c r="BJ262" s="29">
        <v>9.2200000000000006</v>
      </c>
      <c r="BK262" s="29">
        <v>9.2200000000000006</v>
      </c>
      <c r="BL262" s="29">
        <v>11.5</v>
      </c>
      <c r="BM262" s="29">
        <v>11.5</v>
      </c>
      <c r="BN262" s="29">
        <v>9.2899999999999991</v>
      </c>
      <c r="BO262" s="29">
        <v>9.2899999999999991</v>
      </c>
      <c r="BP262" s="29">
        <v>8.7836625514403295</v>
      </c>
      <c r="BQ262" s="29">
        <v>2.2999999999999972</v>
      </c>
      <c r="BR262" s="29">
        <v>0</v>
      </c>
      <c r="BS262" s="29">
        <v>3.2040000000000002</v>
      </c>
      <c r="BT262" s="30">
        <v>0.36476811139273718</v>
      </c>
      <c r="BU262" s="29">
        <v>5.5796625514403289</v>
      </c>
      <c r="BV262" s="29">
        <v>17.596000000000004</v>
      </c>
      <c r="BW262" s="29">
        <v>19.896000000000001</v>
      </c>
      <c r="BX262" s="29">
        <v>0</v>
      </c>
      <c r="BY262" s="29">
        <v>0</v>
      </c>
      <c r="BZ262" s="29">
        <v>0</v>
      </c>
      <c r="CA262" s="29">
        <v>0</v>
      </c>
      <c r="CB262" s="29">
        <v>0</v>
      </c>
      <c r="CC262" s="31" t="s">
        <v>100</v>
      </c>
      <c r="CD262" s="31" t="s">
        <v>100</v>
      </c>
      <c r="CE262" s="31">
        <v>0.36</v>
      </c>
      <c r="CF262" s="31" t="s">
        <v>100</v>
      </c>
      <c r="CG262" s="31" t="s">
        <v>100</v>
      </c>
      <c r="CH262" s="29" t="s">
        <v>100</v>
      </c>
      <c r="CI262" s="29" t="s">
        <v>100</v>
      </c>
      <c r="CJ262" s="29">
        <v>0</v>
      </c>
      <c r="CK262" s="28">
        <f t="shared" si="8"/>
        <v>0</v>
      </c>
      <c r="CL262" s="34" t="str">
        <f t="shared" si="9"/>
        <v>NA</v>
      </c>
      <c r="CM262" s="29">
        <v>24.3</v>
      </c>
      <c r="CN262" s="29">
        <v>1.1499999999999999</v>
      </c>
      <c r="CO262" s="29">
        <v>23.1</v>
      </c>
      <c r="CP262" s="29">
        <v>351</v>
      </c>
      <c r="CQ262" s="29">
        <v>9.2899999999999991</v>
      </c>
      <c r="CR262" s="29">
        <v>351</v>
      </c>
      <c r="CS262" s="29" t="s">
        <v>100</v>
      </c>
      <c r="CT262" s="29">
        <v>0</v>
      </c>
      <c r="CU262" s="29">
        <v>9.2200000000000006</v>
      </c>
      <c r="CV262" s="29">
        <v>0</v>
      </c>
      <c r="CW262" s="29">
        <v>9.2899999999999991</v>
      </c>
      <c r="CX262" s="28" t="s">
        <v>100</v>
      </c>
      <c r="CY262" s="28" t="s">
        <v>100</v>
      </c>
      <c r="CZ262" s="31">
        <v>37.782561894510231</v>
      </c>
      <c r="DA262" s="5">
        <v>5.6236297198538372</v>
      </c>
      <c r="DB262" s="9"/>
      <c r="DC262" s="9"/>
    </row>
    <row r="263" spans="1:107" ht="20">
      <c r="A263" s="25" t="s">
        <v>823</v>
      </c>
      <c r="B263" s="25" t="s">
        <v>824</v>
      </c>
      <c r="C263" s="26" t="s">
        <v>151</v>
      </c>
      <c r="D263" s="26" t="s">
        <v>1137</v>
      </c>
      <c r="E263" s="32" t="s">
        <v>99</v>
      </c>
      <c r="F263" s="32" t="s">
        <v>1138</v>
      </c>
      <c r="G263" s="27">
        <v>0.79</v>
      </c>
      <c r="H263" s="27">
        <v>1.0984595788043479</v>
      </c>
      <c r="I263" s="28">
        <v>9.0499999999999997E-2</v>
      </c>
      <c r="J263" s="28">
        <v>0.16051059188179348</v>
      </c>
      <c r="K263" s="28">
        <v>4.7E-2</v>
      </c>
      <c r="L263" s="28">
        <v>0.1081</v>
      </c>
      <c r="M263" s="28">
        <v>8.9722999999999997E-2</v>
      </c>
      <c r="N263" s="28">
        <v>0.13556184533323556</v>
      </c>
      <c r="O263" s="28">
        <v>-7.8979060350261948E-2</v>
      </c>
      <c r="P263" s="28">
        <v>-5.5445907970206917E-2</v>
      </c>
      <c r="Q263" s="29">
        <v>38.4</v>
      </c>
      <c r="R263" s="29">
        <v>0</v>
      </c>
      <c r="S263" s="29">
        <v>20.9</v>
      </c>
      <c r="T263" s="29">
        <v>20.9</v>
      </c>
      <c r="U263" s="29">
        <v>59.3</v>
      </c>
      <c r="V263" s="29">
        <v>12</v>
      </c>
      <c r="W263" s="29">
        <v>47.3</v>
      </c>
      <c r="X263" s="30">
        <v>0.20236087689713322</v>
      </c>
      <c r="Y263" s="31">
        <v>3.1119402985074627E-2</v>
      </c>
      <c r="Z263" s="30">
        <v>0.30028735632183906</v>
      </c>
      <c r="AA263" s="30">
        <v>0.35244519392917367</v>
      </c>
      <c r="AB263" s="30">
        <v>0.4291581108829568</v>
      </c>
      <c r="AC263" s="30">
        <v>0.54427083333333337</v>
      </c>
      <c r="AD263" s="29">
        <v>1.0999999999999999E-2</v>
      </c>
      <c r="AE263" s="31">
        <v>0.3066666666666667</v>
      </c>
      <c r="AF263" s="30" t="s">
        <v>100</v>
      </c>
      <c r="AG263" s="30" t="s">
        <v>100</v>
      </c>
      <c r="AH263" s="31">
        <v>0.36842105263157893</v>
      </c>
      <c r="AI263" s="1">
        <v>5.045454545454545</v>
      </c>
      <c r="AJ263" s="31">
        <v>10.607734806629834</v>
      </c>
      <c r="AK263" s="31">
        <v>10.607734806629834</v>
      </c>
      <c r="AL263" s="31" t="s">
        <v>100</v>
      </c>
      <c r="AM263" s="31" t="s">
        <v>100</v>
      </c>
      <c r="AN263" s="31">
        <v>0.78850102669404509</v>
      </c>
      <c r="AO263" s="31">
        <v>1.5298804780876492</v>
      </c>
      <c r="AP263" s="31">
        <v>8.5225225225225216</v>
      </c>
      <c r="AQ263" s="31">
        <v>7.5318471337579611</v>
      </c>
      <c r="AR263" s="31">
        <v>0.82361135295141918</v>
      </c>
      <c r="AS263" s="31">
        <v>1.8844621513944222</v>
      </c>
      <c r="AT263" s="30">
        <v>0</v>
      </c>
      <c r="AU263" s="30">
        <v>0</v>
      </c>
      <c r="AV263" s="28">
        <v>1.7069999999999999</v>
      </c>
      <c r="AW263" s="28">
        <v>0.13500000000000001</v>
      </c>
      <c r="AX263" s="28">
        <v>0.46299999999999997</v>
      </c>
      <c r="AY263" s="28">
        <v>0.124</v>
      </c>
      <c r="AZ263" s="30" t="s">
        <v>100</v>
      </c>
      <c r="BA263" s="30" t="s">
        <v>100</v>
      </c>
      <c r="BB263" s="30">
        <v>8.1531531531531531E-2</v>
      </c>
      <c r="BC263" s="30">
        <v>8.0115937363028647E-2</v>
      </c>
      <c r="BD263" s="30">
        <v>0.14422310756972112</v>
      </c>
      <c r="BE263" s="30">
        <v>0.22111553784860555</v>
      </c>
      <c r="BF263" s="30">
        <v>0.28260869565217395</v>
      </c>
      <c r="BG263" s="30" t="s">
        <v>100</v>
      </c>
      <c r="BH263" s="29">
        <v>3.62</v>
      </c>
      <c r="BI263" s="29">
        <v>3.62</v>
      </c>
      <c r="BJ263" s="29">
        <v>5.55</v>
      </c>
      <c r="BK263" s="29">
        <v>5.55</v>
      </c>
      <c r="BL263" s="29">
        <v>25.1</v>
      </c>
      <c r="BM263" s="29">
        <v>25.1</v>
      </c>
      <c r="BN263" s="29">
        <v>6.28</v>
      </c>
      <c r="BO263" s="29">
        <v>6.28</v>
      </c>
      <c r="BP263" s="29">
        <v>3.9815217391304345</v>
      </c>
      <c r="BQ263" s="29">
        <v>-8.9500000000000011</v>
      </c>
      <c r="BR263" s="29">
        <v>0</v>
      </c>
      <c r="BS263" s="29">
        <v>-0.189</v>
      </c>
      <c r="BT263" s="30">
        <v>-4.7469287469287476E-2</v>
      </c>
      <c r="BU263" s="29">
        <v>4.1705217391304341</v>
      </c>
      <c r="BV263" s="29">
        <v>12.759</v>
      </c>
      <c r="BW263" s="29">
        <v>3.8090000000000002</v>
      </c>
      <c r="BX263" s="29">
        <v>44.4</v>
      </c>
      <c r="BY263" s="29">
        <v>49.696999999999996</v>
      </c>
      <c r="BZ263" s="29">
        <v>48.7</v>
      </c>
      <c r="CA263" s="29">
        <v>57.429999999999993</v>
      </c>
      <c r="CB263" s="29">
        <v>0</v>
      </c>
      <c r="CC263" s="31">
        <v>1.7999999999999999E-2</v>
      </c>
      <c r="CD263" s="31">
        <v>0.29799999999999999</v>
      </c>
      <c r="CE263" s="31">
        <v>0.36</v>
      </c>
      <c r="CF263" s="31" t="s">
        <v>100</v>
      </c>
      <c r="CG263" s="31" t="s">
        <v>100</v>
      </c>
      <c r="CH263" s="29" t="s">
        <v>100</v>
      </c>
      <c r="CI263" s="29" t="s">
        <v>100</v>
      </c>
      <c r="CJ263" s="29">
        <v>0</v>
      </c>
      <c r="CK263" s="28">
        <f t="shared" si="8"/>
        <v>0</v>
      </c>
      <c r="CL263" s="34">
        <f t="shared" si="9"/>
        <v>0.43705380463172566</v>
      </c>
      <c r="CM263" s="29">
        <v>5.0599999999999996</v>
      </c>
      <c r="CN263" s="29">
        <v>1.43</v>
      </c>
      <c r="CO263" s="29">
        <v>3.62</v>
      </c>
      <c r="CP263" s="29">
        <v>38.4</v>
      </c>
      <c r="CQ263" s="29">
        <v>6.28</v>
      </c>
      <c r="CR263" s="29">
        <v>47.3</v>
      </c>
      <c r="CS263" s="29" t="s">
        <v>100</v>
      </c>
      <c r="CT263" s="29">
        <v>0</v>
      </c>
      <c r="CU263" s="29">
        <v>5.55</v>
      </c>
      <c r="CV263" s="29">
        <v>57.429999999999993</v>
      </c>
      <c r="CW263" s="29">
        <v>6.28</v>
      </c>
      <c r="CX263" s="28">
        <v>8.1531531531531531E-2</v>
      </c>
      <c r="CY263" s="28">
        <v>8.0115937363028647E-2</v>
      </c>
      <c r="CZ263" s="31">
        <v>7.5318471337579611</v>
      </c>
      <c r="DA263" s="5">
        <v>15.56966386554622</v>
      </c>
      <c r="DB263" s="9"/>
      <c r="DC263" s="9"/>
    </row>
    <row r="264" spans="1:107" ht="20">
      <c r="A264" s="25" t="s">
        <v>699</v>
      </c>
      <c r="B264" s="25" t="s">
        <v>700</v>
      </c>
      <c r="C264" s="26" t="s">
        <v>121</v>
      </c>
      <c r="D264" s="26" t="s">
        <v>1137</v>
      </c>
      <c r="E264" s="32" t="s">
        <v>99</v>
      </c>
      <c r="F264" s="32" t="s">
        <v>1138</v>
      </c>
      <c r="G264" s="27">
        <v>0.85</v>
      </c>
      <c r="H264" s="27">
        <v>0.85</v>
      </c>
      <c r="I264" s="28">
        <v>9.0499999999999997E-2</v>
      </c>
      <c r="J264" s="28">
        <v>0.13802500000000001</v>
      </c>
      <c r="K264" s="28">
        <v>3.2000000000000001E-2</v>
      </c>
      <c r="L264" s="28">
        <v>9.3100000000000002E-2</v>
      </c>
      <c r="M264" s="28">
        <v>7.7272999999999994E-2</v>
      </c>
      <c r="N264" s="28">
        <v>0.13802500000000001</v>
      </c>
      <c r="O264" s="28">
        <v>0.20228913612565441</v>
      </c>
      <c r="P264" s="28">
        <v>0.40028485915492945</v>
      </c>
      <c r="Q264" s="29">
        <v>240.4</v>
      </c>
      <c r="R264" s="29">
        <v>0</v>
      </c>
      <c r="S264" s="29">
        <v>0</v>
      </c>
      <c r="T264" s="29">
        <v>0</v>
      </c>
      <c r="U264" s="29">
        <v>240.4</v>
      </c>
      <c r="V264" s="29">
        <v>16.2</v>
      </c>
      <c r="W264" s="29">
        <v>224.20000000000002</v>
      </c>
      <c r="X264" s="30">
        <v>6.7387687188019962E-2</v>
      </c>
      <c r="Y264" s="31">
        <v>1.1160714285714286E-2</v>
      </c>
      <c r="Z264" s="30">
        <v>0</v>
      </c>
      <c r="AA264" s="30">
        <v>0</v>
      </c>
      <c r="AB264" s="30">
        <v>0</v>
      </c>
      <c r="AC264" s="30">
        <v>0</v>
      </c>
      <c r="AD264" s="29">
        <v>10.73</v>
      </c>
      <c r="AE264" s="31">
        <v>5.6888888888888899E-2</v>
      </c>
      <c r="AF264" s="30">
        <v>3.1622776601683791E-2</v>
      </c>
      <c r="AG264" s="30">
        <v>0.32255232133717471</v>
      </c>
      <c r="AH264" s="31">
        <v>0.25180467091295117</v>
      </c>
      <c r="AI264" s="1">
        <v>264.40677966101697</v>
      </c>
      <c r="AJ264" s="31">
        <v>16.353741496598641</v>
      </c>
      <c r="AK264" s="31">
        <v>18.492307692307694</v>
      </c>
      <c r="AL264" s="31" t="s">
        <v>100</v>
      </c>
      <c r="AM264" s="31" t="s">
        <v>100</v>
      </c>
      <c r="AN264" s="31">
        <v>5.2034632034632029</v>
      </c>
      <c r="AO264" s="31">
        <v>3.4490674318507892</v>
      </c>
      <c r="AP264" s="31">
        <v>14.371794871794874</v>
      </c>
      <c r="AQ264" s="31">
        <v>13.506024096385541</v>
      </c>
      <c r="AR264" s="31">
        <v>7.4733333333333327</v>
      </c>
      <c r="AS264" s="31">
        <v>3.2166427546628409</v>
      </c>
      <c r="AT264" s="30">
        <v>0.82307692307692304</v>
      </c>
      <c r="AU264" s="30">
        <v>4.4509151414309479E-2</v>
      </c>
      <c r="AV264" s="28">
        <v>-8.8399999999999992E-2</v>
      </c>
      <c r="AW264" s="28">
        <v>3.04E-2</v>
      </c>
      <c r="AX264" s="28">
        <v>4.1399999999999996E-3</v>
      </c>
      <c r="AY264" s="28">
        <v>3.4200000000000001E-2</v>
      </c>
      <c r="AZ264" s="30" t="s">
        <v>100</v>
      </c>
      <c r="BA264" s="30" t="s">
        <v>100</v>
      </c>
      <c r="BB264" s="30">
        <v>0.34031413612565442</v>
      </c>
      <c r="BC264" s="30">
        <v>0.53830985915492946</v>
      </c>
      <c r="BD264" s="30">
        <v>0.18361581920903955</v>
      </c>
      <c r="BE264" s="30">
        <v>0.22033898305084745</v>
      </c>
      <c r="BF264" s="30">
        <v>0.26500000000000001</v>
      </c>
      <c r="BG264" s="30">
        <v>1.5600000000000001E-2</v>
      </c>
      <c r="BH264" s="29">
        <v>14.7</v>
      </c>
      <c r="BI264" s="29">
        <v>13</v>
      </c>
      <c r="BJ264" s="29">
        <v>15.6</v>
      </c>
      <c r="BK264" s="29">
        <v>15.6</v>
      </c>
      <c r="BL264" s="29">
        <v>69.7</v>
      </c>
      <c r="BM264" s="29">
        <v>70.8</v>
      </c>
      <c r="BN264" s="29">
        <v>17.2</v>
      </c>
      <c r="BO264" s="29">
        <v>16.600000000000001</v>
      </c>
      <c r="BP264" s="29">
        <v>11.465999999999999</v>
      </c>
      <c r="BQ264" s="29">
        <v>0</v>
      </c>
      <c r="BR264" s="29">
        <v>0</v>
      </c>
      <c r="BS264" s="29">
        <v>2.0099999999999998</v>
      </c>
      <c r="BT264" s="30">
        <v>0.17530088958660386</v>
      </c>
      <c r="BU264" s="29">
        <v>9.4559999999999995</v>
      </c>
      <c r="BV264" s="29">
        <v>10.99</v>
      </c>
      <c r="BW264" s="29">
        <v>10.99</v>
      </c>
      <c r="BX264" s="29">
        <v>38.200000000000003</v>
      </c>
      <c r="BY264" s="29">
        <v>21.300000000000004</v>
      </c>
      <c r="BZ264" s="29">
        <v>46.2</v>
      </c>
      <c r="CA264" s="29">
        <v>30.000000000000004</v>
      </c>
      <c r="CB264" s="29">
        <v>-10.7</v>
      </c>
      <c r="CC264" s="31">
        <v>6.8000000000000005E-2</v>
      </c>
      <c r="CD264" s="31">
        <v>-7.5999999999999998E-2</v>
      </c>
      <c r="CE264" s="31">
        <v>0.36</v>
      </c>
      <c r="CF264" s="31">
        <v>0.30493754218005648</v>
      </c>
      <c r="CG264" s="31">
        <v>0.47796911543387582</v>
      </c>
      <c r="CH264" s="29">
        <v>14.676000000000002</v>
      </c>
      <c r="CI264" s="29">
        <v>12.000000000000002</v>
      </c>
      <c r="CJ264" s="29">
        <v>-10.7</v>
      </c>
      <c r="CK264" s="28">
        <f t="shared" si="8"/>
        <v>-0.97361237488626018</v>
      </c>
      <c r="CL264" s="34">
        <f t="shared" si="9"/>
        <v>2.3233333333333333</v>
      </c>
      <c r="CM264" s="29">
        <v>16</v>
      </c>
      <c r="CN264" s="29">
        <v>4.24</v>
      </c>
      <c r="CO264" s="29">
        <v>13</v>
      </c>
      <c r="CP264" s="29">
        <v>240.4</v>
      </c>
      <c r="CQ264" s="29">
        <v>16.600000000000001</v>
      </c>
      <c r="CR264" s="29">
        <v>224.20000000000002</v>
      </c>
      <c r="CS264" s="29">
        <v>10.99</v>
      </c>
      <c r="CT264" s="29">
        <v>0</v>
      </c>
      <c r="CU264" s="29">
        <v>15.6</v>
      </c>
      <c r="CV264" s="29">
        <v>30.000000000000004</v>
      </c>
      <c r="CW264" s="29">
        <v>17.2</v>
      </c>
      <c r="CX264" s="28">
        <v>0.34031413612565442</v>
      </c>
      <c r="CY264" s="28">
        <v>0.53830985915492946</v>
      </c>
      <c r="CZ264" s="31">
        <v>13.034883720930234</v>
      </c>
      <c r="DA264" s="5">
        <v>21.176470588235293</v>
      </c>
      <c r="DB264" s="9"/>
      <c r="DC264" s="9"/>
    </row>
    <row r="265" spans="1:107" ht="20">
      <c r="A265" s="25" t="s">
        <v>1105</v>
      </c>
      <c r="B265" s="25" t="s">
        <v>1106</v>
      </c>
      <c r="C265" s="26" t="s">
        <v>104</v>
      </c>
      <c r="D265" s="26" t="s">
        <v>1137</v>
      </c>
      <c r="E265" s="32" t="s">
        <v>99</v>
      </c>
      <c r="F265" s="32" t="s">
        <v>1138</v>
      </c>
      <c r="G265" s="27">
        <v>1.07</v>
      </c>
      <c r="H265" s="27">
        <v>1.07</v>
      </c>
      <c r="I265" s="28">
        <v>9.0499999999999997E-2</v>
      </c>
      <c r="J265" s="28">
        <v>0.15793499999999999</v>
      </c>
      <c r="K265" s="28">
        <v>4.7E-2</v>
      </c>
      <c r="L265" s="28">
        <v>0.1081</v>
      </c>
      <c r="M265" s="28">
        <v>8.9722999999999997E-2</v>
      </c>
      <c r="N265" s="28">
        <v>0.15793499999999999</v>
      </c>
      <c r="O265" s="28" t="s">
        <v>100</v>
      </c>
      <c r="P265" s="28" t="s">
        <v>100</v>
      </c>
      <c r="Q265" s="29">
        <v>528.29999999999995</v>
      </c>
      <c r="R265" s="29">
        <v>0</v>
      </c>
      <c r="S265" s="29">
        <v>0</v>
      </c>
      <c r="T265" s="29">
        <v>0</v>
      </c>
      <c r="U265" s="29">
        <v>528.29999999999995</v>
      </c>
      <c r="V265" s="29">
        <v>0</v>
      </c>
      <c r="W265" s="29">
        <v>528.29999999999995</v>
      </c>
      <c r="X265" s="30">
        <v>0</v>
      </c>
      <c r="Y265" s="31">
        <v>3.1376064545047065E-2</v>
      </c>
      <c r="Z265" s="30" t="s">
        <v>100</v>
      </c>
      <c r="AA265" s="30">
        <v>0</v>
      </c>
      <c r="AB265" s="30" t="s">
        <v>100</v>
      </c>
      <c r="AC265" s="30">
        <v>0</v>
      </c>
      <c r="AD265" s="29">
        <v>0.14799999999999999</v>
      </c>
      <c r="AE265" s="31" t="s">
        <v>100</v>
      </c>
      <c r="AF265" s="30" t="s">
        <v>100</v>
      </c>
      <c r="AG265" s="30" t="s">
        <v>100</v>
      </c>
      <c r="AH265" s="31">
        <v>0.12990936555891244</v>
      </c>
      <c r="AI265" s="1" t="s">
        <v>100</v>
      </c>
      <c r="AJ265" s="31" t="s">
        <v>100</v>
      </c>
      <c r="AK265" s="31" t="s">
        <v>100</v>
      </c>
      <c r="AL265" s="31" t="s">
        <v>100</v>
      </c>
      <c r="AM265" s="31" t="s">
        <v>100</v>
      </c>
      <c r="AN265" s="31" t="s">
        <v>100</v>
      </c>
      <c r="AO265" s="31" t="s">
        <v>100</v>
      </c>
      <c r="AP265" s="31" t="s">
        <v>100</v>
      </c>
      <c r="AQ265" s="31" t="s">
        <v>100</v>
      </c>
      <c r="AR265" s="31" t="s">
        <v>100</v>
      </c>
      <c r="AS265" s="31" t="s">
        <v>100</v>
      </c>
      <c r="AT265" s="30" t="s">
        <v>100</v>
      </c>
      <c r="AU265" s="30">
        <v>0</v>
      </c>
      <c r="AV265" s="28" t="s">
        <v>100</v>
      </c>
      <c r="AW265" s="28" t="s">
        <v>100</v>
      </c>
      <c r="AX265" s="28" t="s">
        <v>100</v>
      </c>
      <c r="AY265" s="28" t="s">
        <v>100</v>
      </c>
      <c r="AZ265" s="30" t="s">
        <v>100</v>
      </c>
      <c r="BA265" s="30" t="s">
        <v>100</v>
      </c>
      <c r="BB265" s="30" t="s">
        <v>100</v>
      </c>
      <c r="BC265" s="30" t="s">
        <v>100</v>
      </c>
      <c r="BD265" s="30" t="s">
        <v>100</v>
      </c>
      <c r="BE265" s="30" t="s">
        <v>100</v>
      </c>
      <c r="BF265" s="30">
        <v>0</v>
      </c>
      <c r="BG265" s="30" t="s">
        <v>100</v>
      </c>
      <c r="BH265" s="29">
        <v>-5.08</v>
      </c>
      <c r="BI265" s="29">
        <v>-5.08</v>
      </c>
      <c r="BJ265" s="29">
        <v>-5.21</v>
      </c>
      <c r="BK265" s="29">
        <v>-5.21</v>
      </c>
      <c r="BL265" s="29">
        <v>0</v>
      </c>
      <c r="BM265" s="29">
        <v>0</v>
      </c>
      <c r="BN265" s="29">
        <v>0</v>
      </c>
      <c r="BO265" s="29">
        <v>0</v>
      </c>
      <c r="BP265" s="29">
        <v>-5.21</v>
      </c>
      <c r="BQ265" s="29">
        <v>0</v>
      </c>
      <c r="BR265" s="29">
        <v>0</v>
      </c>
      <c r="BS265" s="29">
        <v>0</v>
      </c>
      <c r="BT265" s="30" t="s">
        <v>100</v>
      </c>
      <c r="BU265" s="29">
        <v>-5.21</v>
      </c>
      <c r="BV265" s="29">
        <v>-5.08</v>
      </c>
      <c r="BW265" s="29">
        <v>-5.08</v>
      </c>
      <c r="BX265" s="29">
        <v>0</v>
      </c>
      <c r="BY265" s="29">
        <v>0</v>
      </c>
      <c r="BZ265" s="29">
        <v>0</v>
      </c>
      <c r="CA265" s="29">
        <v>0</v>
      </c>
      <c r="CB265" s="29">
        <v>0</v>
      </c>
      <c r="CC265" s="31" t="s">
        <v>100</v>
      </c>
      <c r="CD265" s="31" t="s">
        <v>100</v>
      </c>
      <c r="CE265" s="31">
        <v>0.36</v>
      </c>
      <c r="CF265" s="31" t="s">
        <v>100</v>
      </c>
      <c r="CG265" s="31" t="s">
        <v>100</v>
      </c>
      <c r="CH265" s="29" t="s">
        <v>100</v>
      </c>
      <c r="CI265" s="29" t="s">
        <v>100</v>
      </c>
      <c r="CJ265" s="29">
        <v>0</v>
      </c>
      <c r="CK265" s="28">
        <f t="shared" si="8"/>
        <v>0</v>
      </c>
      <c r="CL265" s="34" t="str">
        <f t="shared" si="9"/>
        <v>NA</v>
      </c>
      <c r="CM265" s="29" t="s">
        <v>100</v>
      </c>
      <c r="CN265" s="29" t="s">
        <v>100</v>
      </c>
      <c r="CO265" s="29" t="s">
        <v>100</v>
      </c>
      <c r="CP265" s="29" t="s">
        <v>100</v>
      </c>
      <c r="CQ265" s="29" t="s">
        <v>100</v>
      </c>
      <c r="CR265" s="29" t="s">
        <v>100</v>
      </c>
      <c r="CS265" s="29" t="s">
        <v>100</v>
      </c>
      <c r="CT265" s="29">
        <v>0</v>
      </c>
      <c r="CU265" s="29">
        <v>-5.21</v>
      </c>
      <c r="CV265" s="29">
        <v>0</v>
      </c>
      <c r="CW265" s="29">
        <v>0</v>
      </c>
      <c r="CX265" s="28" t="s">
        <v>100</v>
      </c>
      <c r="CY265" s="28" t="s">
        <v>100</v>
      </c>
      <c r="CZ265" s="31" t="s">
        <v>100</v>
      </c>
      <c r="DA265" s="5" t="s">
        <v>100</v>
      </c>
      <c r="DB265" s="9"/>
      <c r="DC265" s="9"/>
    </row>
    <row r="266" spans="1:107" ht="20">
      <c r="A266" s="25" t="s">
        <v>1097</v>
      </c>
      <c r="B266" s="25" t="s">
        <v>1098</v>
      </c>
      <c r="C266" s="26" t="s">
        <v>177</v>
      </c>
      <c r="D266" s="26" t="s">
        <v>1137</v>
      </c>
      <c r="E266" s="32" t="s">
        <v>99</v>
      </c>
      <c r="F266" s="32" t="s">
        <v>1138</v>
      </c>
      <c r="G266" s="27">
        <v>0.55000000000000004</v>
      </c>
      <c r="H266" s="27">
        <v>0.55000000000000004</v>
      </c>
      <c r="I266" s="28">
        <v>9.0499999999999997E-2</v>
      </c>
      <c r="J266" s="28">
        <v>0.110875</v>
      </c>
      <c r="K266" s="28">
        <v>3.2000000000000001E-2</v>
      </c>
      <c r="L266" s="28">
        <v>9.3100000000000002E-2</v>
      </c>
      <c r="M266" s="28">
        <v>7.7272999999999994E-2</v>
      </c>
      <c r="N266" s="28">
        <v>0.110875</v>
      </c>
      <c r="O266" s="28">
        <v>-0.10168279944289693</v>
      </c>
      <c r="P266" s="28">
        <v>-0.13495475460122699</v>
      </c>
      <c r="Q266" s="29">
        <v>6.89</v>
      </c>
      <c r="R266" s="29">
        <v>0</v>
      </c>
      <c r="S266" s="29">
        <v>0</v>
      </c>
      <c r="T266" s="29">
        <v>0</v>
      </c>
      <c r="U266" s="29">
        <v>6.89</v>
      </c>
      <c r="V266" s="29">
        <v>2.77</v>
      </c>
      <c r="W266" s="29">
        <v>4.1199999999999992</v>
      </c>
      <c r="X266" s="30">
        <v>0.40203193033381712</v>
      </c>
      <c r="Y266" s="31">
        <v>3.2216494845360823E-3</v>
      </c>
      <c r="Z266" s="30">
        <v>0</v>
      </c>
      <c r="AA266" s="30">
        <v>0</v>
      </c>
      <c r="AB266" s="30">
        <v>0</v>
      </c>
      <c r="AC266" s="30">
        <v>0</v>
      </c>
      <c r="AD266" s="29">
        <v>0.03</v>
      </c>
      <c r="AE266" s="31">
        <v>0.70266666666666655</v>
      </c>
      <c r="AF266" s="30">
        <v>0.17029386365926402</v>
      </c>
      <c r="AG266" s="30">
        <v>0.42279855805058647</v>
      </c>
      <c r="AH266" s="31">
        <v>0.26829268292682928</v>
      </c>
      <c r="AI266" s="1" t="s">
        <v>100</v>
      </c>
      <c r="AJ266" s="31" t="s">
        <v>100</v>
      </c>
      <c r="AK266" s="31">
        <v>104.39393939393939</v>
      </c>
      <c r="AL266" s="31" t="s">
        <v>100</v>
      </c>
      <c r="AM266" s="31" t="s">
        <v>100</v>
      </c>
      <c r="AN266" s="31">
        <v>1.0919175911251982</v>
      </c>
      <c r="AO266" s="31">
        <v>4.0769230769230766</v>
      </c>
      <c r="AP266" s="31" t="s">
        <v>100</v>
      </c>
      <c r="AQ266" s="31" t="s">
        <v>100</v>
      </c>
      <c r="AR266" s="31">
        <v>1.1638418079096045</v>
      </c>
      <c r="AS266" s="31">
        <v>2.4378698224852067</v>
      </c>
      <c r="AT266" s="30">
        <v>0</v>
      </c>
      <c r="AU266" s="30">
        <v>0</v>
      </c>
      <c r="AV266" s="28">
        <v>-0.47200000000000003</v>
      </c>
      <c r="AW266" s="28">
        <v>-8.6099999999999996E-2</v>
      </c>
      <c r="AX266" s="28">
        <v>-3.8300000000000001E-2</v>
      </c>
      <c r="AY266" s="28">
        <v>4.4999999999999999E-4</v>
      </c>
      <c r="AZ266" s="30" t="s">
        <v>100</v>
      </c>
      <c r="BA266" s="30" t="s">
        <v>100</v>
      </c>
      <c r="BB266" s="30">
        <v>9.1922005571030644E-3</v>
      </c>
      <c r="BC266" s="30">
        <v>-2.4079754601226997E-2</v>
      </c>
      <c r="BD266" s="30">
        <v>3.8150289017341042E-2</v>
      </c>
      <c r="BE266" s="30">
        <v>-9.0751445086705199E-2</v>
      </c>
      <c r="BF266" s="30">
        <v>0.5</v>
      </c>
      <c r="BG266" s="30" t="s">
        <v>100</v>
      </c>
      <c r="BH266" s="29">
        <v>-8.7999999999999995E-2</v>
      </c>
      <c r="BI266" s="29">
        <v>6.6000000000000003E-2</v>
      </c>
      <c r="BJ266" s="29">
        <v>-0.157</v>
      </c>
      <c r="BK266" s="29">
        <v>-0.157</v>
      </c>
      <c r="BL266" s="29">
        <v>1.69</v>
      </c>
      <c r="BM266" s="29">
        <v>1.73</v>
      </c>
      <c r="BN266" s="29">
        <v>-0.23300000000000001</v>
      </c>
      <c r="BO266" s="29">
        <v>-0.05</v>
      </c>
      <c r="BP266" s="29">
        <v>-7.85E-2</v>
      </c>
      <c r="BQ266" s="29">
        <v>0</v>
      </c>
      <c r="BR266" s="29">
        <v>0</v>
      </c>
      <c r="BS266" s="29">
        <v>0.75600000000000001</v>
      </c>
      <c r="BT266" s="30" t="s">
        <v>100</v>
      </c>
      <c r="BU266" s="29">
        <v>-0.83450000000000002</v>
      </c>
      <c r="BV266" s="29">
        <v>-0.69</v>
      </c>
      <c r="BW266" s="29">
        <v>-0.69</v>
      </c>
      <c r="BX266" s="29">
        <v>7.18</v>
      </c>
      <c r="BY266" s="29">
        <v>3.26</v>
      </c>
      <c r="BZ266" s="29">
        <v>6.31</v>
      </c>
      <c r="CA266" s="29">
        <v>3.5399999999999996</v>
      </c>
      <c r="CB266" s="29">
        <v>0</v>
      </c>
      <c r="CC266" s="31">
        <v>0.48</v>
      </c>
      <c r="CD266" s="31">
        <v>-0.20799999999999999</v>
      </c>
      <c r="CE266" s="31">
        <v>0.36</v>
      </c>
      <c r="CF266" s="31">
        <v>0.71567186476664135</v>
      </c>
      <c r="CG266" s="31">
        <v>0.81712225517920667</v>
      </c>
      <c r="CH266" s="29">
        <v>0.29850000000000004</v>
      </c>
      <c r="CI266" s="29">
        <v>0.33290000000000003</v>
      </c>
      <c r="CJ266" s="29">
        <v>0</v>
      </c>
      <c r="CK266" s="28">
        <f t="shared" si="8"/>
        <v>0</v>
      </c>
      <c r="CL266" s="34">
        <f t="shared" si="9"/>
        <v>0.47740112994350287</v>
      </c>
      <c r="CM266" s="29">
        <v>0.13500000000000001</v>
      </c>
      <c r="CN266" s="29">
        <v>6.8000000000000005E-2</v>
      </c>
      <c r="CO266" s="29">
        <v>6.6000000000000003E-2</v>
      </c>
      <c r="CP266" s="29">
        <v>6.89</v>
      </c>
      <c r="CQ266" s="29" t="s">
        <v>100</v>
      </c>
      <c r="CR266" s="29" t="s">
        <v>100</v>
      </c>
      <c r="CS266" s="29" t="s">
        <v>100</v>
      </c>
      <c r="CT266" s="29">
        <v>0</v>
      </c>
      <c r="CU266" s="29">
        <v>-0.157</v>
      </c>
      <c r="CV266" s="29">
        <v>3.5399999999999996</v>
      </c>
      <c r="CW266" s="29">
        <v>-0.23300000000000001</v>
      </c>
      <c r="CX266" s="28">
        <v>9.1922005571030644E-3</v>
      </c>
      <c r="CY266" s="28">
        <v>-2.4079754601226997E-2</v>
      </c>
      <c r="CZ266" s="31" t="s">
        <v>100</v>
      </c>
      <c r="DA266" s="5">
        <v>9.3737355254476249</v>
      </c>
      <c r="DB266" s="9"/>
      <c r="DC266" s="9"/>
    </row>
    <row r="267" spans="1:107" ht="20">
      <c r="A267" s="25" t="s">
        <v>665</v>
      </c>
      <c r="B267" s="25" t="s">
        <v>666</v>
      </c>
      <c r="C267" s="26" t="s">
        <v>151</v>
      </c>
      <c r="D267" s="26" t="s">
        <v>1137</v>
      </c>
      <c r="E267" s="32" t="s">
        <v>99</v>
      </c>
      <c r="F267" s="32" t="s">
        <v>1138</v>
      </c>
      <c r="G267" s="27">
        <v>0.79</v>
      </c>
      <c r="H267" s="27">
        <v>0.80677704208297896</v>
      </c>
      <c r="I267" s="28">
        <v>9.0499999999999997E-2</v>
      </c>
      <c r="J267" s="28">
        <v>0.13411332230850959</v>
      </c>
      <c r="K267" s="28">
        <v>3.2000000000000001E-2</v>
      </c>
      <c r="L267" s="28">
        <v>9.3100000000000002E-2</v>
      </c>
      <c r="M267" s="28">
        <v>7.7272999999999994E-2</v>
      </c>
      <c r="N267" s="28">
        <v>0.13265575398214552</v>
      </c>
      <c r="O267" s="28">
        <v>7.5346137150949899E-2</v>
      </c>
      <c r="P267" s="28">
        <v>5.1463501160141201E-2</v>
      </c>
      <c r="Q267" s="29">
        <v>1143.7</v>
      </c>
      <c r="R267" s="29">
        <v>0</v>
      </c>
      <c r="S267" s="29">
        <v>30.1</v>
      </c>
      <c r="T267" s="29">
        <v>30.1</v>
      </c>
      <c r="U267" s="29">
        <v>1173.8</v>
      </c>
      <c r="V267" s="29">
        <v>96.1</v>
      </c>
      <c r="W267" s="29">
        <v>1077.7</v>
      </c>
      <c r="X267" s="30">
        <v>8.1870846822286583E-2</v>
      </c>
      <c r="Y267" s="31">
        <v>2.0037966673697533E-2</v>
      </c>
      <c r="Z267" s="30">
        <v>0.14555125725338494</v>
      </c>
      <c r="AA267" s="30">
        <v>2.564321008689726E-2</v>
      </c>
      <c r="AB267" s="30">
        <v>0.17034521788341825</v>
      </c>
      <c r="AC267" s="30">
        <v>2.631809040832386E-2</v>
      </c>
      <c r="AD267" s="29">
        <v>1.21</v>
      </c>
      <c r="AE267" s="31">
        <v>0.42377777777777781</v>
      </c>
      <c r="AF267" s="30">
        <v>0.11832159566199232</v>
      </c>
      <c r="AG267" s="30">
        <v>0.30552326308435868</v>
      </c>
      <c r="AH267" s="31">
        <v>0.15121059844677934</v>
      </c>
      <c r="AI267" s="1">
        <v>26.134969325153378</v>
      </c>
      <c r="AJ267" s="31">
        <v>32.399433427762041</v>
      </c>
      <c r="AK267" s="31">
        <v>30.744623655913976</v>
      </c>
      <c r="AL267" s="31" t="s">
        <v>100</v>
      </c>
      <c r="AM267" s="31" t="s">
        <v>100</v>
      </c>
      <c r="AN267" s="31">
        <v>6.47255234861347</v>
      </c>
      <c r="AO267" s="31">
        <v>12.271459227467812</v>
      </c>
      <c r="AP267" s="31">
        <v>25.2981220657277</v>
      </c>
      <c r="AQ267" s="31">
        <v>20.527619047619048</v>
      </c>
      <c r="AR267" s="31">
        <v>9.7353206865402004</v>
      </c>
      <c r="AS267" s="31">
        <v>11.563304721030043</v>
      </c>
      <c r="AT267" s="30">
        <v>0.40053763440860213</v>
      </c>
      <c r="AU267" s="30">
        <v>1.3027891929701845E-2</v>
      </c>
      <c r="AV267" s="28">
        <v>0.113</v>
      </c>
      <c r="AW267" s="28">
        <v>0.16300000000000001</v>
      </c>
      <c r="AX267" s="28">
        <v>0.111</v>
      </c>
      <c r="AY267" s="28">
        <v>0.11900000000000001</v>
      </c>
      <c r="AZ267" s="30" t="s">
        <v>100</v>
      </c>
      <c r="BA267" s="30" t="s">
        <v>100</v>
      </c>
      <c r="BB267" s="30">
        <v>0.20945945945945948</v>
      </c>
      <c r="BC267" s="30">
        <v>0.18411925514228672</v>
      </c>
      <c r="BD267" s="30">
        <v>0.40879120879120884</v>
      </c>
      <c r="BE267" s="30">
        <v>0.46813186813186813</v>
      </c>
      <c r="BF267" s="30">
        <v>0.19307359307359306</v>
      </c>
      <c r="BG267" s="30" t="s">
        <v>100</v>
      </c>
      <c r="BH267" s="29">
        <v>35.299999999999997</v>
      </c>
      <c r="BI267" s="29">
        <v>37.200000000000003</v>
      </c>
      <c r="BJ267" s="29">
        <v>42.6</v>
      </c>
      <c r="BK267" s="29">
        <v>42.6</v>
      </c>
      <c r="BL267" s="29">
        <v>93.2</v>
      </c>
      <c r="BM267" s="29">
        <v>91</v>
      </c>
      <c r="BN267" s="29">
        <v>53.3</v>
      </c>
      <c r="BO267" s="29">
        <v>52.5</v>
      </c>
      <c r="BP267" s="29">
        <v>34.375064935064934</v>
      </c>
      <c r="BQ267" s="29">
        <v>-6.76</v>
      </c>
      <c r="BR267" s="29">
        <v>0</v>
      </c>
      <c r="BS267" s="29">
        <v>17.899999999999999</v>
      </c>
      <c r="BT267" s="30">
        <v>0.52072628906486129</v>
      </c>
      <c r="BU267" s="29">
        <v>16.475064935064935</v>
      </c>
      <c r="BV267" s="29">
        <v>26.060000000000002</v>
      </c>
      <c r="BW267" s="29">
        <v>19.300000000000004</v>
      </c>
      <c r="BX267" s="29">
        <v>177.6</v>
      </c>
      <c r="BY267" s="29">
        <v>186.70000000000002</v>
      </c>
      <c r="BZ267" s="29">
        <v>176.7</v>
      </c>
      <c r="CA267" s="29">
        <v>110.69999999999999</v>
      </c>
      <c r="CB267" s="29">
        <v>-14.9</v>
      </c>
      <c r="CC267" s="31">
        <v>0.24099999999999999</v>
      </c>
      <c r="CD267" s="31">
        <v>-2.7E-2</v>
      </c>
      <c r="CE267" s="31">
        <v>0.36</v>
      </c>
      <c r="CF267" s="31" t="s">
        <v>100</v>
      </c>
      <c r="CG267" s="31" t="s">
        <v>100</v>
      </c>
      <c r="CH267" s="29" t="s">
        <v>100</v>
      </c>
      <c r="CI267" s="29" t="s">
        <v>100</v>
      </c>
      <c r="CJ267" s="29">
        <v>-14.9</v>
      </c>
      <c r="CK267" s="28">
        <f t="shared" si="8"/>
        <v>-0.57175748273215654</v>
      </c>
      <c r="CL267" s="34">
        <f t="shared" si="9"/>
        <v>0.84191508581752494</v>
      </c>
      <c r="CM267" s="29">
        <v>46.2</v>
      </c>
      <c r="CN267" s="29">
        <v>8.92</v>
      </c>
      <c r="CO267" s="29">
        <v>37.200000000000003</v>
      </c>
      <c r="CP267" s="29">
        <v>1143.7</v>
      </c>
      <c r="CQ267" s="29">
        <v>52.5</v>
      </c>
      <c r="CR267" s="29">
        <v>1077.7</v>
      </c>
      <c r="CS267" s="29">
        <v>26.060000000000002</v>
      </c>
      <c r="CT267" s="29">
        <v>0</v>
      </c>
      <c r="CU267" s="29">
        <v>42.6</v>
      </c>
      <c r="CV267" s="29">
        <v>110.69999999999999</v>
      </c>
      <c r="CW267" s="29">
        <v>53.3</v>
      </c>
      <c r="CX267" s="28">
        <v>0.20945945945945948</v>
      </c>
      <c r="CY267" s="28">
        <v>0.18411925514228672</v>
      </c>
      <c r="CZ267" s="31">
        <v>20.219512195121954</v>
      </c>
      <c r="DA267" s="5" t="s">
        <v>100</v>
      </c>
      <c r="DB267" s="9"/>
      <c r="DC267" s="9"/>
    </row>
    <row r="268" spans="1:107" ht="20">
      <c r="A268" s="25" t="s">
        <v>402</v>
      </c>
      <c r="B268" s="25" t="s">
        <v>403</v>
      </c>
      <c r="C268" s="26" t="s">
        <v>175</v>
      </c>
      <c r="D268" s="26" t="s">
        <v>1137</v>
      </c>
      <c r="E268" s="32" t="s">
        <v>99</v>
      </c>
      <c r="F268" s="32" t="s">
        <v>1138</v>
      </c>
      <c r="G268" s="27">
        <v>0.6</v>
      </c>
      <c r="H268" s="27">
        <v>0.85510363247863241</v>
      </c>
      <c r="I268" s="28">
        <v>9.0499999999999997E-2</v>
      </c>
      <c r="J268" s="28">
        <v>0.13848687873931623</v>
      </c>
      <c r="K268" s="28">
        <v>4.7E-2</v>
      </c>
      <c r="L268" s="28">
        <v>0.1081</v>
      </c>
      <c r="M268" s="28">
        <v>8.9722999999999997E-2</v>
      </c>
      <c r="N268" s="28">
        <v>0.12154382126361654</v>
      </c>
      <c r="O268" s="28">
        <v>0.10088672305039292</v>
      </c>
      <c r="P268" s="28">
        <v>5.1522188294328503E-2</v>
      </c>
      <c r="Q268" s="29">
        <v>166.4</v>
      </c>
      <c r="R268" s="29">
        <v>0</v>
      </c>
      <c r="S268" s="29">
        <v>88.6</v>
      </c>
      <c r="T268" s="29">
        <v>88.6</v>
      </c>
      <c r="U268" s="29">
        <v>255</v>
      </c>
      <c r="V268" s="29">
        <v>8.8000000000000007</v>
      </c>
      <c r="W268" s="29">
        <v>246.2</v>
      </c>
      <c r="X268" s="30">
        <v>3.4509803921568633E-2</v>
      </c>
      <c r="Y268" s="31">
        <v>2.3331251734665555E-2</v>
      </c>
      <c r="Z268" s="30">
        <v>0.64813460131675205</v>
      </c>
      <c r="AA268" s="30">
        <v>0.34745098039215683</v>
      </c>
      <c r="AB268" s="30">
        <v>1.8419958419958418</v>
      </c>
      <c r="AC268" s="30">
        <v>0.53245192307692302</v>
      </c>
      <c r="AD268" s="29">
        <v>5.8000000000000003E-2</v>
      </c>
      <c r="AE268" s="31">
        <v>-0.42466666666666675</v>
      </c>
      <c r="AF268" s="30">
        <v>9.4868329805051374E-2</v>
      </c>
      <c r="AG268" s="30" t="s">
        <v>100</v>
      </c>
      <c r="AH268" s="31">
        <v>0.25252525252525254</v>
      </c>
      <c r="AI268" s="1">
        <v>2.670807453416149</v>
      </c>
      <c r="AJ268" s="31">
        <v>14.857142857142859</v>
      </c>
      <c r="AK268" s="31">
        <v>15.55140186915888</v>
      </c>
      <c r="AL268" s="31" t="s">
        <v>100</v>
      </c>
      <c r="AM268" s="31" t="s">
        <v>100</v>
      </c>
      <c r="AN268" s="31">
        <v>3.4594594594594597</v>
      </c>
      <c r="AO268" s="31">
        <v>0.34189439079515105</v>
      </c>
      <c r="AP268" s="31">
        <v>11.451162790697675</v>
      </c>
      <c r="AQ268" s="31">
        <v>7.6222910216718267</v>
      </c>
      <c r="AR268" s="31">
        <v>1.924941360437842</v>
      </c>
      <c r="AS268" s="31">
        <v>0.50585576330388327</v>
      </c>
      <c r="AT268" s="30">
        <v>0.14392523364485982</v>
      </c>
      <c r="AU268" s="30">
        <v>9.2548076923076924E-3</v>
      </c>
      <c r="AV268" s="28">
        <v>0.59099999999999997</v>
      </c>
      <c r="AW268" s="28" t="s">
        <v>100</v>
      </c>
      <c r="AX268" s="28">
        <v>0.30399999999999999</v>
      </c>
      <c r="AY268" s="28" t="s">
        <v>100</v>
      </c>
      <c r="AZ268" s="30" t="s">
        <v>100</v>
      </c>
      <c r="BA268" s="30" t="s">
        <v>100</v>
      </c>
      <c r="BB268" s="30">
        <v>0.23937360178970915</v>
      </c>
      <c r="BC268" s="30">
        <v>0.17306600955794504</v>
      </c>
      <c r="BD268" s="30">
        <v>2.2305607671461329E-2</v>
      </c>
      <c r="BE268" s="30">
        <v>4.4819678966020432E-2</v>
      </c>
      <c r="BF268" s="30">
        <v>0.20148148148148148</v>
      </c>
      <c r="BG268" s="30">
        <v>2.0299999999999999E-2</v>
      </c>
      <c r="BH268" s="29">
        <v>11.2</v>
      </c>
      <c r="BI268" s="29">
        <v>10.7</v>
      </c>
      <c r="BJ268" s="29">
        <v>21.5</v>
      </c>
      <c r="BK268" s="29">
        <v>21.5</v>
      </c>
      <c r="BL268" s="29">
        <v>486.7</v>
      </c>
      <c r="BM268" s="29">
        <v>479.7</v>
      </c>
      <c r="BN268" s="29">
        <v>32.6</v>
      </c>
      <c r="BO268" s="29">
        <v>32.299999999999997</v>
      </c>
      <c r="BP268" s="29">
        <v>17.168148148148148</v>
      </c>
      <c r="BQ268" s="29">
        <v>-25.900000000000002</v>
      </c>
      <c r="BR268" s="29">
        <v>0</v>
      </c>
      <c r="BS268" s="29">
        <v>27.7</v>
      </c>
      <c r="BT268" s="30">
        <v>1.6134529921905336</v>
      </c>
      <c r="BU268" s="29">
        <v>-10.531851851851851</v>
      </c>
      <c r="BV268" s="29">
        <v>8.9000000000000021</v>
      </c>
      <c r="BW268" s="29">
        <v>-17</v>
      </c>
      <c r="BX268" s="29">
        <v>44.7</v>
      </c>
      <c r="BY268" s="29">
        <v>99.2</v>
      </c>
      <c r="BZ268" s="29">
        <v>48.1</v>
      </c>
      <c r="CA268" s="29">
        <v>127.89999999999999</v>
      </c>
      <c r="CB268" s="29">
        <v>-1.54</v>
      </c>
      <c r="CC268" s="31">
        <v>-0.30599999999999999</v>
      </c>
      <c r="CD268" s="31">
        <v>0.158</v>
      </c>
      <c r="CE268" s="31">
        <v>0.36</v>
      </c>
      <c r="CF268" s="31" t="s">
        <v>100</v>
      </c>
      <c r="CG268" s="31" t="s">
        <v>100</v>
      </c>
      <c r="CH268" s="29" t="s">
        <v>100</v>
      </c>
      <c r="CI268" s="29" t="s">
        <v>100</v>
      </c>
      <c r="CJ268" s="29">
        <v>-1.54</v>
      </c>
      <c r="CK268" s="28">
        <f t="shared" si="8"/>
        <v>-0.1730337078651685</v>
      </c>
      <c r="CL268" s="34">
        <f t="shared" si="9"/>
        <v>3.8053166536356531</v>
      </c>
      <c r="CM268" s="29">
        <v>13.5</v>
      </c>
      <c r="CN268" s="29">
        <v>2.72</v>
      </c>
      <c r="CO268" s="29">
        <v>10.7</v>
      </c>
      <c r="CP268" s="29">
        <v>166.4</v>
      </c>
      <c r="CQ268" s="29">
        <v>32.299999999999997</v>
      </c>
      <c r="CR268" s="29">
        <v>246.2</v>
      </c>
      <c r="CS268" s="29">
        <v>8.9000000000000021</v>
      </c>
      <c r="CT268" s="29">
        <v>0</v>
      </c>
      <c r="CU268" s="29">
        <v>21.5</v>
      </c>
      <c r="CV268" s="29">
        <v>127.89999999999999</v>
      </c>
      <c r="CW268" s="29">
        <v>32.6</v>
      </c>
      <c r="CX268" s="28">
        <v>0.23937360178970915</v>
      </c>
      <c r="CY268" s="28">
        <v>0.17306600955794504</v>
      </c>
      <c r="CZ268" s="31">
        <v>7.5521472392638032</v>
      </c>
      <c r="DA268" s="5" t="s">
        <v>100</v>
      </c>
      <c r="DB268" s="9"/>
      <c r="DC268" s="9"/>
    </row>
    <row r="269" spans="1:107" ht="20">
      <c r="A269" s="25" t="s">
        <v>1001</v>
      </c>
      <c r="B269" s="25" t="s">
        <v>1002</v>
      </c>
      <c r="C269" s="26" t="s">
        <v>146</v>
      </c>
      <c r="D269" s="26" t="s">
        <v>1137</v>
      </c>
      <c r="E269" s="32" t="s">
        <v>99</v>
      </c>
      <c r="F269" s="32" t="s">
        <v>1138</v>
      </c>
      <c r="G269" s="27">
        <v>0.45</v>
      </c>
      <c r="H269" s="27">
        <v>0.45013796212804325</v>
      </c>
      <c r="I269" s="28">
        <v>9.0499999999999997E-2</v>
      </c>
      <c r="J269" s="28">
        <v>0.10183748557258791</v>
      </c>
      <c r="K269" s="28">
        <v>3.6999999999999998E-2</v>
      </c>
      <c r="L269" s="28">
        <v>9.8099999999999993E-2</v>
      </c>
      <c r="M269" s="28">
        <v>8.1422999999999995E-2</v>
      </c>
      <c r="N269" s="28">
        <v>0.10183122876665406</v>
      </c>
      <c r="O269" s="28">
        <v>-0.17053554651441616</v>
      </c>
      <c r="P269" s="28">
        <v>-0.10183122876665406</v>
      </c>
      <c r="Q269" s="29">
        <v>110.9</v>
      </c>
      <c r="R269" s="29">
        <v>0</v>
      </c>
      <c r="S269" s="29">
        <v>3.4000000000000002E-2</v>
      </c>
      <c r="T269" s="29">
        <v>3.4000000000000002E-2</v>
      </c>
      <c r="U269" s="29">
        <v>110.93400000000001</v>
      </c>
      <c r="V269" s="29">
        <v>1.99</v>
      </c>
      <c r="W269" s="29">
        <v>108.94400000000002</v>
      </c>
      <c r="X269" s="30">
        <v>1.7938594119025725E-2</v>
      </c>
      <c r="Y269" s="31">
        <v>0.25647375123814914</v>
      </c>
      <c r="Z269" s="30">
        <v>1.0019449519655804E-3</v>
      </c>
      <c r="AA269" s="30">
        <v>3.0648854273712298E-4</v>
      </c>
      <c r="AB269" s="30">
        <v>1.0029498525073747E-3</v>
      </c>
      <c r="AC269" s="30">
        <v>3.0658250676284942E-4</v>
      </c>
      <c r="AD269" s="29">
        <v>3.9E-2</v>
      </c>
      <c r="AE269" s="31">
        <v>2.9298055555555562</v>
      </c>
      <c r="AF269" s="30">
        <v>0.23664319132398465</v>
      </c>
      <c r="AG269" s="30">
        <v>0.58886122698209387</v>
      </c>
      <c r="AH269" s="31">
        <v>0.23711340206185566</v>
      </c>
      <c r="AI269" s="1" t="s">
        <v>100</v>
      </c>
      <c r="AJ269" s="31">
        <v>515.81395348837214</v>
      </c>
      <c r="AK269" s="31" t="s">
        <v>100</v>
      </c>
      <c r="AL269" s="31" t="s">
        <v>100</v>
      </c>
      <c r="AM269" s="31" t="s">
        <v>100</v>
      </c>
      <c r="AN269" s="31">
        <v>3.2713864306784664</v>
      </c>
      <c r="AO269" s="31">
        <v>82.148148148148152</v>
      </c>
      <c r="AP269" s="31" t="s">
        <v>100</v>
      </c>
      <c r="AQ269" s="31" t="s">
        <v>100</v>
      </c>
      <c r="AR269" s="31">
        <v>3.4104683195592291</v>
      </c>
      <c r="AS269" s="31">
        <v>80.699259259259264</v>
      </c>
      <c r="AT269" s="30" t="s">
        <v>100</v>
      </c>
      <c r="AU269" s="30">
        <v>0</v>
      </c>
      <c r="AV269" s="28" t="s">
        <v>100</v>
      </c>
      <c r="AW269" s="28" t="s">
        <v>100</v>
      </c>
      <c r="AX269" s="28" t="s">
        <v>100</v>
      </c>
      <c r="AY269" s="28" t="s">
        <v>100</v>
      </c>
      <c r="AZ269" s="30" t="s">
        <v>100</v>
      </c>
      <c r="BA269" s="30" t="s">
        <v>100</v>
      </c>
      <c r="BB269" s="30">
        <v>-6.8698060941828246E-2</v>
      </c>
      <c r="BC269" s="30">
        <v>0</v>
      </c>
      <c r="BD269" s="30" t="s">
        <v>100</v>
      </c>
      <c r="BE269" s="30" t="s">
        <v>100</v>
      </c>
      <c r="BF269" s="30">
        <v>0</v>
      </c>
      <c r="BG269" s="30">
        <v>1.0999999999999999E-4</v>
      </c>
      <c r="BH269" s="29">
        <v>0.215</v>
      </c>
      <c r="BI269" s="29">
        <v>-2.48</v>
      </c>
      <c r="BJ269" s="29">
        <v>0</v>
      </c>
      <c r="BK269" s="29">
        <v>0</v>
      </c>
      <c r="BL269" s="29">
        <v>1.35</v>
      </c>
      <c r="BM269" s="29">
        <v>-1.42</v>
      </c>
      <c r="BN269" s="29">
        <v>0</v>
      </c>
      <c r="BO269" s="29">
        <v>0</v>
      </c>
      <c r="BP269" s="29">
        <v>0</v>
      </c>
      <c r="BQ269" s="29">
        <v>1.4E-2</v>
      </c>
      <c r="BR269" s="29">
        <v>0</v>
      </c>
      <c r="BS269" s="29">
        <v>0.62799999999999989</v>
      </c>
      <c r="BT269" s="30" t="s">
        <v>100</v>
      </c>
      <c r="BU269" s="29">
        <v>-0.62799999999999989</v>
      </c>
      <c r="BV269" s="29">
        <v>-3.1219999999999994</v>
      </c>
      <c r="BW269" s="29">
        <v>-3.1079999999999997</v>
      </c>
      <c r="BX269" s="29">
        <v>36.1</v>
      </c>
      <c r="BY269" s="29">
        <v>32.395000000000003</v>
      </c>
      <c r="BZ269" s="29">
        <v>33.9</v>
      </c>
      <c r="CA269" s="29">
        <v>31.943999999999999</v>
      </c>
      <c r="CB269" s="29">
        <v>0</v>
      </c>
      <c r="CC269" s="31">
        <v>0.92900000000000005</v>
      </c>
      <c r="CD269" s="31">
        <v>1.31</v>
      </c>
      <c r="CE269" s="31">
        <v>0.36</v>
      </c>
      <c r="CF269" s="31" t="s">
        <v>100</v>
      </c>
      <c r="CG269" s="31" t="s">
        <v>100</v>
      </c>
      <c r="CH269" s="29" t="s">
        <v>100</v>
      </c>
      <c r="CI269" s="29" t="s">
        <v>100</v>
      </c>
      <c r="CJ269" s="29">
        <v>0</v>
      </c>
      <c r="CK269" s="28">
        <f t="shared" si="8"/>
        <v>0</v>
      </c>
      <c r="CL269" s="34">
        <f t="shared" si="9"/>
        <v>4.2261457550713755E-2</v>
      </c>
      <c r="CM269" s="29" t="s">
        <v>100</v>
      </c>
      <c r="CN269" s="29" t="s">
        <v>100</v>
      </c>
      <c r="CO269" s="29" t="s">
        <v>100</v>
      </c>
      <c r="CP269" s="29" t="s">
        <v>100</v>
      </c>
      <c r="CQ269" s="29" t="s">
        <v>100</v>
      </c>
      <c r="CR269" s="29" t="s">
        <v>100</v>
      </c>
      <c r="CS269" s="29" t="s">
        <v>100</v>
      </c>
      <c r="CT269" s="29">
        <v>0</v>
      </c>
      <c r="CU269" s="29">
        <v>0</v>
      </c>
      <c r="CV269" s="29">
        <v>31.943999999999999</v>
      </c>
      <c r="CW269" s="29">
        <v>0</v>
      </c>
      <c r="CX269" s="28">
        <v>-6.8698060941828246E-2</v>
      </c>
      <c r="CY269" s="28">
        <v>0</v>
      </c>
      <c r="CZ269" s="31" t="s">
        <v>100</v>
      </c>
      <c r="DA269" s="5">
        <v>25</v>
      </c>
      <c r="DB269" s="9"/>
      <c r="DC269" s="9"/>
    </row>
    <row r="270" spans="1:107" ht="20">
      <c r="A270" s="25" t="s">
        <v>336</v>
      </c>
      <c r="B270" s="25" t="s">
        <v>337</v>
      </c>
      <c r="C270" s="26" t="s">
        <v>130</v>
      </c>
      <c r="D270" s="26" t="s">
        <v>1137</v>
      </c>
      <c r="E270" s="32" t="s">
        <v>99</v>
      </c>
      <c r="F270" s="32" t="s">
        <v>1138</v>
      </c>
      <c r="G270" s="27">
        <v>0.73</v>
      </c>
      <c r="H270" s="27">
        <v>0.91237219887955179</v>
      </c>
      <c r="I270" s="28">
        <v>9.0499999999999997E-2</v>
      </c>
      <c r="J270" s="28">
        <v>0.14366968399859942</v>
      </c>
      <c r="K270" s="28">
        <v>3.6999999999999998E-2</v>
      </c>
      <c r="L270" s="28">
        <v>9.8099999999999993E-2</v>
      </c>
      <c r="M270" s="28">
        <v>8.1422999999999995E-2</v>
      </c>
      <c r="N270" s="28">
        <v>0.12293047828624795</v>
      </c>
      <c r="O270" s="28">
        <v>-0.12981287106557401</v>
      </c>
      <c r="P270" s="28">
        <v>-8.0608316863539337E-2</v>
      </c>
      <c r="Q270" s="29">
        <v>571.20000000000005</v>
      </c>
      <c r="R270" s="29">
        <v>0</v>
      </c>
      <c r="S270" s="29">
        <v>285.39999999999998</v>
      </c>
      <c r="T270" s="29">
        <v>285.39999999999998</v>
      </c>
      <c r="U270" s="29">
        <v>856.6</v>
      </c>
      <c r="V270" s="29">
        <v>29.2</v>
      </c>
      <c r="W270" s="29">
        <v>827.4</v>
      </c>
      <c r="X270" s="30">
        <v>3.4088255895400418E-2</v>
      </c>
      <c r="Y270" s="31">
        <v>0.24397590361445784</v>
      </c>
      <c r="Z270" s="30">
        <v>0.59657190635451507</v>
      </c>
      <c r="AA270" s="30">
        <v>0.33317767919682462</v>
      </c>
      <c r="AB270" s="30">
        <v>1.4787564766839376</v>
      </c>
      <c r="AC270" s="30">
        <v>0.49964985994397754</v>
      </c>
      <c r="AD270" s="29">
        <v>0.34399999999999997</v>
      </c>
      <c r="AE270" s="31">
        <v>2.8759722222222228</v>
      </c>
      <c r="AF270" s="30">
        <v>0.30166206257996714</v>
      </c>
      <c r="AG270" s="30">
        <v>0.53205231916576612</v>
      </c>
      <c r="AH270" s="31">
        <v>0.18796992481203004</v>
      </c>
      <c r="AI270" s="1">
        <v>1.3608247422680413</v>
      </c>
      <c r="AJ270" s="31">
        <v>95.518394648829428</v>
      </c>
      <c r="AK270" s="31">
        <v>190.4</v>
      </c>
      <c r="AL270" s="31">
        <v>19.111111111111111</v>
      </c>
      <c r="AM270" s="31">
        <v>1.0405053883314752</v>
      </c>
      <c r="AN270" s="31">
        <v>2.9595854922279794</v>
      </c>
      <c r="AO270" s="31">
        <v>0.5983658076681333</v>
      </c>
      <c r="AP270" s="31">
        <v>20.893939393939391</v>
      </c>
      <c r="AQ270" s="31">
        <v>9.8617401668653155</v>
      </c>
      <c r="AR270" s="31">
        <v>1.8586993148376951</v>
      </c>
      <c r="AS270" s="31">
        <v>0.86675047140163419</v>
      </c>
      <c r="AT270" s="30">
        <v>0.84666666666666668</v>
      </c>
      <c r="AU270" s="30">
        <v>4.4467787114845937E-3</v>
      </c>
      <c r="AV270" s="28">
        <v>-0.52900000000000003</v>
      </c>
      <c r="AW270" s="28">
        <v>-0.25800000000000001</v>
      </c>
      <c r="AX270" s="28">
        <v>0.24600000000000002</v>
      </c>
      <c r="AY270" s="28">
        <v>0.23399999999999999</v>
      </c>
      <c r="AZ270" s="30">
        <v>0.91799999999999993</v>
      </c>
      <c r="BA270" s="30">
        <v>0.155</v>
      </c>
      <c r="BB270" s="30">
        <v>1.3856812933025405E-2</v>
      </c>
      <c r="BC270" s="30">
        <v>4.2322161422708622E-2</v>
      </c>
      <c r="BD270" s="30">
        <v>3.2386915686062833E-3</v>
      </c>
      <c r="BE270" s="30">
        <v>4.2750728705602939E-2</v>
      </c>
      <c r="BF270" s="30">
        <v>0.5</v>
      </c>
      <c r="BG270" s="30">
        <v>0.1066</v>
      </c>
      <c r="BH270" s="29">
        <v>5.98</v>
      </c>
      <c r="BI270" s="29">
        <v>3</v>
      </c>
      <c r="BJ270" s="29">
        <v>39.6</v>
      </c>
      <c r="BK270" s="29">
        <v>39.6</v>
      </c>
      <c r="BL270" s="29">
        <v>954.6</v>
      </c>
      <c r="BM270" s="29">
        <v>926.3</v>
      </c>
      <c r="BN270" s="29">
        <v>87.8</v>
      </c>
      <c r="BO270" s="29">
        <v>83.9</v>
      </c>
      <c r="BP270" s="29">
        <v>19.8</v>
      </c>
      <c r="BQ270" s="29">
        <v>-27.599999999999966</v>
      </c>
      <c r="BR270" s="29">
        <v>0</v>
      </c>
      <c r="BS270" s="29">
        <v>49.8</v>
      </c>
      <c r="BT270" s="30">
        <v>2.5151515151515151</v>
      </c>
      <c r="BU270" s="29">
        <v>-29.999999999999996</v>
      </c>
      <c r="BV270" s="29">
        <v>-19.200000000000031</v>
      </c>
      <c r="BW270" s="29">
        <v>-46.8</v>
      </c>
      <c r="BX270" s="29">
        <v>216.5</v>
      </c>
      <c r="BY270" s="29">
        <v>467.84</v>
      </c>
      <c r="BZ270" s="29">
        <v>193</v>
      </c>
      <c r="CA270" s="29">
        <v>445.15</v>
      </c>
      <c r="CB270" s="29">
        <v>-2.54</v>
      </c>
      <c r="CC270" s="31">
        <v>1.07</v>
      </c>
      <c r="CD270" s="31">
        <v>0.96499999999999997</v>
      </c>
      <c r="CE270" s="31">
        <v>0.36</v>
      </c>
      <c r="CF270" s="31">
        <v>0.53582804002196294</v>
      </c>
      <c r="CG270" s="31">
        <v>0.71418994016480941</v>
      </c>
      <c r="CH270" s="29">
        <v>40.980000000000004</v>
      </c>
      <c r="CI270" s="29">
        <v>19.509</v>
      </c>
      <c r="CJ270" s="29">
        <v>-2.54</v>
      </c>
      <c r="CK270" s="28" t="str">
        <f t="shared" si="8"/>
        <v>NA</v>
      </c>
      <c r="CL270" s="34">
        <f t="shared" si="9"/>
        <v>2.1444456924632149</v>
      </c>
      <c r="CM270" s="29">
        <v>10.9</v>
      </c>
      <c r="CN270" s="29">
        <v>8.1</v>
      </c>
      <c r="CO270" s="29">
        <v>3</v>
      </c>
      <c r="CP270" s="29">
        <v>571.20000000000005</v>
      </c>
      <c r="CQ270" s="29">
        <v>83.9</v>
      </c>
      <c r="CR270" s="29">
        <v>827.4</v>
      </c>
      <c r="CS270" s="29">
        <v>-19.200000000000031</v>
      </c>
      <c r="CT270" s="29">
        <v>0</v>
      </c>
      <c r="CU270" s="29">
        <v>39.6</v>
      </c>
      <c r="CV270" s="29">
        <v>445.15</v>
      </c>
      <c r="CW270" s="29">
        <v>87.8</v>
      </c>
      <c r="CX270" s="28">
        <v>1.3856812933025405E-2</v>
      </c>
      <c r="CY270" s="28">
        <v>4.2322161422708622E-2</v>
      </c>
      <c r="CZ270" s="31">
        <v>9.4236902050113898</v>
      </c>
      <c r="DA270" s="5">
        <v>9.4912783187549437</v>
      </c>
      <c r="DB270" s="9"/>
      <c r="DC270" s="9"/>
    </row>
    <row r="271" spans="1:107" ht="20">
      <c r="A271" s="25" t="s">
        <v>1121</v>
      </c>
      <c r="B271" s="25" t="s">
        <v>1122</v>
      </c>
      <c r="C271" s="26" t="s">
        <v>115</v>
      </c>
      <c r="D271" s="26" t="s">
        <v>1137</v>
      </c>
      <c r="E271" s="32" t="s">
        <v>99</v>
      </c>
      <c r="F271" s="32" t="s">
        <v>1138</v>
      </c>
      <c r="G271" s="27">
        <v>0.85</v>
      </c>
      <c r="H271" s="27">
        <v>0.85</v>
      </c>
      <c r="I271" s="28">
        <v>9.0499999999999997E-2</v>
      </c>
      <c r="J271" s="28">
        <v>0.13802500000000001</v>
      </c>
      <c r="K271" s="28">
        <v>4.7E-2</v>
      </c>
      <c r="L271" s="28">
        <v>0.1081</v>
      </c>
      <c r="M271" s="28">
        <v>8.9722999999999997E-2</v>
      </c>
      <c r="N271" s="28">
        <v>0.13802500000000001</v>
      </c>
      <c r="O271" s="28">
        <v>-0.13802500000000001</v>
      </c>
      <c r="P271" s="28">
        <v>-0.13802500000000001</v>
      </c>
      <c r="Q271" s="29">
        <v>43.3</v>
      </c>
      <c r="R271" s="29">
        <v>0</v>
      </c>
      <c r="S271" s="29">
        <v>0</v>
      </c>
      <c r="T271" s="29">
        <v>0</v>
      </c>
      <c r="U271" s="29">
        <v>43.3</v>
      </c>
      <c r="V271" s="29">
        <v>0</v>
      </c>
      <c r="W271" s="29">
        <v>43.3</v>
      </c>
      <c r="X271" s="30">
        <v>0</v>
      </c>
      <c r="Y271" s="31">
        <v>6.3459056360246666E-2</v>
      </c>
      <c r="Z271" s="30" t="s">
        <v>100</v>
      </c>
      <c r="AA271" s="30">
        <v>0</v>
      </c>
      <c r="AB271" s="30" t="s">
        <v>100</v>
      </c>
      <c r="AC271" s="30">
        <v>0</v>
      </c>
      <c r="AD271" s="29">
        <v>6.2E-2</v>
      </c>
      <c r="AE271" s="31">
        <v>0.24666666666666673</v>
      </c>
      <c r="AF271" s="30">
        <v>0.11832159566199232</v>
      </c>
      <c r="AG271" s="30" t="s">
        <v>100</v>
      </c>
      <c r="AH271" s="31">
        <v>0.30232558139534887</v>
      </c>
      <c r="AI271" s="1" t="s">
        <v>100</v>
      </c>
      <c r="AJ271" s="31" t="s">
        <v>100</v>
      </c>
      <c r="AK271" s="31" t="s">
        <v>100</v>
      </c>
      <c r="AL271" s="31" t="s">
        <v>100</v>
      </c>
      <c r="AM271" s="31" t="s">
        <v>100</v>
      </c>
      <c r="AN271" s="31" t="s">
        <v>100</v>
      </c>
      <c r="AO271" s="31" t="s">
        <v>100</v>
      </c>
      <c r="AP271" s="31" t="s">
        <v>100</v>
      </c>
      <c r="AQ271" s="31" t="s">
        <v>100</v>
      </c>
      <c r="AR271" s="31" t="s">
        <v>100</v>
      </c>
      <c r="AS271" s="31" t="s">
        <v>100</v>
      </c>
      <c r="AT271" s="30" t="s">
        <v>100</v>
      </c>
      <c r="AU271" s="30">
        <v>0</v>
      </c>
      <c r="AV271" s="28" t="s">
        <v>100</v>
      </c>
      <c r="AW271" s="28" t="s">
        <v>100</v>
      </c>
      <c r="AX271" s="28" t="s">
        <v>100</v>
      </c>
      <c r="AY271" s="28" t="s">
        <v>100</v>
      </c>
      <c r="AZ271" s="30" t="s">
        <v>100</v>
      </c>
      <c r="BA271" s="30" t="s">
        <v>100</v>
      </c>
      <c r="BB271" s="30">
        <v>0</v>
      </c>
      <c r="BC271" s="30">
        <v>0</v>
      </c>
      <c r="BD271" s="30" t="s">
        <v>100</v>
      </c>
      <c r="BE271" s="30" t="s">
        <v>100</v>
      </c>
      <c r="BF271" s="30">
        <v>0</v>
      </c>
      <c r="BG271" s="30" t="s">
        <v>100</v>
      </c>
      <c r="BH271" s="29">
        <v>0</v>
      </c>
      <c r="BI271" s="29">
        <v>0</v>
      </c>
      <c r="BJ271" s="29">
        <v>0</v>
      </c>
      <c r="BK271" s="29">
        <v>0</v>
      </c>
      <c r="BL271" s="29">
        <v>0</v>
      </c>
      <c r="BM271" s="29">
        <v>0</v>
      </c>
      <c r="BN271" s="29">
        <v>0</v>
      </c>
      <c r="BO271" s="29">
        <v>0</v>
      </c>
      <c r="BP271" s="29">
        <v>0</v>
      </c>
      <c r="BQ271" s="29">
        <v>0</v>
      </c>
      <c r="BR271" s="29">
        <v>0</v>
      </c>
      <c r="BS271" s="29">
        <v>0</v>
      </c>
      <c r="BT271" s="30" t="s">
        <v>100</v>
      </c>
      <c r="BU271" s="29">
        <v>0</v>
      </c>
      <c r="BV271" s="29">
        <v>0</v>
      </c>
      <c r="BW271" s="29">
        <v>0</v>
      </c>
      <c r="BX271" s="29">
        <v>5.66</v>
      </c>
      <c r="BY271" s="29">
        <v>7.07</v>
      </c>
      <c r="BZ271" s="29">
        <v>0</v>
      </c>
      <c r="CA271" s="29">
        <v>0</v>
      </c>
      <c r="CB271" s="29">
        <v>0</v>
      </c>
      <c r="CC271" s="31">
        <v>-0.36</v>
      </c>
      <c r="CD271" s="31" t="s">
        <v>100</v>
      </c>
      <c r="CE271" s="31">
        <v>0.36</v>
      </c>
      <c r="CF271" s="31" t="s">
        <v>100</v>
      </c>
      <c r="CG271" s="31" t="s">
        <v>100</v>
      </c>
      <c r="CH271" s="29" t="s">
        <v>100</v>
      </c>
      <c r="CI271" s="29" t="s">
        <v>100</v>
      </c>
      <c r="CJ271" s="29">
        <v>0</v>
      </c>
      <c r="CK271" s="28">
        <f t="shared" si="8"/>
        <v>0</v>
      </c>
      <c r="CL271" s="34" t="str">
        <f t="shared" si="9"/>
        <v>NA</v>
      </c>
      <c r="CM271" s="29" t="s">
        <v>100</v>
      </c>
      <c r="CN271" s="29" t="s">
        <v>100</v>
      </c>
      <c r="CO271" s="29" t="s">
        <v>100</v>
      </c>
      <c r="CP271" s="29" t="s">
        <v>100</v>
      </c>
      <c r="CQ271" s="29" t="s">
        <v>100</v>
      </c>
      <c r="CR271" s="29" t="s">
        <v>100</v>
      </c>
      <c r="CS271" s="29" t="s">
        <v>100</v>
      </c>
      <c r="CT271" s="29">
        <v>0</v>
      </c>
      <c r="CU271" s="29">
        <v>0</v>
      </c>
      <c r="CV271" s="29">
        <v>0</v>
      </c>
      <c r="CW271" s="29">
        <v>0</v>
      </c>
      <c r="CX271" s="28">
        <v>0</v>
      </c>
      <c r="CY271" s="28">
        <v>0</v>
      </c>
      <c r="CZ271" s="31" t="s">
        <v>100</v>
      </c>
      <c r="DA271" s="5" t="s">
        <v>100</v>
      </c>
      <c r="DB271" s="9"/>
      <c r="DC271" s="9"/>
    </row>
    <row r="272" spans="1:107" ht="20">
      <c r="A272" s="25" t="s">
        <v>909</v>
      </c>
      <c r="B272" s="25" t="s">
        <v>910</v>
      </c>
      <c r="C272" s="26" t="s">
        <v>165</v>
      </c>
      <c r="D272" s="26" t="s">
        <v>1137</v>
      </c>
      <c r="E272" s="32" t="s">
        <v>99</v>
      </c>
      <c r="F272" s="32" t="s">
        <v>1138</v>
      </c>
      <c r="G272" s="27">
        <v>0.68</v>
      </c>
      <c r="H272" s="27">
        <v>1.0838367346938775</v>
      </c>
      <c r="I272" s="28">
        <v>9.0499999999999997E-2</v>
      </c>
      <c r="J272" s="28">
        <v>0.15918722448979591</v>
      </c>
      <c r="K272" s="28">
        <v>3.2000000000000001E-2</v>
      </c>
      <c r="L272" s="28">
        <v>9.3100000000000002E-2</v>
      </c>
      <c r="M272" s="28">
        <v>7.7272999999999994E-2</v>
      </c>
      <c r="N272" s="28">
        <v>0.12866604737516005</v>
      </c>
      <c r="O272" s="28">
        <v>-0.26712373242630383</v>
      </c>
      <c r="P272" s="28">
        <v>-0.10810554797284899</v>
      </c>
      <c r="Q272" s="29">
        <v>14.7</v>
      </c>
      <c r="R272" s="29">
        <v>0</v>
      </c>
      <c r="S272" s="29">
        <v>8.73</v>
      </c>
      <c r="T272" s="29">
        <v>8.73</v>
      </c>
      <c r="U272" s="29">
        <v>23.43</v>
      </c>
      <c r="V272" s="29">
        <v>1.07</v>
      </c>
      <c r="W272" s="29">
        <v>22.36</v>
      </c>
      <c r="X272" s="30">
        <v>4.5667947076397784E-2</v>
      </c>
      <c r="Y272" s="31">
        <v>0.11043796541713997</v>
      </c>
      <c r="Z272" s="30">
        <v>0.2572944297082228</v>
      </c>
      <c r="AA272" s="30">
        <v>0.37259923175416138</v>
      </c>
      <c r="AB272" s="30">
        <v>0.34642857142857147</v>
      </c>
      <c r="AC272" s="30">
        <v>0.59387755102040818</v>
      </c>
      <c r="AD272" s="29">
        <v>4.0000000000000001E-3</v>
      </c>
      <c r="AE272" s="31">
        <v>0.666638888888889</v>
      </c>
      <c r="AF272" s="30">
        <v>0.12649110640673517</v>
      </c>
      <c r="AG272" s="30">
        <v>0.40081869342634213</v>
      </c>
      <c r="AH272" s="31">
        <v>0.1111111111111111</v>
      </c>
      <c r="AI272" s="1">
        <v>0.68495575221238947</v>
      </c>
      <c r="AJ272" s="31" t="s">
        <v>100</v>
      </c>
      <c r="AK272" s="31" t="s">
        <v>100</v>
      </c>
      <c r="AL272" s="31" t="s">
        <v>100</v>
      </c>
      <c r="AM272" s="31" t="s">
        <v>100</v>
      </c>
      <c r="AN272" s="31">
        <v>0.58333333333333337</v>
      </c>
      <c r="AO272" s="31">
        <v>1.2894736842105261</v>
      </c>
      <c r="AP272" s="31">
        <v>28.888888888888886</v>
      </c>
      <c r="AQ272" s="31">
        <v>8.3432835820895512</v>
      </c>
      <c r="AR272" s="31">
        <v>0.68046256847230679</v>
      </c>
      <c r="AS272" s="31">
        <v>1.9614035087719297</v>
      </c>
      <c r="AT272" s="30" t="s">
        <v>100</v>
      </c>
      <c r="AU272" s="30">
        <v>0</v>
      </c>
      <c r="AV272" s="28" t="s">
        <v>100</v>
      </c>
      <c r="AW272" s="28" t="s">
        <v>100</v>
      </c>
      <c r="AX272" s="28">
        <v>-0.55899999999999994</v>
      </c>
      <c r="AY272" s="28">
        <v>-0.43</v>
      </c>
      <c r="AZ272" s="30" t="s">
        <v>100</v>
      </c>
      <c r="BA272" s="30" t="s">
        <v>100</v>
      </c>
      <c r="BB272" s="30">
        <v>-0.10793650793650793</v>
      </c>
      <c r="BC272" s="30">
        <v>2.0560499402311062E-2</v>
      </c>
      <c r="BD272" s="30">
        <v>-0.30630630630630629</v>
      </c>
      <c r="BE272" s="30">
        <v>6.9729729729729739E-2</v>
      </c>
      <c r="BF272" s="30">
        <v>0</v>
      </c>
      <c r="BG272" s="30" t="s">
        <v>100</v>
      </c>
      <c r="BH272" s="29">
        <v>-3.61</v>
      </c>
      <c r="BI272" s="29">
        <v>-3.4</v>
      </c>
      <c r="BJ272" s="29">
        <v>0.77400000000000002</v>
      </c>
      <c r="BK272" s="29">
        <v>0.77400000000000002</v>
      </c>
      <c r="BL272" s="29">
        <v>11.4</v>
      </c>
      <c r="BM272" s="29">
        <v>11.1</v>
      </c>
      <c r="BN272" s="29">
        <v>2.4500000000000002</v>
      </c>
      <c r="BO272" s="29">
        <v>2.68</v>
      </c>
      <c r="BP272" s="29">
        <v>0.77400000000000002</v>
      </c>
      <c r="BQ272" s="29">
        <v>-1.88</v>
      </c>
      <c r="BR272" s="29">
        <v>0</v>
      </c>
      <c r="BS272" s="29">
        <v>6.13</v>
      </c>
      <c r="BT272" s="30">
        <v>7.9198966408268729</v>
      </c>
      <c r="BU272" s="29">
        <v>-5.3559999999999999</v>
      </c>
      <c r="BV272" s="29">
        <v>-7.6499999999999995</v>
      </c>
      <c r="BW272" s="29">
        <v>-9.5299999999999994</v>
      </c>
      <c r="BX272" s="29">
        <v>31.5</v>
      </c>
      <c r="BY272" s="29">
        <v>37.645000000000003</v>
      </c>
      <c r="BZ272" s="29">
        <v>25.2</v>
      </c>
      <c r="CA272" s="29">
        <v>32.86</v>
      </c>
      <c r="CB272" s="29">
        <v>0</v>
      </c>
      <c r="CC272" s="31">
        <v>0.33800000000000002</v>
      </c>
      <c r="CD272" s="31">
        <v>4.1000000000000002E-2</v>
      </c>
      <c r="CE272" s="31">
        <v>0.36</v>
      </c>
      <c r="CF272" s="31">
        <v>1.42046386339055</v>
      </c>
      <c r="CG272" s="31">
        <v>2.0261047567951866</v>
      </c>
      <c r="CH272" s="29">
        <v>13.277888888888889</v>
      </c>
      <c r="CI272" s="29">
        <v>-13.057666666666655</v>
      </c>
      <c r="CJ272" s="29">
        <v>0</v>
      </c>
      <c r="CK272" s="28">
        <f t="shared" si="8"/>
        <v>0</v>
      </c>
      <c r="CL272" s="34">
        <f t="shared" si="9"/>
        <v>0.34692635423006696</v>
      </c>
      <c r="CM272" s="29" t="s">
        <v>100</v>
      </c>
      <c r="CN272" s="29" t="s">
        <v>100</v>
      </c>
      <c r="CO272" s="29" t="s">
        <v>100</v>
      </c>
      <c r="CP272" s="29" t="s">
        <v>100</v>
      </c>
      <c r="CQ272" s="29">
        <v>2.68</v>
      </c>
      <c r="CR272" s="29">
        <v>22.36</v>
      </c>
      <c r="CS272" s="29" t="s">
        <v>100</v>
      </c>
      <c r="CT272" s="29">
        <v>0</v>
      </c>
      <c r="CU272" s="29">
        <v>0.77400000000000002</v>
      </c>
      <c r="CV272" s="29">
        <v>32.86</v>
      </c>
      <c r="CW272" s="29">
        <v>2.4500000000000002</v>
      </c>
      <c r="CX272" s="28">
        <v>-0.10793650793650793</v>
      </c>
      <c r="CY272" s="28">
        <v>2.0560499402311062E-2</v>
      </c>
      <c r="CZ272" s="31">
        <v>9.1265306122448973</v>
      </c>
      <c r="DA272" s="5">
        <v>1.0274725274725274</v>
      </c>
      <c r="DB272" s="9"/>
      <c r="DC272" s="9"/>
    </row>
    <row r="273" spans="1:107" ht="20">
      <c r="A273" s="25" t="s">
        <v>565</v>
      </c>
      <c r="B273" s="25" t="s">
        <v>566</v>
      </c>
      <c r="C273" s="26" t="s">
        <v>143</v>
      </c>
      <c r="D273" s="26" t="s">
        <v>1137</v>
      </c>
      <c r="E273" s="32" t="s">
        <v>99</v>
      </c>
      <c r="F273" s="32" t="s">
        <v>1138</v>
      </c>
      <c r="G273" s="27">
        <v>0.56000000000000005</v>
      </c>
      <c r="H273" s="27">
        <v>0.56000000000000005</v>
      </c>
      <c r="I273" s="28">
        <v>9.0499999999999997E-2</v>
      </c>
      <c r="J273" s="28">
        <v>0.11178</v>
      </c>
      <c r="K273" s="28">
        <v>4.7E-2</v>
      </c>
      <c r="L273" s="28">
        <v>0.1081</v>
      </c>
      <c r="M273" s="28">
        <v>8.9722999999999997E-2</v>
      </c>
      <c r="N273" s="28">
        <v>0.11178</v>
      </c>
      <c r="O273" s="28" t="s">
        <v>100</v>
      </c>
      <c r="P273" s="28" t="s">
        <v>100</v>
      </c>
      <c r="Q273" s="29">
        <v>2904.5</v>
      </c>
      <c r="R273" s="29">
        <v>0</v>
      </c>
      <c r="S273" s="29">
        <v>0</v>
      </c>
      <c r="T273" s="29">
        <v>0</v>
      </c>
      <c r="U273" s="29">
        <v>2904.5</v>
      </c>
      <c r="V273" s="29">
        <v>177.4</v>
      </c>
      <c r="W273" s="29">
        <v>2727.1</v>
      </c>
      <c r="X273" s="30">
        <v>6.1077638147701847E-2</v>
      </c>
      <c r="Y273" s="31">
        <v>0.57727991203353723</v>
      </c>
      <c r="Z273" s="30">
        <v>0</v>
      </c>
      <c r="AA273" s="30">
        <v>0</v>
      </c>
      <c r="AB273" s="30">
        <v>0</v>
      </c>
      <c r="AC273" s="30">
        <v>0</v>
      </c>
      <c r="AD273" s="29">
        <v>2</v>
      </c>
      <c r="AE273" s="31" t="s">
        <v>100</v>
      </c>
      <c r="AF273" s="30" t="s">
        <v>100</v>
      </c>
      <c r="AG273" s="30" t="s">
        <v>100</v>
      </c>
      <c r="AH273" s="31">
        <v>0.17543859649122803</v>
      </c>
      <c r="AI273" s="1">
        <v>3135.7142857142853</v>
      </c>
      <c r="AJ273" s="31">
        <v>69.65227817745803</v>
      </c>
      <c r="AK273" s="31">
        <v>70.841463414634148</v>
      </c>
      <c r="AL273" s="31">
        <v>62.5</v>
      </c>
      <c r="AM273" s="31">
        <v>4.7382502161536078</v>
      </c>
      <c r="AN273" s="31">
        <v>11.977319587628866</v>
      </c>
      <c r="AO273" s="31">
        <v>18.488224061107577</v>
      </c>
      <c r="AP273" s="31">
        <v>62.120728929384967</v>
      </c>
      <c r="AQ273" s="31">
        <v>54.32470119521912</v>
      </c>
      <c r="AR273" s="31">
        <v>41.890937019969279</v>
      </c>
      <c r="AS273" s="31">
        <v>17.35900700190961</v>
      </c>
      <c r="AT273" s="30">
        <v>0.87560975609756098</v>
      </c>
      <c r="AU273" s="30">
        <v>1.236013083146841E-2</v>
      </c>
      <c r="AV273" s="28" t="s">
        <v>100</v>
      </c>
      <c r="AW273" s="28" t="s">
        <v>100</v>
      </c>
      <c r="AX273" s="28" t="s">
        <v>100</v>
      </c>
      <c r="AY273" s="28" t="s">
        <v>100</v>
      </c>
      <c r="AZ273" s="30">
        <v>0.14699999999999999</v>
      </c>
      <c r="BA273" s="30" t="s">
        <v>100</v>
      </c>
      <c r="BB273" s="30" t="s">
        <v>100</v>
      </c>
      <c r="BC273" s="30" t="s">
        <v>100</v>
      </c>
      <c r="BD273" s="30">
        <v>0.26885245901639343</v>
      </c>
      <c r="BE273" s="30">
        <v>0.28786885245901639</v>
      </c>
      <c r="BF273" s="30">
        <v>0.19848771266540643</v>
      </c>
      <c r="BG273" s="30">
        <v>8.0400000000000003E-3</v>
      </c>
      <c r="BH273" s="29">
        <v>41.7</v>
      </c>
      <c r="BI273" s="29">
        <v>41</v>
      </c>
      <c r="BJ273" s="29">
        <v>43.9</v>
      </c>
      <c r="BK273" s="29">
        <v>43.9</v>
      </c>
      <c r="BL273" s="29">
        <v>157.1</v>
      </c>
      <c r="BM273" s="29">
        <v>152.5</v>
      </c>
      <c r="BN273" s="29">
        <v>51.6</v>
      </c>
      <c r="BO273" s="29">
        <v>50.2</v>
      </c>
      <c r="BP273" s="29">
        <v>35.186389413988657</v>
      </c>
      <c r="BQ273" s="29">
        <v>0</v>
      </c>
      <c r="BR273" s="29">
        <v>0</v>
      </c>
      <c r="BS273" s="29">
        <v>23.6</v>
      </c>
      <c r="BT273" s="30">
        <v>0.67071388662053555</v>
      </c>
      <c r="BU273" s="29">
        <v>11.586389413988655</v>
      </c>
      <c r="BV273" s="29">
        <v>17.399999999999999</v>
      </c>
      <c r="BW273" s="29">
        <v>17.399999999999999</v>
      </c>
      <c r="BX273" s="29">
        <v>0</v>
      </c>
      <c r="BY273" s="29">
        <v>0</v>
      </c>
      <c r="BZ273" s="29">
        <v>242.5</v>
      </c>
      <c r="CA273" s="29">
        <v>65.099999999999994</v>
      </c>
      <c r="CB273" s="29">
        <v>-35.9</v>
      </c>
      <c r="CC273" s="31" t="s">
        <v>100</v>
      </c>
      <c r="CD273" s="31" t="s">
        <v>100</v>
      </c>
      <c r="CE273" s="31">
        <v>0.36</v>
      </c>
      <c r="CF273" s="31" t="s">
        <v>100</v>
      </c>
      <c r="CG273" s="31" t="s">
        <v>100</v>
      </c>
      <c r="CH273" s="29" t="s">
        <v>100</v>
      </c>
      <c r="CI273" s="29" t="s">
        <v>100</v>
      </c>
      <c r="CJ273" s="29">
        <v>-35.9</v>
      </c>
      <c r="CK273" s="28">
        <f t="shared" si="8"/>
        <v>-2.0632183908045976</v>
      </c>
      <c r="CL273" s="34">
        <f t="shared" si="9"/>
        <v>2.4132104454685099</v>
      </c>
      <c r="CM273" s="29">
        <v>52.9</v>
      </c>
      <c r="CN273" s="29">
        <v>10.5</v>
      </c>
      <c r="CO273" s="29">
        <v>41</v>
      </c>
      <c r="CP273" s="29">
        <v>2904.5</v>
      </c>
      <c r="CQ273" s="29">
        <v>50.2</v>
      </c>
      <c r="CR273" s="29">
        <v>2727.1</v>
      </c>
      <c r="CS273" s="29">
        <v>17.399999999999999</v>
      </c>
      <c r="CT273" s="29">
        <v>0</v>
      </c>
      <c r="CU273" s="29">
        <v>43.9</v>
      </c>
      <c r="CV273" s="29">
        <v>65.099999999999994</v>
      </c>
      <c r="CW273" s="29">
        <v>51.6</v>
      </c>
      <c r="CX273" s="28" t="s">
        <v>100</v>
      </c>
      <c r="CY273" s="28" t="s">
        <v>100</v>
      </c>
      <c r="CZ273" s="31">
        <v>52.850775193798448</v>
      </c>
      <c r="DA273" s="5">
        <v>172.33250620347394</v>
      </c>
      <c r="DB273" s="9"/>
      <c r="DC273" s="9"/>
    </row>
    <row r="274" spans="1:107" ht="20">
      <c r="A274" s="25" t="s">
        <v>302</v>
      </c>
      <c r="B274" s="25" t="s">
        <v>303</v>
      </c>
      <c r="C274" s="26" t="s">
        <v>169</v>
      </c>
      <c r="D274" s="26" t="s">
        <v>1137</v>
      </c>
      <c r="E274" s="32" t="s">
        <v>99</v>
      </c>
      <c r="F274" s="32" t="s">
        <v>1138</v>
      </c>
      <c r="G274" s="27">
        <v>0.72</v>
      </c>
      <c r="H274" s="27">
        <v>1.9929632643571262</v>
      </c>
      <c r="I274" s="28">
        <v>9.0499999999999997E-2</v>
      </c>
      <c r="J274" s="28">
        <v>0.24146317542431994</v>
      </c>
      <c r="K274" s="28">
        <v>3.2000000000000001E-2</v>
      </c>
      <c r="L274" s="28">
        <v>9.3100000000000002E-2</v>
      </c>
      <c r="M274" s="28">
        <v>7.7272999999999994E-2</v>
      </c>
      <c r="N274" s="28">
        <v>0.12475809060650189</v>
      </c>
      <c r="O274" s="28">
        <v>-0.15048216276609211</v>
      </c>
      <c r="P274" s="28">
        <v>-5.9788894336791742E-2</v>
      </c>
      <c r="Q274" s="29">
        <v>217.6</v>
      </c>
      <c r="R274" s="29">
        <v>0</v>
      </c>
      <c r="S274" s="29">
        <v>534.79999999999995</v>
      </c>
      <c r="T274" s="29">
        <v>534.79999999999995</v>
      </c>
      <c r="U274" s="29">
        <v>752.4</v>
      </c>
      <c r="V274" s="29">
        <v>96.5</v>
      </c>
      <c r="W274" s="29">
        <v>655.9</v>
      </c>
      <c r="X274" s="30">
        <v>0.12825624667729932</v>
      </c>
      <c r="Y274" s="31">
        <v>0.13941800156056364</v>
      </c>
      <c r="Z274" s="30">
        <v>0.56996696152616433</v>
      </c>
      <c r="AA274" s="30">
        <v>0.71079213184476342</v>
      </c>
      <c r="AB274" s="30">
        <v>1.3254027261462205</v>
      </c>
      <c r="AC274" s="30">
        <v>2.4577205882352939</v>
      </c>
      <c r="AD274" s="29">
        <v>0.05</v>
      </c>
      <c r="AE274" s="31">
        <v>2.2786388888888891</v>
      </c>
      <c r="AF274" s="30">
        <v>0.23664319132398465</v>
      </c>
      <c r="AG274" s="30">
        <v>0.41391429625329096</v>
      </c>
      <c r="AH274" s="31">
        <v>0.34848484848484845</v>
      </c>
      <c r="AI274" s="1">
        <v>5.08</v>
      </c>
      <c r="AJ274" s="31">
        <v>5.5368956743002551</v>
      </c>
      <c r="AK274" s="31">
        <v>6.3072463768115936</v>
      </c>
      <c r="AL274" s="31">
        <v>5</v>
      </c>
      <c r="AM274" s="31">
        <v>0.29295744308466959</v>
      </c>
      <c r="AN274" s="31">
        <v>0.53928128872366787</v>
      </c>
      <c r="AO274" s="31">
        <v>0.16762961251059241</v>
      </c>
      <c r="AP274" s="31">
        <v>10.329133858267717</v>
      </c>
      <c r="AQ274" s="31">
        <v>6.7688338493292051</v>
      </c>
      <c r="AR274" s="31">
        <v>0.87139630662946732</v>
      </c>
      <c r="AS274" s="31">
        <v>0.50527694322471306</v>
      </c>
      <c r="AT274" s="30">
        <v>0</v>
      </c>
      <c r="AU274" s="30">
        <v>0</v>
      </c>
      <c r="AV274" s="28" t="s">
        <v>100</v>
      </c>
      <c r="AW274" s="28" t="s">
        <v>100</v>
      </c>
      <c r="AX274" s="28" t="s">
        <v>100</v>
      </c>
      <c r="AY274" s="28" t="s">
        <v>100</v>
      </c>
      <c r="AZ274" s="30">
        <v>0.18899999999999997</v>
      </c>
      <c r="BA274" s="30">
        <v>0.17199999999999999</v>
      </c>
      <c r="BB274" s="30">
        <v>9.0981012658227847E-2</v>
      </c>
      <c r="BC274" s="30">
        <v>6.496919626971015E-2</v>
      </c>
      <c r="BD274" s="30">
        <v>2.7613254362093803E-2</v>
      </c>
      <c r="BE274" s="30">
        <v>5.0824395709940767E-2</v>
      </c>
      <c r="BF274" s="30">
        <v>0.28063241106719367</v>
      </c>
      <c r="BG274" s="30">
        <v>0.17510000000000001</v>
      </c>
      <c r="BH274" s="29">
        <v>39.299999999999997</v>
      </c>
      <c r="BI274" s="29">
        <v>34.5</v>
      </c>
      <c r="BJ274" s="29">
        <v>63.5</v>
      </c>
      <c r="BK274" s="29">
        <v>63.5</v>
      </c>
      <c r="BL274" s="29">
        <v>1298.0999999999999</v>
      </c>
      <c r="BM274" s="29">
        <v>1249.4000000000001</v>
      </c>
      <c r="BN274" s="29">
        <v>104.2</v>
      </c>
      <c r="BO274" s="29">
        <v>96.9</v>
      </c>
      <c r="BP274" s="29">
        <v>45.679841897233203</v>
      </c>
      <c r="BQ274" s="29">
        <v>-63.700000000000045</v>
      </c>
      <c r="BR274" s="29">
        <v>0</v>
      </c>
      <c r="BS274" s="29">
        <v>82</v>
      </c>
      <c r="BT274" s="30">
        <v>1.7951025352600156</v>
      </c>
      <c r="BU274" s="29">
        <v>-36.320158102766797</v>
      </c>
      <c r="BV274" s="29">
        <v>16.200000000000045</v>
      </c>
      <c r="BW274" s="29">
        <v>-47.5</v>
      </c>
      <c r="BX274" s="29">
        <v>379.2</v>
      </c>
      <c r="BY274" s="29">
        <v>703.09999999999991</v>
      </c>
      <c r="BZ274" s="29">
        <v>403.5</v>
      </c>
      <c r="CA274" s="29">
        <v>752.69999999999993</v>
      </c>
      <c r="CB274" s="29">
        <v>0</v>
      </c>
      <c r="CC274" s="31">
        <v>0.65300000000000002</v>
      </c>
      <c r="CD274" s="31">
        <v>1.1599999999999999</v>
      </c>
      <c r="CE274" s="31">
        <v>0.36</v>
      </c>
      <c r="CF274" s="31" t="s">
        <v>100</v>
      </c>
      <c r="CG274" s="31" t="s">
        <v>100</v>
      </c>
      <c r="CH274" s="29" t="s">
        <v>100</v>
      </c>
      <c r="CI274" s="29" t="s">
        <v>100</v>
      </c>
      <c r="CJ274" s="29">
        <v>0</v>
      </c>
      <c r="CK274" s="28">
        <f t="shared" si="8"/>
        <v>0</v>
      </c>
      <c r="CL274" s="34">
        <f t="shared" si="9"/>
        <v>1.7245914707054604</v>
      </c>
      <c r="CM274" s="29">
        <v>50.6</v>
      </c>
      <c r="CN274" s="29">
        <v>14.2</v>
      </c>
      <c r="CO274" s="29">
        <v>34.5</v>
      </c>
      <c r="CP274" s="29">
        <v>217.6</v>
      </c>
      <c r="CQ274" s="29">
        <v>96.9</v>
      </c>
      <c r="CR274" s="29">
        <v>655.9</v>
      </c>
      <c r="CS274" s="29" t="s">
        <v>100</v>
      </c>
      <c r="CT274" s="29">
        <v>0</v>
      </c>
      <c r="CU274" s="29">
        <v>63.5</v>
      </c>
      <c r="CV274" s="29">
        <v>752.69999999999993</v>
      </c>
      <c r="CW274" s="29">
        <v>104.2</v>
      </c>
      <c r="CX274" s="28">
        <v>9.0981012658227847E-2</v>
      </c>
      <c r="CY274" s="28">
        <v>6.496919626971015E-2</v>
      </c>
      <c r="CZ274" s="31">
        <v>6.2946257197696731</v>
      </c>
      <c r="DA274" s="5" t="s">
        <v>100</v>
      </c>
      <c r="DB274" s="9"/>
      <c r="DC274" s="9"/>
    </row>
    <row r="275" spans="1:107" ht="20">
      <c r="A275" s="25" t="s">
        <v>609</v>
      </c>
      <c r="B275" s="25" t="s">
        <v>610</v>
      </c>
      <c r="C275" s="26" t="s">
        <v>139</v>
      </c>
      <c r="D275" s="26" t="s">
        <v>1137</v>
      </c>
      <c r="E275" s="32" t="s">
        <v>99</v>
      </c>
      <c r="F275" s="32" t="s">
        <v>1138</v>
      </c>
      <c r="G275" s="27">
        <v>0.83</v>
      </c>
      <c r="H275" s="27">
        <v>1.349269554032245</v>
      </c>
      <c r="I275" s="28">
        <v>9.0499999999999997E-2</v>
      </c>
      <c r="J275" s="28">
        <v>0.18320889463991819</v>
      </c>
      <c r="K275" s="28">
        <v>4.7E-2</v>
      </c>
      <c r="L275" s="28">
        <v>0.1081</v>
      </c>
      <c r="M275" s="28">
        <v>8.9722999999999997E-2</v>
      </c>
      <c r="N275" s="28">
        <v>0.14485414852952261</v>
      </c>
      <c r="O275" s="28">
        <v>-0.13779188390498837</v>
      </c>
      <c r="P275" s="28">
        <v>-7.9883924367550097E-2</v>
      </c>
      <c r="Q275" s="29">
        <v>90.7</v>
      </c>
      <c r="R275" s="29">
        <v>0</v>
      </c>
      <c r="S275" s="29">
        <v>63.1</v>
      </c>
      <c r="T275" s="29">
        <v>63.1</v>
      </c>
      <c r="U275" s="29">
        <v>153.80000000000001</v>
      </c>
      <c r="V275" s="29">
        <v>35.4</v>
      </c>
      <c r="W275" s="29">
        <v>118.4</v>
      </c>
      <c r="X275" s="30">
        <v>0.23016905071521454</v>
      </c>
      <c r="Y275" s="31">
        <v>0.19714285714285715</v>
      </c>
      <c r="Z275" s="30">
        <v>0.20427322758174166</v>
      </c>
      <c r="AA275" s="30">
        <v>0.41027308192457734</v>
      </c>
      <c r="AB275" s="30">
        <v>0.25671277461350689</v>
      </c>
      <c r="AC275" s="30">
        <v>0.69570011025358325</v>
      </c>
      <c r="AD275" s="29">
        <v>5.1999999999999998E-2</v>
      </c>
      <c r="AE275" s="31">
        <v>1.1956666666666669</v>
      </c>
      <c r="AF275" s="30" t="s">
        <v>100</v>
      </c>
      <c r="AG275" s="30" t="s">
        <v>100</v>
      </c>
      <c r="AH275" s="31">
        <v>0.43225806451612908</v>
      </c>
      <c r="AI275" s="1">
        <v>4.2105263157894735</v>
      </c>
      <c r="AJ275" s="31">
        <v>4.5124378109452739</v>
      </c>
      <c r="AK275" s="31">
        <v>8.245454545454546</v>
      </c>
      <c r="AL275" s="31">
        <v>8.6666666666666661</v>
      </c>
      <c r="AM275" s="31" t="s">
        <v>100</v>
      </c>
      <c r="AN275" s="31">
        <v>0.36899918633034989</v>
      </c>
      <c r="AO275" s="31">
        <v>0.67036215816703615</v>
      </c>
      <c r="AP275" s="31">
        <v>5.6923076923076925</v>
      </c>
      <c r="AQ275" s="31">
        <v>2.6487695749440716</v>
      </c>
      <c r="AR275" s="31">
        <v>0.43290676416819007</v>
      </c>
      <c r="AS275" s="31">
        <v>0.87509238728750915</v>
      </c>
      <c r="AT275" s="30">
        <v>0.87</v>
      </c>
      <c r="AU275" s="30">
        <v>0.10551267916207277</v>
      </c>
      <c r="AV275" s="28">
        <v>-0.315</v>
      </c>
      <c r="AW275" s="28" t="s">
        <v>100</v>
      </c>
      <c r="AX275" s="28">
        <v>-5.91E-2</v>
      </c>
      <c r="AY275" s="28" t="s">
        <v>100</v>
      </c>
      <c r="AZ275" s="30" t="s">
        <v>100</v>
      </c>
      <c r="BA275" s="30">
        <v>-0.10300000000000001</v>
      </c>
      <c r="BB275" s="30">
        <v>4.5417010734929812E-2</v>
      </c>
      <c r="BC275" s="30">
        <v>6.4970224161972512E-2</v>
      </c>
      <c r="BD275" s="30">
        <v>9.6830985915492968E-2</v>
      </c>
      <c r="BE275" s="30">
        <v>0.18309859154929578</v>
      </c>
      <c r="BF275" s="30">
        <v>0.10072463768115941</v>
      </c>
      <c r="BG275" s="30">
        <v>0.161</v>
      </c>
      <c r="BH275" s="29">
        <v>20.100000000000001</v>
      </c>
      <c r="BI275" s="29">
        <v>11</v>
      </c>
      <c r="BJ275" s="29">
        <v>20.8</v>
      </c>
      <c r="BK275" s="29">
        <v>20.8</v>
      </c>
      <c r="BL275" s="29">
        <v>135.30000000000001</v>
      </c>
      <c r="BM275" s="29">
        <v>113.6</v>
      </c>
      <c r="BN275" s="29">
        <v>53.6</v>
      </c>
      <c r="BO275" s="29">
        <v>44.7</v>
      </c>
      <c r="BP275" s="29">
        <v>18.704927536231885</v>
      </c>
      <c r="BQ275" s="29">
        <v>12.6</v>
      </c>
      <c r="BR275" s="29">
        <v>0</v>
      </c>
      <c r="BS275" s="29">
        <v>10.199999999999999</v>
      </c>
      <c r="BT275" s="30">
        <v>0.5453108535300315</v>
      </c>
      <c r="BU275" s="29">
        <v>8.5049275362318859</v>
      </c>
      <c r="BV275" s="29">
        <v>-11.799999999999999</v>
      </c>
      <c r="BW275" s="29">
        <v>0.80000000000000071</v>
      </c>
      <c r="BX275" s="29">
        <v>242.2</v>
      </c>
      <c r="BY275" s="29">
        <v>287.89999999999998</v>
      </c>
      <c r="BZ275" s="29">
        <v>245.8</v>
      </c>
      <c r="CA275" s="29">
        <v>273.50000000000006</v>
      </c>
      <c r="CB275" s="29">
        <v>-9.57</v>
      </c>
      <c r="CC275" s="31">
        <v>1.2E-2</v>
      </c>
      <c r="CD275" s="31">
        <v>1.28</v>
      </c>
      <c r="CE275" s="31">
        <v>0.36</v>
      </c>
      <c r="CF275" s="31" t="s">
        <v>100</v>
      </c>
      <c r="CG275" s="31" t="s">
        <v>100</v>
      </c>
      <c r="CH275" s="29" t="s">
        <v>100</v>
      </c>
      <c r="CI275" s="29" t="s">
        <v>100</v>
      </c>
      <c r="CJ275" s="29">
        <v>-9.57</v>
      </c>
      <c r="CK275" s="28" t="str">
        <f t="shared" si="8"/>
        <v>NA</v>
      </c>
      <c r="CL275" s="34">
        <f t="shared" si="9"/>
        <v>0.49469835466179152</v>
      </c>
      <c r="CM275" s="29">
        <v>13.8</v>
      </c>
      <c r="CN275" s="29">
        <v>1.39</v>
      </c>
      <c r="CO275" s="29">
        <v>11</v>
      </c>
      <c r="CP275" s="29">
        <v>90.7</v>
      </c>
      <c r="CQ275" s="29">
        <v>44.7</v>
      </c>
      <c r="CR275" s="29">
        <v>118.4</v>
      </c>
      <c r="CS275" s="29">
        <v>-11.799999999999999</v>
      </c>
      <c r="CT275" s="29">
        <v>0</v>
      </c>
      <c r="CU275" s="29">
        <v>20.8</v>
      </c>
      <c r="CV275" s="29">
        <v>273.50000000000006</v>
      </c>
      <c r="CW275" s="29">
        <v>53.6</v>
      </c>
      <c r="CX275" s="28">
        <v>4.5417010734929812E-2</v>
      </c>
      <c r="CY275" s="28">
        <v>6.4970224161972512E-2</v>
      </c>
      <c r="CZ275" s="31">
        <v>2.2089552238805972</v>
      </c>
      <c r="DA275" s="5">
        <v>8.0950704225352101</v>
      </c>
      <c r="DB275" s="9"/>
      <c r="DC275" s="9"/>
    </row>
    <row r="276" spans="1:107" ht="20">
      <c r="A276" s="25" t="s">
        <v>581</v>
      </c>
      <c r="B276" s="25" t="s">
        <v>582</v>
      </c>
      <c r="C276" s="26" t="s">
        <v>110</v>
      </c>
      <c r="D276" s="26" t="s">
        <v>1137</v>
      </c>
      <c r="E276" s="32" t="s">
        <v>99</v>
      </c>
      <c r="F276" s="32" t="s">
        <v>1138</v>
      </c>
      <c r="G276" s="27">
        <v>1.05</v>
      </c>
      <c r="H276" s="27">
        <v>1.0538636133432371</v>
      </c>
      <c r="I276" s="28">
        <v>9.0499999999999997E-2</v>
      </c>
      <c r="J276" s="28">
        <v>0.15647465700756297</v>
      </c>
      <c r="K276" s="28">
        <v>3.2000000000000001E-2</v>
      </c>
      <c r="L276" s="28">
        <v>9.3100000000000002E-2</v>
      </c>
      <c r="M276" s="28">
        <v>7.7272999999999994E-2</v>
      </c>
      <c r="N276" s="28">
        <v>0.15607983788945148</v>
      </c>
      <c r="O276" s="28">
        <v>0.52415361524374582</v>
      </c>
      <c r="P276" s="28">
        <v>0.47245123555687618</v>
      </c>
      <c r="Q276" s="29">
        <v>100.4</v>
      </c>
      <c r="R276" s="29">
        <v>0</v>
      </c>
      <c r="S276" s="29">
        <v>0.503</v>
      </c>
      <c r="T276" s="29">
        <v>0.503</v>
      </c>
      <c r="U276" s="29">
        <v>100.90300000000001</v>
      </c>
      <c r="V276" s="29">
        <v>14.6</v>
      </c>
      <c r="W276" s="29">
        <v>86.303000000000011</v>
      </c>
      <c r="X276" s="30">
        <v>0.14469341843156297</v>
      </c>
      <c r="Y276" s="31">
        <v>0.13994133463700806</v>
      </c>
      <c r="Z276" s="30">
        <v>9.4900288662905872E-3</v>
      </c>
      <c r="AA276" s="30">
        <v>4.9849855802106971E-3</v>
      </c>
      <c r="AB276" s="30">
        <v>9.580952380952381E-3</v>
      </c>
      <c r="AC276" s="30">
        <v>5.0099601593625491E-3</v>
      </c>
      <c r="AD276" s="29">
        <v>8.2000000000000003E-2</v>
      </c>
      <c r="AE276" s="31">
        <v>1.3223888888888891</v>
      </c>
      <c r="AF276" s="30">
        <v>7.7459666924148338E-2</v>
      </c>
      <c r="AG276" s="30">
        <v>0.42215518473660846</v>
      </c>
      <c r="AH276" s="31">
        <v>0.20903954802259883</v>
      </c>
      <c r="AI276" s="1">
        <v>42.995169082125607</v>
      </c>
      <c r="AJ276" s="31">
        <v>7.2230215827338133</v>
      </c>
      <c r="AK276" s="31">
        <v>7.7230769230769232</v>
      </c>
      <c r="AL276" s="31" t="s">
        <v>100</v>
      </c>
      <c r="AM276" s="31" t="s">
        <v>100</v>
      </c>
      <c r="AN276" s="31">
        <v>1.9123809523809525</v>
      </c>
      <c r="AO276" s="31">
        <v>0.77950310559006208</v>
      </c>
      <c r="AP276" s="31">
        <v>4.8484831460674158</v>
      </c>
      <c r="AQ276" s="31">
        <v>3.8528125000000006</v>
      </c>
      <c r="AR276" s="31">
        <v>2.2472983881467599</v>
      </c>
      <c r="AS276" s="31">
        <v>0.67005434782608697</v>
      </c>
      <c r="AT276" s="30">
        <v>0</v>
      </c>
      <c r="AU276" s="30">
        <v>0</v>
      </c>
      <c r="AV276" s="28" t="s">
        <v>100</v>
      </c>
      <c r="AW276" s="28" t="s">
        <v>100</v>
      </c>
      <c r="AX276" s="28" t="s">
        <v>100</v>
      </c>
      <c r="AY276" s="28" t="s">
        <v>100</v>
      </c>
      <c r="AZ276" s="30" t="s">
        <v>100</v>
      </c>
      <c r="BA276" s="30" t="s">
        <v>100</v>
      </c>
      <c r="BB276" s="30">
        <v>0.68062827225130884</v>
      </c>
      <c r="BC276" s="30">
        <v>0.62853107344632764</v>
      </c>
      <c r="BD276" s="30">
        <v>9.4271211022480053E-2</v>
      </c>
      <c r="BE276" s="30">
        <v>0.12907904278462654</v>
      </c>
      <c r="BF276" s="30">
        <v>0.2655367231638418</v>
      </c>
      <c r="BG276" s="30" t="s">
        <v>100</v>
      </c>
      <c r="BH276" s="29">
        <v>13.9</v>
      </c>
      <c r="BI276" s="29">
        <v>13</v>
      </c>
      <c r="BJ276" s="29">
        <v>17.8</v>
      </c>
      <c r="BK276" s="29">
        <v>17.8</v>
      </c>
      <c r="BL276" s="29">
        <v>128.80000000000001</v>
      </c>
      <c r="BM276" s="29">
        <v>137.9</v>
      </c>
      <c r="BN276" s="29">
        <v>22.4</v>
      </c>
      <c r="BO276" s="29">
        <v>22.4</v>
      </c>
      <c r="BP276" s="29">
        <v>13.073446327683616</v>
      </c>
      <c r="BQ276" s="29">
        <v>9.6</v>
      </c>
      <c r="BR276" s="29">
        <v>0</v>
      </c>
      <c r="BS276" s="29">
        <v>4.5199999999999996</v>
      </c>
      <c r="BT276" s="30">
        <v>0.34573898012100257</v>
      </c>
      <c r="BU276" s="29">
        <v>8.5534463276836163</v>
      </c>
      <c r="BV276" s="29">
        <v>-1.1199999999999992</v>
      </c>
      <c r="BW276" s="29">
        <v>8.48</v>
      </c>
      <c r="BX276" s="29">
        <v>19.100000000000001</v>
      </c>
      <c r="BY276" s="29">
        <v>20.8</v>
      </c>
      <c r="BZ276" s="29">
        <v>52.5</v>
      </c>
      <c r="CA276" s="29">
        <v>38.402999999999999</v>
      </c>
      <c r="CB276" s="29">
        <v>0</v>
      </c>
      <c r="CC276" s="31">
        <v>0.218</v>
      </c>
      <c r="CD276" s="31" t="s">
        <v>100</v>
      </c>
      <c r="CE276" s="31">
        <v>0.36</v>
      </c>
      <c r="CF276" s="31" t="s">
        <v>100</v>
      </c>
      <c r="CG276" s="31" t="s">
        <v>100</v>
      </c>
      <c r="CH276" s="29" t="s">
        <v>100</v>
      </c>
      <c r="CI276" s="29" t="s">
        <v>100</v>
      </c>
      <c r="CJ276" s="29">
        <v>0</v>
      </c>
      <c r="CK276" s="28">
        <f t="shared" si="8"/>
        <v>0</v>
      </c>
      <c r="CL276" s="34">
        <f t="shared" si="9"/>
        <v>3.3539046428664432</v>
      </c>
      <c r="CM276" s="29">
        <v>17.7</v>
      </c>
      <c r="CN276" s="29">
        <v>4.7</v>
      </c>
      <c r="CO276" s="29">
        <v>13</v>
      </c>
      <c r="CP276" s="29">
        <v>100.4</v>
      </c>
      <c r="CQ276" s="29">
        <v>22.4</v>
      </c>
      <c r="CR276" s="29">
        <v>86.303000000000011</v>
      </c>
      <c r="CS276" s="29" t="s">
        <v>100</v>
      </c>
      <c r="CT276" s="29">
        <v>0</v>
      </c>
      <c r="CU276" s="29">
        <v>17.8</v>
      </c>
      <c r="CV276" s="29">
        <v>38.402999999999999</v>
      </c>
      <c r="CW276" s="29">
        <v>22.4</v>
      </c>
      <c r="CX276" s="28">
        <v>0.68062827225130884</v>
      </c>
      <c r="CY276" s="28">
        <v>0.62853107344632764</v>
      </c>
      <c r="CZ276" s="31">
        <v>3.8528125000000006</v>
      </c>
      <c r="DA276" s="5">
        <v>9.0546171171171164</v>
      </c>
      <c r="DB276" s="9"/>
      <c r="DC276" s="9"/>
    </row>
    <row r="277" spans="1:107" ht="20">
      <c r="A277" s="25" t="s">
        <v>332</v>
      </c>
      <c r="B277" s="25" t="s">
        <v>333</v>
      </c>
      <c r="C277" s="26" t="s">
        <v>144</v>
      </c>
      <c r="D277" s="26" t="s">
        <v>1137</v>
      </c>
      <c r="E277" s="32" t="s">
        <v>99</v>
      </c>
      <c r="F277" s="32" t="s">
        <v>1138</v>
      </c>
      <c r="G277" s="27">
        <v>1.05</v>
      </c>
      <c r="H277" s="27">
        <v>1.7428268094534713</v>
      </c>
      <c r="I277" s="28">
        <v>9.0499999999999997E-2</v>
      </c>
      <c r="J277" s="28">
        <v>0.21882582625553915</v>
      </c>
      <c r="K277" s="28">
        <v>3.2000000000000001E-2</v>
      </c>
      <c r="L277" s="28">
        <v>9.3100000000000002E-2</v>
      </c>
      <c r="M277" s="28">
        <v>7.7272999999999994E-2</v>
      </c>
      <c r="N277" s="28">
        <v>0.13829582624038206</v>
      </c>
      <c r="O277" s="28">
        <v>-0.25827228254110562</v>
      </c>
      <c r="P277" s="28">
        <v>-4.0885381700028159E-2</v>
      </c>
      <c r="Q277" s="29">
        <v>812.4</v>
      </c>
      <c r="R277" s="29">
        <v>0</v>
      </c>
      <c r="S277" s="29">
        <v>1072.0999999999999</v>
      </c>
      <c r="T277" s="29">
        <v>1072.0999999999999</v>
      </c>
      <c r="U277" s="29">
        <v>1884.5</v>
      </c>
      <c r="V277" s="29">
        <v>238.4</v>
      </c>
      <c r="W277" s="29">
        <v>1646.1</v>
      </c>
      <c r="X277" s="30">
        <v>0.12650570443088352</v>
      </c>
      <c r="Y277" s="31">
        <v>0.11853897457273864</v>
      </c>
      <c r="Z277" s="30">
        <v>0.38081199161723434</v>
      </c>
      <c r="AA277" s="30">
        <v>0.56890421862563012</v>
      </c>
      <c r="AB277" s="30">
        <v>0.6150183570445158</v>
      </c>
      <c r="AC277" s="30">
        <v>1.3196701132447071</v>
      </c>
      <c r="AD277" s="29">
        <v>2.1000000000000001E-2</v>
      </c>
      <c r="AE277" s="31">
        <v>2.0451944444444443</v>
      </c>
      <c r="AF277" s="30">
        <v>0.23664319132398465</v>
      </c>
      <c r="AG277" s="30">
        <v>0.44180438665933197</v>
      </c>
      <c r="AH277" s="31">
        <v>0.33333333333333331</v>
      </c>
      <c r="AI277" s="1">
        <v>3.3289085545722714</v>
      </c>
      <c r="AJ277" s="31">
        <v>51.745222929936304</v>
      </c>
      <c r="AK277" s="31" t="s">
        <v>100</v>
      </c>
      <c r="AL277" s="31" t="s">
        <v>100</v>
      </c>
      <c r="AM277" s="31" t="s">
        <v>100</v>
      </c>
      <c r="AN277" s="31">
        <v>0.46603946764570903</v>
      </c>
      <c r="AO277" s="31">
        <v>0.80924394860045823</v>
      </c>
      <c r="AP277" s="31">
        <v>7.293309703145769</v>
      </c>
      <c r="AQ277" s="31">
        <v>4.9210762331838565</v>
      </c>
      <c r="AR277" s="31">
        <v>0.71910357782534617</v>
      </c>
      <c r="AS277" s="31">
        <v>1.6397051499153301</v>
      </c>
      <c r="AT277" s="30" t="s">
        <v>100</v>
      </c>
      <c r="AU277" s="30">
        <v>1.0869030034465781E-2</v>
      </c>
      <c r="AV277" s="28" t="s">
        <v>100</v>
      </c>
      <c r="AW277" s="28" t="s">
        <v>100</v>
      </c>
      <c r="AX277" s="28">
        <v>0.16899999999999998</v>
      </c>
      <c r="AY277" s="28">
        <v>0.17699999999999999</v>
      </c>
      <c r="AZ277" s="30" t="s">
        <v>100</v>
      </c>
      <c r="BA277" s="30" t="s">
        <v>100</v>
      </c>
      <c r="BB277" s="30">
        <v>-3.9446456285566478E-2</v>
      </c>
      <c r="BC277" s="30">
        <v>9.7410444540353899E-2</v>
      </c>
      <c r="BD277" s="30">
        <v>-3.1081218791399166E-2</v>
      </c>
      <c r="BE277" s="30">
        <v>0.23000101905635381</v>
      </c>
      <c r="BF277" s="30">
        <v>0.5</v>
      </c>
      <c r="BG277" s="30">
        <v>0.19620000000000001</v>
      </c>
      <c r="BH277" s="29">
        <v>15.7</v>
      </c>
      <c r="BI277" s="29">
        <v>-30.5</v>
      </c>
      <c r="BJ277" s="29">
        <v>225.7</v>
      </c>
      <c r="BK277" s="29">
        <v>225.7</v>
      </c>
      <c r="BL277" s="29">
        <v>1003.9</v>
      </c>
      <c r="BM277" s="29">
        <v>981.3</v>
      </c>
      <c r="BN277" s="29">
        <v>351</v>
      </c>
      <c r="BO277" s="29">
        <v>334.5</v>
      </c>
      <c r="BP277" s="29">
        <v>112.85</v>
      </c>
      <c r="BQ277" s="29">
        <v>-228.29999999999998</v>
      </c>
      <c r="BR277" s="29">
        <v>0</v>
      </c>
      <c r="BS277" s="29">
        <v>6.2000000000000099</v>
      </c>
      <c r="BT277" s="30">
        <v>5.4940186087727161E-2</v>
      </c>
      <c r="BU277" s="29">
        <v>106.64999999999998</v>
      </c>
      <c r="BV277" s="29">
        <v>191.59999999999997</v>
      </c>
      <c r="BW277" s="29">
        <v>-36.70000000000001</v>
      </c>
      <c r="BX277" s="29">
        <v>773.2</v>
      </c>
      <c r="BY277" s="29">
        <v>1158.5</v>
      </c>
      <c r="BZ277" s="29">
        <v>1743.2</v>
      </c>
      <c r="CA277" s="29">
        <v>2289.1</v>
      </c>
      <c r="CB277" s="29">
        <v>-8.83</v>
      </c>
      <c r="CC277" s="31">
        <v>0.69699999999999995</v>
      </c>
      <c r="CD277" s="31">
        <v>0.81599999999999995</v>
      </c>
      <c r="CE277" s="31">
        <v>0.36</v>
      </c>
      <c r="CF277" s="31">
        <v>0.86845814107874864</v>
      </c>
      <c r="CG277" s="31">
        <v>1.1934996852068944</v>
      </c>
      <c r="CH277" s="29">
        <v>120.12</v>
      </c>
      <c r="CI277" s="29">
        <v>17.244999999999997</v>
      </c>
      <c r="CJ277" s="29">
        <v>-11.77</v>
      </c>
      <c r="CK277" s="28">
        <f t="shared" si="8"/>
        <v>-6.1430062630480176E-2</v>
      </c>
      <c r="CL277" s="34">
        <f t="shared" si="9"/>
        <v>0.43855663797999217</v>
      </c>
      <c r="CM277" s="29">
        <v>59.7</v>
      </c>
      <c r="CN277" s="29">
        <v>32.1</v>
      </c>
      <c r="CO277" s="29" t="s">
        <v>100</v>
      </c>
      <c r="CP277" s="29" t="s">
        <v>100</v>
      </c>
      <c r="CQ277" s="29">
        <v>334.5</v>
      </c>
      <c r="CR277" s="29">
        <v>1646.1</v>
      </c>
      <c r="CS277" s="29">
        <v>191.59999999999997</v>
      </c>
      <c r="CT277" s="29">
        <v>0</v>
      </c>
      <c r="CU277" s="29">
        <v>225.7</v>
      </c>
      <c r="CV277" s="29">
        <v>2289.1</v>
      </c>
      <c r="CW277" s="29">
        <v>351</v>
      </c>
      <c r="CX277" s="28">
        <v>-3.9446456285566478E-2</v>
      </c>
      <c r="CY277" s="28">
        <v>9.7410444540353899E-2</v>
      </c>
      <c r="CZ277" s="31">
        <v>4.6897435897435891</v>
      </c>
      <c r="DA277" s="5">
        <v>6.851059763220305</v>
      </c>
      <c r="DB277" s="9"/>
      <c r="DC277" s="9"/>
    </row>
    <row r="278" spans="1:107" ht="20">
      <c r="A278" s="25" t="s">
        <v>671</v>
      </c>
      <c r="B278" s="25" t="s">
        <v>672</v>
      </c>
      <c r="C278" s="26" t="s">
        <v>146</v>
      </c>
      <c r="D278" s="26" t="s">
        <v>1137</v>
      </c>
      <c r="E278" s="32" t="s">
        <v>99</v>
      </c>
      <c r="F278" s="32" t="s">
        <v>1138</v>
      </c>
      <c r="G278" s="27">
        <v>0.45</v>
      </c>
      <c r="H278" s="27">
        <v>0.51942646249024782</v>
      </c>
      <c r="I278" s="28">
        <v>9.0499999999999997E-2</v>
      </c>
      <c r="J278" s="28">
        <v>0.10810809485536743</v>
      </c>
      <c r="K278" s="28">
        <v>4.1999999999999996E-2</v>
      </c>
      <c r="L278" s="28">
        <v>0.1031</v>
      </c>
      <c r="M278" s="28">
        <v>8.5572999999999996E-2</v>
      </c>
      <c r="N278" s="28">
        <v>0.10352588392370424</v>
      </c>
      <c r="O278" s="28">
        <v>-5.7890388033887033E-2</v>
      </c>
      <c r="P278" s="28">
        <v>-0.10352588392370424</v>
      </c>
      <c r="Q278" s="29">
        <v>558.70000000000005</v>
      </c>
      <c r="R278" s="29">
        <v>0</v>
      </c>
      <c r="S278" s="29">
        <v>142.6</v>
      </c>
      <c r="T278" s="29">
        <v>142.6</v>
      </c>
      <c r="U278" s="29">
        <v>701.30000000000007</v>
      </c>
      <c r="V278" s="29">
        <v>174.6</v>
      </c>
      <c r="W278" s="29">
        <v>526.70000000000005</v>
      </c>
      <c r="X278" s="30">
        <v>0.2489662056181377</v>
      </c>
      <c r="Y278" s="31">
        <v>0.13573454201711224</v>
      </c>
      <c r="Z278" s="30">
        <v>0.31937290033594623</v>
      </c>
      <c r="AA278" s="30">
        <v>0.20333666048766574</v>
      </c>
      <c r="AB278" s="30">
        <v>0.46923330042777234</v>
      </c>
      <c r="AC278" s="30">
        <v>0.25523536781814926</v>
      </c>
      <c r="AD278" s="29">
        <v>0.13500000000000001</v>
      </c>
      <c r="AE278" s="31">
        <v>1.1670555555555557</v>
      </c>
      <c r="AF278" s="30">
        <v>4.4721359549995794E-2</v>
      </c>
      <c r="AG278" s="30">
        <v>0.68088269914868604</v>
      </c>
      <c r="AH278" s="31">
        <v>0.38834951456310673</v>
      </c>
      <c r="AI278" s="1" t="s">
        <v>100</v>
      </c>
      <c r="AJ278" s="31">
        <v>275.22167487684732</v>
      </c>
      <c r="AK278" s="31">
        <v>161.47398843930637</v>
      </c>
      <c r="AL278" s="31" t="s">
        <v>100</v>
      </c>
      <c r="AM278" s="31" t="s">
        <v>100</v>
      </c>
      <c r="AN278" s="31">
        <v>1.8384336952945051</v>
      </c>
      <c r="AO278" s="31">
        <v>7.7382271468144044</v>
      </c>
      <c r="AP278" s="31" t="s">
        <v>100</v>
      </c>
      <c r="AQ278" s="31" t="s">
        <v>100</v>
      </c>
      <c r="AR278" s="31">
        <v>2.1586065573770497</v>
      </c>
      <c r="AS278" s="31">
        <v>7.2950138504155131</v>
      </c>
      <c r="AT278" s="30">
        <v>9.0751445086705199E-2</v>
      </c>
      <c r="AU278" s="30">
        <v>5.6201897261499902E-4</v>
      </c>
      <c r="AV278" s="28">
        <v>0.115</v>
      </c>
      <c r="AW278" s="28">
        <v>-0.151</v>
      </c>
      <c r="AX278" s="28">
        <v>0.49099999999999999</v>
      </c>
      <c r="AY278" s="28">
        <v>0.36700000000000005</v>
      </c>
      <c r="AZ278" s="30" t="s">
        <v>100</v>
      </c>
      <c r="BA278" s="30" t="s">
        <v>100</v>
      </c>
      <c r="BB278" s="30">
        <v>5.0217706821480398E-2</v>
      </c>
      <c r="BC278" s="30">
        <v>0</v>
      </c>
      <c r="BD278" s="30">
        <v>4.5646437994722955E-2</v>
      </c>
      <c r="BE278" s="30">
        <v>0</v>
      </c>
      <c r="BF278" s="30">
        <v>0.3955342902711324</v>
      </c>
      <c r="BG278" s="30">
        <v>0.17679999999999998</v>
      </c>
      <c r="BH278" s="29">
        <v>2.0299999999999998</v>
      </c>
      <c r="BI278" s="29">
        <v>3.46</v>
      </c>
      <c r="BJ278" s="29">
        <v>0</v>
      </c>
      <c r="BK278" s="29">
        <v>0</v>
      </c>
      <c r="BL278" s="29">
        <v>72.2</v>
      </c>
      <c r="BM278" s="29">
        <v>75.8</v>
      </c>
      <c r="BN278" s="29">
        <v>0</v>
      </c>
      <c r="BO278" s="29">
        <v>0</v>
      </c>
      <c r="BP278" s="29">
        <v>0</v>
      </c>
      <c r="BQ278" s="29">
        <v>14.599999999999994</v>
      </c>
      <c r="BR278" s="29">
        <v>0</v>
      </c>
      <c r="BS278" s="29">
        <v>-165.7</v>
      </c>
      <c r="BT278" s="30" t="s">
        <v>100</v>
      </c>
      <c r="BU278" s="29">
        <v>165.7</v>
      </c>
      <c r="BV278" s="29">
        <v>154.56</v>
      </c>
      <c r="BW278" s="29">
        <v>169.16</v>
      </c>
      <c r="BX278" s="29">
        <v>68.900000000000006</v>
      </c>
      <c r="BY278" s="29">
        <v>188.51599999999999</v>
      </c>
      <c r="BZ278" s="29">
        <v>303.89999999999998</v>
      </c>
      <c r="CA278" s="29">
        <v>243.99999999999997</v>
      </c>
      <c r="CB278" s="29">
        <v>-0.314</v>
      </c>
      <c r="CC278" s="31">
        <v>0.20300000000000001</v>
      </c>
      <c r="CD278" s="31">
        <v>0.86099999999999999</v>
      </c>
      <c r="CE278" s="31">
        <v>0.36</v>
      </c>
      <c r="CF278" s="31" t="s">
        <v>100</v>
      </c>
      <c r="CG278" s="31">
        <v>0.99322263092413288</v>
      </c>
      <c r="CH278" s="29" t="s">
        <v>100</v>
      </c>
      <c r="CI278" s="29">
        <v>5.3726000000000003</v>
      </c>
      <c r="CJ278" s="29">
        <v>-0.314</v>
      </c>
      <c r="CK278" s="28">
        <f t="shared" si="8"/>
        <v>-2.0315734989648031E-3</v>
      </c>
      <c r="CL278" s="34">
        <f t="shared" si="9"/>
        <v>0.29590163934426233</v>
      </c>
      <c r="CM278" s="29">
        <v>6.27</v>
      </c>
      <c r="CN278" s="29">
        <v>2.48</v>
      </c>
      <c r="CO278" s="29">
        <v>3.46</v>
      </c>
      <c r="CP278" s="29">
        <v>558.70000000000005</v>
      </c>
      <c r="CQ278" s="29" t="s">
        <v>100</v>
      </c>
      <c r="CR278" s="29" t="s">
        <v>100</v>
      </c>
      <c r="CS278" s="29">
        <v>154.56</v>
      </c>
      <c r="CT278" s="29">
        <v>0</v>
      </c>
      <c r="CU278" s="29">
        <v>0</v>
      </c>
      <c r="CV278" s="29">
        <v>243.99999999999997</v>
      </c>
      <c r="CW278" s="29">
        <v>0</v>
      </c>
      <c r="CX278" s="28">
        <v>5.0217706821480398E-2</v>
      </c>
      <c r="CY278" s="28">
        <v>0</v>
      </c>
      <c r="CZ278" s="31" t="s">
        <v>100</v>
      </c>
      <c r="DA278" s="5">
        <v>581.75</v>
      </c>
      <c r="DB278" s="9"/>
      <c r="DC278" s="9"/>
    </row>
    <row r="279" spans="1:107" ht="20">
      <c r="A279" s="25" t="s">
        <v>667</v>
      </c>
      <c r="B279" s="25" t="s">
        <v>668</v>
      </c>
      <c r="C279" s="26" t="s">
        <v>177</v>
      </c>
      <c r="D279" s="26" t="s">
        <v>1137</v>
      </c>
      <c r="E279" s="32" t="s">
        <v>99</v>
      </c>
      <c r="F279" s="32" t="s">
        <v>1138</v>
      </c>
      <c r="G279" s="27">
        <v>0.55000000000000004</v>
      </c>
      <c r="H279" s="27">
        <v>0.62060168951361316</v>
      </c>
      <c r="I279" s="28">
        <v>9.0499999999999997E-2</v>
      </c>
      <c r="J279" s="28">
        <v>0.11726445290098199</v>
      </c>
      <c r="K279" s="28">
        <v>3.2000000000000001E-2</v>
      </c>
      <c r="L279" s="28">
        <v>9.3100000000000002E-2</v>
      </c>
      <c r="M279" s="28">
        <v>7.7272999999999994E-2</v>
      </c>
      <c r="N279" s="28">
        <v>0.11253352927691478</v>
      </c>
      <c r="O279" s="28">
        <v>-5.7284614191304567E-2</v>
      </c>
      <c r="P279" s="28">
        <v>-7.6947218696668818E-2</v>
      </c>
      <c r="Q279" s="29">
        <v>756.5</v>
      </c>
      <c r="R279" s="29">
        <v>0</v>
      </c>
      <c r="S279" s="29">
        <v>101.5</v>
      </c>
      <c r="T279" s="29">
        <v>101.5</v>
      </c>
      <c r="U279" s="29">
        <v>858</v>
      </c>
      <c r="V279" s="29">
        <v>12.4</v>
      </c>
      <c r="W279" s="29">
        <v>845.6</v>
      </c>
      <c r="X279" s="30">
        <v>1.4452214452214453E-2</v>
      </c>
      <c r="Y279" s="31">
        <v>3.132795304475422E-2</v>
      </c>
      <c r="Z279" s="30">
        <v>0.1404455514044555</v>
      </c>
      <c r="AA279" s="30">
        <v>0.1182983682983683</v>
      </c>
      <c r="AB279" s="30">
        <v>0.16339343206696716</v>
      </c>
      <c r="AC279" s="30">
        <v>0.13417052214144085</v>
      </c>
      <c r="AD279" s="29">
        <v>0.111</v>
      </c>
      <c r="AE279" s="31">
        <v>0.98316666666666674</v>
      </c>
      <c r="AF279" s="30">
        <v>0.25099800796022265</v>
      </c>
      <c r="AG279" s="30">
        <v>0.36573995445632446</v>
      </c>
      <c r="AH279" s="31">
        <v>0.16062176165803108</v>
      </c>
      <c r="AI279" s="1">
        <v>5.8669833729216148</v>
      </c>
      <c r="AJ279" s="31">
        <v>24.246794871794872</v>
      </c>
      <c r="AK279" s="31">
        <v>21.19047619047619</v>
      </c>
      <c r="AL279" s="31">
        <v>22.2</v>
      </c>
      <c r="AM279" s="31" t="s">
        <v>100</v>
      </c>
      <c r="AN279" s="31">
        <v>1.2178042498390211</v>
      </c>
      <c r="AO279" s="31">
        <v>8.424276169265033</v>
      </c>
      <c r="AP279" s="31">
        <v>34.234817813765183</v>
      </c>
      <c r="AQ279" s="31">
        <v>21.850129198966407</v>
      </c>
      <c r="AR279" s="31">
        <v>1.1906689627690656</v>
      </c>
      <c r="AS279" s="31">
        <v>9.416481069042316</v>
      </c>
      <c r="AT279" s="30">
        <v>0.13613445378151259</v>
      </c>
      <c r="AU279" s="30">
        <v>6.4243225380039657E-3</v>
      </c>
      <c r="AV279" s="28">
        <v>1.242</v>
      </c>
      <c r="AW279" s="28">
        <v>0.22800000000000001</v>
      </c>
      <c r="AX279" s="28">
        <v>0.89800000000000002</v>
      </c>
      <c r="AY279" s="28">
        <v>0.45299999999999996</v>
      </c>
      <c r="AZ279" s="30" t="s">
        <v>100</v>
      </c>
      <c r="BA279" s="30" t="s">
        <v>100</v>
      </c>
      <c r="BB279" s="30">
        <v>5.9979838709677422E-2</v>
      </c>
      <c r="BC279" s="30">
        <v>3.5586310580245951E-2</v>
      </c>
      <c r="BD279" s="30">
        <v>0.39977603583426657</v>
      </c>
      <c r="BE279" s="30">
        <v>0.27659574468085107</v>
      </c>
      <c r="BF279" s="30">
        <v>4.3256997455470743E-2</v>
      </c>
      <c r="BG279" s="30">
        <v>0.10929999999999999</v>
      </c>
      <c r="BH279" s="29">
        <v>31.2</v>
      </c>
      <c r="BI279" s="29">
        <v>35.700000000000003</v>
      </c>
      <c r="BJ279" s="29">
        <v>24.7</v>
      </c>
      <c r="BK279" s="29">
        <v>24.7</v>
      </c>
      <c r="BL279" s="29">
        <v>89.8</v>
      </c>
      <c r="BM279" s="29">
        <v>89.3</v>
      </c>
      <c r="BN279" s="29">
        <v>37.4</v>
      </c>
      <c r="BO279" s="29">
        <v>38.700000000000003</v>
      </c>
      <c r="BP279" s="29">
        <v>23.631552162849871</v>
      </c>
      <c r="BQ279" s="29">
        <v>-34.200000000000003</v>
      </c>
      <c r="BR279" s="29">
        <v>0</v>
      </c>
      <c r="BS279" s="29">
        <v>56.150999999999996</v>
      </c>
      <c r="BT279" s="30">
        <v>2.3761029158411575</v>
      </c>
      <c r="BU279" s="29">
        <v>-32.519447837150125</v>
      </c>
      <c r="BV279" s="29">
        <v>13.749000000000009</v>
      </c>
      <c r="BW279" s="29">
        <v>-20.450999999999993</v>
      </c>
      <c r="BX279" s="29">
        <v>595.20000000000005</v>
      </c>
      <c r="BY279" s="29">
        <v>664.0630000000001</v>
      </c>
      <c r="BZ279" s="29">
        <v>621.20000000000005</v>
      </c>
      <c r="CA279" s="29">
        <v>710.18900000000008</v>
      </c>
      <c r="CB279" s="29">
        <v>-4.8600000000000003</v>
      </c>
      <c r="CC279" s="31">
        <v>0.61199999999999999</v>
      </c>
      <c r="CD279" s="31">
        <v>-0.17</v>
      </c>
      <c r="CE279" s="31">
        <v>0.36</v>
      </c>
      <c r="CF279" s="31">
        <v>1.1564565566793559</v>
      </c>
      <c r="CG279" s="31">
        <v>1.2273205090522359</v>
      </c>
      <c r="CH279" s="29">
        <v>5.4528999999999996</v>
      </c>
      <c r="CI279" s="29">
        <v>6.2089999999999996</v>
      </c>
      <c r="CJ279" s="29">
        <v>-4.8600000000000003</v>
      </c>
      <c r="CK279" s="28">
        <f t="shared" si="8"/>
        <v>-0.3534802531093168</v>
      </c>
      <c r="CL279" s="34">
        <f t="shared" si="9"/>
        <v>0.12644521387968552</v>
      </c>
      <c r="CM279" s="29">
        <v>39.299999999999997</v>
      </c>
      <c r="CN279" s="29">
        <v>1.7</v>
      </c>
      <c r="CO279" s="29">
        <v>35.700000000000003</v>
      </c>
      <c r="CP279" s="29">
        <v>756.5</v>
      </c>
      <c r="CQ279" s="29">
        <v>38.700000000000003</v>
      </c>
      <c r="CR279" s="29">
        <v>845.6</v>
      </c>
      <c r="CS279" s="29">
        <v>13.749000000000009</v>
      </c>
      <c r="CT279" s="29">
        <v>0</v>
      </c>
      <c r="CU279" s="29">
        <v>24.7</v>
      </c>
      <c r="CV279" s="29">
        <v>710.18900000000008</v>
      </c>
      <c r="CW279" s="29">
        <v>37.4</v>
      </c>
      <c r="CX279" s="28">
        <v>5.9979838709677422E-2</v>
      </c>
      <c r="CY279" s="28">
        <v>3.5586310580245951E-2</v>
      </c>
      <c r="CZ279" s="31">
        <v>22.609625668449198</v>
      </c>
      <c r="DA279" s="5" t="s">
        <v>100</v>
      </c>
      <c r="DB279" s="9"/>
      <c r="DC279" s="9"/>
    </row>
    <row r="280" spans="1:107" ht="20">
      <c r="A280" s="25" t="s">
        <v>627</v>
      </c>
      <c r="B280" s="25" t="s">
        <v>628</v>
      </c>
      <c r="C280" s="26" t="s">
        <v>175</v>
      </c>
      <c r="D280" s="26" t="s">
        <v>1137</v>
      </c>
      <c r="E280" s="32" t="s">
        <v>99</v>
      </c>
      <c r="F280" s="32" t="s">
        <v>1138</v>
      </c>
      <c r="G280" s="27">
        <v>0.6</v>
      </c>
      <c r="H280" s="27">
        <v>0.8052426380280483</v>
      </c>
      <c r="I280" s="28">
        <v>9.0499999999999997E-2</v>
      </c>
      <c r="J280" s="28">
        <v>0.13397445874153838</v>
      </c>
      <c r="K280" s="28">
        <v>3.2000000000000001E-2</v>
      </c>
      <c r="L280" s="28">
        <v>9.3100000000000002E-2</v>
      </c>
      <c r="M280" s="28">
        <v>7.7272999999999994E-2</v>
      </c>
      <c r="N280" s="28">
        <v>0.11300658363239949</v>
      </c>
      <c r="O280" s="28">
        <v>-0.10453062013739442</v>
      </c>
      <c r="P280" s="28">
        <v>-6.9718433090400017E-2</v>
      </c>
      <c r="Q280" s="29">
        <v>125.6</v>
      </c>
      <c r="R280" s="29">
        <v>0</v>
      </c>
      <c r="S280" s="29">
        <v>73.7</v>
      </c>
      <c r="T280" s="29">
        <v>73.7</v>
      </c>
      <c r="U280" s="29">
        <v>199.3</v>
      </c>
      <c r="V280" s="29">
        <v>1.83</v>
      </c>
      <c r="W280" s="29">
        <v>197.47</v>
      </c>
      <c r="X280" s="30">
        <v>9.1821374811841446E-3</v>
      </c>
      <c r="Y280" s="31">
        <v>3.3007628915557308E-2</v>
      </c>
      <c r="Z280" s="30">
        <v>0.41474395047833429</v>
      </c>
      <c r="AA280" s="30">
        <v>0.36979427997992975</v>
      </c>
      <c r="AB280" s="30">
        <v>0.70865384615384619</v>
      </c>
      <c r="AC280" s="30">
        <v>0.58678343949044587</v>
      </c>
      <c r="AD280" s="29">
        <v>2.7E-2</v>
      </c>
      <c r="AE280" s="31">
        <v>1.0850555555555557</v>
      </c>
      <c r="AF280" s="30">
        <v>0.1</v>
      </c>
      <c r="AG280" s="30">
        <v>0.33149999999999996</v>
      </c>
      <c r="AH280" s="31">
        <v>0.36585365853658536</v>
      </c>
      <c r="AI280" s="1">
        <v>1.6475644699140399</v>
      </c>
      <c r="AJ280" s="31">
        <v>38.527607361963192</v>
      </c>
      <c r="AK280" s="31">
        <v>46.518518518518512</v>
      </c>
      <c r="AL280" s="31">
        <v>27</v>
      </c>
      <c r="AM280" s="31">
        <v>2.2663298448213642</v>
      </c>
      <c r="AN280" s="31">
        <v>1.2076923076923076</v>
      </c>
      <c r="AO280" s="31">
        <v>1.0818260120585701</v>
      </c>
      <c r="AP280" s="31">
        <v>17.171304347826087</v>
      </c>
      <c r="AQ280" s="31">
        <v>11.031843575418995</v>
      </c>
      <c r="AR280" s="31">
        <v>1.1228179905612101</v>
      </c>
      <c r="AS280" s="31">
        <v>1.7008613264427219</v>
      </c>
      <c r="AT280" s="30">
        <v>0.23555555555555555</v>
      </c>
      <c r="AU280" s="30">
        <v>5.063694267515924E-3</v>
      </c>
      <c r="AV280" s="28">
        <v>-0.153</v>
      </c>
      <c r="AW280" s="28">
        <v>0.20899999999999999</v>
      </c>
      <c r="AX280" s="28">
        <v>0.14599999999999999</v>
      </c>
      <c r="AY280" s="28">
        <v>9.4200000000000006E-2</v>
      </c>
      <c r="AZ280" s="30">
        <v>0.17</v>
      </c>
      <c r="BA280" s="30">
        <v>0.19399999999999998</v>
      </c>
      <c r="BB280" s="30">
        <v>2.944383860414395E-2</v>
      </c>
      <c r="BC280" s="30">
        <v>4.3288150541999477E-2</v>
      </c>
      <c r="BD280" s="30">
        <v>2.4680073126142597E-2</v>
      </c>
      <c r="BE280" s="30">
        <v>0.10511882998171845</v>
      </c>
      <c r="BF280" s="30">
        <v>0.41704035874439466</v>
      </c>
      <c r="BG280" s="30">
        <v>0.2286</v>
      </c>
      <c r="BH280" s="29">
        <v>3.26</v>
      </c>
      <c r="BI280" s="29">
        <v>2.7</v>
      </c>
      <c r="BJ280" s="29">
        <v>11.5</v>
      </c>
      <c r="BK280" s="29">
        <v>11.5</v>
      </c>
      <c r="BL280" s="29">
        <v>116.1</v>
      </c>
      <c r="BM280" s="29">
        <v>109.4</v>
      </c>
      <c r="BN280" s="29">
        <v>17.8</v>
      </c>
      <c r="BO280" s="29">
        <v>17.899999999999999</v>
      </c>
      <c r="BP280" s="29">
        <v>6.7040358744394606</v>
      </c>
      <c r="BQ280" s="29">
        <v>-22.599999999999994</v>
      </c>
      <c r="BR280" s="29">
        <v>0</v>
      </c>
      <c r="BS280" s="29">
        <v>42.4</v>
      </c>
      <c r="BT280" s="30">
        <v>6.3245484949832784</v>
      </c>
      <c r="BU280" s="29">
        <v>-35.695964125560536</v>
      </c>
      <c r="BV280" s="29">
        <v>-17.100000000000001</v>
      </c>
      <c r="BW280" s="29">
        <v>-39.699999999999996</v>
      </c>
      <c r="BX280" s="29">
        <v>91.7</v>
      </c>
      <c r="BY280" s="29">
        <v>154.87000000000003</v>
      </c>
      <c r="BZ280" s="29">
        <v>104</v>
      </c>
      <c r="CA280" s="29">
        <v>175.86999999999998</v>
      </c>
      <c r="CB280" s="29">
        <v>-0.63600000000000001</v>
      </c>
      <c r="CC280" s="31">
        <v>0.221</v>
      </c>
      <c r="CD280" s="31">
        <v>0.73499999999999999</v>
      </c>
      <c r="CE280" s="31">
        <v>0.36</v>
      </c>
      <c r="CF280" s="31">
        <v>0.85311091139280693</v>
      </c>
      <c r="CG280" s="31">
        <v>1.2476261034872071</v>
      </c>
      <c r="CH280" s="29">
        <v>4.8924000000000003</v>
      </c>
      <c r="CI280" s="29">
        <v>1.2730000000000001</v>
      </c>
      <c r="CJ280" s="29">
        <v>-0.63600000000000001</v>
      </c>
      <c r="CK280" s="28" t="str">
        <f t="shared" si="8"/>
        <v>NA</v>
      </c>
      <c r="CL280" s="34">
        <f t="shared" si="9"/>
        <v>0.66014669926650371</v>
      </c>
      <c r="CM280" s="29">
        <v>4.46</v>
      </c>
      <c r="CN280" s="29">
        <v>1.86</v>
      </c>
      <c r="CO280" s="29">
        <v>2.7</v>
      </c>
      <c r="CP280" s="29">
        <v>125.6</v>
      </c>
      <c r="CQ280" s="29">
        <v>17.899999999999999</v>
      </c>
      <c r="CR280" s="29">
        <v>197.47</v>
      </c>
      <c r="CS280" s="29">
        <v>-17.100000000000001</v>
      </c>
      <c r="CT280" s="29">
        <v>0</v>
      </c>
      <c r="CU280" s="29">
        <v>11.5</v>
      </c>
      <c r="CV280" s="29">
        <v>175.86999999999998</v>
      </c>
      <c r="CW280" s="29">
        <v>17.8</v>
      </c>
      <c r="CX280" s="28">
        <v>2.944383860414395E-2</v>
      </c>
      <c r="CY280" s="28">
        <v>4.3288150541999477E-2</v>
      </c>
      <c r="CZ280" s="31">
        <v>11.093820224719101</v>
      </c>
      <c r="DA280" s="5" t="s">
        <v>100</v>
      </c>
      <c r="DB280" s="9"/>
      <c r="DC280" s="9"/>
    </row>
    <row r="281" spans="1:107" ht="20">
      <c r="A281" s="25" t="s">
        <v>505</v>
      </c>
      <c r="B281" s="25" t="s">
        <v>506</v>
      </c>
      <c r="C281" s="26" t="s">
        <v>151</v>
      </c>
      <c r="D281" s="26" t="s">
        <v>1137</v>
      </c>
      <c r="E281" s="32" t="s">
        <v>99</v>
      </c>
      <c r="F281" s="32" t="s">
        <v>1138</v>
      </c>
      <c r="G281" s="27">
        <v>0.79</v>
      </c>
      <c r="H281" s="27">
        <v>1.1696454245891041</v>
      </c>
      <c r="I281" s="28">
        <v>9.0499999999999997E-2</v>
      </c>
      <c r="J281" s="28">
        <v>0.16695291092531392</v>
      </c>
      <c r="K281" s="28">
        <v>3.2000000000000001E-2</v>
      </c>
      <c r="L281" s="28">
        <v>9.3100000000000002E-2</v>
      </c>
      <c r="M281" s="28">
        <v>7.7272999999999994E-2</v>
      </c>
      <c r="N281" s="28">
        <v>0.13247821199492038</v>
      </c>
      <c r="O281" s="28">
        <v>-8.0834947256329837E-2</v>
      </c>
      <c r="P281" s="28">
        <v>-1.1961120476899359E-2</v>
      </c>
      <c r="Q281" s="29">
        <v>459.1</v>
      </c>
      <c r="R281" s="29">
        <v>0</v>
      </c>
      <c r="S281" s="29">
        <v>286.7</v>
      </c>
      <c r="T281" s="29">
        <v>286.7</v>
      </c>
      <c r="U281" s="29">
        <v>745.8</v>
      </c>
      <c r="V281" s="29">
        <v>41.1</v>
      </c>
      <c r="W281" s="29">
        <v>704.69999999999993</v>
      </c>
      <c r="X281" s="30">
        <v>5.5108608205953341E-2</v>
      </c>
      <c r="Y281" s="31">
        <v>0.47673759883827621</v>
      </c>
      <c r="Z281" s="30">
        <v>0.40465772759350738</v>
      </c>
      <c r="AA281" s="30">
        <v>0.38441941539286673</v>
      </c>
      <c r="AB281" s="30">
        <v>0.67970602181128492</v>
      </c>
      <c r="AC281" s="30">
        <v>0.6244826835112175</v>
      </c>
      <c r="AD281" s="29">
        <v>3.6999999999999998E-2</v>
      </c>
      <c r="AE281" s="31">
        <v>3.0463888888888895</v>
      </c>
      <c r="AF281" s="30">
        <v>0.43474130238568315</v>
      </c>
      <c r="AG281" s="30">
        <v>0.37953605763829484</v>
      </c>
      <c r="AH281" s="31">
        <v>0.15789473684210523</v>
      </c>
      <c r="AI281" s="1">
        <v>2.6981707317073171</v>
      </c>
      <c r="AJ281" s="31">
        <v>7.9982578397212549</v>
      </c>
      <c r="AK281" s="31">
        <v>11.955729166666668</v>
      </c>
      <c r="AL281" s="31">
        <v>9.25</v>
      </c>
      <c r="AM281" s="31" t="s">
        <v>100</v>
      </c>
      <c r="AN281" s="31">
        <v>1.0884305357989568</v>
      </c>
      <c r="AO281" s="31">
        <v>2.0021805494984735</v>
      </c>
      <c r="AP281" s="31">
        <v>7.9627118644067787</v>
      </c>
      <c r="AQ281" s="31">
        <v>7.6848418756815695</v>
      </c>
      <c r="AR281" s="31">
        <v>1.2519097530644874</v>
      </c>
      <c r="AS281" s="31">
        <v>3.073266463148713</v>
      </c>
      <c r="AT281" s="30">
        <v>0.12473958333333333</v>
      </c>
      <c r="AU281" s="30">
        <v>1.043345676323241E-2</v>
      </c>
      <c r="AV281" s="28">
        <v>0.54400000000000004</v>
      </c>
      <c r="AW281" s="28">
        <v>3.7669999999999999</v>
      </c>
      <c r="AX281" s="28">
        <v>0.65900000000000003</v>
      </c>
      <c r="AY281" s="28">
        <v>0.58899999999999997</v>
      </c>
      <c r="AZ281" s="30" t="s">
        <v>100</v>
      </c>
      <c r="BA281" s="30">
        <v>0.18899999999999997</v>
      </c>
      <c r="BB281" s="30">
        <v>8.6117963668984082E-2</v>
      </c>
      <c r="BC281" s="30">
        <v>0.12051709151802102</v>
      </c>
      <c r="BD281" s="30">
        <v>0.16976127320954906</v>
      </c>
      <c r="BE281" s="30">
        <v>0.39124668435013266</v>
      </c>
      <c r="BF281" s="30">
        <v>0.23046092184368738</v>
      </c>
      <c r="BG281" s="30">
        <v>7.1500000000000008E-2</v>
      </c>
      <c r="BH281" s="29">
        <v>57.4</v>
      </c>
      <c r="BI281" s="29">
        <v>38.4</v>
      </c>
      <c r="BJ281" s="29">
        <v>88.5</v>
      </c>
      <c r="BK281" s="29">
        <v>88.5</v>
      </c>
      <c r="BL281" s="29">
        <v>229.3</v>
      </c>
      <c r="BM281" s="29">
        <v>226.2</v>
      </c>
      <c r="BN281" s="29">
        <v>101.1</v>
      </c>
      <c r="BO281" s="29">
        <v>91.7</v>
      </c>
      <c r="BP281" s="29">
        <v>68.104208416833671</v>
      </c>
      <c r="BQ281" s="29">
        <v>-26</v>
      </c>
      <c r="BR281" s="29">
        <v>0</v>
      </c>
      <c r="BS281" s="29">
        <v>2.6</v>
      </c>
      <c r="BT281" s="30">
        <v>3.8176789077212808E-2</v>
      </c>
      <c r="BU281" s="29">
        <v>65.504208416833677</v>
      </c>
      <c r="BV281" s="29">
        <v>61.8</v>
      </c>
      <c r="BW281" s="29">
        <v>35.799999999999997</v>
      </c>
      <c r="BX281" s="29">
        <v>445.9</v>
      </c>
      <c r="BY281" s="29">
        <v>565.09999999999991</v>
      </c>
      <c r="BZ281" s="29">
        <v>421.8</v>
      </c>
      <c r="CA281" s="29">
        <v>562.9</v>
      </c>
      <c r="CB281" s="29">
        <v>-4.79</v>
      </c>
      <c r="CC281" s="31">
        <v>1.1000000000000001</v>
      </c>
      <c r="CD281" s="31">
        <v>1.0900000000000001</v>
      </c>
      <c r="CE281" s="31">
        <v>0.36</v>
      </c>
      <c r="CF281" s="31">
        <v>1.5401696639848268</v>
      </c>
      <c r="CG281" s="31">
        <v>2.4913267469393054</v>
      </c>
      <c r="CH281" s="29">
        <v>16.412799999999997</v>
      </c>
      <c r="CI281" s="29">
        <v>24.19</v>
      </c>
      <c r="CJ281" s="29">
        <v>-4.79</v>
      </c>
      <c r="CK281" s="28">
        <f t="shared" si="8"/>
        <v>-7.750809061488674E-2</v>
      </c>
      <c r="CL281" s="34">
        <f t="shared" si="9"/>
        <v>0.40735476994137504</v>
      </c>
      <c r="CM281" s="29">
        <v>49.9</v>
      </c>
      <c r="CN281" s="29">
        <v>11.5</v>
      </c>
      <c r="CO281" s="29">
        <v>38.4</v>
      </c>
      <c r="CP281" s="29">
        <v>459.1</v>
      </c>
      <c r="CQ281" s="29">
        <v>91.7</v>
      </c>
      <c r="CR281" s="29">
        <v>704.69999999999993</v>
      </c>
      <c r="CS281" s="29">
        <v>61.8</v>
      </c>
      <c r="CT281" s="29">
        <v>0</v>
      </c>
      <c r="CU281" s="29">
        <v>88.5</v>
      </c>
      <c r="CV281" s="29">
        <v>562.9</v>
      </c>
      <c r="CW281" s="29">
        <v>101.1</v>
      </c>
      <c r="CX281" s="28">
        <v>8.6117963668984082E-2</v>
      </c>
      <c r="CY281" s="28">
        <v>0.12051709151802102</v>
      </c>
      <c r="CZ281" s="31">
        <v>6.9703264094955486</v>
      </c>
      <c r="DA281" s="5">
        <v>35.244430693069305</v>
      </c>
      <c r="DB281" s="9"/>
      <c r="DC281" s="9"/>
    </row>
    <row r="282" spans="1:107" ht="20">
      <c r="A282" s="25" t="s">
        <v>414</v>
      </c>
      <c r="B282" s="25" t="s">
        <v>415</v>
      </c>
      <c r="C282" s="26" t="s">
        <v>134</v>
      </c>
      <c r="D282" s="26" t="s">
        <v>1137</v>
      </c>
      <c r="E282" s="32" t="s">
        <v>99</v>
      </c>
      <c r="F282" s="32" t="s">
        <v>1138</v>
      </c>
      <c r="G282" s="27">
        <v>0.8</v>
      </c>
      <c r="H282" s="27">
        <v>4.8213333333333344</v>
      </c>
      <c r="I282" s="28">
        <v>9.0499999999999997E-2</v>
      </c>
      <c r="J282" s="28">
        <v>0.49743066666666674</v>
      </c>
      <c r="K282" s="28">
        <v>3.2000000000000001E-2</v>
      </c>
      <c r="L282" s="28">
        <v>9.3100000000000002E-2</v>
      </c>
      <c r="M282" s="28">
        <v>7.7272999999999994E-2</v>
      </c>
      <c r="N282" s="28">
        <v>0.14698942699115045</v>
      </c>
      <c r="O282" s="28">
        <v>-0.60959381306142268</v>
      </c>
      <c r="P282" s="28">
        <v>-8.1530607276494166E-2</v>
      </c>
      <c r="Q282" s="29">
        <v>60</v>
      </c>
      <c r="R282" s="29">
        <v>0</v>
      </c>
      <c r="S282" s="29">
        <v>301.60000000000002</v>
      </c>
      <c r="T282" s="29">
        <v>301.60000000000002</v>
      </c>
      <c r="U282" s="29">
        <v>361.6</v>
      </c>
      <c r="V282" s="29">
        <v>5.64</v>
      </c>
      <c r="W282" s="29">
        <v>355.96000000000004</v>
      </c>
      <c r="X282" s="30">
        <v>1.5597345132743362E-2</v>
      </c>
      <c r="Y282" s="31">
        <v>2.2517230576441102E-2</v>
      </c>
      <c r="Z282" s="30">
        <v>0.74285714285714288</v>
      </c>
      <c r="AA282" s="30">
        <v>0.83407079646017701</v>
      </c>
      <c r="AB282" s="30">
        <v>2.8888888888888888</v>
      </c>
      <c r="AC282" s="30">
        <v>5.0266666666666673</v>
      </c>
      <c r="AD282" s="29">
        <v>4.7E-2</v>
      </c>
      <c r="AE282" s="31">
        <v>1.3890000000000002</v>
      </c>
      <c r="AF282" s="30">
        <v>0.19235384061671346</v>
      </c>
      <c r="AG282" s="30">
        <v>0.47022715902112777</v>
      </c>
      <c r="AH282" s="31">
        <v>0.18181818181818182</v>
      </c>
      <c r="AI282" s="1">
        <v>1.6479591836734691</v>
      </c>
      <c r="AJ282" s="31">
        <v>5.9405940594059405</v>
      </c>
      <c r="AK282" s="31" t="s">
        <v>100</v>
      </c>
      <c r="AL282" s="31" t="s">
        <v>100</v>
      </c>
      <c r="AM282" s="31" t="s">
        <v>100</v>
      </c>
      <c r="AN282" s="31">
        <v>0.57471264367816088</v>
      </c>
      <c r="AO282" s="31">
        <v>0.13198416190057191</v>
      </c>
      <c r="AP282" s="31">
        <v>11.02043343653251</v>
      </c>
      <c r="AQ282" s="31">
        <v>5.942570951585977</v>
      </c>
      <c r="AR282" s="31">
        <v>0.88909981017084627</v>
      </c>
      <c r="AS282" s="31">
        <v>0.78301803783545976</v>
      </c>
      <c r="AT282" s="30" t="s">
        <v>100</v>
      </c>
      <c r="AU282" s="30">
        <v>0</v>
      </c>
      <c r="AV282" s="28" t="s">
        <v>100</v>
      </c>
      <c r="AW282" s="28" t="s">
        <v>100</v>
      </c>
      <c r="AX282" s="28">
        <v>0.11599999999999999</v>
      </c>
      <c r="AY282" s="28">
        <v>0.11800000000000001</v>
      </c>
      <c r="AZ282" s="30" t="s">
        <v>100</v>
      </c>
      <c r="BA282" s="30" t="s">
        <v>100</v>
      </c>
      <c r="BB282" s="30">
        <v>-0.112163146394756</v>
      </c>
      <c r="BC282" s="30">
        <v>6.545881971465628E-2</v>
      </c>
      <c r="BD282" s="30">
        <v>-3.5972903527213267E-2</v>
      </c>
      <c r="BE282" s="30">
        <v>7.5449661294090156E-2</v>
      </c>
      <c r="BF282" s="30">
        <v>0</v>
      </c>
      <c r="BG282" s="30" t="s">
        <v>100</v>
      </c>
      <c r="BH282" s="29">
        <v>10.1</v>
      </c>
      <c r="BI282" s="29">
        <v>-15.4</v>
      </c>
      <c r="BJ282" s="29">
        <v>32.299999999999997</v>
      </c>
      <c r="BK282" s="29">
        <v>32.299999999999997</v>
      </c>
      <c r="BL282" s="29">
        <v>454.6</v>
      </c>
      <c r="BM282" s="29">
        <v>428.1</v>
      </c>
      <c r="BN282" s="29">
        <v>67.900000000000006</v>
      </c>
      <c r="BO282" s="29">
        <v>59.9</v>
      </c>
      <c r="BP282" s="29">
        <v>32.299999999999997</v>
      </c>
      <c r="BQ282" s="29">
        <v>20.299999999999997</v>
      </c>
      <c r="BR282" s="29">
        <v>0</v>
      </c>
      <c r="BS282" s="29">
        <v>17.2</v>
      </c>
      <c r="BT282" s="30">
        <v>0.53250773993808054</v>
      </c>
      <c r="BU282" s="29">
        <v>15.099999999999998</v>
      </c>
      <c r="BV282" s="29">
        <v>-52.9</v>
      </c>
      <c r="BW282" s="29">
        <v>-32.6</v>
      </c>
      <c r="BX282" s="29">
        <v>137.30000000000001</v>
      </c>
      <c r="BY282" s="29">
        <v>493.44</v>
      </c>
      <c r="BZ282" s="29">
        <v>104.4</v>
      </c>
      <c r="CA282" s="29">
        <v>400.36</v>
      </c>
      <c r="CB282" s="29">
        <v>0</v>
      </c>
      <c r="CC282" s="31">
        <v>0.60299999999999998</v>
      </c>
      <c r="CD282" s="31">
        <v>0.29099999999999998</v>
      </c>
      <c r="CE282" s="31">
        <v>0.36</v>
      </c>
      <c r="CF282" s="31">
        <v>1.1839415535818456</v>
      </c>
      <c r="CG282" s="31">
        <v>1.2858706959733455</v>
      </c>
      <c r="CH282" s="29">
        <v>8.8730000000000011</v>
      </c>
      <c r="CI282" s="29">
        <v>-10.155000000000005</v>
      </c>
      <c r="CJ282" s="29">
        <v>-0.96799999999999997</v>
      </c>
      <c r="CK282" s="28" t="str">
        <f t="shared" si="8"/>
        <v>NA</v>
      </c>
      <c r="CL282" s="34">
        <f t="shared" si="9"/>
        <v>1.1354780697372364</v>
      </c>
      <c r="CM282" s="29" t="s">
        <v>100</v>
      </c>
      <c r="CN282" s="29" t="s">
        <v>100</v>
      </c>
      <c r="CO282" s="29" t="s">
        <v>100</v>
      </c>
      <c r="CP282" s="29" t="s">
        <v>100</v>
      </c>
      <c r="CQ282" s="29">
        <v>59.9</v>
      </c>
      <c r="CR282" s="29">
        <v>355.96000000000004</v>
      </c>
      <c r="CS282" s="29">
        <v>-52.9</v>
      </c>
      <c r="CT282" s="29">
        <v>0</v>
      </c>
      <c r="CU282" s="29">
        <v>32.299999999999997</v>
      </c>
      <c r="CV282" s="29">
        <v>400.36</v>
      </c>
      <c r="CW282" s="29">
        <v>67.900000000000006</v>
      </c>
      <c r="CX282" s="28">
        <v>-0.112163146394756</v>
      </c>
      <c r="CY282" s="28">
        <v>6.545881971465628E-2</v>
      </c>
      <c r="CZ282" s="31">
        <v>5.2424153166421208</v>
      </c>
      <c r="DA282" s="5">
        <v>3.9829545454545454</v>
      </c>
      <c r="DB282" s="9"/>
      <c r="DC282" s="9"/>
    </row>
    <row r="283" spans="1:107" ht="20">
      <c r="A283" s="25" t="s">
        <v>933</v>
      </c>
      <c r="B283" s="25" t="s">
        <v>934</v>
      </c>
      <c r="C283" s="26" t="s">
        <v>138</v>
      </c>
      <c r="D283" s="26" t="s">
        <v>1137</v>
      </c>
      <c r="E283" s="32" t="s">
        <v>99</v>
      </c>
      <c r="F283" s="32" t="s">
        <v>1138</v>
      </c>
      <c r="G283" s="27">
        <v>0.64</v>
      </c>
      <c r="H283" s="27">
        <v>0.96864864864864875</v>
      </c>
      <c r="I283" s="28">
        <v>9.0499999999999997E-2</v>
      </c>
      <c r="J283" s="28">
        <v>0.1487627027027027</v>
      </c>
      <c r="K283" s="28">
        <v>4.7E-2</v>
      </c>
      <c r="L283" s="28">
        <v>0.1081</v>
      </c>
      <c r="M283" s="28">
        <v>8.9722999999999997E-2</v>
      </c>
      <c r="N283" s="28">
        <v>0.12873137499999998</v>
      </c>
      <c r="O283" s="28">
        <v>-0.16308399784591565</v>
      </c>
      <c r="P283" s="28">
        <v>-0.12738600926750007</v>
      </c>
      <c r="Q283" s="29">
        <v>33.299999999999997</v>
      </c>
      <c r="R283" s="29">
        <v>0</v>
      </c>
      <c r="S283" s="29">
        <v>17.100000000000001</v>
      </c>
      <c r="T283" s="29">
        <v>17.100000000000001</v>
      </c>
      <c r="U283" s="29">
        <v>50.4</v>
      </c>
      <c r="V283" s="29">
        <v>0.09</v>
      </c>
      <c r="W283" s="29">
        <v>50.309999999999995</v>
      </c>
      <c r="X283" s="30">
        <v>1.7857142857142857E-3</v>
      </c>
      <c r="Y283" s="31">
        <v>3.5555555555555556E-2</v>
      </c>
      <c r="Z283" s="30">
        <v>0.19520547945205483</v>
      </c>
      <c r="AA283" s="30">
        <v>0.3392857142857143</v>
      </c>
      <c r="AB283" s="30">
        <v>0.24255319148936172</v>
      </c>
      <c r="AC283" s="30">
        <v>0.5135135135135136</v>
      </c>
      <c r="AD283" s="29">
        <v>4.0000000000000001E-3</v>
      </c>
      <c r="AE283" s="31">
        <v>-0.92072222222222222</v>
      </c>
      <c r="AF283" s="30">
        <v>0.11832159566199232</v>
      </c>
      <c r="AG283" s="30" t="s">
        <v>100</v>
      </c>
      <c r="AH283" s="31">
        <v>0.1111111111111111</v>
      </c>
      <c r="AI283" s="1">
        <v>6.9148936170212769E-2</v>
      </c>
      <c r="AJ283" s="31" t="s">
        <v>100</v>
      </c>
      <c r="AK283" s="31" t="s">
        <v>100</v>
      </c>
      <c r="AL283" s="31" t="s">
        <v>100</v>
      </c>
      <c r="AM283" s="31" t="s">
        <v>100</v>
      </c>
      <c r="AN283" s="31">
        <v>0.47234042553191485</v>
      </c>
      <c r="AO283" s="31">
        <v>3.5844994617868675</v>
      </c>
      <c r="AP283" s="31">
        <v>386.99999999999994</v>
      </c>
      <c r="AQ283" s="31">
        <v>17.967857142857142</v>
      </c>
      <c r="AR283" s="31">
        <v>0.5753264872035313</v>
      </c>
      <c r="AS283" s="31">
        <v>5.4155005382131325</v>
      </c>
      <c r="AT283" s="30" t="s">
        <v>100</v>
      </c>
      <c r="AU283" s="30">
        <v>0</v>
      </c>
      <c r="AV283" s="28" t="s">
        <v>100</v>
      </c>
      <c r="AW283" s="28" t="s">
        <v>100</v>
      </c>
      <c r="AX283" s="28" t="s">
        <v>100</v>
      </c>
      <c r="AY283" s="28" t="s">
        <v>100</v>
      </c>
      <c r="AZ283" s="30" t="s">
        <v>100</v>
      </c>
      <c r="BA283" s="30" t="s">
        <v>100</v>
      </c>
      <c r="BB283" s="30">
        <v>-1.4321295143212951E-2</v>
      </c>
      <c r="BC283" s="30">
        <v>1.3453657324998965E-3</v>
      </c>
      <c r="BD283" s="30">
        <v>-0.13939393939393938</v>
      </c>
      <c r="BE283" s="30">
        <v>1.5757575757575758E-2</v>
      </c>
      <c r="BF283" s="30">
        <v>0</v>
      </c>
      <c r="BG283" s="30">
        <v>0.1333</v>
      </c>
      <c r="BH283" s="29">
        <v>-2.35</v>
      </c>
      <c r="BI283" s="29">
        <v>-1.1499999999999999</v>
      </c>
      <c r="BJ283" s="29">
        <v>0.13</v>
      </c>
      <c r="BK283" s="29">
        <v>0.13</v>
      </c>
      <c r="BL283" s="29">
        <v>9.2899999999999991</v>
      </c>
      <c r="BM283" s="29">
        <v>8.25</v>
      </c>
      <c r="BN283" s="29">
        <v>1.7</v>
      </c>
      <c r="BO283" s="29">
        <v>2.8</v>
      </c>
      <c r="BP283" s="29">
        <v>0.13</v>
      </c>
      <c r="BQ283" s="29">
        <v>-1.3080000000000003</v>
      </c>
      <c r="BR283" s="29">
        <v>0</v>
      </c>
      <c r="BS283" s="29">
        <v>9.7539999999999996</v>
      </c>
      <c r="BT283" s="30">
        <v>75.030769230769224</v>
      </c>
      <c r="BU283" s="29">
        <v>-9.6239999999999988</v>
      </c>
      <c r="BV283" s="29">
        <v>-9.5960000000000001</v>
      </c>
      <c r="BW283" s="29">
        <v>-10.904</v>
      </c>
      <c r="BX283" s="29">
        <v>80.3</v>
      </c>
      <c r="BY283" s="29">
        <v>96.628</v>
      </c>
      <c r="BZ283" s="29">
        <v>70.5</v>
      </c>
      <c r="CA283" s="29">
        <v>87.445999999999998</v>
      </c>
      <c r="CB283" s="29">
        <v>0</v>
      </c>
      <c r="CC283" s="31">
        <v>-0.21199999999999999</v>
      </c>
      <c r="CD283" s="31">
        <v>-0.57399999999999995</v>
      </c>
      <c r="CE283" s="31">
        <v>0.36</v>
      </c>
      <c r="CF283" s="31" t="s">
        <v>100</v>
      </c>
      <c r="CG283" s="31" t="s">
        <v>100</v>
      </c>
      <c r="CH283" s="29" t="s">
        <v>100</v>
      </c>
      <c r="CI283" s="29" t="s">
        <v>100</v>
      </c>
      <c r="CJ283" s="29">
        <v>0</v>
      </c>
      <c r="CK283" s="28">
        <f t="shared" si="8"/>
        <v>0</v>
      </c>
      <c r="CL283" s="34">
        <f t="shared" si="9"/>
        <v>0.10623699197218854</v>
      </c>
      <c r="CM283" s="29" t="s">
        <v>100</v>
      </c>
      <c r="CN283" s="29" t="s">
        <v>100</v>
      </c>
      <c r="CO283" s="29" t="s">
        <v>100</v>
      </c>
      <c r="CP283" s="29" t="s">
        <v>100</v>
      </c>
      <c r="CQ283" s="29">
        <v>2.8</v>
      </c>
      <c r="CR283" s="29">
        <v>50.309999999999995</v>
      </c>
      <c r="CS283" s="29" t="s">
        <v>100</v>
      </c>
      <c r="CT283" s="29">
        <v>0</v>
      </c>
      <c r="CU283" s="29">
        <v>0.13</v>
      </c>
      <c r="CV283" s="29">
        <v>87.445999999999998</v>
      </c>
      <c r="CW283" s="29">
        <v>1.7</v>
      </c>
      <c r="CX283" s="28">
        <v>-1.4321295143212951E-2</v>
      </c>
      <c r="CY283" s="28">
        <v>1.3453657324998965E-3</v>
      </c>
      <c r="CZ283" s="31">
        <v>29.594117647058823</v>
      </c>
      <c r="DA283" s="5" t="s">
        <v>100</v>
      </c>
      <c r="DB283" s="9"/>
      <c r="DC283" s="9"/>
    </row>
    <row r="284" spans="1:107" ht="20">
      <c r="A284" s="25" t="s">
        <v>511</v>
      </c>
      <c r="B284" s="25" t="s">
        <v>512</v>
      </c>
      <c r="C284" s="26" t="s">
        <v>131</v>
      </c>
      <c r="D284" s="26" t="s">
        <v>1137</v>
      </c>
      <c r="E284" s="32" t="s">
        <v>99</v>
      </c>
      <c r="F284" s="32" t="s">
        <v>1138</v>
      </c>
      <c r="G284" s="27">
        <v>0.69</v>
      </c>
      <c r="H284" s="27">
        <v>0.70956135702789158</v>
      </c>
      <c r="I284" s="28">
        <v>9.0499999999999997E-2</v>
      </c>
      <c r="J284" s="28">
        <v>0.12531530281102418</v>
      </c>
      <c r="K284" s="28">
        <v>4.7E-2</v>
      </c>
      <c r="L284" s="28">
        <v>0.1081</v>
      </c>
      <c r="M284" s="28">
        <v>8.9722999999999997E-2</v>
      </c>
      <c r="N284" s="28">
        <v>0.12399334784997953</v>
      </c>
      <c r="O284" s="28">
        <v>0.40717742269819013</v>
      </c>
      <c r="P284" s="28">
        <v>0.7970369270959583</v>
      </c>
      <c r="Q284" s="29">
        <v>1091.4000000000001</v>
      </c>
      <c r="R284" s="29">
        <v>0</v>
      </c>
      <c r="S284" s="29">
        <v>42.1</v>
      </c>
      <c r="T284" s="29">
        <v>42.1</v>
      </c>
      <c r="U284" s="29">
        <v>1133.5</v>
      </c>
      <c r="V284" s="29">
        <v>10.1</v>
      </c>
      <c r="W284" s="29">
        <v>1123.4000000000001</v>
      </c>
      <c r="X284" s="30">
        <v>8.9104543449492722E-3</v>
      </c>
      <c r="Y284" s="31">
        <v>8.8989084005695294E-3</v>
      </c>
      <c r="Z284" s="30">
        <v>0.45415318230852214</v>
      </c>
      <c r="AA284" s="30">
        <v>3.7141596823996474E-2</v>
      </c>
      <c r="AB284" s="30">
        <v>0.83201581027667981</v>
      </c>
      <c r="AC284" s="30">
        <v>3.857430822796408E-2</v>
      </c>
      <c r="AD284" s="29">
        <v>0.51800000000000002</v>
      </c>
      <c r="AE284" s="31">
        <v>2.0583333333333335E-2</v>
      </c>
      <c r="AF284" s="30" t="s">
        <v>100</v>
      </c>
      <c r="AG284" s="30" t="s">
        <v>100</v>
      </c>
      <c r="AH284" s="31">
        <v>0.36422136422136425</v>
      </c>
      <c r="AI284" s="1">
        <v>17.18681318681319</v>
      </c>
      <c r="AJ284" s="31">
        <v>17</v>
      </c>
      <c r="AK284" s="31">
        <v>19.879781420765031</v>
      </c>
      <c r="AL284" s="31" t="s">
        <v>100</v>
      </c>
      <c r="AM284" s="31" t="s">
        <v>100</v>
      </c>
      <c r="AN284" s="31">
        <v>21.569169960474309</v>
      </c>
      <c r="AO284" s="31">
        <v>4.5230004144218814</v>
      </c>
      <c r="AP284" s="31">
        <v>14.365728900255755</v>
      </c>
      <c r="AQ284" s="31">
        <v>11.963791267305645</v>
      </c>
      <c r="AR284" s="31">
        <v>13.60048426150121</v>
      </c>
      <c r="AS284" s="31">
        <v>4.6556154164939914</v>
      </c>
      <c r="AT284" s="30">
        <v>1.6994535519125682</v>
      </c>
      <c r="AU284" s="30">
        <v>8.5486531061022525E-2</v>
      </c>
      <c r="AV284" s="28">
        <v>7.2099999999999997E-2</v>
      </c>
      <c r="AW284" s="28">
        <v>0.16800000000000001</v>
      </c>
      <c r="AX284" s="28">
        <v>0.122</v>
      </c>
      <c r="AY284" s="28">
        <v>0.113</v>
      </c>
      <c r="AZ284" s="30" t="s">
        <v>100</v>
      </c>
      <c r="BA284" s="30" t="s">
        <v>100</v>
      </c>
      <c r="BB284" s="30">
        <v>0.53249272550921434</v>
      </c>
      <c r="BC284" s="30">
        <v>0.92103027494593781</v>
      </c>
      <c r="BD284" s="30">
        <v>0.25463821892393323</v>
      </c>
      <c r="BE284" s="30">
        <v>0.36270871985157704</v>
      </c>
      <c r="BF284" s="30">
        <v>0.26506024096385544</v>
      </c>
      <c r="BG284" s="30">
        <v>5.5500000000000001E-2</v>
      </c>
      <c r="BH284" s="29">
        <v>64.2</v>
      </c>
      <c r="BI284" s="29">
        <v>54.9</v>
      </c>
      <c r="BJ284" s="29">
        <v>78.2</v>
      </c>
      <c r="BK284" s="29">
        <v>78.2</v>
      </c>
      <c r="BL284" s="29">
        <v>241.3</v>
      </c>
      <c r="BM284" s="29">
        <v>215.6</v>
      </c>
      <c r="BN284" s="29">
        <v>105.8</v>
      </c>
      <c r="BO284" s="29">
        <v>93.9</v>
      </c>
      <c r="BP284" s="29">
        <v>57.472289156626509</v>
      </c>
      <c r="BQ284" s="29">
        <v>-42.000000000000007</v>
      </c>
      <c r="BR284" s="29">
        <v>0</v>
      </c>
      <c r="BS284" s="29">
        <v>27.1</v>
      </c>
      <c r="BT284" s="30">
        <v>0.47153159196679384</v>
      </c>
      <c r="BU284" s="29">
        <v>30.372289156626508</v>
      </c>
      <c r="BV284" s="29">
        <v>69.800000000000011</v>
      </c>
      <c r="BW284" s="29">
        <v>27.799999999999997</v>
      </c>
      <c r="BX284" s="29">
        <v>103.1</v>
      </c>
      <c r="BY284" s="29">
        <v>62.399999999999991</v>
      </c>
      <c r="BZ284" s="29">
        <v>50.6</v>
      </c>
      <c r="CA284" s="29">
        <v>82.600000000000009</v>
      </c>
      <c r="CB284" s="29">
        <v>-93.3</v>
      </c>
      <c r="CC284" s="31">
        <v>1.4999999999999999E-2</v>
      </c>
      <c r="CD284" s="31">
        <v>-8.0000000000000002E-3</v>
      </c>
      <c r="CE284" s="31">
        <v>0.36</v>
      </c>
      <c r="CF284" s="31" t="s">
        <v>100</v>
      </c>
      <c r="CG284" s="31" t="s">
        <v>100</v>
      </c>
      <c r="CH284" s="29" t="s">
        <v>100</v>
      </c>
      <c r="CI284" s="29" t="s">
        <v>100</v>
      </c>
      <c r="CJ284" s="29">
        <v>-93.3</v>
      </c>
      <c r="CK284" s="28">
        <f t="shared" si="8"/>
        <v>-1.3366762177650426</v>
      </c>
      <c r="CL284" s="34">
        <f t="shared" si="9"/>
        <v>2.9213075060532687</v>
      </c>
      <c r="CM284" s="29">
        <v>74.7</v>
      </c>
      <c r="CN284" s="29">
        <v>19.8</v>
      </c>
      <c r="CO284" s="29">
        <v>54.9</v>
      </c>
      <c r="CP284" s="29">
        <v>1091.4000000000001</v>
      </c>
      <c r="CQ284" s="29">
        <v>93.9</v>
      </c>
      <c r="CR284" s="29">
        <v>1123.4000000000001</v>
      </c>
      <c r="CS284" s="29">
        <v>69.800000000000011</v>
      </c>
      <c r="CT284" s="29">
        <v>0</v>
      </c>
      <c r="CU284" s="29">
        <v>78.2</v>
      </c>
      <c r="CV284" s="29">
        <v>82.600000000000009</v>
      </c>
      <c r="CW284" s="29">
        <v>105.8</v>
      </c>
      <c r="CX284" s="28">
        <v>0.53249272550921434</v>
      </c>
      <c r="CY284" s="28">
        <v>0.92103027494593781</v>
      </c>
      <c r="CZ284" s="31">
        <v>10.618147448015124</v>
      </c>
      <c r="DA284" s="5" t="s">
        <v>100</v>
      </c>
      <c r="DB284" s="9"/>
      <c r="DC284" s="9"/>
    </row>
    <row r="285" spans="1:107" ht="20">
      <c r="A285" s="25" t="s">
        <v>773</v>
      </c>
      <c r="B285" s="25" t="s">
        <v>774</v>
      </c>
      <c r="C285" s="26" t="s">
        <v>111</v>
      </c>
      <c r="D285" s="26" t="s">
        <v>1137</v>
      </c>
      <c r="E285" s="32" t="s">
        <v>99</v>
      </c>
      <c r="F285" s="32" t="s">
        <v>1138</v>
      </c>
      <c r="G285" s="27">
        <v>0.59</v>
      </c>
      <c r="H285" s="27">
        <v>0.71723255297551058</v>
      </c>
      <c r="I285" s="28">
        <v>9.0499999999999997E-2</v>
      </c>
      <c r="J285" s="28">
        <v>0.12600954604428372</v>
      </c>
      <c r="K285" s="28">
        <v>2.7E-2</v>
      </c>
      <c r="L285" s="28">
        <v>8.8099999999999998E-2</v>
      </c>
      <c r="M285" s="28">
        <v>7.3122999999999994E-2</v>
      </c>
      <c r="N285" s="28">
        <v>0.11403888507346571</v>
      </c>
      <c r="O285" s="28">
        <v>-5.4724911283578426E-2</v>
      </c>
      <c r="P285" s="28">
        <v>-3.0094119246074233E-2</v>
      </c>
      <c r="Q285" s="29">
        <v>14.8</v>
      </c>
      <c r="R285" s="29">
        <v>0</v>
      </c>
      <c r="S285" s="29">
        <v>4.33</v>
      </c>
      <c r="T285" s="29">
        <v>4.33</v>
      </c>
      <c r="U285" s="29">
        <v>19.130000000000003</v>
      </c>
      <c r="V285" s="29">
        <v>2.73</v>
      </c>
      <c r="W285" s="29">
        <v>16.400000000000002</v>
      </c>
      <c r="X285" s="30">
        <v>0.14270778881338211</v>
      </c>
      <c r="Y285" s="31">
        <v>0.11982570806100216</v>
      </c>
      <c r="Z285" s="30">
        <v>9.4893710278325674E-2</v>
      </c>
      <c r="AA285" s="30">
        <v>0.22634605331939359</v>
      </c>
      <c r="AB285" s="30">
        <v>0.10484261501210655</v>
      </c>
      <c r="AC285" s="30">
        <v>0.29256756756756758</v>
      </c>
      <c r="AD285" s="29">
        <v>2.5000000000000001E-2</v>
      </c>
      <c r="AE285" s="31">
        <v>1.6505555555555558</v>
      </c>
      <c r="AF285" s="30">
        <v>0.21447610589527216</v>
      </c>
      <c r="AG285" s="30">
        <v>0.24478251216308236</v>
      </c>
      <c r="AH285" s="31">
        <v>0.12000000000000004</v>
      </c>
      <c r="AI285" s="1">
        <v>9.5876288659793829</v>
      </c>
      <c r="AJ285" s="31">
        <v>4.7435897435897436</v>
      </c>
      <c r="AK285" s="31">
        <v>5.2296819787985864</v>
      </c>
      <c r="AL285" s="31" t="s">
        <v>100</v>
      </c>
      <c r="AM285" s="31" t="s">
        <v>100</v>
      </c>
      <c r="AN285" s="31">
        <v>0.3583535108958838</v>
      </c>
      <c r="AO285" s="31">
        <v>0.34660421545667447</v>
      </c>
      <c r="AP285" s="31">
        <v>3.5268817204301075</v>
      </c>
      <c r="AQ285" s="31">
        <v>2.3328591749644385</v>
      </c>
      <c r="AR285" s="31">
        <v>0.38228438228438233</v>
      </c>
      <c r="AS285" s="31">
        <v>0.38407494145199067</v>
      </c>
      <c r="AT285" s="30">
        <v>0.16113074204946998</v>
      </c>
      <c r="AU285" s="30">
        <v>3.0810810810810812E-2</v>
      </c>
      <c r="AV285" s="28">
        <v>0.10300000000000001</v>
      </c>
      <c r="AW285" s="28">
        <v>1.8500000000000003E-2</v>
      </c>
      <c r="AX285" s="28">
        <v>3.7999999999999999E-2</v>
      </c>
      <c r="AY285" s="28">
        <v>8.4700000000000011E-2</v>
      </c>
      <c r="AZ285" s="30" t="s">
        <v>100</v>
      </c>
      <c r="BA285" s="30" t="s">
        <v>100</v>
      </c>
      <c r="BB285" s="30">
        <v>7.128463476070529E-2</v>
      </c>
      <c r="BC285" s="30">
        <v>8.3944765827391479E-2</v>
      </c>
      <c r="BD285" s="30">
        <v>6.8357487922705323E-2</v>
      </c>
      <c r="BE285" s="30">
        <v>0.11231884057971016</v>
      </c>
      <c r="BF285" s="30">
        <v>0.26291079812206575</v>
      </c>
      <c r="BG285" s="30">
        <v>2.2700000000000001E-2</v>
      </c>
      <c r="BH285" s="29">
        <v>3.12</v>
      </c>
      <c r="BI285" s="29">
        <v>2.83</v>
      </c>
      <c r="BJ285" s="29">
        <v>4.6500000000000004</v>
      </c>
      <c r="BK285" s="29">
        <v>4.6500000000000004</v>
      </c>
      <c r="BL285" s="29">
        <v>42.7</v>
      </c>
      <c r="BM285" s="29">
        <v>41.4</v>
      </c>
      <c r="BN285" s="29">
        <v>7.1</v>
      </c>
      <c r="BO285" s="29">
        <v>7.03</v>
      </c>
      <c r="BP285" s="29">
        <v>3.4274647887323946</v>
      </c>
      <c r="BQ285" s="29">
        <v>0.72899999999999998</v>
      </c>
      <c r="BR285" s="29">
        <v>0</v>
      </c>
      <c r="BS285" s="29">
        <v>2.67</v>
      </c>
      <c r="BT285" s="30">
        <v>0.77900143825765356</v>
      </c>
      <c r="BU285" s="29">
        <v>0.75746478873239464</v>
      </c>
      <c r="BV285" s="29">
        <v>-0.56899999999999984</v>
      </c>
      <c r="BW285" s="29">
        <v>0.16000000000000014</v>
      </c>
      <c r="BX285" s="29">
        <v>39.700000000000003</v>
      </c>
      <c r="BY285" s="29">
        <v>40.830000000000005</v>
      </c>
      <c r="BZ285" s="29">
        <v>41.3</v>
      </c>
      <c r="CA285" s="29">
        <v>42.9</v>
      </c>
      <c r="CB285" s="29">
        <v>-0.45600000000000002</v>
      </c>
      <c r="CC285" s="31">
        <v>0.35</v>
      </c>
      <c r="CD285" s="31">
        <v>1.0900000000000001</v>
      </c>
      <c r="CE285" s="31">
        <v>0.36</v>
      </c>
      <c r="CF285" s="31">
        <v>0.19746605317090205</v>
      </c>
      <c r="CG285" s="31">
        <v>0.28268612583364994</v>
      </c>
      <c r="CH285" s="29">
        <v>5.3722222222222236</v>
      </c>
      <c r="CI285" s="29">
        <v>3.1444444444444439</v>
      </c>
      <c r="CJ285" s="29">
        <v>-0.45600000000000002</v>
      </c>
      <c r="CK285" s="28" t="str">
        <f t="shared" si="8"/>
        <v>NA</v>
      </c>
      <c r="CL285" s="34">
        <f t="shared" si="9"/>
        <v>0.99533799533799538</v>
      </c>
      <c r="CM285" s="29">
        <v>4.26</v>
      </c>
      <c r="CN285" s="29">
        <v>1.1200000000000001</v>
      </c>
      <c r="CO285" s="29">
        <v>2.83</v>
      </c>
      <c r="CP285" s="29">
        <v>14.8</v>
      </c>
      <c r="CQ285" s="29">
        <v>7.03</v>
      </c>
      <c r="CR285" s="29">
        <v>16.400000000000002</v>
      </c>
      <c r="CS285" s="29">
        <v>-0.56899999999999984</v>
      </c>
      <c r="CT285" s="29">
        <v>2.9000000000000001E-2</v>
      </c>
      <c r="CU285" s="29">
        <v>4.6386000000000003</v>
      </c>
      <c r="CV285" s="29">
        <v>42.929000000000002</v>
      </c>
      <c r="CW285" s="29">
        <v>7.1039999999999992</v>
      </c>
      <c r="CX285" s="28">
        <v>7.0945656824989295E-2</v>
      </c>
      <c r="CY285" s="28">
        <v>8.3679531359822451E-2</v>
      </c>
      <c r="CZ285" s="31">
        <v>2.3085585585585591</v>
      </c>
      <c r="DA285" s="5" t="s">
        <v>100</v>
      </c>
      <c r="DB285" s="9"/>
      <c r="DC285" s="9"/>
    </row>
    <row r="286" spans="1:107" ht="20">
      <c r="A286" s="25" t="s">
        <v>959</v>
      </c>
      <c r="B286" s="25" t="s">
        <v>960</v>
      </c>
      <c r="C286" s="26" t="s">
        <v>116</v>
      </c>
      <c r="D286" s="26" t="s">
        <v>1137</v>
      </c>
      <c r="E286" s="32" t="s">
        <v>99</v>
      </c>
      <c r="F286" s="32" t="s">
        <v>1138</v>
      </c>
      <c r="G286" s="27">
        <v>1.1499999999999999</v>
      </c>
      <c r="H286" s="27">
        <v>1.2059215686274509</v>
      </c>
      <c r="I286" s="28">
        <v>9.0499999999999997E-2</v>
      </c>
      <c r="J286" s="28">
        <v>0.17023590196078431</v>
      </c>
      <c r="K286" s="28">
        <v>4.7E-2</v>
      </c>
      <c r="L286" s="28">
        <v>0.1081</v>
      </c>
      <c r="M286" s="28">
        <v>8.9722999999999997E-2</v>
      </c>
      <c r="N286" s="28">
        <v>0.16650231937172774</v>
      </c>
      <c r="O286" s="28">
        <v>-0.20343902696078431</v>
      </c>
      <c r="P286" s="28">
        <v>-0.16073192050556051</v>
      </c>
      <c r="Q286" s="29">
        <v>10.199999999999999</v>
      </c>
      <c r="R286" s="29">
        <v>0</v>
      </c>
      <c r="S286" s="29">
        <v>0.496</v>
      </c>
      <c r="T286" s="29">
        <v>0.496</v>
      </c>
      <c r="U286" s="29">
        <v>10.696</v>
      </c>
      <c r="V286" s="29">
        <v>0.99299999999999999</v>
      </c>
      <c r="W286" s="29">
        <v>9.7029999999999994</v>
      </c>
      <c r="X286" s="30">
        <v>9.2838444278234858E-2</v>
      </c>
      <c r="Y286" s="31">
        <v>0.12910798122065728</v>
      </c>
      <c r="Z286" s="30">
        <v>4.1694687289845322E-2</v>
      </c>
      <c r="AA286" s="30">
        <v>4.6372475691847423E-2</v>
      </c>
      <c r="AB286" s="30">
        <v>4.3508771929824559E-2</v>
      </c>
      <c r="AC286" s="30">
        <v>4.8627450980392159E-2</v>
      </c>
      <c r="AD286" s="29">
        <v>0.48099999999999998</v>
      </c>
      <c r="AE286" s="31">
        <v>0.33502777777777787</v>
      </c>
      <c r="AF286" s="30">
        <v>0.11401754250991379</v>
      </c>
      <c r="AG286" s="30" t="s">
        <v>100</v>
      </c>
      <c r="AH286" s="31">
        <v>0.23478260869565215</v>
      </c>
      <c r="AI286" s="1">
        <v>0.50442477876106195</v>
      </c>
      <c r="AJ286" s="31" t="s">
        <v>100</v>
      </c>
      <c r="AK286" s="31" t="s">
        <v>100</v>
      </c>
      <c r="AL286" s="31" t="s">
        <v>100</v>
      </c>
      <c r="AM286" s="31" t="s">
        <v>100</v>
      </c>
      <c r="AN286" s="31">
        <v>0.89473684210526305</v>
      </c>
      <c r="AO286" s="31">
        <v>1.8021201413427561</v>
      </c>
      <c r="AP286" s="31">
        <v>170.22807017543857</v>
      </c>
      <c r="AQ286" s="31">
        <v>84.373913043478254</v>
      </c>
      <c r="AR286" s="31">
        <v>0.88993854902320457</v>
      </c>
      <c r="AS286" s="31">
        <v>1.7143109540636041</v>
      </c>
      <c r="AT286" s="30" t="s">
        <v>100</v>
      </c>
      <c r="AU286" s="30">
        <v>0</v>
      </c>
      <c r="AV286" s="28" t="s">
        <v>100</v>
      </c>
      <c r="AW286" s="28" t="s">
        <v>100</v>
      </c>
      <c r="AX286" s="28">
        <v>3.3099999999999997E-2</v>
      </c>
      <c r="AY286" s="28">
        <v>4.0199999999999993E-2</v>
      </c>
      <c r="AZ286" s="30" t="s">
        <v>100</v>
      </c>
      <c r="BA286" s="30" t="s">
        <v>100</v>
      </c>
      <c r="BB286" s="30">
        <v>-3.3203125E-2</v>
      </c>
      <c r="BC286" s="30">
        <v>5.7703988661672407E-3</v>
      </c>
      <c r="BD286" s="30">
        <v>-8.1417624521072804E-2</v>
      </c>
      <c r="BE286" s="30">
        <v>1.0919540229885059E-2</v>
      </c>
      <c r="BF286" s="30">
        <v>0</v>
      </c>
      <c r="BG286" s="30" t="s">
        <v>100</v>
      </c>
      <c r="BH286" s="29">
        <v>-0.33400000000000002</v>
      </c>
      <c r="BI286" s="29">
        <v>-0.42499999999999999</v>
      </c>
      <c r="BJ286" s="29">
        <v>5.7000000000000002E-2</v>
      </c>
      <c r="BK286" s="29">
        <v>5.7000000000000002E-2</v>
      </c>
      <c r="BL286" s="29">
        <v>5.66</v>
      </c>
      <c r="BM286" s="29">
        <v>5.22</v>
      </c>
      <c r="BN286" s="29">
        <v>0.125</v>
      </c>
      <c r="BO286" s="29">
        <v>0.115</v>
      </c>
      <c r="BP286" s="29">
        <v>5.7000000000000002E-2</v>
      </c>
      <c r="BQ286" s="29">
        <v>2E-3</v>
      </c>
      <c r="BR286" s="29">
        <v>0</v>
      </c>
      <c r="BS286" s="29">
        <v>-1E-3</v>
      </c>
      <c r="BT286" s="30">
        <v>-1.7543859649122806E-2</v>
      </c>
      <c r="BU286" s="29">
        <v>5.8000000000000003E-2</v>
      </c>
      <c r="BV286" s="29">
        <v>-0.42599999999999999</v>
      </c>
      <c r="BW286" s="29">
        <v>-0.42399999999999999</v>
      </c>
      <c r="BX286" s="29">
        <v>12.8</v>
      </c>
      <c r="BY286" s="29">
        <v>9.8780000000000001</v>
      </c>
      <c r="BZ286" s="29">
        <v>11.4</v>
      </c>
      <c r="CA286" s="29">
        <v>10.903</v>
      </c>
      <c r="CB286" s="29">
        <v>0</v>
      </c>
      <c r="CC286" s="31">
        <v>-0.34699999999999998</v>
      </c>
      <c r="CD286" s="31">
        <v>1.07</v>
      </c>
      <c r="CE286" s="31">
        <v>0.36</v>
      </c>
      <c r="CF286" s="31" t="s">
        <v>100</v>
      </c>
      <c r="CG286" s="31" t="s">
        <v>100</v>
      </c>
      <c r="CH286" s="29" t="s">
        <v>100</v>
      </c>
      <c r="CI286" s="29" t="s">
        <v>100</v>
      </c>
      <c r="CJ286" s="29">
        <v>0</v>
      </c>
      <c r="CK286" s="28">
        <f t="shared" si="8"/>
        <v>0</v>
      </c>
      <c r="CL286" s="34">
        <f t="shared" si="9"/>
        <v>0.51912317710721823</v>
      </c>
      <c r="CM286" s="29" t="s">
        <v>100</v>
      </c>
      <c r="CN286" s="29" t="s">
        <v>100</v>
      </c>
      <c r="CO286" s="29" t="s">
        <v>100</v>
      </c>
      <c r="CP286" s="29" t="s">
        <v>100</v>
      </c>
      <c r="CQ286" s="29">
        <v>0.115</v>
      </c>
      <c r="CR286" s="29">
        <v>9.7029999999999994</v>
      </c>
      <c r="CS286" s="29" t="s">
        <v>100</v>
      </c>
      <c r="CT286" s="29">
        <v>0</v>
      </c>
      <c r="CU286" s="29">
        <v>5.7000000000000002E-2</v>
      </c>
      <c r="CV286" s="29">
        <v>10.903</v>
      </c>
      <c r="CW286" s="29">
        <v>0.125</v>
      </c>
      <c r="CX286" s="28">
        <v>-3.3203125E-2</v>
      </c>
      <c r="CY286" s="28">
        <v>5.7703988661672407E-3</v>
      </c>
      <c r="CZ286" s="31">
        <v>77.623999999999995</v>
      </c>
      <c r="DA286" s="5">
        <v>40.180938505321535</v>
      </c>
      <c r="DB286" s="9"/>
      <c r="DC286" s="9"/>
    </row>
    <row r="287" spans="1:107" ht="20">
      <c r="A287" s="25" t="s">
        <v>957</v>
      </c>
      <c r="B287" s="25" t="s">
        <v>958</v>
      </c>
      <c r="C287" s="26" t="s">
        <v>179</v>
      </c>
      <c r="D287" s="26" t="s">
        <v>1137</v>
      </c>
      <c r="E287" s="32" t="s">
        <v>99</v>
      </c>
      <c r="F287" s="32" t="s">
        <v>1138</v>
      </c>
      <c r="G287" s="27">
        <v>0.91</v>
      </c>
      <c r="H287" s="27">
        <v>0.91</v>
      </c>
      <c r="I287" s="28">
        <v>9.0499999999999997E-2</v>
      </c>
      <c r="J287" s="28">
        <v>0.143455</v>
      </c>
      <c r="K287" s="28">
        <v>6.2E-2</v>
      </c>
      <c r="L287" s="28">
        <v>0.1231</v>
      </c>
      <c r="M287" s="28">
        <v>0.102173</v>
      </c>
      <c r="N287" s="28">
        <v>0.143455</v>
      </c>
      <c r="O287" s="28">
        <v>-5.4930409836065563E-2</v>
      </c>
      <c r="P287" s="28">
        <v>-5.5538963389882054E-2</v>
      </c>
      <c r="Q287" s="29">
        <v>18.5</v>
      </c>
      <c r="R287" s="29">
        <v>0</v>
      </c>
      <c r="S287" s="29">
        <v>0</v>
      </c>
      <c r="T287" s="29">
        <v>0</v>
      </c>
      <c r="U287" s="29">
        <v>18.5</v>
      </c>
      <c r="V287" s="29">
        <v>0.95599999999999996</v>
      </c>
      <c r="W287" s="29">
        <v>17.544</v>
      </c>
      <c r="X287" s="30">
        <v>5.1675675675675672E-2</v>
      </c>
      <c r="Y287" s="31">
        <v>2.0789334741288277E-2</v>
      </c>
      <c r="Z287" s="30">
        <v>0</v>
      </c>
      <c r="AA287" s="30">
        <v>0</v>
      </c>
      <c r="AB287" s="30">
        <v>0</v>
      </c>
      <c r="AC287" s="30">
        <v>0</v>
      </c>
      <c r="AD287" s="29">
        <v>2.4E-2</v>
      </c>
      <c r="AE287" s="31">
        <v>1.3330555555555557</v>
      </c>
      <c r="AF287" s="30">
        <v>4.4721359549995794E-2</v>
      </c>
      <c r="AG287" s="30">
        <v>1.244371829478633</v>
      </c>
      <c r="AH287" s="31">
        <v>0.50000000000000011</v>
      </c>
      <c r="AI287" s="1">
        <v>443.33333333333337</v>
      </c>
      <c r="AJ287" s="31">
        <v>16.818181818181817</v>
      </c>
      <c r="AK287" s="31">
        <v>17.12962962962963</v>
      </c>
      <c r="AL287" s="31" t="s">
        <v>100</v>
      </c>
      <c r="AM287" s="31" t="s">
        <v>100</v>
      </c>
      <c r="AN287" s="31">
        <v>1.5948275862068966</v>
      </c>
      <c r="AO287" s="31">
        <v>3.3514492753623193</v>
      </c>
      <c r="AP287" s="31">
        <v>13.190977443609022</v>
      </c>
      <c r="AQ287" s="31">
        <v>9.0432989690721648</v>
      </c>
      <c r="AR287" s="31">
        <v>1.6482525366403609</v>
      </c>
      <c r="AS287" s="31">
        <v>3.1782608695652179</v>
      </c>
      <c r="AT287" s="30">
        <v>8.611111111111111E-2</v>
      </c>
      <c r="AU287" s="30">
        <v>5.0270270270270272E-3</v>
      </c>
      <c r="AV287" s="28">
        <v>5.5199999999999999E-2</v>
      </c>
      <c r="AW287" s="28" t="s">
        <v>100</v>
      </c>
      <c r="AX287" s="28">
        <v>0.107</v>
      </c>
      <c r="AY287" s="28" t="s">
        <v>100</v>
      </c>
      <c r="AZ287" s="30" t="s">
        <v>100</v>
      </c>
      <c r="BA287" s="30" t="s">
        <v>100</v>
      </c>
      <c r="BB287" s="30">
        <v>8.8524590163934436E-2</v>
      </c>
      <c r="BC287" s="30">
        <v>8.7916036610117945E-2</v>
      </c>
      <c r="BD287" s="30">
        <v>0.19708029197080293</v>
      </c>
      <c r="BE287" s="30">
        <v>0.24270072992700728</v>
      </c>
      <c r="BF287" s="30">
        <v>0.23546099290780145</v>
      </c>
      <c r="BG287" s="30" t="s">
        <v>100</v>
      </c>
      <c r="BH287" s="29">
        <v>1.1000000000000001</v>
      </c>
      <c r="BI287" s="29">
        <v>1.08</v>
      </c>
      <c r="BJ287" s="29">
        <v>1.33</v>
      </c>
      <c r="BK287" s="29">
        <v>1.33</v>
      </c>
      <c r="BL287" s="29">
        <v>5.52</v>
      </c>
      <c r="BM287" s="29">
        <v>5.48</v>
      </c>
      <c r="BN287" s="29">
        <v>1.96</v>
      </c>
      <c r="BO287" s="29">
        <v>1.94</v>
      </c>
      <c r="BP287" s="29">
        <v>1.0168368794326241</v>
      </c>
      <c r="BQ287" s="29">
        <v>0</v>
      </c>
      <c r="BR287" s="29">
        <v>0</v>
      </c>
      <c r="BS287" s="29">
        <v>1.28</v>
      </c>
      <c r="BT287" s="30">
        <v>1.258805641190174</v>
      </c>
      <c r="BU287" s="29">
        <v>-0.2631631205673759</v>
      </c>
      <c r="BV287" s="29">
        <v>-0.19999999999999996</v>
      </c>
      <c r="BW287" s="29">
        <v>-0.19999999999999996</v>
      </c>
      <c r="BX287" s="29">
        <v>12.2</v>
      </c>
      <c r="BY287" s="29">
        <v>11.565999999999999</v>
      </c>
      <c r="BZ287" s="29">
        <v>11.6</v>
      </c>
      <c r="CA287" s="29">
        <v>10.644</v>
      </c>
      <c r="CB287" s="29">
        <v>-9.2999999999999999E-2</v>
      </c>
      <c r="CC287" s="31">
        <v>0.371</v>
      </c>
      <c r="CD287" s="31">
        <v>0.70099999999999996</v>
      </c>
      <c r="CE287" s="31">
        <v>0.36</v>
      </c>
      <c r="CF287" s="31" t="s">
        <v>100</v>
      </c>
      <c r="CG287" s="31" t="s">
        <v>100</v>
      </c>
      <c r="CH287" s="29" t="s">
        <v>100</v>
      </c>
      <c r="CI287" s="29" t="s">
        <v>100</v>
      </c>
      <c r="CJ287" s="29">
        <v>-9.2999999999999999E-2</v>
      </c>
      <c r="CK287" s="28" t="str">
        <f t="shared" si="8"/>
        <v>NA</v>
      </c>
      <c r="CL287" s="34">
        <f t="shared" si="9"/>
        <v>0.5186020293122886</v>
      </c>
      <c r="CM287" s="29">
        <v>1.41</v>
      </c>
      <c r="CN287" s="29">
        <v>0.33200000000000002</v>
      </c>
      <c r="CO287" s="29">
        <v>1.08</v>
      </c>
      <c r="CP287" s="29">
        <v>18.5</v>
      </c>
      <c r="CQ287" s="29">
        <v>1.94</v>
      </c>
      <c r="CR287" s="29">
        <v>17.544</v>
      </c>
      <c r="CS287" s="29">
        <v>-0.19999999999999996</v>
      </c>
      <c r="CT287" s="29">
        <v>0</v>
      </c>
      <c r="CU287" s="29">
        <v>1.33</v>
      </c>
      <c r="CV287" s="29">
        <v>10.644</v>
      </c>
      <c r="CW287" s="29">
        <v>1.96</v>
      </c>
      <c r="CX287" s="28">
        <v>8.8524590163934436E-2</v>
      </c>
      <c r="CY287" s="28">
        <v>8.7916036610117945E-2</v>
      </c>
      <c r="CZ287" s="31">
        <v>8.9510204081632665</v>
      </c>
      <c r="DA287" s="5">
        <v>7.5530892448512583</v>
      </c>
      <c r="DB287" s="9"/>
      <c r="DC287" s="9"/>
    </row>
    <row r="288" spans="1:107" ht="20">
      <c r="A288" s="25" t="s">
        <v>296</v>
      </c>
      <c r="B288" s="25" t="s">
        <v>297</v>
      </c>
      <c r="C288" s="26" t="s">
        <v>130</v>
      </c>
      <c r="D288" s="26" t="s">
        <v>1137</v>
      </c>
      <c r="E288" s="32" t="s">
        <v>99</v>
      </c>
      <c r="F288" s="32" t="s">
        <v>1138</v>
      </c>
      <c r="G288" s="27">
        <v>0.73</v>
      </c>
      <c r="H288" s="27">
        <v>1.1513486429272533</v>
      </c>
      <c r="I288" s="28">
        <v>9.0499999999999997E-2</v>
      </c>
      <c r="J288" s="28">
        <v>0.16529705218491642</v>
      </c>
      <c r="K288" s="28">
        <v>3.6999999999999998E-2</v>
      </c>
      <c r="L288" s="28">
        <v>9.8099999999999993E-2</v>
      </c>
      <c r="M288" s="28">
        <v>8.1422999999999995E-2</v>
      </c>
      <c r="N288" s="28">
        <v>0.1333541134531307</v>
      </c>
      <c r="O288" s="28">
        <v>4.9777111319740386E-2</v>
      </c>
      <c r="P288" s="28">
        <v>-0.26388005230781808</v>
      </c>
      <c r="Q288" s="29">
        <v>435.7</v>
      </c>
      <c r="R288" s="29">
        <v>0</v>
      </c>
      <c r="S288" s="29">
        <v>268</v>
      </c>
      <c r="T288" s="29">
        <v>268</v>
      </c>
      <c r="U288" s="29">
        <v>703.7</v>
      </c>
      <c r="V288" s="29">
        <v>161.6</v>
      </c>
      <c r="W288" s="29">
        <v>542.1</v>
      </c>
      <c r="X288" s="30">
        <v>0.22964331391217846</v>
      </c>
      <c r="Y288" s="31">
        <v>0.43468757141295811</v>
      </c>
      <c r="Z288" s="30">
        <v>0.25604280118467565</v>
      </c>
      <c r="AA288" s="30">
        <v>0.38084410970584054</v>
      </c>
      <c r="AB288" s="30">
        <v>0.34416334917169639</v>
      </c>
      <c r="AC288" s="30">
        <v>0.61510213449621298</v>
      </c>
      <c r="AD288" s="29">
        <v>4.2999999999999997E-2</v>
      </c>
      <c r="AE288" s="31">
        <v>2.1533888888888892</v>
      </c>
      <c r="AF288" s="30">
        <v>0.16431676725154984</v>
      </c>
      <c r="AG288" s="30">
        <v>0.60705916790155912</v>
      </c>
      <c r="AH288" s="31">
        <v>0.30081300813008133</v>
      </c>
      <c r="AI288" s="1" t="s">
        <v>100</v>
      </c>
      <c r="AJ288" s="31">
        <v>2.8477124183006537</v>
      </c>
      <c r="AK288" s="31">
        <v>3.4939855653568563</v>
      </c>
      <c r="AL288" s="31">
        <v>42.999999999999993</v>
      </c>
      <c r="AM288" s="31" t="s">
        <v>100</v>
      </c>
      <c r="AN288" s="31">
        <v>0.559522280724284</v>
      </c>
      <c r="AO288" s="31">
        <v>0.31604526331060495</v>
      </c>
      <c r="AP288" s="31" t="s">
        <v>100</v>
      </c>
      <c r="AQ288" s="31" t="s">
        <v>100</v>
      </c>
      <c r="AR288" s="31">
        <v>0.61954285714285717</v>
      </c>
      <c r="AS288" s="31">
        <v>0.39322501088060358</v>
      </c>
      <c r="AT288" s="30">
        <v>0.13071371291098638</v>
      </c>
      <c r="AU288" s="30">
        <v>3.7411062657792059E-2</v>
      </c>
      <c r="AV288" s="28">
        <v>3.302</v>
      </c>
      <c r="AW288" s="28">
        <v>0.59599999999999997</v>
      </c>
      <c r="AX288" s="28">
        <v>0.18</v>
      </c>
      <c r="AY288" s="28">
        <v>3.6699999999999997E-2</v>
      </c>
      <c r="AZ288" s="30" t="s">
        <v>100</v>
      </c>
      <c r="BA288" s="30">
        <v>0.155</v>
      </c>
      <c r="BB288" s="30">
        <v>0.2150741635046568</v>
      </c>
      <c r="BC288" s="30">
        <v>-0.13052593885468741</v>
      </c>
      <c r="BD288" s="30">
        <v>9.2301998519615097E-2</v>
      </c>
      <c r="BE288" s="30">
        <v>-4.6188008882309402E-2</v>
      </c>
      <c r="BF288" s="30">
        <v>6.1635638297872337E-2</v>
      </c>
      <c r="BG288" s="30">
        <v>0.11449999999999999</v>
      </c>
      <c r="BH288" s="29">
        <v>153</v>
      </c>
      <c r="BI288" s="29">
        <v>124.7</v>
      </c>
      <c r="BJ288" s="29">
        <v>-62.4</v>
      </c>
      <c r="BK288" s="29">
        <v>-62.4</v>
      </c>
      <c r="BL288" s="29">
        <v>1378.6</v>
      </c>
      <c r="BM288" s="29">
        <v>1351</v>
      </c>
      <c r="BN288" s="29">
        <v>0.15</v>
      </c>
      <c r="BO288" s="29">
        <v>-9.6199999999999992</v>
      </c>
      <c r="BP288" s="29">
        <v>-58.553936170212765</v>
      </c>
      <c r="BQ288" s="29">
        <v>-5</v>
      </c>
      <c r="BR288" s="29">
        <v>0</v>
      </c>
      <c r="BS288" s="29">
        <v>76.86</v>
      </c>
      <c r="BT288" s="30" t="s">
        <v>100</v>
      </c>
      <c r="BU288" s="29">
        <v>-135.41393617021276</v>
      </c>
      <c r="BV288" s="29">
        <v>52.84</v>
      </c>
      <c r="BW288" s="29">
        <v>47.84</v>
      </c>
      <c r="BX288" s="29">
        <v>579.79999999999995</v>
      </c>
      <c r="BY288" s="29">
        <v>448.59999999999991</v>
      </c>
      <c r="BZ288" s="29">
        <v>778.7</v>
      </c>
      <c r="CA288" s="29">
        <v>875</v>
      </c>
      <c r="CB288" s="29">
        <v>-16.3</v>
      </c>
      <c r="CC288" s="31">
        <v>0.66500000000000004</v>
      </c>
      <c r="CD288" s="31">
        <v>0.999</v>
      </c>
      <c r="CE288" s="31">
        <v>0.36</v>
      </c>
      <c r="CF288" s="31">
        <v>0.87685567909332363</v>
      </c>
      <c r="CG288" s="31">
        <v>2.0900693749129955</v>
      </c>
      <c r="CH288" s="29">
        <v>24.836000000000002</v>
      </c>
      <c r="CI288" s="29">
        <v>45.012000000000008</v>
      </c>
      <c r="CJ288" s="29">
        <v>-16.3</v>
      </c>
      <c r="CK288" s="28">
        <f t="shared" si="8"/>
        <v>-0.30847842543527632</v>
      </c>
      <c r="CL288" s="34">
        <f t="shared" si="9"/>
        <v>1.5755428571428571</v>
      </c>
      <c r="CM288" s="29">
        <v>150.4</v>
      </c>
      <c r="CN288" s="29">
        <v>9.27</v>
      </c>
      <c r="CO288" s="29">
        <v>124.7</v>
      </c>
      <c r="CP288" s="29">
        <v>435.7</v>
      </c>
      <c r="CQ288" s="29" t="s">
        <v>100</v>
      </c>
      <c r="CR288" s="29" t="s">
        <v>100</v>
      </c>
      <c r="CS288" s="29">
        <v>52.84</v>
      </c>
      <c r="CT288" s="29">
        <v>0</v>
      </c>
      <c r="CU288" s="29">
        <v>-62.4</v>
      </c>
      <c r="CV288" s="29">
        <v>875</v>
      </c>
      <c r="CW288" s="29">
        <v>0.15</v>
      </c>
      <c r="CX288" s="28">
        <v>0.2150741635046568</v>
      </c>
      <c r="CY288" s="28">
        <v>-0.13052593885468741</v>
      </c>
      <c r="CZ288" s="31">
        <v>3614.0000000000005</v>
      </c>
      <c r="DA288" s="5">
        <v>9.9580419580419566</v>
      </c>
      <c r="DB288" s="9"/>
      <c r="DC288" s="9"/>
    </row>
    <row r="289" spans="1:107" ht="20">
      <c r="A289" s="25" t="s">
        <v>551</v>
      </c>
      <c r="B289" s="25" t="s">
        <v>552</v>
      </c>
      <c r="C289" s="26" t="s">
        <v>105</v>
      </c>
      <c r="D289" s="26" t="s">
        <v>1137</v>
      </c>
      <c r="E289" s="32" t="s">
        <v>99</v>
      </c>
      <c r="F289" s="32" t="s">
        <v>1138</v>
      </c>
      <c r="G289" s="27">
        <v>0.92</v>
      </c>
      <c r="H289" s="27">
        <v>0.97270979280397996</v>
      </c>
      <c r="I289" s="28">
        <v>9.0499999999999997E-2</v>
      </c>
      <c r="J289" s="28">
        <v>0.14913023624876018</v>
      </c>
      <c r="K289" s="28">
        <v>4.7E-2</v>
      </c>
      <c r="L289" s="28">
        <v>0.1081</v>
      </c>
      <c r="M289" s="28">
        <v>8.9722999999999997E-2</v>
      </c>
      <c r="N289" s="28">
        <v>0.14519180105210652</v>
      </c>
      <c r="O289" s="28">
        <v>3.8723747172972889E-3</v>
      </c>
      <c r="P289" s="28">
        <v>1.9269639555986234E-2</v>
      </c>
      <c r="Q289" s="29">
        <v>184.5</v>
      </c>
      <c r="R289" s="29">
        <v>0</v>
      </c>
      <c r="S289" s="29">
        <v>13.1</v>
      </c>
      <c r="T289" s="29">
        <v>13.1</v>
      </c>
      <c r="U289" s="29">
        <v>197.6</v>
      </c>
      <c r="V289" s="29">
        <v>38.6</v>
      </c>
      <c r="W289" s="29">
        <v>159</v>
      </c>
      <c r="X289" s="30">
        <v>0.19534412955465588</v>
      </c>
      <c r="Y289" s="31">
        <v>0.20533333333333334</v>
      </c>
      <c r="Z289" s="30">
        <v>0.21163166397415187</v>
      </c>
      <c r="AA289" s="30">
        <v>6.6295546558704455E-2</v>
      </c>
      <c r="AB289" s="30">
        <v>0.26844262295081966</v>
      </c>
      <c r="AC289" s="30">
        <v>7.1002710027100263E-2</v>
      </c>
      <c r="AD289" s="29">
        <v>9.8000000000000004E-2</v>
      </c>
      <c r="AE289" s="31">
        <v>-0.15702777777777777</v>
      </c>
      <c r="AF289" s="30">
        <v>6.3245553203367583E-2</v>
      </c>
      <c r="AG289" s="30" t="s">
        <v>100</v>
      </c>
      <c r="AH289" s="31">
        <v>0.18604651162790692</v>
      </c>
      <c r="AI289" s="1">
        <v>4.645962732919255</v>
      </c>
      <c r="AJ289" s="31">
        <v>31.975736568457542</v>
      </c>
      <c r="AK289" s="31">
        <v>31.484641638225256</v>
      </c>
      <c r="AL289" s="31" t="s">
        <v>100</v>
      </c>
      <c r="AM289" s="31" t="s">
        <v>100</v>
      </c>
      <c r="AN289" s="31">
        <v>3.7807377049180331</v>
      </c>
      <c r="AO289" s="31">
        <v>1.1625708884688091</v>
      </c>
      <c r="AP289" s="31">
        <v>21.256684491978607</v>
      </c>
      <c r="AQ289" s="31">
        <v>11.118881118881118</v>
      </c>
      <c r="AR289" s="31">
        <v>6.8240343347639492</v>
      </c>
      <c r="AS289" s="31">
        <v>1.001890359168242</v>
      </c>
      <c r="AT289" s="30">
        <v>3.1399317406143344E-2</v>
      </c>
      <c r="AU289" s="30">
        <v>9.9728997289972904E-4</v>
      </c>
      <c r="AV289" s="28" t="s">
        <v>100</v>
      </c>
      <c r="AW289" s="28" t="s">
        <v>100</v>
      </c>
      <c r="AX289" s="28" t="s">
        <v>100</v>
      </c>
      <c r="AY289" s="28" t="s">
        <v>100</v>
      </c>
      <c r="AZ289" s="30" t="s">
        <v>100</v>
      </c>
      <c r="BA289" s="30" t="s">
        <v>100</v>
      </c>
      <c r="BB289" s="30">
        <v>0.15300261096605747</v>
      </c>
      <c r="BC289" s="30">
        <v>0.16446144060809276</v>
      </c>
      <c r="BD289" s="30">
        <v>3.5152969406118784E-2</v>
      </c>
      <c r="BE289" s="30">
        <v>4.4871025794841035E-2</v>
      </c>
      <c r="BF289" s="30">
        <v>0.1930835734870317</v>
      </c>
      <c r="BG289" s="30" t="s">
        <v>100</v>
      </c>
      <c r="BH289" s="29">
        <v>5.77</v>
      </c>
      <c r="BI289" s="29">
        <v>5.86</v>
      </c>
      <c r="BJ289" s="29">
        <v>7.48</v>
      </c>
      <c r="BK289" s="29">
        <v>7.48</v>
      </c>
      <c r="BL289" s="29">
        <v>158.69999999999999</v>
      </c>
      <c r="BM289" s="29">
        <v>166.7</v>
      </c>
      <c r="BN289" s="29">
        <v>14.5</v>
      </c>
      <c r="BO289" s="29">
        <v>14.3</v>
      </c>
      <c r="BP289" s="29">
        <v>6.0357348703170031</v>
      </c>
      <c r="BQ289" s="29">
        <v>1.5200000000000005</v>
      </c>
      <c r="BR289" s="29">
        <v>0</v>
      </c>
      <c r="BS289" s="29">
        <v>12.27</v>
      </c>
      <c r="BT289" s="30">
        <v>2.0328924751718866</v>
      </c>
      <c r="BU289" s="29">
        <v>-6.2342651296829965</v>
      </c>
      <c r="BV289" s="29">
        <v>-7.93</v>
      </c>
      <c r="BW289" s="29">
        <v>-6.4099999999999993</v>
      </c>
      <c r="BX289" s="29">
        <v>38.299999999999997</v>
      </c>
      <c r="BY289" s="29">
        <v>36.699999999999996</v>
      </c>
      <c r="BZ289" s="29">
        <v>48.8</v>
      </c>
      <c r="CA289" s="29">
        <v>23.299999999999997</v>
      </c>
      <c r="CB289" s="29">
        <v>-0.184</v>
      </c>
      <c r="CC289" s="31">
        <v>-7.5999999999999998E-2</v>
      </c>
      <c r="CD289" s="31">
        <v>-1.7000000000000001E-2</v>
      </c>
      <c r="CE289" s="31">
        <v>0.36</v>
      </c>
      <c r="CF289" s="31" t="s">
        <v>100</v>
      </c>
      <c r="CG289" s="31" t="s">
        <v>100</v>
      </c>
      <c r="CH289" s="29" t="s">
        <v>100</v>
      </c>
      <c r="CI289" s="29" t="s">
        <v>100</v>
      </c>
      <c r="CJ289" s="29">
        <v>-0.184</v>
      </c>
      <c r="CK289" s="28" t="str">
        <f t="shared" si="8"/>
        <v>NA</v>
      </c>
      <c r="CL289" s="34">
        <f t="shared" si="9"/>
        <v>6.8111587982832624</v>
      </c>
      <c r="CM289" s="29">
        <v>6.94</v>
      </c>
      <c r="CN289" s="29">
        <v>1.34</v>
      </c>
      <c r="CO289" s="29">
        <v>5.86</v>
      </c>
      <c r="CP289" s="29">
        <v>184.5</v>
      </c>
      <c r="CQ289" s="29">
        <v>14.3</v>
      </c>
      <c r="CR289" s="29">
        <v>159</v>
      </c>
      <c r="CS289" s="29">
        <v>-7.93</v>
      </c>
      <c r="CT289" s="29">
        <v>0</v>
      </c>
      <c r="CU289" s="29">
        <v>7.48</v>
      </c>
      <c r="CV289" s="29">
        <v>23.299999999999997</v>
      </c>
      <c r="CW289" s="29">
        <v>14.5</v>
      </c>
      <c r="CX289" s="28">
        <v>0.15300261096605747</v>
      </c>
      <c r="CY289" s="28">
        <v>0.16446144060809276</v>
      </c>
      <c r="CZ289" s="31">
        <v>10.96551724137931</v>
      </c>
      <c r="DA289" s="5">
        <v>27.428571428571427</v>
      </c>
      <c r="DB289" s="9"/>
      <c r="DC289" s="9"/>
    </row>
    <row r="290" spans="1:107" ht="20">
      <c r="A290" s="25" t="s">
        <v>807</v>
      </c>
      <c r="B290" s="25" t="s">
        <v>808</v>
      </c>
      <c r="C290" s="26" t="s">
        <v>118</v>
      </c>
      <c r="D290" s="26" t="s">
        <v>1137</v>
      </c>
      <c r="E290" s="32" t="s">
        <v>99</v>
      </c>
      <c r="F290" s="32" t="s">
        <v>1138</v>
      </c>
      <c r="G290" s="27">
        <v>0.91</v>
      </c>
      <c r="H290" s="27">
        <v>1.1859136363636362</v>
      </c>
      <c r="I290" s="28">
        <v>9.0499999999999997E-2</v>
      </c>
      <c r="J290" s="28">
        <v>0.16842518409090906</v>
      </c>
      <c r="K290" s="28">
        <v>2.7E-2</v>
      </c>
      <c r="L290" s="28">
        <v>8.8099999999999998E-2</v>
      </c>
      <c r="M290" s="28">
        <v>7.3122999999999994E-2</v>
      </c>
      <c r="N290" s="28">
        <v>0.13963499288498138</v>
      </c>
      <c r="O290" s="28">
        <v>-0.15043117211486115</v>
      </c>
      <c r="P290" s="28">
        <v>-0.11683387324276939</v>
      </c>
      <c r="Q290" s="29">
        <v>7</v>
      </c>
      <c r="R290" s="29">
        <v>0</v>
      </c>
      <c r="S290" s="29">
        <v>3.03</v>
      </c>
      <c r="T290" s="29">
        <v>3.03</v>
      </c>
      <c r="U290" s="29">
        <v>10.029999999999999</v>
      </c>
      <c r="V290" s="29">
        <v>2.76</v>
      </c>
      <c r="W290" s="29">
        <v>7.27</v>
      </c>
      <c r="X290" s="30">
        <v>0.27517447657028915</v>
      </c>
      <c r="Y290" s="31">
        <v>0.1191588785046729</v>
      </c>
      <c r="Z290" s="30">
        <v>9.3144789425146007E-2</v>
      </c>
      <c r="AA290" s="30">
        <v>0.30209371884346958</v>
      </c>
      <c r="AB290" s="30">
        <v>0.10271186440677965</v>
      </c>
      <c r="AC290" s="30">
        <v>0.43285714285714283</v>
      </c>
      <c r="AD290" s="29">
        <v>1.6E-2</v>
      </c>
      <c r="AE290" s="31">
        <v>1.3643888888888889</v>
      </c>
      <c r="AF290" s="30">
        <v>0.30822070014844882</v>
      </c>
      <c r="AG290" s="30">
        <v>0.23165218937472887</v>
      </c>
      <c r="AH290" s="31">
        <v>0.31914893617021273</v>
      </c>
      <c r="AI290" s="1">
        <v>4.1392405063291138</v>
      </c>
      <c r="AJ290" s="31">
        <v>11.764705882352942</v>
      </c>
      <c r="AK290" s="31">
        <v>11.647254575707155</v>
      </c>
      <c r="AL290" s="31" t="s">
        <v>100</v>
      </c>
      <c r="AM290" s="31" t="s">
        <v>100</v>
      </c>
      <c r="AN290" s="31">
        <v>0.23728813559322035</v>
      </c>
      <c r="AO290" s="31">
        <v>0.19943019943019943</v>
      </c>
      <c r="AP290" s="31">
        <v>7.410805300713557</v>
      </c>
      <c r="AQ290" s="31">
        <v>4.2023121387283231</v>
      </c>
      <c r="AR290" s="31">
        <v>0.24420557608330531</v>
      </c>
      <c r="AS290" s="31">
        <v>0.2071225071225071</v>
      </c>
      <c r="AT290" s="30">
        <v>0</v>
      </c>
      <c r="AU290" s="30">
        <v>0</v>
      </c>
      <c r="AV290" s="28">
        <v>-0.34700000000000003</v>
      </c>
      <c r="AW290" s="28">
        <v>-0.127</v>
      </c>
      <c r="AX290" s="28">
        <v>2.0099999999999996E-2</v>
      </c>
      <c r="AY290" s="28">
        <v>4.9299999999999997E-2</v>
      </c>
      <c r="AZ290" s="30" t="s">
        <v>100</v>
      </c>
      <c r="BA290" s="30" t="s">
        <v>100</v>
      </c>
      <c r="BB290" s="30">
        <v>1.7994011976047903E-2</v>
      </c>
      <c r="BC290" s="30">
        <v>2.280111964221199E-2</v>
      </c>
      <c r="BD290" s="30">
        <v>1.788690476190476E-2</v>
      </c>
      <c r="BE290" s="30">
        <v>2.9196428571428571E-2</v>
      </c>
      <c r="BF290" s="30">
        <v>0.29953379953379955</v>
      </c>
      <c r="BG290" s="30">
        <v>0.15410000000000001</v>
      </c>
      <c r="BH290" s="29">
        <v>0.59499999999999997</v>
      </c>
      <c r="BI290" s="29">
        <v>0.60099999999999998</v>
      </c>
      <c r="BJ290" s="29">
        <v>0.98099999999999998</v>
      </c>
      <c r="BK290" s="29">
        <v>0.98099999999999998</v>
      </c>
      <c r="BL290" s="29">
        <v>35.1</v>
      </c>
      <c r="BM290" s="29">
        <v>33.6</v>
      </c>
      <c r="BN290" s="29">
        <v>1.79</v>
      </c>
      <c r="BO290" s="29">
        <v>1.73</v>
      </c>
      <c r="BP290" s="29">
        <v>0.68715734265734263</v>
      </c>
      <c r="BQ290" s="29">
        <v>-1.34</v>
      </c>
      <c r="BR290" s="29">
        <v>0</v>
      </c>
      <c r="BS290" s="29">
        <v>0.53500000000000003</v>
      </c>
      <c r="BT290" s="30">
        <v>0.77856986571819653</v>
      </c>
      <c r="BU290" s="29">
        <v>0.1521573426573426</v>
      </c>
      <c r="BV290" s="29">
        <v>1.4060000000000001</v>
      </c>
      <c r="BW290" s="29">
        <v>6.5999999999999948E-2</v>
      </c>
      <c r="BX290" s="29">
        <v>33.4</v>
      </c>
      <c r="BY290" s="29">
        <v>30.136999999999997</v>
      </c>
      <c r="BZ290" s="29">
        <v>29.5</v>
      </c>
      <c r="CA290" s="29">
        <v>29.770000000000003</v>
      </c>
      <c r="CB290" s="29">
        <v>0</v>
      </c>
      <c r="CC290" s="31">
        <v>0.47599999999999998</v>
      </c>
      <c r="CD290" s="31">
        <v>0.52200000000000002</v>
      </c>
      <c r="CE290" s="31">
        <v>0.36</v>
      </c>
      <c r="CF290" s="31">
        <v>0.70814227327020707</v>
      </c>
      <c r="CG290" s="31">
        <v>0.6354713571011249</v>
      </c>
      <c r="CH290" s="29">
        <v>2.2299999999999995</v>
      </c>
      <c r="CI290" s="29">
        <v>1.7140000000000004</v>
      </c>
      <c r="CJ290" s="29">
        <v>0</v>
      </c>
      <c r="CK290" s="28">
        <f t="shared" si="8"/>
        <v>0</v>
      </c>
      <c r="CL290" s="34">
        <f t="shared" si="9"/>
        <v>1.1790393013100435</v>
      </c>
      <c r="CM290" s="29">
        <v>0.85799999999999998</v>
      </c>
      <c r="CN290" s="29">
        <v>0.25700000000000001</v>
      </c>
      <c r="CO290" s="29">
        <v>0.60099999999999998</v>
      </c>
      <c r="CP290" s="29">
        <v>7</v>
      </c>
      <c r="CQ290" s="29">
        <v>1.73</v>
      </c>
      <c r="CR290" s="29">
        <v>7.27</v>
      </c>
      <c r="CS290" s="29" t="s">
        <v>100</v>
      </c>
      <c r="CT290" s="29">
        <v>0</v>
      </c>
      <c r="CU290" s="29">
        <v>0.98099999999999998</v>
      </c>
      <c r="CV290" s="29">
        <v>29.770000000000003</v>
      </c>
      <c r="CW290" s="29">
        <v>1.79</v>
      </c>
      <c r="CX290" s="28">
        <v>1.7994011976047903E-2</v>
      </c>
      <c r="CY290" s="28">
        <v>2.280111964221199E-2</v>
      </c>
      <c r="CZ290" s="31">
        <v>4.0614525139664801</v>
      </c>
      <c r="DA290" s="5">
        <v>18.334481909918779</v>
      </c>
      <c r="DB290" s="9"/>
      <c r="DC290" s="9"/>
    </row>
    <row r="291" spans="1:107" ht="20">
      <c r="A291" s="25" t="s">
        <v>571</v>
      </c>
      <c r="B291" s="25" t="s">
        <v>572</v>
      </c>
      <c r="C291" s="26" t="s">
        <v>120</v>
      </c>
      <c r="D291" s="26" t="s">
        <v>1137</v>
      </c>
      <c r="E291" s="32" t="s">
        <v>99</v>
      </c>
      <c r="F291" s="32" t="s">
        <v>1138</v>
      </c>
      <c r="G291" s="27">
        <v>0.67</v>
      </c>
      <c r="H291" s="27">
        <v>0.78417071784260683</v>
      </c>
      <c r="I291" s="28">
        <v>9.0499999999999997E-2</v>
      </c>
      <c r="J291" s="28">
        <v>0.13206744996475592</v>
      </c>
      <c r="K291" s="28">
        <v>3.2000000000000001E-2</v>
      </c>
      <c r="L291" s="28">
        <v>9.3100000000000002E-2</v>
      </c>
      <c r="M291" s="28">
        <v>7.7272999999999994E-2</v>
      </c>
      <c r="N291" s="28">
        <v>0.1218754804501328</v>
      </c>
      <c r="O291" s="28">
        <v>6.7397074800973678E-2</v>
      </c>
      <c r="P291" s="28">
        <v>7.9325856684255847E-3</v>
      </c>
      <c r="Q291" s="29">
        <v>442</v>
      </c>
      <c r="R291" s="29">
        <v>0</v>
      </c>
      <c r="S291" s="29">
        <v>101</v>
      </c>
      <c r="T291" s="29">
        <v>101</v>
      </c>
      <c r="U291" s="29">
        <v>543</v>
      </c>
      <c r="V291" s="29">
        <v>56.6</v>
      </c>
      <c r="W291" s="29">
        <v>486.4</v>
      </c>
      <c r="X291" s="30">
        <v>0.10423572744014734</v>
      </c>
      <c r="Y291" s="31">
        <v>0.21780789442490814</v>
      </c>
      <c r="Z291" s="30">
        <v>0.5623608017817372</v>
      </c>
      <c r="AA291" s="30">
        <v>0.1860036832412523</v>
      </c>
      <c r="AB291" s="30">
        <v>1.2849872773536897</v>
      </c>
      <c r="AC291" s="30">
        <v>0.22850678733031674</v>
      </c>
      <c r="AD291" s="29">
        <v>8.6999999999999994E-2</v>
      </c>
      <c r="AE291" s="31">
        <v>1.7925277777777779</v>
      </c>
      <c r="AF291" s="30">
        <v>0.19493588689617927</v>
      </c>
      <c r="AG291" s="30">
        <v>0.4185991676507429</v>
      </c>
      <c r="AH291" s="31">
        <v>0.16756756756756758</v>
      </c>
      <c r="AI291" s="1">
        <v>5.0103092783505163</v>
      </c>
      <c r="AJ291" s="31">
        <v>29.078947368421055</v>
      </c>
      <c r="AK291" s="31">
        <v>29.664429530201343</v>
      </c>
      <c r="AL291" s="31">
        <v>28.999999999999996</v>
      </c>
      <c r="AM291" s="31">
        <v>1.0690789473684212</v>
      </c>
      <c r="AN291" s="31">
        <v>5.6234096692111963</v>
      </c>
      <c r="AO291" s="31">
        <v>2.9117259552042158</v>
      </c>
      <c r="AP291" s="31">
        <v>20.016460905349792</v>
      </c>
      <c r="AQ291" s="31">
        <v>14.966153846153846</v>
      </c>
      <c r="AR291" s="31">
        <v>3.9544715447154468</v>
      </c>
      <c r="AS291" s="31">
        <v>3.2042160737812906</v>
      </c>
      <c r="AT291" s="30">
        <v>8.1208053691275164E-2</v>
      </c>
      <c r="AU291" s="30">
        <v>2.7375565610859728E-3</v>
      </c>
      <c r="AV291" s="28">
        <v>0.17</v>
      </c>
      <c r="AW291" s="28">
        <v>0.25600000000000001</v>
      </c>
      <c r="AX291" s="28">
        <v>0.28399999999999997</v>
      </c>
      <c r="AY291" s="28">
        <v>0.30599999999999999</v>
      </c>
      <c r="AZ291" s="30">
        <v>0.27200000000000002</v>
      </c>
      <c r="BA291" s="30">
        <v>0.183</v>
      </c>
      <c r="BB291" s="30">
        <v>0.1994645247657296</v>
      </c>
      <c r="BC291" s="30">
        <v>0.12980806611855839</v>
      </c>
      <c r="BD291" s="30">
        <v>0.10067567567567567</v>
      </c>
      <c r="BE291" s="30">
        <v>0.16418918918918921</v>
      </c>
      <c r="BF291" s="30">
        <v>0.2542713567839196</v>
      </c>
      <c r="BG291" s="30">
        <v>0.34990000000000004</v>
      </c>
      <c r="BH291" s="29">
        <v>15.2</v>
      </c>
      <c r="BI291" s="29">
        <v>14.9</v>
      </c>
      <c r="BJ291" s="29">
        <v>24.3</v>
      </c>
      <c r="BK291" s="29">
        <v>24.3</v>
      </c>
      <c r="BL291" s="29">
        <v>151.80000000000001</v>
      </c>
      <c r="BM291" s="29">
        <v>148</v>
      </c>
      <c r="BN291" s="29">
        <v>31.6</v>
      </c>
      <c r="BO291" s="29">
        <v>32.5</v>
      </c>
      <c r="BP291" s="29">
        <v>18.121206030150752</v>
      </c>
      <c r="BQ291" s="29">
        <v>-41.292000000000002</v>
      </c>
      <c r="BR291" s="29">
        <v>0</v>
      </c>
      <c r="BS291" s="29">
        <v>14.2</v>
      </c>
      <c r="BT291" s="30">
        <v>0.78361230352844613</v>
      </c>
      <c r="BU291" s="29">
        <v>3.9212060301507528</v>
      </c>
      <c r="BV291" s="29">
        <v>41.992000000000004</v>
      </c>
      <c r="BW291" s="29">
        <v>0.70000000000000107</v>
      </c>
      <c r="BX291" s="29">
        <v>74.7</v>
      </c>
      <c r="BY291" s="29">
        <v>139.60000000000002</v>
      </c>
      <c r="BZ291" s="29">
        <v>78.599999999999994</v>
      </c>
      <c r="CA291" s="29">
        <v>123</v>
      </c>
      <c r="CB291" s="29">
        <v>-1.21</v>
      </c>
      <c r="CC291" s="31">
        <v>0.54400000000000004</v>
      </c>
      <c r="CD291" s="31">
        <v>0.85099999999999998</v>
      </c>
      <c r="CE291" s="31">
        <v>0.36</v>
      </c>
      <c r="CF291" s="31" t="s">
        <v>100</v>
      </c>
      <c r="CG291" s="31" t="s">
        <v>100</v>
      </c>
      <c r="CH291" s="29" t="s">
        <v>100</v>
      </c>
      <c r="CI291" s="29" t="s">
        <v>100</v>
      </c>
      <c r="CJ291" s="29">
        <v>-1.21</v>
      </c>
      <c r="CK291" s="28">
        <f t="shared" si="8"/>
        <v>-2.8815012383311103E-2</v>
      </c>
      <c r="CL291" s="34">
        <f t="shared" si="9"/>
        <v>1.2341463414634146</v>
      </c>
      <c r="CM291" s="29">
        <v>19.899999999999999</v>
      </c>
      <c r="CN291" s="29">
        <v>5.0599999999999996</v>
      </c>
      <c r="CO291" s="29">
        <v>14.9</v>
      </c>
      <c r="CP291" s="29">
        <v>442</v>
      </c>
      <c r="CQ291" s="29">
        <v>32.5</v>
      </c>
      <c r="CR291" s="29">
        <v>486.4</v>
      </c>
      <c r="CS291" s="29">
        <v>41.992000000000004</v>
      </c>
      <c r="CT291" s="29">
        <v>0.7417999999999999</v>
      </c>
      <c r="CU291" s="29">
        <v>24.322600000000001</v>
      </c>
      <c r="CV291" s="29">
        <v>123.7418</v>
      </c>
      <c r="CW291" s="29">
        <v>31.824000000000002</v>
      </c>
      <c r="CX291" s="28">
        <v>0.19780280958301633</v>
      </c>
      <c r="CY291" s="28">
        <v>0.12924203264805947</v>
      </c>
      <c r="CZ291" s="31">
        <v>15.284062342885871</v>
      </c>
      <c r="DA291" s="5">
        <v>3.6708994708994709</v>
      </c>
      <c r="DB291" s="9"/>
      <c r="DC291" s="9"/>
    </row>
    <row r="292" spans="1:107" ht="20">
      <c r="A292" s="25" t="s">
        <v>803</v>
      </c>
      <c r="B292" s="25" t="s">
        <v>804</v>
      </c>
      <c r="C292" s="26" t="s">
        <v>151</v>
      </c>
      <c r="D292" s="26" t="s">
        <v>1137</v>
      </c>
      <c r="E292" s="32" t="s">
        <v>99</v>
      </c>
      <c r="F292" s="32" t="s">
        <v>1138</v>
      </c>
      <c r="G292" s="27">
        <v>0.79</v>
      </c>
      <c r="H292" s="27">
        <v>0.95543736100815424</v>
      </c>
      <c r="I292" s="28">
        <v>9.0499999999999997E-2</v>
      </c>
      <c r="J292" s="28">
        <v>0.14756708117123796</v>
      </c>
      <c r="K292" s="28">
        <v>3.2000000000000001E-2</v>
      </c>
      <c r="L292" s="28">
        <v>9.3100000000000002E-2</v>
      </c>
      <c r="M292" s="28">
        <v>7.7272999999999994E-2</v>
      </c>
      <c r="N292" s="28">
        <v>0.1353954121973644</v>
      </c>
      <c r="O292" s="28">
        <v>-0.19109071530260691</v>
      </c>
      <c r="P292" s="28">
        <v>-0.12272748855842969</v>
      </c>
      <c r="Q292" s="29">
        <v>269.8</v>
      </c>
      <c r="R292" s="29">
        <v>0</v>
      </c>
      <c r="S292" s="29">
        <v>56.5</v>
      </c>
      <c r="T292" s="29">
        <v>56.5</v>
      </c>
      <c r="U292" s="29">
        <v>326.3</v>
      </c>
      <c r="V292" s="29">
        <v>2.0299999999999998</v>
      </c>
      <c r="W292" s="29">
        <v>324.27000000000004</v>
      </c>
      <c r="X292" s="30">
        <v>6.221268771069567E-3</v>
      </c>
      <c r="Y292" s="31">
        <v>1.1848341232227488</v>
      </c>
      <c r="Z292" s="30">
        <v>0.28391959798994976</v>
      </c>
      <c r="AA292" s="30">
        <v>0.17315353968740421</v>
      </c>
      <c r="AB292" s="30">
        <v>0.39649122807017545</v>
      </c>
      <c r="AC292" s="30">
        <v>0.20941438102297999</v>
      </c>
      <c r="AD292" s="29">
        <v>1.4E-2</v>
      </c>
      <c r="AE292" s="31">
        <v>0.76886111111111144</v>
      </c>
      <c r="AF292" s="30">
        <v>0.28982753492378877</v>
      </c>
      <c r="AG292" s="30">
        <v>0.28620469073724147</v>
      </c>
      <c r="AH292" s="31">
        <v>0.25</v>
      </c>
      <c r="AI292" s="1">
        <v>0.4209790209790209</v>
      </c>
      <c r="AJ292" s="31" t="s">
        <v>100</v>
      </c>
      <c r="AK292" s="31" t="s">
        <v>100</v>
      </c>
      <c r="AL292" s="31" t="s">
        <v>100</v>
      </c>
      <c r="AM292" s="31" t="s">
        <v>100</v>
      </c>
      <c r="AN292" s="31">
        <v>1.8933333333333333</v>
      </c>
      <c r="AO292" s="31">
        <v>13.626262626262626</v>
      </c>
      <c r="AP292" s="31">
        <v>107.7308970099668</v>
      </c>
      <c r="AQ292" s="31">
        <v>49.206373292867987</v>
      </c>
      <c r="AR292" s="31">
        <v>1.6462913133979795</v>
      </c>
      <c r="AS292" s="31">
        <v>16.377272727272729</v>
      </c>
      <c r="AT292" s="30" t="s">
        <v>100</v>
      </c>
      <c r="AU292" s="30">
        <v>0</v>
      </c>
      <c r="AV292" s="28" t="s">
        <v>100</v>
      </c>
      <c r="AW292" s="28" t="s">
        <v>100</v>
      </c>
      <c r="AX292" s="28" t="s">
        <v>100</v>
      </c>
      <c r="AY292" s="28" t="s">
        <v>100</v>
      </c>
      <c r="AZ292" s="30">
        <v>0.65799999999999992</v>
      </c>
      <c r="BA292" s="30" t="s">
        <v>100</v>
      </c>
      <c r="BB292" s="30">
        <v>-4.3523634131368935E-2</v>
      </c>
      <c r="BC292" s="30">
        <v>1.2667923638934715E-2</v>
      </c>
      <c r="BD292" s="30">
        <v>-0.20730994152046781</v>
      </c>
      <c r="BE292" s="30">
        <v>8.8011695906432735E-2</v>
      </c>
      <c r="BF292" s="30">
        <v>0</v>
      </c>
      <c r="BG292" s="30">
        <v>0.10150000000000001</v>
      </c>
      <c r="BH292" s="29">
        <v>-8.77</v>
      </c>
      <c r="BI292" s="29">
        <v>-7.09</v>
      </c>
      <c r="BJ292" s="29">
        <v>3.01</v>
      </c>
      <c r="BK292" s="29">
        <v>3.01</v>
      </c>
      <c r="BL292" s="29">
        <v>19.8</v>
      </c>
      <c r="BM292" s="29">
        <v>34.200000000000003</v>
      </c>
      <c r="BN292" s="29">
        <v>4.2699999999999996</v>
      </c>
      <c r="BO292" s="29">
        <v>6.59</v>
      </c>
      <c r="BP292" s="29">
        <v>3.01</v>
      </c>
      <c r="BQ292" s="29">
        <v>9.0999999999999943</v>
      </c>
      <c r="BR292" s="29">
        <v>0</v>
      </c>
      <c r="BS292" s="29">
        <v>0.70299999999999996</v>
      </c>
      <c r="BT292" s="30">
        <v>0.23355481727574751</v>
      </c>
      <c r="BU292" s="29">
        <v>2.3069999999999999</v>
      </c>
      <c r="BV292" s="29">
        <v>-16.892999999999994</v>
      </c>
      <c r="BW292" s="29">
        <v>-7.7930000000000001</v>
      </c>
      <c r="BX292" s="29">
        <v>162.9</v>
      </c>
      <c r="BY292" s="29">
        <v>237.608</v>
      </c>
      <c r="BZ292" s="29">
        <v>142.5</v>
      </c>
      <c r="CA292" s="29">
        <v>196.97</v>
      </c>
      <c r="CB292" s="29">
        <v>0</v>
      </c>
      <c r="CC292" s="31">
        <v>0.55300000000000005</v>
      </c>
      <c r="CD292" s="31">
        <v>-0.28399999999999997</v>
      </c>
      <c r="CE292" s="31">
        <v>0.36</v>
      </c>
      <c r="CF292" s="31" t="s">
        <v>100</v>
      </c>
      <c r="CG292" s="31" t="s">
        <v>100</v>
      </c>
      <c r="CH292" s="29" t="s">
        <v>100</v>
      </c>
      <c r="CI292" s="29" t="s">
        <v>100</v>
      </c>
      <c r="CJ292" s="29">
        <v>0</v>
      </c>
      <c r="CK292" s="28">
        <f t="shared" si="8"/>
        <v>0</v>
      </c>
      <c r="CL292" s="34">
        <f t="shared" si="9"/>
        <v>0.10052292227242728</v>
      </c>
      <c r="CM292" s="29" t="s">
        <v>100</v>
      </c>
      <c r="CN292" s="29" t="s">
        <v>100</v>
      </c>
      <c r="CO292" s="29" t="s">
        <v>100</v>
      </c>
      <c r="CP292" s="29" t="s">
        <v>100</v>
      </c>
      <c r="CQ292" s="29">
        <v>6.59</v>
      </c>
      <c r="CR292" s="29">
        <v>324.27000000000004</v>
      </c>
      <c r="CS292" s="29" t="s">
        <v>100</v>
      </c>
      <c r="CT292" s="29">
        <v>0</v>
      </c>
      <c r="CU292" s="29">
        <v>3.01</v>
      </c>
      <c r="CV292" s="29">
        <v>196.97</v>
      </c>
      <c r="CW292" s="29">
        <v>4.2699999999999996</v>
      </c>
      <c r="CX292" s="28">
        <v>-4.3523634131368935E-2</v>
      </c>
      <c r="CY292" s="28">
        <v>1.2667923638934715E-2</v>
      </c>
      <c r="CZ292" s="31">
        <v>75.941451990632331</v>
      </c>
      <c r="DA292" s="5">
        <v>1.5713787085514834</v>
      </c>
      <c r="DB292" s="9"/>
      <c r="DC292" s="9"/>
    </row>
    <row r="293" spans="1:107" ht="20">
      <c r="A293" s="25" t="s">
        <v>1029</v>
      </c>
      <c r="B293" s="25" t="s">
        <v>1030</v>
      </c>
      <c r="C293" s="26" t="s">
        <v>106</v>
      </c>
      <c r="D293" s="26" t="s">
        <v>1137</v>
      </c>
      <c r="E293" s="32" t="s">
        <v>99</v>
      </c>
      <c r="F293" s="32" t="s">
        <v>1138</v>
      </c>
      <c r="G293" s="27">
        <v>0.89</v>
      </c>
      <c r="H293" s="27">
        <v>1.1259160201442766</v>
      </c>
      <c r="I293" s="28">
        <v>9.0499999999999997E-2</v>
      </c>
      <c r="J293" s="28">
        <v>0.16299539982305702</v>
      </c>
      <c r="K293" s="28">
        <v>3.2000000000000001E-2</v>
      </c>
      <c r="L293" s="28">
        <v>9.3100000000000002E-2</v>
      </c>
      <c r="M293" s="28">
        <v>7.7272999999999994E-2</v>
      </c>
      <c r="N293" s="28">
        <v>0.13370691321684589</v>
      </c>
      <c r="O293" s="28">
        <v>-0.11257077137295088</v>
      </c>
      <c r="P293" s="28">
        <v>-8.8921966980286732E-2</v>
      </c>
      <c r="Q293" s="29">
        <v>47.4</v>
      </c>
      <c r="R293" s="29">
        <v>0</v>
      </c>
      <c r="S293" s="29">
        <v>24.6</v>
      </c>
      <c r="T293" s="29">
        <v>24.6</v>
      </c>
      <c r="U293" s="29">
        <v>72</v>
      </c>
      <c r="V293" s="29">
        <v>15.8</v>
      </c>
      <c r="W293" s="29">
        <v>56.2</v>
      </c>
      <c r="X293" s="30">
        <v>0.21944444444444444</v>
      </c>
      <c r="Y293" s="31">
        <v>0.16389879928282958</v>
      </c>
      <c r="Z293" s="30">
        <v>0.22363636363636366</v>
      </c>
      <c r="AA293" s="30">
        <v>0.34166666666666667</v>
      </c>
      <c r="AB293" s="30">
        <v>0.28805620608899296</v>
      </c>
      <c r="AC293" s="30">
        <v>0.51898734177215189</v>
      </c>
      <c r="AD293" s="29">
        <v>8.9999999999999993E-3</v>
      </c>
      <c r="AE293" s="31">
        <v>1.5366944444444444</v>
      </c>
      <c r="AF293" s="30">
        <v>0.13784048752090222</v>
      </c>
      <c r="AG293" s="30">
        <v>0.4450796794424921</v>
      </c>
      <c r="AH293" s="31">
        <v>0.30434782608695649</v>
      </c>
      <c r="AI293" s="1">
        <v>4.3160621761658033</v>
      </c>
      <c r="AJ293" s="31">
        <v>9.6146044624746452</v>
      </c>
      <c r="AK293" s="31">
        <v>9.9789473684210517</v>
      </c>
      <c r="AL293" s="31" t="s">
        <v>100</v>
      </c>
      <c r="AM293" s="31" t="s">
        <v>100</v>
      </c>
      <c r="AN293" s="31">
        <v>0.55503512880562056</v>
      </c>
      <c r="AO293" s="31">
        <v>0.28884826325411334</v>
      </c>
      <c r="AP293" s="31">
        <v>6.7466986794717894</v>
      </c>
      <c r="AQ293" s="31">
        <v>4.8448275862068968</v>
      </c>
      <c r="AR293" s="31">
        <v>0.59660297239915072</v>
      </c>
      <c r="AS293" s="31">
        <v>0.34247410115783061</v>
      </c>
      <c r="AT293" s="30">
        <v>0.22315789473684211</v>
      </c>
      <c r="AU293" s="30">
        <v>2.2362869198312239E-2</v>
      </c>
      <c r="AV293" s="28">
        <v>1.891</v>
      </c>
      <c r="AW293" s="28">
        <v>-1.5700000000000002E-2</v>
      </c>
      <c r="AX293" s="28">
        <v>0.22600000000000001</v>
      </c>
      <c r="AY293" s="28">
        <v>8.8300000000000003E-2</v>
      </c>
      <c r="AZ293" s="30" t="s">
        <v>100</v>
      </c>
      <c r="BA293" s="30" t="s">
        <v>100</v>
      </c>
      <c r="BB293" s="30">
        <v>5.0424628450106153E-2</v>
      </c>
      <c r="BC293" s="30">
        <v>4.4784946236559146E-2</v>
      </c>
      <c r="BD293" s="30">
        <v>3.1353135313531351E-2</v>
      </c>
      <c r="BE293" s="30">
        <v>5.4983498349834986E-2</v>
      </c>
      <c r="BF293" s="30">
        <v>0.48924731182795694</v>
      </c>
      <c r="BG293" s="30">
        <v>4.4299999999999999E-3</v>
      </c>
      <c r="BH293" s="29">
        <v>4.93</v>
      </c>
      <c r="BI293" s="29">
        <v>4.75</v>
      </c>
      <c r="BJ293" s="29">
        <v>8.33</v>
      </c>
      <c r="BK293" s="29">
        <v>8.33</v>
      </c>
      <c r="BL293" s="29">
        <v>164.1</v>
      </c>
      <c r="BM293" s="29">
        <v>151.5</v>
      </c>
      <c r="BN293" s="29">
        <v>13.1</v>
      </c>
      <c r="BO293" s="29">
        <v>11.6</v>
      </c>
      <c r="BP293" s="29">
        <v>4.2545698924731186</v>
      </c>
      <c r="BQ293" s="29">
        <v>2.2999999999999989</v>
      </c>
      <c r="BR293" s="29">
        <v>0</v>
      </c>
      <c r="BS293" s="29">
        <v>1.4569999999999999</v>
      </c>
      <c r="BT293" s="30">
        <v>0.3424552979086371</v>
      </c>
      <c r="BU293" s="29">
        <v>2.7975698924731187</v>
      </c>
      <c r="BV293" s="29">
        <v>0.99300000000000122</v>
      </c>
      <c r="BW293" s="29">
        <v>3.2930000000000001</v>
      </c>
      <c r="BX293" s="29">
        <v>94.2</v>
      </c>
      <c r="BY293" s="29">
        <v>94.999999999999986</v>
      </c>
      <c r="BZ293" s="29">
        <v>85.4</v>
      </c>
      <c r="CA293" s="29">
        <v>94.2</v>
      </c>
      <c r="CB293" s="29">
        <v>-1.06</v>
      </c>
      <c r="CC293" s="31">
        <v>0.40899999999999997</v>
      </c>
      <c r="CD293" s="31">
        <v>0.84599999999999997</v>
      </c>
      <c r="CE293" s="31">
        <v>0.36</v>
      </c>
      <c r="CF293" s="31" t="s">
        <v>100</v>
      </c>
      <c r="CG293" s="31" t="s">
        <v>100</v>
      </c>
      <c r="CH293" s="29" t="s">
        <v>100</v>
      </c>
      <c r="CI293" s="29" t="s">
        <v>100</v>
      </c>
      <c r="CJ293" s="29">
        <v>-1.06</v>
      </c>
      <c r="CK293" s="28">
        <f t="shared" si="8"/>
        <v>-1.0674723061429998</v>
      </c>
      <c r="CL293" s="34">
        <f t="shared" si="9"/>
        <v>1.7420382165605095</v>
      </c>
      <c r="CM293" s="29">
        <v>9.3000000000000007</v>
      </c>
      <c r="CN293" s="29">
        <v>4.55</v>
      </c>
      <c r="CO293" s="29">
        <v>4.75</v>
      </c>
      <c r="CP293" s="29">
        <v>47.4</v>
      </c>
      <c r="CQ293" s="29">
        <v>11.6</v>
      </c>
      <c r="CR293" s="29">
        <v>56.2</v>
      </c>
      <c r="CS293" s="29">
        <v>0.99300000000000122</v>
      </c>
      <c r="CT293" s="29">
        <v>0</v>
      </c>
      <c r="CU293" s="29">
        <v>8.33</v>
      </c>
      <c r="CV293" s="29">
        <v>94.2</v>
      </c>
      <c r="CW293" s="29">
        <v>13.1</v>
      </c>
      <c r="CX293" s="28">
        <v>5.0424628450106153E-2</v>
      </c>
      <c r="CY293" s="28">
        <v>4.4784946236559146E-2</v>
      </c>
      <c r="CZ293" s="31">
        <v>4.2900763358778633</v>
      </c>
      <c r="DA293" s="5">
        <v>15.358267716535432</v>
      </c>
      <c r="DB293" s="9"/>
      <c r="DC293" s="9"/>
    </row>
    <row r="294" spans="1:107" ht="20">
      <c r="A294" s="25" t="s">
        <v>771</v>
      </c>
      <c r="B294" s="25" t="s">
        <v>772</v>
      </c>
      <c r="C294" s="26" t="s">
        <v>136</v>
      </c>
      <c r="D294" s="26" t="s">
        <v>1137</v>
      </c>
      <c r="E294" s="32" t="s">
        <v>99</v>
      </c>
      <c r="F294" s="32" t="s">
        <v>1138</v>
      </c>
      <c r="G294" s="27">
        <v>0.7</v>
      </c>
      <c r="H294" s="27">
        <v>1.0400445816186557</v>
      </c>
      <c r="I294" s="28">
        <v>9.0499999999999997E-2</v>
      </c>
      <c r="J294" s="28">
        <v>0.15522403463648832</v>
      </c>
      <c r="K294" s="28">
        <v>3.2000000000000001E-2</v>
      </c>
      <c r="L294" s="28">
        <v>9.3100000000000002E-2</v>
      </c>
      <c r="M294" s="28">
        <v>7.7272999999999994E-2</v>
      </c>
      <c r="N294" s="28">
        <v>0.12581581893343094</v>
      </c>
      <c r="O294" s="28">
        <v>-9.7185686553892453E-2</v>
      </c>
      <c r="P294" s="28">
        <v>-4.6607535905589137E-2</v>
      </c>
      <c r="Q294" s="29">
        <v>189</v>
      </c>
      <c r="R294" s="29">
        <v>0</v>
      </c>
      <c r="S294" s="29">
        <v>114.5</v>
      </c>
      <c r="T294" s="29">
        <v>114.5</v>
      </c>
      <c r="U294" s="29">
        <v>303.5</v>
      </c>
      <c r="V294" s="29">
        <v>46.2</v>
      </c>
      <c r="W294" s="29">
        <v>257.3</v>
      </c>
      <c r="X294" s="30">
        <v>0.15222405271828668</v>
      </c>
      <c r="Y294" s="31">
        <v>1.774601489976086</v>
      </c>
      <c r="Z294" s="30">
        <v>0.38358458961474035</v>
      </c>
      <c r="AA294" s="30">
        <v>0.3772652388797364</v>
      </c>
      <c r="AB294" s="30">
        <v>0.62228260869565222</v>
      </c>
      <c r="AC294" s="30">
        <v>0.60582010582010581</v>
      </c>
      <c r="AD294" s="29">
        <v>1.2999999999999999E-2</v>
      </c>
      <c r="AE294" s="31">
        <v>0.98558333333333359</v>
      </c>
      <c r="AF294" s="30">
        <v>0.17029386365926402</v>
      </c>
      <c r="AG294" s="30">
        <v>0.38316119323334402</v>
      </c>
      <c r="AH294" s="31">
        <v>0.17241379310344829</v>
      </c>
      <c r="AI294" s="1">
        <v>2.1851851851851851</v>
      </c>
      <c r="AJ294" s="31">
        <v>25.403225806451612</v>
      </c>
      <c r="AK294" s="31">
        <v>24.015247776365946</v>
      </c>
      <c r="AL294" s="31" t="s">
        <v>100</v>
      </c>
      <c r="AM294" s="31" t="s">
        <v>100</v>
      </c>
      <c r="AN294" s="31">
        <v>1.0271739130434783</v>
      </c>
      <c r="AO294" s="31">
        <v>4.5107398568019095</v>
      </c>
      <c r="AP294" s="31">
        <v>14.53672316384181</v>
      </c>
      <c r="AQ294" s="31">
        <v>11.042918454935622</v>
      </c>
      <c r="AR294" s="31">
        <v>1.053989841061773</v>
      </c>
      <c r="AS294" s="31">
        <v>6.1408114558472562</v>
      </c>
      <c r="AT294" s="30">
        <v>0</v>
      </c>
      <c r="AU294" s="30">
        <v>0</v>
      </c>
      <c r="AV294" s="28" t="s">
        <v>100</v>
      </c>
      <c r="AW294" s="28" t="s">
        <v>100</v>
      </c>
      <c r="AX294" s="28">
        <v>0.30199999999999999</v>
      </c>
      <c r="AY294" s="28">
        <v>0.218</v>
      </c>
      <c r="AZ294" s="30" t="s">
        <v>100</v>
      </c>
      <c r="BA294" s="30" t="s">
        <v>100</v>
      </c>
      <c r="BB294" s="30">
        <v>5.8038348082595871E-2</v>
      </c>
      <c r="BC294" s="30">
        <v>7.9208283027841803E-2</v>
      </c>
      <c r="BD294" s="30">
        <v>0.1891826923076923</v>
      </c>
      <c r="BE294" s="30">
        <v>0.42548076923076922</v>
      </c>
      <c r="BF294" s="30">
        <v>0.19814814814814816</v>
      </c>
      <c r="BG294" s="30">
        <v>0.1273</v>
      </c>
      <c r="BH294" s="29">
        <v>7.44</v>
      </c>
      <c r="BI294" s="29">
        <v>7.87</v>
      </c>
      <c r="BJ294" s="29">
        <v>17.7</v>
      </c>
      <c r="BK294" s="29">
        <v>17.7</v>
      </c>
      <c r="BL294" s="29">
        <v>41.9</v>
      </c>
      <c r="BM294" s="29">
        <v>41.6</v>
      </c>
      <c r="BN294" s="29">
        <v>21.1</v>
      </c>
      <c r="BO294" s="29">
        <v>23.3</v>
      </c>
      <c r="BP294" s="29">
        <v>14.192777777777776</v>
      </c>
      <c r="BQ294" s="29">
        <v>-8.6000000000000014</v>
      </c>
      <c r="BR294" s="29">
        <v>0</v>
      </c>
      <c r="BS294" s="29">
        <v>6.9079999999999995</v>
      </c>
      <c r="BT294" s="30">
        <v>0.48672642580342118</v>
      </c>
      <c r="BU294" s="29">
        <v>7.2847777777777765</v>
      </c>
      <c r="BV294" s="29">
        <v>9.5620000000000012</v>
      </c>
      <c r="BW294" s="29">
        <v>0.96200000000000063</v>
      </c>
      <c r="BX294" s="29">
        <v>135.6</v>
      </c>
      <c r="BY294" s="29">
        <v>179.18299999999999</v>
      </c>
      <c r="BZ294" s="29">
        <v>184</v>
      </c>
      <c r="CA294" s="29">
        <v>244.12</v>
      </c>
      <c r="CB294" s="29">
        <v>0</v>
      </c>
      <c r="CC294" s="31">
        <v>0.435</v>
      </c>
      <c r="CD294" s="31">
        <v>0.192</v>
      </c>
      <c r="CE294" s="31">
        <v>0.36</v>
      </c>
      <c r="CF294" s="31">
        <v>0.78538221530714336</v>
      </c>
      <c r="CG294" s="31">
        <v>1.3151337764573863</v>
      </c>
      <c r="CH294" s="29">
        <v>5.6680999999999999</v>
      </c>
      <c r="CI294" s="29">
        <v>8.3000000000001076E-3</v>
      </c>
      <c r="CJ294" s="29">
        <v>0</v>
      </c>
      <c r="CK294" s="28">
        <f t="shared" si="8"/>
        <v>0</v>
      </c>
      <c r="CL294" s="34">
        <f t="shared" si="9"/>
        <v>0.17163689988530231</v>
      </c>
      <c r="CM294" s="29">
        <v>16.2</v>
      </c>
      <c r="CN294" s="29">
        <v>3.21</v>
      </c>
      <c r="CO294" s="29">
        <v>7.87</v>
      </c>
      <c r="CP294" s="29">
        <v>189</v>
      </c>
      <c r="CQ294" s="29">
        <v>23.3</v>
      </c>
      <c r="CR294" s="29">
        <v>257.3</v>
      </c>
      <c r="CS294" s="29" t="s">
        <v>100</v>
      </c>
      <c r="CT294" s="29">
        <v>0</v>
      </c>
      <c r="CU294" s="29">
        <v>17.7</v>
      </c>
      <c r="CV294" s="29">
        <v>244.12</v>
      </c>
      <c r="CW294" s="29">
        <v>21.1</v>
      </c>
      <c r="CX294" s="28">
        <v>5.8038348082595871E-2</v>
      </c>
      <c r="CY294" s="28">
        <v>7.9208283027841803E-2</v>
      </c>
      <c r="CZ294" s="31">
        <v>12.19431279620853</v>
      </c>
      <c r="DA294" s="5">
        <v>26.526394052044608</v>
      </c>
      <c r="DB294" s="9"/>
      <c r="DC294" s="9"/>
    </row>
    <row r="295" spans="1:107" ht="20">
      <c r="A295" s="25" t="s">
        <v>929</v>
      </c>
      <c r="B295" s="25" t="s">
        <v>930</v>
      </c>
      <c r="C295" s="26" t="s">
        <v>146</v>
      </c>
      <c r="D295" s="26" t="s">
        <v>1137</v>
      </c>
      <c r="E295" s="32" t="s">
        <v>99</v>
      </c>
      <c r="F295" s="32" t="s">
        <v>1138</v>
      </c>
      <c r="G295" s="27">
        <v>0.45</v>
      </c>
      <c r="H295" s="27">
        <v>2.4617647058823531</v>
      </c>
      <c r="I295" s="28">
        <v>9.0499999999999997E-2</v>
      </c>
      <c r="J295" s="28">
        <v>0.28388970588235296</v>
      </c>
      <c r="K295" s="28">
        <v>4.1999999999999996E-2</v>
      </c>
      <c r="L295" s="28">
        <v>0.1031</v>
      </c>
      <c r="M295" s="28">
        <v>8.5572999999999996E-2</v>
      </c>
      <c r="N295" s="28">
        <v>0.10552201775147929</v>
      </c>
      <c r="O295" s="28">
        <v>-0.28457936105476678</v>
      </c>
      <c r="P295" s="28">
        <v>-5.1539043151160931E-2</v>
      </c>
      <c r="Q295" s="29">
        <v>1.7</v>
      </c>
      <c r="R295" s="29">
        <v>0</v>
      </c>
      <c r="S295" s="29">
        <v>15.2</v>
      </c>
      <c r="T295" s="29">
        <v>15.2</v>
      </c>
      <c r="U295" s="29">
        <v>16.899999999999999</v>
      </c>
      <c r="V295" s="29">
        <v>0.17399999999999999</v>
      </c>
      <c r="W295" s="29">
        <v>16.725999999999999</v>
      </c>
      <c r="X295" s="30">
        <v>1.029585798816568E-2</v>
      </c>
      <c r="Y295" s="31">
        <v>0.37798408488063656</v>
      </c>
      <c r="Z295" s="30">
        <v>0.45238095238095244</v>
      </c>
      <c r="AA295" s="30">
        <v>0.89940828402366868</v>
      </c>
      <c r="AB295" s="30">
        <v>0.82608695652173914</v>
      </c>
      <c r="AC295" s="30">
        <v>8.9411764705882355</v>
      </c>
      <c r="AD295" s="29">
        <v>2.3E-2</v>
      </c>
      <c r="AE295" s="31">
        <v>0.74983333333333335</v>
      </c>
      <c r="AF295" s="30">
        <v>8.3666002653407553E-2</v>
      </c>
      <c r="AG295" s="30">
        <v>0.76912961010668224</v>
      </c>
      <c r="AH295" s="31">
        <v>0.24</v>
      </c>
      <c r="AI295" s="1">
        <v>1.5145631067961165</v>
      </c>
      <c r="AJ295" s="31">
        <v>99.999999999999986</v>
      </c>
      <c r="AK295" s="31" t="s">
        <v>100</v>
      </c>
      <c r="AL295" s="31" t="s">
        <v>100</v>
      </c>
      <c r="AM295" s="31" t="s">
        <v>100</v>
      </c>
      <c r="AN295" s="31">
        <v>9.2391304347826095E-2</v>
      </c>
      <c r="AO295" s="31">
        <v>0.20556227327690449</v>
      </c>
      <c r="AP295" s="31">
        <v>5.3608974358974351</v>
      </c>
      <c r="AQ295" s="31">
        <v>3.6047413793103447</v>
      </c>
      <c r="AR295" s="31">
        <v>0.50038891880572012</v>
      </c>
      <c r="AS295" s="31">
        <v>2.0224909310761792</v>
      </c>
      <c r="AT295" s="30" t="s">
        <v>100</v>
      </c>
      <c r="AU295" s="30">
        <v>0</v>
      </c>
      <c r="AV295" s="28" t="s">
        <v>100</v>
      </c>
      <c r="AW295" s="28" t="s">
        <v>100</v>
      </c>
      <c r="AX295" s="28">
        <v>0.11599999999999999</v>
      </c>
      <c r="AY295" s="28">
        <v>-5.0099999999999999E-2</v>
      </c>
      <c r="AZ295" s="30" t="s">
        <v>100</v>
      </c>
      <c r="BA295" s="30" t="s">
        <v>100</v>
      </c>
      <c r="BB295" s="30">
        <v>-6.8965517241379316E-4</v>
      </c>
      <c r="BC295" s="30">
        <v>5.3982974600318361E-2</v>
      </c>
      <c r="BD295" s="30">
        <v>-8.9186176142697874E-4</v>
      </c>
      <c r="BE295" s="30">
        <v>0.34782608695652173</v>
      </c>
      <c r="BF295" s="30">
        <v>0.5</v>
      </c>
      <c r="BG295" s="30" t="s">
        <v>100</v>
      </c>
      <c r="BH295" s="29">
        <v>1.7000000000000001E-2</v>
      </c>
      <c r="BI295" s="29">
        <v>-8.0000000000000002E-3</v>
      </c>
      <c r="BJ295" s="29">
        <v>3.12</v>
      </c>
      <c r="BK295" s="29">
        <v>3.12</v>
      </c>
      <c r="BL295" s="29">
        <v>8.27</v>
      </c>
      <c r="BM295" s="29">
        <v>8.9700000000000006</v>
      </c>
      <c r="BN295" s="29">
        <v>4.12</v>
      </c>
      <c r="BO295" s="29">
        <v>4.6399999999999997</v>
      </c>
      <c r="BP295" s="29">
        <v>1.56</v>
      </c>
      <c r="BQ295" s="29">
        <v>0.62000000000000011</v>
      </c>
      <c r="BR295" s="29">
        <v>0</v>
      </c>
      <c r="BS295" s="29">
        <v>-0.11900000000000001</v>
      </c>
      <c r="BT295" s="30">
        <v>-7.6282051282051289E-2</v>
      </c>
      <c r="BU295" s="29">
        <v>1.679</v>
      </c>
      <c r="BV295" s="29">
        <v>-0.50900000000000012</v>
      </c>
      <c r="BW295" s="29">
        <v>0.11100000000000002</v>
      </c>
      <c r="BX295" s="29">
        <v>11.6</v>
      </c>
      <c r="BY295" s="29">
        <v>28.898</v>
      </c>
      <c r="BZ295" s="29">
        <v>18.399999999999999</v>
      </c>
      <c r="CA295" s="29">
        <v>33.425999999999995</v>
      </c>
      <c r="CB295" s="29">
        <v>0</v>
      </c>
      <c r="CC295" s="31">
        <v>0.42899999999999999</v>
      </c>
      <c r="CD295" s="31">
        <v>-5.2999999999999999E-2</v>
      </c>
      <c r="CE295" s="31">
        <v>0.36</v>
      </c>
      <c r="CF295" s="31">
        <v>0.94981793920674573</v>
      </c>
      <c r="CG295" s="31">
        <v>1.0251082249182186</v>
      </c>
      <c r="CH295" s="29">
        <v>0.72209999999999996</v>
      </c>
      <c r="CI295" s="29">
        <v>0.16109999999999999</v>
      </c>
      <c r="CJ295" s="29">
        <v>0</v>
      </c>
      <c r="CK295" s="28">
        <f t="shared" si="8"/>
        <v>0</v>
      </c>
      <c r="CL295" s="34">
        <f t="shared" si="9"/>
        <v>0.24741219410040091</v>
      </c>
      <c r="CM295" s="29">
        <v>0.16300000000000001</v>
      </c>
      <c r="CN295" s="29">
        <v>0.40200000000000002</v>
      </c>
      <c r="CO295" s="29" t="s">
        <v>100</v>
      </c>
      <c r="CP295" s="29" t="s">
        <v>100</v>
      </c>
      <c r="CQ295" s="29">
        <v>4.6399999999999997</v>
      </c>
      <c r="CR295" s="29">
        <v>16.725999999999999</v>
      </c>
      <c r="CS295" s="29" t="s">
        <v>100</v>
      </c>
      <c r="CT295" s="29">
        <v>0</v>
      </c>
      <c r="CU295" s="29">
        <v>3.12</v>
      </c>
      <c r="CV295" s="29">
        <v>33.425999999999995</v>
      </c>
      <c r="CW295" s="29">
        <v>4.12</v>
      </c>
      <c r="CX295" s="28">
        <v>-6.8965517241379316E-4</v>
      </c>
      <c r="CY295" s="28">
        <v>5.3982974600318361E-2</v>
      </c>
      <c r="CZ295" s="31">
        <v>4.059708737864077</v>
      </c>
      <c r="DA295" s="5" t="s">
        <v>100</v>
      </c>
      <c r="DB295" s="9"/>
      <c r="DC295" s="9"/>
    </row>
    <row r="296" spans="1:107" ht="20">
      <c r="A296" s="25" t="s">
        <v>1079</v>
      </c>
      <c r="B296" s="25" t="s">
        <v>1080</v>
      </c>
      <c r="C296" s="26" t="s">
        <v>146</v>
      </c>
      <c r="D296" s="26" t="s">
        <v>1137</v>
      </c>
      <c r="E296" s="32" t="s">
        <v>99</v>
      </c>
      <c r="F296" s="32" t="s">
        <v>1138</v>
      </c>
      <c r="G296" s="27">
        <v>0.45</v>
      </c>
      <c r="H296" s="27">
        <v>0.46608860157809684</v>
      </c>
      <c r="I296" s="28">
        <v>9.0499999999999997E-2</v>
      </c>
      <c r="J296" s="28">
        <v>0.10328101844281776</v>
      </c>
      <c r="K296" s="28">
        <v>2.7E-2</v>
      </c>
      <c r="L296" s="28">
        <v>8.8099999999999998E-2</v>
      </c>
      <c r="M296" s="28">
        <v>7.3122999999999994E-2</v>
      </c>
      <c r="N296" s="28">
        <v>0.10223808985113529</v>
      </c>
      <c r="O296" s="28">
        <v>3.7375547213747889E-2</v>
      </c>
      <c r="P296" s="28">
        <v>-0.10223808985113529</v>
      </c>
      <c r="Q296" s="29">
        <v>127.3</v>
      </c>
      <c r="R296" s="29">
        <v>0</v>
      </c>
      <c r="S296" s="29">
        <v>4.5599999999999996</v>
      </c>
      <c r="T296" s="29">
        <v>4.5599999999999996</v>
      </c>
      <c r="U296" s="29">
        <v>131.85999999999999</v>
      </c>
      <c r="V296" s="29">
        <v>2.2599999999999998</v>
      </c>
      <c r="W296" s="29">
        <v>129.6</v>
      </c>
      <c r="X296" s="30">
        <v>1.7139390262399516E-2</v>
      </c>
      <c r="Y296" s="31">
        <v>1.3773167828600579</v>
      </c>
      <c r="Z296" s="30">
        <v>9.2758340113913734E-2</v>
      </c>
      <c r="AA296" s="30">
        <v>3.4582132564841501E-2</v>
      </c>
      <c r="AB296" s="30">
        <v>0.1022421524663677</v>
      </c>
      <c r="AC296" s="30">
        <v>3.5820895522388055E-2</v>
      </c>
      <c r="AD296" s="29">
        <v>4.2999999999999997E-2</v>
      </c>
      <c r="AE296" s="31">
        <v>0.23869444444444446</v>
      </c>
      <c r="AF296" s="30">
        <v>0.29832867780352595</v>
      </c>
      <c r="AG296" s="30">
        <v>0.2056456672274867</v>
      </c>
      <c r="AH296" s="31">
        <v>7.3170731707317069E-2</v>
      </c>
      <c r="AI296" s="1" t="s">
        <v>100</v>
      </c>
      <c r="AJ296" s="31">
        <v>53.041666666666664</v>
      </c>
      <c r="AK296" s="31">
        <v>22.854578096947932</v>
      </c>
      <c r="AL296" s="31" t="s">
        <v>100</v>
      </c>
      <c r="AM296" s="31" t="s">
        <v>100</v>
      </c>
      <c r="AN296" s="31">
        <v>2.8542600896860986</v>
      </c>
      <c r="AO296" s="31">
        <v>23.229927007299267</v>
      </c>
      <c r="AP296" s="31" t="s">
        <v>100</v>
      </c>
      <c r="AQ296" s="31" t="s">
        <v>100</v>
      </c>
      <c r="AR296" s="31">
        <v>2.7633262260127927</v>
      </c>
      <c r="AS296" s="31">
        <v>23.649635036496349</v>
      </c>
      <c r="AT296" s="30">
        <v>0</v>
      </c>
      <c r="AU296" s="30">
        <v>0</v>
      </c>
      <c r="AV296" s="28">
        <v>0.29299999999999998</v>
      </c>
      <c r="AW296" s="28">
        <v>0.622</v>
      </c>
      <c r="AX296" s="28">
        <v>0.39100000000000001</v>
      </c>
      <c r="AY296" s="28">
        <v>0.46399999999999997</v>
      </c>
      <c r="AZ296" s="30" t="s">
        <v>100</v>
      </c>
      <c r="BA296" s="30" t="s">
        <v>100</v>
      </c>
      <c r="BB296" s="30">
        <v>0.14065656565656565</v>
      </c>
      <c r="BC296" s="30">
        <v>0</v>
      </c>
      <c r="BD296" s="30">
        <v>0.61820199778024421</v>
      </c>
      <c r="BE296" s="30">
        <v>0</v>
      </c>
      <c r="BF296" s="30">
        <v>1.910828025477707E-3</v>
      </c>
      <c r="BG296" s="30">
        <v>0.41880000000000001</v>
      </c>
      <c r="BH296" s="29">
        <v>2.4</v>
      </c>
      <c r="BI296" s="29">
        <v>5.57</v>
      </c>
      <c r="BJ296" s="29">
        <v>0</v>
      </c>
      <c r="BK296" s="29">
        <v>0</v>
      </c>
      <c r="BL296" s="29">
        <v>5.48</v>
      </c>
      <c r="BM296" s="29">
        <v>9.01</v>
      </c>
      <c r="BN296" s="29">
        <v>0</v>
      </c>
      <c r="BO296" s="29">
        <v>0</v>
      </c>
      <c r="BP296" s="29">
        <v>0</v>
      </c>
      <c r="BQ296" s="29">
        <v>-3.8</v>
      </c>
      <c r="BR296" s="29">
        <v>0</v>
      </c>
      <c r="BS296" s="29">
        <v>0.11899999999999999</v>
      </c>
      <c r="BT296" s="30" t="s">
        <v>100</v>
      </c>
      <c r="BU296" s="29">
        <v>-0.11899999999999999</v>
      </c>
      <c r="BV296" s="29">
        <v>9.2510000000000012</v>
      </c>
      <c r="BW296" s="29">
        <v>5.4510000000000005</v>
      </c>
      <c r="BX296" s="29">
        <v>39.6</v>
      </c>
      <c r="BY296" s="29">
        <v>38.247</v>
      </c>
      <c r="BZ296" s="29">
        <v>44.6</v>
      </c>
      <c r="CA296" s="29">
        <v>46.900000000000006</v>
      </c>
      <c r="CB296" s="29">
        <v>0</v>
      </c>
      <c r="CC296" s="31">
        <v>0.40899999999999997</v>
      </c>
      <c r="CD296" s="31">
        <v>-0.56999999999999995</v>
      </c>
      <c r="CE296" s="31">
        <v>0.36</v>
      </c>
      <c r="CF296" s="31" t="s">
        <v>100</v>
      </c>
      <c r="CG296" s="31" t="s">
        <v>100</v>
      </c>
      <c r="CH296" s="29" t="s">
        <v>100</v>
      </c>
      <c r="CI296" s="29" t="s">
        <v>100</v>
      </c>
      <c r="CJ296" s="29">
        <v>0</v>
      </c>
      <c r="CK296" s="28">
        <f t="shared" si="8"/>
        <v>0</v>
      </c>
      <c r="CL296" s="34">
        <f t="shared" si="9"/>
        <v>0.11684434968017057</v>
      </c>
      <c r="CM296" s="29">
        <v>6.28</v>
      </c>
      <c r="CN296" s="29">
        <v>1.2E-2</v>
      </c>
      <c r="CO296" s="29">
        <v>5.57</v>
      </c>
      <c r="CP296" s="29">
        <v>127.3</v>
      </c>
      <c r="CQ296" s="29" t="s">
        <v>100</v>
      </c>
      <c r="CR296" s="29" t="s">
        <v>100</v>
      </c>
      <c r="CS296" s="29" t="s">
        <v>100</v>
      </c>
      <c r="CT296" s="29">
        <v>0</v>
      </c>
      <c r="CU296" s="29">
        <v>0</v>
      </c>
      <c r="CV296" s="29">
        <v>46.900000000000006</v>
      </c>
      <c r="CW296" s="29">
        <v>0</v>
      </c>
      <c r="CX296" s="28">
        <v>0.14065656565656565</v>
      </c>
      <c r="CY296" s="28">
        <v>0</v>
      </c>
      <c r="CZ296" s="31" t="s">
        <v>100</v>
      </c>
      <c r="DA296" s="5" t="s">
        <v>100</v>
      </c>
      <c r="DB296" s="9"/>
      <c r="DC296" s="9"/>
    </row>
    <row r="297" spans="1:107" ht="20">
      <c r="A297" s="25" t="s">
        <v>460</v>
      </c>
      <c r="B297" s="25" t="s">
        <v>461</v>
      </c>
      <c r="C297" s="26" t="s">
        <v>126</v>
      </c>
      <c r="D297" s="26" t="s">
        <v>1137</v>
      </c>
      <c r="E297" s="32" t="s">
        <v>99</v>
      </c>
      <c r="F297" s="32" t="s">
        <v>1138</v>
      </c>
      <c r="G297" s="27">
        <v>0.94</v>
      </c>
      <c r="H297" s="27">
        <v>0.94</v>
      </c>
      <c r="I297" s="28">
        <v>9.0499999999999997E-2</v>
      </c>
      <c r="J297" s="28">
        <v>0.14616999999999999</v>
      </c>
      <c r="K297" s="28">
        <v>3.2000000000000001E-2</v>
      </c>
      <c r="L297" s="28">
        <v>9.3100000000000002E-2</v>
      </c>
      <c r="M297" s="28">
        <v>7.7272999999999994E-2</v>
      </c>
      <c r="N297" s="28">
        <v>0.14616999999999999</v>
      </c>
      <c r="O297" s="28">
        <v>-4.955164251207729E-2</v>
      </c>
      <c r="P297" s="28">
        <v>-0.11025662601797256</v>
      </c>
      <c r="Q297" s="29">
        <v>646.9</v>
      </c>
      <c r="R297" s="29">
        <v>0</v>
      </c>
      <c r="S297" s="29">
        <v>0</v>
      </c>
      <c r="T297" s="29">
        <v>0</v>
      </c>
      <c r="U297" s="29">
        <v>646.9</v>
      </c>
      <c r="V297" s="29">
        <v>370.6</v>
      </c>
      <c r="W297" s="29">
        <v>276.29999999999995</v>
      </c>
      <c r="X297" s="30">
        <v>0.57288607203586339</v>
      </c>
      <c r="Y297" s="31">
        <v>0.26778381180497218</v>
      </c>
      <c r="Z297" s="30">
        <v>0</v>
      </c>
      <c r="AA297" s="30">
        <v>0</v>
      </c>
      <c r="AB297" s="30">
        <v>0</v>
      </c>
      <c r="AC297" s="30">
        <v>0</v>
      </c>
      <c r="AD297" s="29">
        <v>0.02</v>
      </c>
      <c r="AE297" s="31">
        <v>2.0273333333333334</v>
      </c>
      <c r="AF297" s="30">
        <v>0.22803508501982758</v>
      </c>
      <c r="AG297" s="30">
        <v>0.38283582542751821</v>
      </c>
      <c r="AH297" s="31">
        <v>0.18181818181818182</v>
      </c>
      <c r="AI297" s="1" t="s">
        <v>100</v>
      </c>
      <c r="AJ297" s="31">
        <v>6.2201923076923071</v>
      </c>
      <c r="AK297" s="31">
        <v>6.6010204081632651</v>
      </c>
      <c r="AL297" s="31">
        <v>5</v>
      </c>
      <c r="AM297" s="31">
        <v>0.51834935897435896</v>
      </c>
      <c r="AN297" s="31">
        <v>0.56130151843817788</v>
      </c>
      <c r="AO297" s="31">
        <v>1.8079932923420905</v>
      </c>
      <c r="AP297" s="31">
        <v>11.323770491803277</v>
      </c>
      <c r="AQ297" s="31">
        <v>11.096385542168674</v>
      </c>
      <c r="AR297" s="31">
        <v>0.3533699961631922</v>
      </c>
      <c r="AS297" s="31">
        <v>0.77221911682504174</v>
      </c>
      <c r="AT297" s="30">
        <v>0</v>
      </c>
      <c r="AU297" s="30">
        <v>0</v>
      </c>
      <c r="AV297" s="28">
        <v>9.8100000000000007E-2</v>
      </c>
      <c r="AW297" s="28">
        <v>0.16399999999999998</v>
      </c>
      <c r="AX297" s="28">
        <v>0.127</v>
      </c>
      <c r="AY297" s="28">
        <v>0.111</v>
      </c>
      <c r="AZ297" s="30">
        <v>0.12</v>
      </c>
      <c r="BA297" s="30">
        <v>1.9199999999999998E-2</v>
      </c>
      <c r="BB297" s="30">
        <v>9.6618357487922704E-2</v>
      </c>
      <c r="BC297" s="30">
        <v>3.5913373982027423E-2</v>
      </c>
      <c r="BD297" s="30">
        <v>0.30331166821417516</v>
      </c>
      <c r="BE297" s="30">
        <v>7.5518415351284424E-2</v>
      </c>
      <c r="BF297" s="30">
        <v>3.5510579576816929E-3</v>
      </c>
      <c r="BG297" s="30">
        <v>0.22120000000000001</v>
      </c>
      <c r="BH297" s="29">
        <v>104</v>
      </c>
      <c r="BI297" s="29">
        <v>98</v>
      </c>
      <c r="BJ297" s="29">
        <v>24.4</v>
      </c>
      <c r="BK297" s="29">
        <v>24.4</v>
      </c>
      <c r="BL297" s="29">
        <v>357.8</v>
      </c>
      <c r="BM297" s="29">
        <v>323.10000000000002</v>
      </c>
      <c r="BN297" s="29">
        <v>27.4</v>
      </c>
      <c r="BO297" s="29">
        <v>24.9</v>
      </c>
      <c r="BP297" s="29">
        <v>24.313354185832566</v>
      </c>
      <c r="BQ297" s="29">
        <v>0</v>
      </c>
      <c r="BR297" s="29">
        <v>0</v>
      </c>
      <c r="BS297" s="29">
        <v>0.48899999999999999</v>
      </c>
      <c r="BT297" s="30">
        <v>2.0112403918540418E-2</v>
      </c>
      <c r="BU297" s="29">
        <v>23.824354185832565</v>
      </c>
      <c r="BV297" s="29">
        <v>97.510999999999996</v>
      </c>
      <c r="BW297" s="29">
        <v>97.510999999999996</v>
      </c>
      <c r="BX297" s="29">
        <v>1014.3</v>
      </c>
      <c r="BY297" s="29">
        <v>677</v>
      </c>
      <c r="BZ297" s="29">
        <v>1152.5</v>
      </c>
      <c r="CA297" s="29">
        <v>781.9</v>
      </c>
      <c r="CB297" s="29">
        <v>0</v>
      </c>
      <c r="CC297" s="31">
        <v>0.58199999999999996</v>
      </c>
      <c r="CD297" s="31">
        <v>1.03</v>
      </c>
      <c r="CE297" s="31">
        <v>0.36</v>
      </c>
      <c r="CF297" s="31">
        <v>0.6857569894530795</v>
      </c>
      <c r="CG297" s="31">
        <v>0.5364085168759164</v>
      </c>
      <c r="CH297" s="29">
        <v>26.206</v>
      </c>
      <c r="CI297" s="29">
        <v>61.859999999999992</v>
      </c>
      <c r="CJ297" s="29">
        <v>0</v>
      </c>
      <c r="CK297" s="28">
        <f t="shared" si="8"/>
        <v>0</v>
      </c>
      <c r="CL297" s="34">
        <f t="shared" si="9"/>
        <v>0.45760327407596885</v>
      </c>
      <c r="CM297" s="29">
        <v>108.7</v>
      </c>
      <c r="CN297" s="29">
        <v>0.38600000000000001</v>
      </c>
      <c r="CO297" s="29">
        <v>98</v>
      </c>
      <c r="CP297" s="29">
        <v>646.9</v>
      </c>
      <c r="CQ297" s="29">
        <v>24.9</v>
      </c>
      <c r="CR297" s="29">
        <v>276.29999999999995</v>
      </c>
      <c r="CS297" s="29" t="s">
        <v>100</v>
      </c>
      <c r="CT297" s="29">
        <v>0</v>
      </c>
      <c r="CU297" s="29">
        <v>24.4</v>
      </c>
      <c r="CV297" s="29">
        <v>781.9</v>
      </c>
      <c r="CW297" s="29">
        <v>27.4</v>
      </c>
      <c r="CX297" s="28">
        <v>9.6618357487922704E-2</v>
      </c>
      <c r="CY297" s="28">
        <v>3.5913373982027423E-2</v>
      </c>
      <c r="CZ297" s="31">
        <v>10.083941605839415</v>
      </c>
      <c r="DA297" s="5">
        <v>6.344537815126051</v>
      </c>
      <c r="DB297" s="9"/>
      <c r="DC297" s="9"/>
    </row>
    <row r="298" spans="1:107" ht="20">
      <c r="A298" s="25" t="s">
        <v>1011</v>
      </c>
      <c r="B298" s="25" t="s">
        <v>1012</v>
      </c>
      <c r="C298" s="26" t="s">
        <v>1142</v>
      </c>
      <c r="D298" s="26" t="s">
        <v>1137</v>
      </c>
      <c r="E298" s="32" t="s">
        <v>99</v>
      </c>
      <c r="F298" s="32" t="s">
        <v>1138</v>
      </c>
      <c r="G298" s="27">
        <v>0.52</v>
      </c>
      <c r="H298" s="27">
        <v>0.52</v>
      </c>
      <c r="I298" s="28">
        <v>9.0499999999999997E-2</v>
      </c>
      <c r="J298" s="28">
        <v>0.10816000000000001</v>
      </c>
      <c r="K298" s="28">
        <v>2.7E-2</v>
      </c>
      <c r="L298" s="28">
        <v>8.8099999999999998E-2</v>
      </c>
      <c r="M298" s="28">
        <v>7.3122999999999994E-2</v>
      </c>
      <c r="N298" s="28">
        <v>0.10816000000000001</v>
      </c>
      <c r="O298" s="28">
        <v>6.0413673088874909E-3</v>
      </c>
      <c r="P298" s="28">
        <v>3.8447394199626894E-2</v>
      </c>
      <c r="Q298" s="29">
        <v>206.2</v>
      </c>
      <c r="R298" s="29">
        <v>0</v>
      </c>
      <c r="S298" s="29">
        <v>0</v>
      </c>
      <c r="T298" s="29">
        <v>0</v>
      </c>
      <c r="U298" s="29">
        <v>206.2</v>
      </c>
      <c r="V298" s="29">
        <v>387.3</v>
      </c>
      <c r="W298" s="29">
        <v>-181.10000000000002</v>
      </c>
      <c r="X298" s="30">
        <v>1.8782735208535404</v>
      </c>
      <c r="Y298" s="31">
        <v>3.5088366148022514E-2</v>
      </c>
      <c r="Z298" s="30">
        <v>0</v>
      </c>
      <c r="AA298" s="30">
        <v>0</v>
      </c>
      <c r="AB298" s="30">
        <v>0</v>
      </c>
      <c r="AC298" s="30">
        <v>0</v>
      </c>
      <c r="AD298" s="29">
        <v>5.0999999999999997E-2</v>
      </c>
      <c r="AE298" s="31">
        <v>1.2526666666666668</v>
      </c>
      <c r="AF298" s="30">
        <v>0.18973665961010275</v>
      </c>
      <c r="AG298" s="30">
        <v>0.2490293657382599</v>
      </c>
      <c r="AH298" s="31">
        <v>0.18584070796460181</v>
      </c>
      <c r="AI298" s="1" t="s">
        <v>100</v>
      </c>
      <c r="AJ298" s="31">
        <v>2.7347480106100792</v>
      </c>
      <c r="AK298" s="31">
        <v>2.805442176870748</v>
      </c>
      <c r="AL298" s="31" t="s">
        <v>100</v>
      </c>
      <c r="AM298" s="31" t="s">
        <v>100</v>
      </c>
      <c r="AN298" s="31">
        <v>0.16459131545338443</v>
      </c>
      <c r="AO298" s="31">
        <v>0.53795982259326891</v>
      </c>
      <c r="AP298" s="31" t="s">
        <v>100</v>
      </c>
      <c r="AQ298" s="31" t="s">
        <v>100</v>
      </c>
      <c r="AR298" s="31" t="s">
        <v>100</v>
      </c>
      <c r="AS298" s="31" t="s">
        <v>100</v>
      </c>
      <c r="AT298" s="30">
        <v>0</v>
      </c>
      <c r="AU298" s="30">
        <v>0</v>
      </c>
      <c r="AV298" s="28">
        <v>0.125</v>
      </c>
      <c r="AW298" s="28">
        <v>0.14800000000000002</v>
      </c>
      <c r="AX298" s="28">
        <v>0.157</v>
      </c>
      <c r="AY298" s="28">
        <v>0.24</v>
      </c>
      <c r="AZ298" s="30" t="s">
        <v>100</v>
      </c>
      <c r="BA298" s="30" t="s">
        <v>100</v>
      </c>
      <c r="BB298" s="30">
        <v>0.1142013673088875</v>
      </c>
      <c r="BC298" s="30">
        <v>0.1466073941996269</v>
      </c>
      <c r="BD298" s="30">
        <v>0.20964061608670848</v>
      </c>
      <c r="BE298" s="30">
        <v>0.12264689104392469</v>
      </c>
      <c r="BF298" s="30">
        <v>1.5684774292272378E-2</v>
      </c>
      <c r="BG298" s="30">
        <v>0.11019999999999999</v>
      </c>
      <c r="BH298" s="29">
        <v>75.400000000000006</v>
      </c>
      <c r="BI298" s="29">
        <v>73.5</v>
      </c>
      <c r="BJ298" s="29">
        <v>43</v>
      </c>
      <c r="BK298" s="29">
        <v>43</v>
      </c>
      <c r="BL298" s="29">
        <v>383.3</v>
      </c>
      <c r="BM298" s="29">
        <v>350.6</v>
      </c>
      <c r="BN298" s="29">
        <v>45.2</v>
      </c>
      <c r="BO298" s="29">
        <v>44.8</v>
      </c>
      <c r="BP298" s="29">
        <v>42.325554705432289</v>
      </c>
      <c r="BQ298" s="29">
        <v>0</v>
      </c>
      <c r="BR298" s="29">
        <v>0</v>
      </c>
      <c r="BS298" s="29">
        <v>0.53500000000000003</v>
      </c>
      <c r="BT298" s="30">
        <v>1.2640117860790499E-2</v>
      </c>
      <c r="BU298" s="29">
        <v>41.790554705432292</v>
      </c>
      <c r="BV298" s="29">
        <v>72.965000000000003</v>
      </c>
      <c r="BW298" s="29">
        <v>72.965000000000003</v>
      </c>
      <c r="BX298" s="29">
        <v>643.6</v>
      </c>
      <c r="BY298" s="29">
        <v>288.70000000000005</v>
      </c>
      <c r="BZ298" s="29">
        <v>1252.8</v>
      </c>
      <c r="CA298" s="29">
        <v>865.5</v>
      </c>
      <c r="CB298" s="29">
        <v>0</v>
      </c>
      <c r="CC298" s="31">
        <v>0.315</v>
      </c>
      <c r="CD298" s="31">
        <v>0.72699999999999998</v>
      </c>
      <c r="CE298" s="31">
        <v>0.36</v>
      </c>
      <c r="CF298" s="31" t="s">
        <v>100</v>
      </c>
      <c r="CG298" s="31" t="s">
        <v>100</v>
      </c>
      <c r="CH298" s="29" t="s">
        <v>100</v>
      </c>
      <c r="CI298" s="29" t="s">
        <v>100</v>
      </c>
      <c r="CJ298" s="29">
        <v>0</v>
      </c>
      <c r="CK298" s="28">
        <f t="shared" si="8"/>
        <v>0</v>
      </c>
      <c r="CL298" s="34">
        <f t="shared" si="9"/>
        <v>0.44286539572501443</v>
      </c>
      <c r="CM298" s="29">
        <v>130.69999999999999</v>
      </c>
      <c r="CN298" s="29">
        <v>2.0499999999999998</v>
      </c>
      <c r="CO298" s="29">
        <v>73.5</v>
      </c>
      <c r="CP298" s="29">
        <v>206.2</v>
      </c>
      <c r="CQ298" s="29">
        <v>44.8</v>
      </c>
      <c r="CR298" s="29">
        <v>-181.10000000000002</v>
      </c>
      <c r="CS298" s="29" t="s">
        <v>100</v>
      </c>
      <c r="CT298" s="29">
        <v>0</v>
      </c>
      <c r="CU298" s="29">
        <v>43</v>
      </c>
      <c r="CV298" s="29">
        <v>865.5</v>
      </c>
      <c r="CW298" s="29">
        <v>45.2</v>
      </c>
      <c r="CX298" s="28">
        <v>0.1142013673088875</v>
      </c>
      <c r="CY298" s="28">
        <v>0.1466073941996269</v>
      </c>
      <c r="CZ298" s="31">
        <v>-4.0066371681415935</v>
      </c>
      <c r="DA298" s="5">
        <v>3.7676767676767673</v>
      </c>
      <c r="DB298" s="9"/>
      <c r="DC298" s="9"/>
    </row>
    <row r="299" spans="1:107" ht="20">
      <c r="A299" s="25" t="s">
        <v>1027</v>
      </c>
      <c r="B299" s="25" t="s">
        <v>1028</v>
      </c>
      <c r="C299" s="26" t="s">
        <v>147</v>
      </c>
      <c r="D299" s="26" t="s">
        <v>1137</v>
      </c>
      <c r="E299" s="32" t="s">
        <v>99</v>
      </c>
      <c r="F299" s="32" t="s">
        <v>1138</v>
      </c>
      <c r="G299" s="27">
        <v>0.75</v>
      </c>
      <c r="H299" s="27">
        <v>1.4009870211285556</v>
      </c>
      <c r="I299" s="28">
        <v>9.0499999999999997E-2</v>
      </c>
      <c r="J299" s="28">
        <v>0.18788932541213427</v>
      </c>
      <c r="K299" s="28">
        <v>3.2000000000000001E-2</v>
      </c>
      <c r="L299" s="28">
        <v>9.3100000000000002E-2</v>
      </c>
      <c r="M299" s="28">
        <v>7.7272999999999994E-2</v>
      </c>
      <c r="N299" s="28">
        <v>0.12805842624832964</v>
      </c>
      <c r="O299" s="28">
        <v>-2.0116813563793051E-2</v>
      </c>
      <c r="P299" s="28">
        <v>-1.1806230686725927E-2</v>
      </c>
      <c r="Q299" s="29">
        <v>46.6</v>
      </c>
      <c r="R299" s="29">
        <v>0</v>
      </c>
      <c r="S299" s="29">
        <v>54.9</v>
      </c>
      <c r="T299" s="29">
        <v>54.9</v>
      </c>
      <c r="U299" s="29">
        <v>101.5</v>
      </c>
      <c r="V299" s="29">
        <v>15.4</v>
      </c>
      <c r="W299" s="29">
        <v>86.1</v>
      </c>
      <c r="X299" s="30">
        <v>0.15172413793103448</v>
      </c>
      <c r="Y299" s="31">
        <v>0.76458333333333328</v>
      </c>
      <c r="Z299" s="30">
        <v>0.61135857461024501</v>
      </c>
      <c r="AA299" s="30">
        <v>0.5408866995073891</v>
      </c>
      <c r="AB299" s="30">
        <v>1.5730659025787965</v>
      </c>
      <c r="AC299" s="30">
        <v>1.1781115879828326</v>
      </c>
      <c r="AD299" s="29">
        <v>3.9E-2</v>
      </c>
      <c r="AE299" s="31">
        <v>1.1903055555555555</v>
      </c>
      <c r="AF299" s="30">
        <v>0.24083189157584592</v>
      </c>
      <c r="AG299" s="30">
        <v>0.2983408863745608</v>
      </c>
      <c r="AH299" s="31">
        <v>0.12328767123287671</v>
      </c>
      <c r="AI299" s="1">
        <v>1.789272030651341</v>
      </c>
      <c r="AJ299" s="31">
        <v>12.663043478260869</v>
      </c>
      <c r="AK299" s="31">
        <v>13.163841807909606</v>
      </c>
      <c r="AL299" s="31">
        <v>13</v>
      </c>
      <c r="AM299" s="31" t="s">
        <v>100</v>
      </c>
      <c r="AN299" s="31">
        <v>1.335243553008596</v>
      </c>
      <c r="AO299" s="31">
        <v>0.29512349588347053</v>
      </c>
      <c r="AP299" s="31">
        <v>9.2184154175588855</v>
      </c>
      <c r="AQ299" s="31">
        <v>5.0946745562130182</v>
      </c>
      <c r="AR299" s="31">
        <v>1.179936960394683</v>
      </c>
      <c r="AS299" s="31">
        <v>0.54528182393920199</v>
      </c>
      <c r="AT299" s="30">
        <v>0.21214689265536724</v>
      </c>
      <c r="AU299" s="30">
        <v>1.6115879828326178E-2</v>
      </c>
      <c r="AV299" s="28">
        <v>0.26400000000000001</v>
      </c>
      <c r="AW299" s="28">
        <v>0.499</v>
      </c>
      <c r="AX299" s="28">
        <v>-2.1000000000000001E-2</v>
      </c>
      <c r="AY299" s="28">
        <v>0.05</v>
      </c>
      <c r="AZ299" s="30" t="s">
        <v>100</v>
      </c>
      <c r="BA299" s="30" t="s">
        <v>100</v>
      </c>
      <c r="BB299" s="30">
        <v>0.16777251184834122</v>
      </c>
      <c r="BC299" s="30">
        <v>0.11625219556160371</v>
      </c>
      <c r="BD299" s="30">
        <v>2.3016905071521456E-2</v>
      </c>
      <c r="BE299" s="30">
        <v>6.0728218465539656E-2</v>
      </c>
      <c r="BF299" s="30">
        <v>0.26324237560192615</v>
      </c>
      <c r="BG299" s="30" t="s">
        <v>100</v>
      </c>
      <c r="BH299" s="29">
        <v>3.68</v>
      </c>
      <c r="BI299" s="29">
        <v>3.54</v>
      </c>
      <c r="BJ299" s="29">
        <v>9.34</v>
      </c>
      <c r="BK299" s="29">
        <v>9.34</v>
      </c>
      <c r="BL299" s="29">
        <v>157.9</v>
      </c>
      <c r="BM299" s="29">
        <v>153.80000000000001</v>
      </c>
      <c r="BN299" s="29">
        <v>17.8</v>
      </c>
      <c r="BO299" s="29">
        <v>16.899999999999999</v>
      </c>
      <c r="BP299" s="29">
        <v>6.8813162118780093</v>
      </c>
      <c r="BQ299" s="29">
        <v>-2.9000000000000004</v>
      </c>
      <c r="BR299" s="29">
        <v>0</v>
      </c>
      <c r="BS299" s="29">
        <v>8.09</v>
      </c>
      <c r="BT299" s="30">
        <v>1.175647180118776</v>
      </c>
      <c r="BU299" s="29">
        <v>-1.2086837881219905</v>
      </c>
      <c r="BV299" s="29">
        <v>-1.6499999999999995</v>
      </c>
      <c r="BW299" s="29">
        <v>-4.55</v>
      </c>
      <c r="BX299" s="29">
        <v>21.1</v>
      </c>
      <c r="BY299" s="29">
        <v>59.193000000000005</v>
      </c>
      <c r="BZ299" s="29">
        <v>34.9</v>
      </c>
      <c r="CA299" s="29">
        <v>72.969999999999985</v>
      </c>
      <c r="CB299" s="29">
        <v>-0.751</v>
      </c>
      <c r="CC299" s="31">
        <v>0.47899999999999998</v>
      </c>
      <c r="CD299" s="31">
        <v>0.32600000000000001</v>
      </c>
      <c r="CE299" s="31">
        <v>0.36</v>
      </c>
      <c r="CF299" s="31">
        <v>0.86195324152933916</v>
      </c>
      <c r="CG299" s="31">
        <v>1.0669879900599413</v>
      </c>
      <c r="CH299" s="29">
        <v>3.3748000000000005</v>
      </c>
      <c r="CI299" s="29">
        <v>1.2213000000000001</v>
      </c>
      <c r="CJ299" s="29">
        <v>-0.751</v>
      </c>
      <c r="CK299" s="28" t="str">
        <f t="shared" si="8"/>
        <v>NA</v>
      </c>
      <c r="CL299" s="34">
        <f t="shared" si="9"/>
        <v>2.1639029738248601</v>
      </c>
      <c r="CM299" s="29">
        <v>6.23</v>
      </c>
      <c r="CN299" s="29">
        <v>1.64</v>
      </c>
      <c r="CO299" s="29">
        <v>3.54</v>
      </c>
      <c r="CP299" s="29">
        <v>46.6</v>
      </c>
      <c r="CQ299" s="29">
        <v>16.899999999999999</v>
      </c>
      <c r="CR299" s="29">
        <v>86.1</v>
      </c>
      <c r="CS299" s="29">
        <v>-1.6499999999999995</v>
      </c>
      <c r="CT299" s="29">
        <v>0</v>
      </c>
      <c r="CU299" s="29">
        <v>9.34</v>
      </c>
      <c r="CV299" s="29">
        <v>72.969999999999985</v>
      </c>
      <c r="CW299" s="29">
        <v>17.8</v>
      </c>
      <c r="CX299" s="28">
        <v>0.16777251184834122</v>
      </c>
      <c r="CY299" s="28">
        <v>0.11625219556160371</v>
      </c>
      <c r="CZ299" s="31">
        <v>4.8370786516853927</v>
      </c>
      <c r="DA299" s="5">
        <v>7.9024390243902438</v>
      </c>
      <c r="DB299" s="9"/>
      <c r="DC299" s="9"/>
    </row>
    <row r="300" spans="1:107" ht="20">
      <c r="A300" s="25" t="s">
        <v>873</v>
      </c>
      <c r="B300" s="25" t="s">
        <v>874</v>
      </c>
      <c r="C300" s="26" t="s">
        <v>165</v>
      </c>
      <c r="D300" s="26" t="s">
        <v>1137</v>
      </c>
      <c r="E300" s="32" t="s">
        <v>99</v>
      </c>
      <c r="F300" s="32" t="s">
        <v>1138</v>
      </c>
      <c r="G300" s="27">
        <v>0.68</v>
      </c>
      <c r="H300" s="27">
        <v>1.6605797101449276</v>
      </c>
      <c r="I300" s="28">
        <v>9.0499999999999997E-2</v>
      </c>
      <c r="J300" s="28">
        <v>0.21138246376811592</v>
      </c>
      <c r="K300" s="28">
        <v>2.7E-2</v>
      </c>
      <c r="L300" s="28">
        <v>8.8099999999999998E-2</v>
      </c>
      <c r="M300" s="28">
        <v>7.3122999999999994E-2</v>
      </c>
      <c r="N300" s="28">
        <v>0.12973963501483679</v>
      </c>
      <c r="O300" s="28">
        <v>-0.21845938684503899</v>
      </c>
      <c r="P300" s="28">
        <v>-9.2789971825228162E-2</v>
      </c>
      <c r="Q300" s="29">
        <v>13.8</v>
      </c>
      <c r="R300" s="29">
        <v>0</v>
      </c>
      <c r="S300" s="29">
        <v>19.899999999999999</v>
      </c>
      <c r="T300" s="29">
        <v>19.899999999999999</v>
      </c>
      <c r="U300" s="29">
        <v>33.700000000000003</v>
      </c>
      <c r="V300" s="29">
        <v>0.38300000000000001</v>
      </c>
      <c r="W300" s="29">
        <v>33.317</v>
      </c>
      <c r="X300" s="30">
        <v>1.1364985163204748E-2</v>
      </c>
      <c r="Y300" s="31">
        <v>0.62612815884476536</v>
      </c>
      <c r="Z300" s="30">
        <v>0.61419753086419748</v>
      </c>
      <c r="AA300" s="30">
        <v>0.59050445103857563</v>
      </c>
      <c r="AB300" s="30">
        <v>1.5919999999999999</v>
      </c>
      <c r="AC300" s="30">
        <v>1.4420289855072461</v>
      </c>
      <c r="AD300" s="29">
        <v>1.6E-2</v>
      </c>
      <c r="AE300" s="31">
        <v>0.90186111111111122</v>
      </c>
      <c r="AF300" s="30">
        <v>0.27202941017470889</v>
      </c>
      <c r="AG300" s="30">
        <v>0.23379824982583081</v>
      </c>
      <c r="AH300" s="31">
        <v>0.2105263157894737</v>
      </c>
      <c r="AI300" s="1">
        <v>0.51792828685258974</v>
      </c>
      <c r="AJ300" s="31">
        <v>70.408163265306129</v>
      </c>
      <c r="AK300" s="31" t="s">
        <v>100</v>
      </c>
      <c r="AL300" s="31" t="s">
        <v>100</v>
      </c>
      <c r="AM300" s="31" t="s">
        <v>100</v>
      </c>
      <c r="AN300" s="31">
        <v>1.1040000000000001</v>
      </c>
      <c r="AO300" s="31">
        <v>0.71134020618556715</v>
      </c>
      <c r="AP300" s="31">
        <v>25.628461538461536</v>
      </c>
      <c r="AQ300" s="31">
        <v>5.5714046822742471</v>
      </c>
      <c r="AR300" s="31">
        <v>1.0406034294281163</v>
      </c>
      <c r="AS300" s="31">
        <v>1.7173711340206186</v>
      </c>
      <c r="AT300" s="30" t="s">
        <v>100</v>
      </c>
      <c r="AU300" s="30">
        <v>0</v>
      </c>
      <c r="AV300" s="28" t="s">
        <v>100</v>
      </c>
      <c r="AW300" s="28" t="s">
        <v>100</v>
      </c>
      <c r="AX300" s="28">
        <v>7.3300000000000004E-2</v>
      </c>
      <c r="AY300" s="28">
        <v>0.16800000000000001</v>
      </c>
      <c r="AZ300" s="30" t="s">
        <v>100</v>
      </c>
      <c r="BA300" s="30" t="s">
        <v>100</v>
      </c>
      <c r="BB300" s="30">
        <v>-7.076923076923077E-3</v>
      </c>
      <c r="BC300" s="30">
        <v>3.6949663189608621E-2</v>
      </c>
      <c r="BD300" s="30">
        <v>-5.3488372093023259E-3</v>
      </c>
      <c r="BE300" s="30">
        <v>7.5581395348837219E-2</v>
      </c>
      <c r="BF300" s="30">
        <v>0</v>
      </c>
      <c r="BG300" s="30" t="s">
        <v>100</v>
      </c>
      <c r="BH300" s="29">
        <v>0.19600000000000001</v>
      </c>
      <c r="BI300" s="29">
        <v>-9.1999999999999998E-2</v>
      </c>
      <c r="BJ300" s="29">
        <v>1.3</v>
      </c>
      <c r="BK300" s="29">
        <v>1.3</v>
      </c>
      <c r="BL300" s="29">
        <v>19.399999999999999</v>
      </c>
      <c r="BM300" s="29">
        <v>17.2</v>
      </c>
      <c r="BN300" s="29">
        <v>6.9</v>
      </c>
      <c r="BO300" s="29">
        <v>5.98</v>
      </c>
      <c r="BP300" s="29">
        <v>1.3</v>
      </c>
      <c r="BQ300" s="29">
        <v>4.5149999999999997</v>
      </c>
      <c r="BR300" s="29">
        <v>0</v>
      </c>
      <c r="BS300" s="29">
        <v>2.5499999999999998</v>
      </c>
      <c r="BT300" s="30">
        <v>1.9615384615384612</v>
      </c>
      <c r="BU300" s="29">
        <v>-1.2499999999999998</v>
      </c>
      <c r="BV300" s="29">
        <v>-7.157</v>
      </c>
      <c r="BW300" s="29">
        <v>-2.6419999999999999</v>
      </c>
      <c r="BX300" s="29">
        <v>13</v>
      </c>
      <c r="BY300" s="29">
        <v>35.183</v>
      </c>
      <c r="BZ300" s="29">
        <v>12.5</v>
      </c>
      <c r="CA300" s="29">
        <v>32.016999999999996</v>
      </c>
      <c r="CB300" s="29">
        <v>0</v>
      </c>
      <c r="CC300" s="31">
        <v>0.42399999999999999</v>
      </c>
      <c r="CD300" s="31">
        <v>0.123</v>
      </c>
      <c r="CE300" s="31">
        <v>0.36</v>
      </c>
      <c r="CF300" s="31" t="s">
        <v>100</v>
      </c>
      <c r="CG300" s="31" t="s">
        <v>100</v>
      </c>
      <c r="CH300" s="29" t="s">
        <v>100</v>
      </c>
      <c r="CI300" s="29" t="s">
        <v>100</v>
      </c>
      <c r="CJ300" s="29">
        <v>0</v>
      </c>
      <c r="CK300" s="28">
        <f t="shared" si="8"/>
        <v>0</v>
      </c>
      <c r="CL300" s="34">
        <f t="shared" si="9"/>
        <v>0.60592810069650505</v>
      </c>
      <c r="CM300" s="29">
        <v>1.4999999999999999E-2</v>
      </c>
      <c r="CN300" s="29" t="s">
        <v>100</v>
      </c>
      <c r="CO300" s="29" t="s">
        <v>100</v>
      </c>
      <c r="CP300" s="29" t="s">
        <v>100</v>
      </c>
      <c r="CQ300" s="29">
        <v>5.98</v>
      </c>
      <c r="CR300" s="29">
        <v>33.317</v>
      </c>
      <c r="CS300" s="29" t="s">
        <v>100</v>
      </c>
      <c r="CT300" s="29">
        <v>0</v>
      </c>
      <c r="CU300" s="29">
        <v>1.3</v>
      </c>
      <c r="CV300" s="29">
        <v>32.016999999999996</v>
      </c>
      <c r="CW300" s="29">
        <v>6.9</v>
      </c>
      <c r="CX300" s="28">
        <v>-7.076923076923077E-3</v>
      </c>
      <c r="CY300" s="28">
        <v>3.6949663189608621E-2</v>
      </c>
      <c r="CZ300" s="31">
        <v>4.8285507246376813</v>
      </c>
      <c r="DA300" s="5" t="s">
        <v>100</v>
      </c>
      <c r="DB300" s="9"/>
      <c r="DC300" s="9"/>
    </row>
    <row r="301" spans="1:107" ht="20">
      <c r="A301" s="25" t="s">
        <v>1047</v>
      </c>
      <c r="B301" s="25" t="s">
        <v>1048</v>
      </c>
      <c r="C301" s="26" t="s">
        <v>141</v>
      </c>
      <c r="D301" s="26" t="s">
        <v>1137</v>
      </c>
      <c r="E301" s="32" t="s">
        <v>99</v>
      </c>
      <c r="F301" s="32" t="s">
        <v>1138</v>
      </c>
      <c r="G301" s="27">
        <v>0.61</v>
      </c>
      <c r="H301" s="27">
        <v>2.6642440199621409</v>
      </c>
      <c r="I301" s="28">
        <v>9.0499999999999997E-2</v>
      </c>
      <c r="J301" s="28">
        <v>0.30221408380657372</v>
      </c>
      <c r="K301" s="28">
        <v>4.7E-2</v>
      </c>
      <c r="L301" s="28">
        <v>0.1081</v>
      </c>
      <c r="M301" s="28">
        <v>8.9722999999999997E-2</v>
      </c>
      <c r="N301" s="28">
        <v>0.13122793623600854</v>
      </c>
      <c r="O301" s="28">
        <v>-0.23951978328843901</v>
      </c>
      <c r="P301" s="28">
        <v>-6.2571273990821033E-2</v>
      </c>
      <c r="Q301" s="29">
        <v>5.85</v>
      </c>
      <c r="R301" s="29">
        <v>0</v>
      </c>
      <c r="S301" s="29">
        <v>24.1</v>
      </c>
      <c r="T301" s="29">
        <v>24.1</v>
      </c>
      <c r="U301" s="29">
        <v>29.950000000000003</v>
      </c>
      <c r="V301" s="29">
        <v>0.186</v>
      </c>
      <c r="W301" s="29">
        <v>29.764000000000003</v>
      </c>
      <c r="X301" s="30">
        <v>6.2103505843071781E-3</v>
      </c>
      <c r="Y301" s="31">
        <v>5.2779732582688248E-3</v>
      </c>
      <c r="Z301" s="30">
        <v>0.57244655581947745</v>
      </c>
      <c r="AA301" s="30">
        <v>0.80467445742904842</v>
      </c>
      <c r="AB301" s="30">
        <v>1.338888888888889</v>
      </c>
      <c r="AC301" s="30">
        <v>4.1196581196581201</v>
      </c>
      <c r="AD301" s="29">
        <v>0.01</v>
      </c>
      <c r="AE301" s="31">
        <v>-0.25197222222222221</v>
      </c>
      <c r="AF301" s="30" t="s">
        <v>100</v>
      </c>
      <c r="AG301" s="30" t="s">
        <v>100</v>
      </c>
      <c r="AH301" s="31">
        <v>0.27272727272727276</v>
      </c>
      <c r="AI301" s="1">
        <v>1.2974683544303796</v>
      </c>
      <c r="AJ301" s="31">
        <v>4.5</v>
      </c>
      <c r="AK301" s="31">
        <v>4.8347107438016526</v>
      </c>
      <c r="AL301" s="31" t="s">
        <v>100</v>
      </c>
      <c r="AM301" s="31" t="s">
        <v>100</v>
      </c>
      <c r="AN301" s="31">
        <v>0.32499999999999996</v>
      </c>
      <c r="AO301" s="31">
        <v>0.10427807486631015</v>
      </c>
      <c r="AP301" s="31">
        <v>7.2595121951219523</v>
      </c>
      <c r="AQ301" s="31">
        <v>5.5118518518518522</v>
      </c>
      <c r="AR301" s="31">
        <v>0.71012072338598087</v>
      </c>
      <c r="AS301" s="31">
        <v>0.53055258467023181</v>
      </c>
      <c r="AT301" s="30">
        <v>0</v>
      </c>
      <c r="AU301" s="30">
        <v>0</v>
      </c>
      <c r="AV301" s="28">
        <v>7.7199999999999991E-2</v>
      </c>
      <c r="AW301" s="28">
        <v>4.7699999999999992E-2</v>
      </c>
      <c r="AX301" s="28">
        <v>3.2599999999999997E-2</v>
      </c>
      <c r="AY301" s="28">
        <v>2.9500000000000002E-2</v>
      </c>
      <c r="AZ301" s="30" t="s">
        <v>100</v>
      </c>
      <c r="BA301" s="30" t="s">
        <v>100</v>
      </c>
      <c r="BB301" s="30">
        <v>6.269430051813471E-2</v>
      </c>
      <c r="BC301" s="30">
        <v>6.8656662245187502E-2</v>
      </c>
      <c r="BD301" s="30">
        <v>2.2873345935727787E-2</v>
      </c>
      <c r="BE301" s="30">
        <v>7.7504725897920596E-2</v>
      </c>
      <c r="BF301" s="30">
        <v>0.18255033557046982</v>
      </c>
      <c r="BG301" s="30" t="s">
        <v>100</v>
      </c>
      <c r="BH301" s="29">
        <v>1.3</v>
      </c>
      <c r="BI301" s="29">
        <v>1.21</v>
      </c>
      <c r="BJ301" s="29">
        <v>4.0999999999999996</v>
      </c>
      <c r="BK301" s="29">
        <v>4.0999999999999996</v>
      </c>
      <c r="BL301" s="29">
        <v>56.1</v>
      </c>
      <c r="BM301" s="29">
        <v>52.9</v>
      </c>
      <c r="BN301" s="29">
        <v>5.81</v>
      </c>
      <c r="BO301" s="29">
        <v>5.4</v>
      </c>
      <c r="BP301" s="29">
        <v>3.3515436241610734</v>
      </c>
      <c r="BQ301" s="29">
        <v>1.8419999999999999</v>
      </c>
      <c r="BR301" s="29">
        <v>0</v>
      </c>
      <c r="BS301" s="29">
        <v>0.16400000000000001</v>
      </c>
      <c r="BT301" s="30">
        <v>4.8932676518883424E-2</v>
      </c>
      <c r="BU301" s="29">
        <v>3.1875436241610733</v>
      </c>
      <c r="BV301" s="29">
        <v>-0.79599999999999982</v>
      </c>
      <c r="BW301" s="29">
        <v>1.046</v>
      </c>
      <c r="BX301" s="29">
        <v>19.3</v>
      </c>
      <c r="BY301" s="29">
        <v>48.816000000000003</v>
      </c>
      <c r="BZ301" s="29">
        <v>18</v>
      </c>
      <c r="CA301" s="29">
        <v>41.914000000000001</v>
      </c>
      <c r="CB301" s="29">
        <v>0</v>
      </c>
      <c r="CC301" s="31">
        <v>-6.2E-2</v>
      </c>
      <c r="CD301" s="31">
        <v>-0.14899999999999999</v>
      </c>
      <c r="CE301" s="31">
        <v>0.36</v>
      </c>
      <c r="CF301" s="31">
        <v>0.49029952727375509</v>
      </c>
      <c r="CG301" s="31">
        <v>0.69175799115803249</v>
      </c>
      <c r="CH301" s="29">
        <v>3.9846999999999992</v>
      </c>
      <c r="CI301" s="29">
        <v>0.84510000000000007</v>
      </c>
      <c r="CJ301" s="29">
        <v>0</v>
      </c>
      <c r="CK301" s="28">
        <f t="shared" si="8"/>
        <v>0</v>
      </c>
      <c r="CL301" s="34">
        <f t="shared" si="9"/>
        <v>1.3384549315264589</v>
      </c>
      <c r="CM301" s="29">
        <v>1.49</v>
      </c>
      <c r="CN301" s="29">
        <v>0.27200000000000002</v>
      </c>
      <c r="CO301" s="29">
        <v>1.21</v>
      </c>
      <c r="CP301" s="29">
        <v>5.85</v>
      </c>
      <c r="CQ301" s="29">
        <v>5.4</v>
      </c>
      <c r="CR301" s="29">
        <v>29.764000000000003</v>
      </c>
      <c r="CS301" s="29" t="s">
        <v>100</v>
      </c>
      <c r="CT301" s="29">
        <v>0</v>
      </c>
      <c r="CU301" s="29">
        <v>4.0999999999999996</v>
      </c>
      <c r="CV301" s="29">
        <v>41.914000000000001</v>
      </c>
      <c r="CW301" s="29">
        <v>5.81</v>
      </c>
      <c r="CX301" s="28">
        <v>6.269430051813471E-2</v>
      </c>
      <c r="CY301" s="28">
        <v>6.8656662245187502E-2</v>
      </c>
      <c r="CZ301" s="31">
        <v>5.1228915662650607</v>
      </c>
      <c r="DA301" s="5">
        <v>30.760059612518628</v>
      </c>
      <c r="DB301" s="9"/>
      <c r="DC301" s="9"/>
    </row>
    <row r="302" spans="1:107" ht="20">
      <c r="A302" s="25" t="s">
        <v>567</v>
      </c>
      <c r="B302" s="25" t="s">
        <v>568</v>
      </c>
      <c r="C302" s="26" t="s">
        <v>103</v>
      </c>
      <c r="D302" s="26" t="s">
        <v>1137</v>
      </c>
      <c r="E302" s="32" t="s">
        <v>99</v>
      </c>
      <c r="F302" s="32" t="s">
        <v>1138</v>
      </c>
      <c r="G302" s="27">
        <v>0.79</v>
      </c>
      <c r="H302" s="27">
        <v>3.7830985915492956</v>
      </c>
      <c r="I302" s="28">
        <v>9.0499999999999997E-2</v>
      </c>
      <c r="J302" s="28">
        <v>0.4034704225352112</v>
      </c>
      <c r="K302" s="28">
        <v>2.7E-2</v>
      </c>
      <c r="L302" s="28">
        <v>8.8099999999999998E-2</v>
      </c>
      <c r="M302" s="28">
        <v>7.3122999999999994E-2</v>
      </c>
      <c r="N302" s="28">
        <v>0.14210731470588234</v>
      </c>
      <c r="O302" s="28">
        <v>-0.59243755868544601</v>
      </c>
      <c r="P302" s="28">
        <v>-0.22276668302096977</v>
      </c>
      <c r="Q302" s="29">
        <v>14.2</v>
      </c>
      <c r="R302" s="29">
        <v>0</v>
      </c>
      <c r="S302" s="29">
        <v>53.8</v>
      </c>
      <c r="T302" s="29">
        <v>53.8</v>
      </c>
      <c r="U302" s="29">
        <v>68</v>
      </c>
      <c r="V302" s="29">
        <v>6.06</v>
      </c>
      <c r="W302" s="29">
        <v>61.94</v>
      </c>
      <c r="X302" s="30">
        <v>8.9117647058823524E-2</v>
      </c>
      <c r="Y302" s="31">
        <v>6.0830625346754374E-2</v>
      </c>
      <c r="Z302" s="30">
        <v>0.62340672074159909</v>
      </c>
      <c r="AA302" s="30">
        <v>0.79117647058823526</v>
      </c>
      <c r="AB302" s="30">
        <v>1.6553846153846152</v>
      </c>
      <c r="AC302" s="30">
        <v>3.788732394366197</v>
      </c>
      <c r="AD302" s="29">
        <v>6.0000000000000001E-3</v>
      </c>
      <c r="AE302" s="31">
        <v>1.0738333333333334</v>
      </c>
      <c r="AF302" s="30">
        <v>8.9442719099991588E-2</v>
      </c>
      <c r="AG302" s="30">
        <v>0.24652649451935177</v>
      </c>
      <c r="AH302" s="31">
        <v>0.36842105263157893</v>
      </c>
      <c r="AI302" s="1" t="s">
        <v>100</v>
      </c>
      <c r="AJ302" s="31" t="s">
        <v>100</v>
      </c>
      <c r="AK302" s="31" t="s">
        <v>100</v>
      </c>
      <c r="AL302" s="31" t="s">
        <v>100</v>
      </c>
      <c r="AM302" s="31" t="s">
        <v>100</v>
      </c>
      <c r="AN302" s="31">
        <v>0.43692307692307691</v>
      </c>
      <c r="AO302" s="31">
        <v>8.7170042971147943E-2</v>
      </c>
      <c r="AP302" s="31" t="s">
        <v>100</v>
      </c>
      <c r="AQ302" s="31" t="s">
        <v>100</v>
      </c>
      <c r="AR302" s="31">
        <v>0.77193419740777669</v>
      </c>
      <c r="AS302" s="31">
        <v>0.38023327194597911</v>
      </c>
      <c r="AT302" s="30" t="s">
        <v>100</v>
      </c>
      <c r="AU302" s="30">
        <v>7.4647887323943665E-3</v>
      </c>
      <c r="AV302" s="28" t="s">
        <v>100</v>
      </c>
      <c r="AW302" s="28" t="s">
        <v>100</v>
      </c>
      <c r="AX302" s="28">
        <v>2.2099999999999998E-2</v>
      </c>
      <c r="AY302" s="28">
        <v>9.6000000000000002E-2</v>
      </c>
      <c r="AZ302" s="30" t="s">
        <v>100</v>
      </c>
      <c r="BA302" s="30" t="s">
        <v>100</v>
      </c>
      <c r="BB302" s="30">
        <v>-0.18896713615023475</v>
      </c>
      <c r="BC302" s="30">
        <v>-8.0659368315087437E-2</v>
      </c>
      <c r="BD302" s="30">
        <v>-5.2890932982917221E-2</v>
      </c>
      <c r="BE302" s="30">
        <v>-4.2115637319316696E-2</v>
      </c>
      <c r="BF302" s="30">
        <v>0</v>
      </c>
      <c r="BG302" s="30" t="s">
        <v>100</v>
      </c>
      <c r="BH302" s="29">
        <v>-7.14</v>
      </c>
      <c r="BI302" s="29">
        <v>-8.0500000000000007</v>
      </c>
      <c r="BJ302" s="29">
        <v>-6.41</v>
      </c>
      <c r="BK302" s="29">
        <v>-6.41</v>
      </c>
      <c r="BL302" s="29">
        <v>162.9</v>
      </c>
      <c r="BM302" s="29">
        <v>152.19999999999999</v>
      </c>
      <c r="BN302" s="29">
        <v>-1.58</v>
      </c>
      <c r="BO302" s="29">
        <v>-3.56</v>
      </c>
      <c r="BP302" s="29">
        <v>-6.41</v>
      </c>
      <c r="BQ302" s="29">
        <v>-1.7000000000000028</v>
      </c>
      <c r="BR302" s="29">
        <v>0</v>
      </c>
      <c r="BS302" s="29">
        <v>0.41399999999999998</v>
      </c>
      <c r="BT302" s="30" t="s">
        <v>100</v>
      </c>
      <c r="BU302" s="29">
        <v>-6.8239999999999998</v>
      </c>
      <c r="BV302" s="29">
        <v>-6.7639999999999976</v>
      </c>
      <c r="BW302" s="29">
        <v>-8.4640000000000004</v>
      </c>
      <c r="BX302" s="29">
        <v>42.6</v>
      </c>
      <c r="BY302" s="29">
        <v>79.470000000000013</v>
      </c>
      <c r="BZ302" s="29">
        <v>32.5</v>
      </c>
      <c r="CA302" s="29">
        <v>80.239999999999995</v>
      </c>
      <c r="CB302" s="29">
        <v>-0.106</v>
      </c>
      <c r="CC302" s="31">
        <v>0.14699999999999999</v>
      </c>
      <c r="CD302" s="31">
        <v>0.873</v>
      </c>
      <c r="CE302" s="31">
        <v>0.36</v>
      </c>
      <c r="CF302" s="31" t="s">
        <v>100</v>
      </c>
      <c r="CG302" s="31" t="s">
        <v>100</v>
      </c>
      <c r="CH302" s="29" t="s">
        <v>100</v>
      </c>
      <c r="CI302" s="29" t="s">
        <v>100</v>
      </c>
      <c r="CJ302" s="29">
        <v>-0.106</v>
      </c>
      <c r="CK302" s="28" t="str">
        <f t="shared" si="8"/>
        <v>NA</v>
      </c>
      <c r="CL302" s="34">
        <f t="shared" si="9"/>
        <v>2.0301595214356931</v>
      </c>
      <c r="CM302" s="29" t="s">
        <v>100</v>
      </c>
      <c r="CN302" s="29" t="s">
        <v>100</v>
      </c>
      <c r="CO302" s="29" t="s">
        <v>100</v>
      </c>
      <c r="CP302" s="29" t="s">
        <v>100</v>
      </c>
      <c r="CQ302" s="29" t="s">
        <v>100</v>
      </c>
      <c r="CR302" s="29" t="s">
        <v>100</v>
      </c>
      <c r="CS302" s="29">
        <v>-6.7639999999999976</v>
      </c>
      <c r="CT302" s="29">
        <v>9.0000000000000011E-3</v>
      </c>
      <c r="CU302" s="29">
        <v>-6.41</v>
      </c>
      <c r="CV302" s="29">
        <v>80.248999999999995</v>
      </c>
      <c r="CW302" s="29">
        <v>-1.5770000000000002</v>
      </c>
      <c r="CX302" s="28">
        <v>-0.18892722194841466</v>
      </c>
      <c r="CY302" s="28">
        <v>-8.0650234653178818E-2</v>
      </c>
      <c r="CZ302" s="31" t="s">
        <v>100</v>
      </c>
      <c r="DA302" s="5">
        <v>11.233676975945018</v>
      </c>
      <c r="DB302" s="9"/>
      <c r="DC302" s="9"/>
    </row>
    <row r="303" spans="1:107" ht="20">
      <c r="A303" s="25" t="s">
        <v>595</v>
      </c>
      <c r="B303" s="25" t="s">
        <v>596</v>
      </c>
      <c r="C303" s="26" t="s">
        <v>139</v>
      </c>
      <c r="D303" s="26" t="s">
        <v>1137</v>
      </c>
      <c r="E303" s="32" t="s">
        <v>99</v>
      </c>
      <c r="F303" s="32" t="s">
        <v>1138</v>
      </c>
      <c r="G303" s="27">
        <v>0.83</v>
      </c>
      <c r="H303" s="27">
        <v>1.2088720986622072</v>
      </c>
      <c r="I303" s="28">
        <v>9.0499999999999997E-2</v>
      </c>
      <c r="J303" s="28">
        <v>0.17050292492892977</v>
      </c>
      <c r="K303" s="28">
        <v>4.7E-2</v>
      </c>
      <c r="L303" s="28">
        <v>0.1081</v>
      </c>
      <c r="M303" s="28">
        <v>8.9722999999999997E-2</v>
      </c>
      <c r="N303" s="28">
        <v>0.14270680545288028</v>
      </c>
      <c r="O303" s="28">
        <v>0.2702684249333292</v>
      </c>
      <c r="P303" s="28">
        <v>2.9396406073652154E-2</v>
      </c>
      <c r="Q303" s="29">
        <v>130</v>
      </c>
      <c r="R303" s="29">
        <v>0</v>
      </c>
      <c r="S303" s="29">
        <v>68.2</v>
      </c>
      <c r="T303" s="29">
        <v>68.2</v>
      </c>
      <c r="U303" s="29">
        <v>198.2</v>
      </c>
      <c r="V303" s="29">
        <v>2.6</v>
      </c>
      <c r="W303" s="29">
        <v>195.6</v>
      </c>
      <c r="X303" s="30">
        <v>1.311806256306761E-2</v>
      </c>
      <c r="Y303" s="31">
        <v>0.29141104294478526</v>
      </c>
      <c r="Z303" s="30">
        <v>0.60892857142857149</v>
      </c>
      <c r="AA303" s="30">
        <v>0.34409687184661963</v>
      </c>
      <c r="AB303" s="30">
        <v>1.5570776255707763</v>
      </c>
      <c r="AC303" s="30">
        <v>0.52461538461538459</v>
      </c>
      <c r="AD303" s="29">
        <v>0.114</v>
      </c>
      <c r="AE303" s="31">
        <v>1.4365000000000001</v>
      </c>
      <c r="AF303" s="30">
        <v>0.13784048752090222</v>
      </c>
      <c r="AG303" s="30">
        <v>0.8292193538757433</v>
      </c>
      <c r="AH303" s="31">
        <v>0.74226804123711343</v>
      </c>
      <c r="AI303" s="1">
        <v>3.7082066869300911</v>
      </c>
      <c r="AJ303" s="31">
        <v>7.9268292682926838</v>
      </c>
      <c r="AK303" s="31">
        <v>8.125</v>
      </c>
      <c r="AL303" s="31">
        <v>6</v>
      </c>
      <c r="AM303" s="31">
        <v>0.12662666562767866</v>
      </c>
      <c r="AN303" s="31">
        <v>2.9680365296803655</v>
      </c>
      <c r="AO303" s="31">
        <v>0.95447870778267263</v>
      </c>
      <c r="AP303" s="31">
        <v>8.0163934426229506</v>
      </c>
      <c r="AQ303" s="31">
        <v>5.6368876080691637</v>
      </c>
      <c r="AR303" s="31">
        <v>1.7879341864716636</v>
      </c>
      <c r="AS303" s="31">
        <v>1.4361233480176212</v>
      </c>
      <c r="AT303" s="30">
        <v>0</v>
      </c>
      <c r="AU303" s="30">
        <v>0</v>
      </c>
      <c r="AV303" s="28">
        <v>0.74</v>
      </c>
      <c r="AW303" s="28" t="s">
        <v>100</v>
      </c>
      <c r="AX303" s="28">
        <v>0.20699999999999999</v>
      </c>
      <c r="AY303" s="28">
        <v>0.10800000000000001</v>
      </c>
      <c r="AZ303" s="30">
        <v>0.626</v>
      </c>
      <c r="BA303" s="30">
        <v>0.14000000000000001</v>
      </c>
      <c r="BB303" s="30">
        <v>0.44077134986225897</v>
      </c>
      <c r="BC303" s="30">
        <v>0.17210321152653243</v>
      </c>
      <c r="BD303" s="30">
        <v>0.12260536398467432</v>
      </c>
      <c r="BE303" s="30">
        <v>0.18697318007662833</v>
      </c>
      <c r="BF303" s="30">
        <v>0.12989130434782611</v>
      </c>
      <c r="BG303" s="30">
        <v>5.5800000000000008E-3</v>
      </c>
      <c r="BH303" s="29">
        <v>16.399999999999999</v>
      </c>
      <c r="BI303" s="29">
        <v>16</v>
      </c>
      <c r="BJ303" s="29">
        <v>24.4</v>
      </c>
      <c r="BK303" s="29">
        <v>24.4</v>
      </c>
      <c r="BL303" s="29">
        <v>136.19999999999999</v>
      </c>
      <c r="BM303" s="29">
        <v>130.5</v>
      </c>
      <c r="BN303" s="29">
        <v>37.5</v>
      </c>
      <c r="BO303" s="29">
        <v>34.700000000000003</v>
      </c>
      <c r="BP303" s="29">
        <v>21.23065217391304</v>
      </c>
      <c r="BQ303" s="29">
        <v>9.9000000000000021</v>
      </c>
      <c r="BR303" s="29">
        <v>0</v>
      </c>
      <c r="BS303" s="29">
        <v>7.8530000000000006</v>
      </c>
      <c r="BT303" s="30">
        <v>0.36988972056399189</v>
      </c>
      <c r="BU303" s="29">
        <v>13.377652173913038</v>
      </c>
      <c r="BV303" s="29">
        <v>-1.7530000000000037</v>
      </c>
      <c r="BW303" s="29">
        <v>8.1469999999999985</v>
      </c>
      <c r="BX303" s="29">
        <v>36.299999999999997</v>
      </c>
      <c r="BY303" s="29">
        <v>123.36</v>
      </c>
      <c r="BZ303" s="29">
        <v>43.8</v>
      </c>
      <c r="CA303" s="29">
        <v>109.4</v>
      </c>
      <c r="CB303" s="29">
        <v>0</v>
      </c>
      <c r="CC303" s="31">
        <v>0.76200000000000001</v>
      </c>
      <c r="CD303" s="31">
        <v>0.02</v>
      </c>
      <c r="CE303" s="31">
        <v>0.36</v>
      </c>
      <c r="CF303" s="31">
        <v>0.75906274600591761</v>
      </c>
      <c r="CG303" s="31">
        <v>1.1841475155543106</v>
      </c>
      <c r="CH303" s="29">
        <v>9.6309999999999985</v>
      </c>
      <c r="CI303" s="29">
        <v>2.7870000000000004</v>
      </c>
      <c r="CJ303" s="29">
        <v>0</v>
      </c>
      <c r="CK303" s="28">
        <f t="shared" si="8"/>
        <v>0</v>
      </c>
      <c r="CL303" s="34">
        <f t="shared" si="9"/>
        <v>1.2449725776965264</v>
      </c>
      <c r="CM303" s="29">
        <v>18.399999999999999</v>
      </c>
      <c r="CN303" s="29">
        <v>2.39</v>
      </c>
      <c r="CO303" s="29">
        <v>16</v>
      </c>
      <c r="CP303" s="29">
        <v>130</v>
      </c>
      <c r="CQ303" s="29">
        <v>34.700000000000003</v>
      </c>
      <c r="CR303" s="29">
        <v>195.6</v>
      </c>
      <c r="CS303" s="29" t="s">
        <v>100</v>
      </c>
      <c r="CT303" s="29">
        <v>0</v>
      </c>
      <c r="CU303" s="29">
        <v>24.4</v>
      </c>
      <c r="CV303" s="29">
        <v>109.4</v>
      </c>
      <c r="CW303" s="29">
        <v>37.5</v>
      </c>
      <c r="CX303" s="28">
        <v>0.44077134986225897</v>
      </c>
      <c r="CY303" s="28">
        <v>0.17210321152653243</v>
      </c>
      <c r="CZ303" s="31">
        <v>5.2160000000000002</v>
      </c>
      <c r="DA303" s="5">
        <v>1.9747899159663864</v>
      </c>
      <c r="DB303" s="9"/>
      <c r="DC303" s="9"/>
    </row>
    <row r="304" spans="1:107" ht="20">
      <c r="A304" s="25" t="s">
        <v>991</v>
      </c>
      <c r="B304" s="25" t="s">
        <v>992</v>
      </c>
      <c r="C304" s="26" t="s">
        <v>147</v>
      </c>
      <c r="D304" s="26" t="s">
        <v>1137</v>
      </c>
      <c r="E304" s="32" t="s">
        <v>99</v>
      </c>
      <c r="F304" s="32" t="s">
        <v>1138</v>
      </c>
      <c r="G304" s="27">
        <v>0.75</v>
      </c>
      <c r="H304" s="27">
        <v>0.91037549407114637</v>
      </c>
      <c r="I304" s="28">
        <v>9.0499999999999997E-2</v>
      </c>
      <c r="J304" s="28">
        <v>0.14348898221343875</v>
      </c>
      <c r="K304" s="28">
        <v>3.6999999999999998E-2</v>
      </c>
      <c r="L304" s="28">
        <v>9.8099999999999993E-2</v>
      </c>
      <c r="M304" s="28">
        <v>8.1422999999999995E-2</v>
      </c>
      <c r="N304" s="28">
        <v>0.13255518332790625</v>
      </c>
      <c r="O304" s="28">
        <v>-0.13082357578621759</v>
      </c>
      <c r="P304" s="28">
        <v>-0.15500467197844253</v>
      </c>
      <c r="Q304" s="29">
        <v>2.5299999999999998</v>
      </c>
      <c r="R304" s="29">
        <v>0</v>
      </c>
      <c r="S304" s="29">
        <v>0.54100000000000004</v>
      </c>
      <c r="T304" s="29">
        <v>0.54100000000000004</v>
      </c>
      <c r="U304" s="29">
        <v>3.0709999999999997</v>
      </c>
      <c r="V304" s="29">
        <v>0.72399999999999998</v>
      </c>
      <c r="W304" s="29">
        <v>2.3469999999999995</v>
      </c>
      <c r="X304" s="30">
        <v>0.2357538261152719</v>
      </c>
      <c r="Y304" s="31">
        <v>0.17930327868852458</v>
      </c>
      <c r="Z304" s="30">
        <v>0.10927085437285397</v>
      </c>
      <c r="AA304" s="30">
        <v>0.17616411592315209</v>
      </c>
      <c r="AB304" s="30">
        <v>0.12267573696145125</v>
      </c>
      <c r="AC304" s="30">
        <v>0.2138339920948617</v>
      </c>
      <c r="AD304" s="29">
        <v>5.0000000000000001E-3</v>
      </c>
      <c r="AE304" s="31">
        <v>2.0500555555555557</v>
      </c>
      <c r="AF304" s="30">
        <v>0.13038404810405299</v>
      </c>
      <c r="AG304" s="30">
        <v>0.54761300203702235</v>
      </c>
      <c r="AH304" s="31">
        <v>0.46666666666666662</v>
      </c>
      <c r="AI304" s="1" t="s">
        <v>100</v>
      </c>
      <c r="AJ304" s="31">
        <v>25.555555555555554</v>
      </c>
      <c r="AK304" s="31">
        <v>37.761194029850742</v>
      </c>
      <c r="AL304" s="31" t="s">
        <v>100</v>
      </c>
      <c r="AM304" s="31" t="s">
        <v>100</v>
      </c>
      <c r="AN304" s="31">
        <v>0.57369614512471645</v>
      </c>
      <c r="AO304" s="31">
        <v>1.9921259842519683</v>
      </c>
      <c r="AP304" s="31" t="s">
        <v>100</v>
      </c>
      <c r="AQ304" s="31">
        <v>18.775999999999996</v>
      </c>
      <c r="AR304" s="31">
        <v>0.55524012301868919</v>
      </c>
      <c r="AS304" s="31">
        <v>1.8480314960629918</v>
      </c>
      <c r="AT304" s="30">
        <v>1.1194029850746268</v>
      </c>
      <c r="AU304" s="30">
        <v>2.964426877470356E-2</v>
      </c>
      <c r="AV304" s="28">
        <v>0.28000000000000003</v>
      </c>
      <c r="AW304" s="28">
        <v>0.21</v>
      </c>
      <c r="AX304" s="28">
        <v>2.3399999999999997E-2</v>
      </c>
      <c r="AY304" s="28">
        <v>2.41E-2</v>
      </c>
      <c r="AZ304" s="30" t="s">
        <v>100</v>
      </c>
      <c r="BA304" s="30" t="s">
        <v>100</v>
      </c>
      <c r="BB304" s="30">
        <v>1.2665406427221172E-2</v>
      </c>
      <c r="BC304" s="30">
        <v>-2.2449488650536292E-2</v>
      </c>
      <c r="BD304" s="30">
        <v>5.2755905511811023E-2</v>
      </c>
      <c r="BE304" s="30">
        <v>-7.0866141732283464E-2</v>
      </c>
      <c r="BF304" s="30">
        <v>0</v>
      </c>
      <c r="BG304" s="30">
        <v>0.46820000000000001</v>
      </c>
      <c r="BH304" s="29">
        <v>9.9000000000000005E-2</v>
      </c>
      <c r="BI304" s="29">
        <v>6.7000000000000004E-2</v>
      </c>
      <c r="BJ304" s="29">
        <v>-0.09</v>
      </c>
      <c r="BK304" s="29">
        <v>-0.09</v>
      </c>
      <c r="BL304" s="29">
        <v>1.27</v>
      </c>
      <c r="BM304" s="29">
        <v>1.27</v>
      </c>
      <c r="BN304" s="29">
        <v>0.15</v>
      </c>
      <c r="BO304" s="29">
        <v>0.125</v>
      </c>
      <c r="BP304" s="29">
        <v>-0.09</v>
      </c>
      <c r="BQ304" s="29">
        <v>-0.11599999999999999</v>
      </c>
      <c r="BR304" s="29">
        <v>0</v>
      </c>
      <c r="BS304" s="29">
        <v>0.59899999999999998</v>
      </c>
      <c r="BT304" s="30" t="s">
        <v>100</v>
      </c>
      <c r="BU304" s="29">
        <v>-0.68899999999999995</v>
      </c>
      <c r="BV304" s="29">
        <v>-0.41600000000000004</v>
      </c>
      <c r="BW304" s="29">
        <v>-0.53200000000000003</v>
      </c>
      <c r="BX304" s="29">
        <v>5.29</v>
      </c>
      <c r="BY304" s="29">
        <v>4.0090000000000003</v>
      </c>
      <c r="BZ304" s="29">
        <v>4.41</v>
      </c>
      <c r="CA304" s="29">
        <v>4.2270000000000003</v>
      </c>
      <c r="CB304" s="29">
        <v>-7.4999999999999997E-2</v>
      </c>
      <c r="CC304" s="31">
        <v>0.47599999999999998</v>
      </c>
      <c r="CD304" s="31">
        <v>1.27</v>
      </c>
      <c r="CE304" s="31">
        <v>0.36</v>
      </c>
      <c r="CF304" s="31">
        <v>0.89681180146916051</v>
      </c>
      <c r="CG304" s="31">
        <v>2.2268541306268874</v>
      </c>
      <c r="CH304" s="29">
        <v>0.17600000000000002</v>
      </c>
      <c r="CI304" s="29">
        <v>0.16220000000000004</v>
      </c>
      <c r="CJ304" s="29">
        <v>-7.4999999999999997E-2</v>
      </c>
      <c r="CK304" s="28" t="str">
        <f t="shared" si="8"/>
        <v>NA</v>
      </c>
      <c r="CL304" s="34">
        <f t="shared" si="9"/>
        <v>0.30044949136503429</v>
      </c>
      <c r="CM304" s="29">
        <v>6.4000000000000001E-2</v>
      </c>
      <c r="CN304" s="29" t="s">
        <v>100</v>
      </c>
      <c r="CO304" s="29">
        <v>6.7000000000000004E-2</v>
      </c>
      <c r="CP304" s="29">
        <v>2.5299999999999998</v>
      </c>
      <c r="CQ304" s="29">
        <v>0.125</v>
      </c>
      <c r="CR304" s="29">
        <v>2.3469999999999995</v>
      </c>
      <c r="CS304" s="29">
        <v>-0.41600000000000004</v>
      </c>
      <c r="CT304" s="29">
        <v>0</v>
      </c>
      <c r="CU304" s="29">
        <v>-0.09</v>
      </c>
      <c r="CV304" s="29">
        <v>4.2270000000000003</v>
      </c>
      <c r="CW304" s="29">
        <v>0.15</v>
      </c>
      <c r="CX304" s="28">
        <v>1.2665406427221172E-2</v>
      </c>
      <c r="CY304" s="28">
        <v>-2.2449488650536292E-2</v>
      </c>
      <c r="CZ304" s="31">
        <v>15.646666666666665</v>
      </c>
      <c r="DA304" s="5">
        <v>3.4454976303317535</v>
      </c>
      <c r="DB304" s="9"/>
      <c r="DC304" s="9"/>
    </row>
    <row r="305" spans="1:107" ht="20">
      <c r="A305" s="25" t="s">
        <v>677</v>
      </c>
      <c r="B305" s="25" t="s">
        <v>678</v>
      </c>
      <c r="C305" s="26" t="s">
        <v>174</v>
      </c>
      <c r="D305" s="26" t="s">
        <v>1137</v>
      </c>
      <c r="E305" s="32" t="s">
        <v>99</v>
      </c>
      <c r="F305" s="32" t="s">
        <v>1138</v>
      </c>
      <c r="G305" s="27">
        <v>0.95</v>
      </c>
      <c r="H305" s="27">
        <v>1.0454452403648462</v>
      </c>
      <c r="I305" s="28">
        <v>9.0499999999999997E-2</v>
      </c>
      <c r="J305" s="28">
        <v>0.15571279425301859</v>
      </c>
      <c r="K305" s="28">
        <v>3.6999999999999998E-2</v>
      </c>
      <c r="L305" s="28">
        <v>9.8099999999999993E-2</v>
      </c>
      <c r="M305" s="28">
        <v>8.1422999999999995E-2</v>
      </c>
      <c r="N305" s="28">
        <v>0.14641742098195124</v>
      </c>
      <c r="O305" s="28">
        <v>-1.5778260701463764E-2</v>
      </c>
      <c r="P305" s="28">
        <v>-3.6620894164677523E-2</v>
      </c>
      <c r="Q305" s="29">
        <v>266.39999999999998</v>
      </c>
      <c r="R305" s="29">
        <v>0</v>
      </c>
      <c r="S305" s="29">
        <v>38.1</v>
      </c>
      <c r="T305" s="29">
        <v>38.1</v>
      </c>
      <c r="U305" s="29">
        <v>304.5</v>
      </c>
      <c r="V305" s="29">
        <v>16.7</v>
      </c>
      <c r="W305" s="29">
        <v>287.8</v>
      </c>
      <c r="X305" s="30">
        <v>5.4844006568144497E-2</v>
      </c>
      <c r="Y305" s="31">
        <v>1.21875E-2</v>
      </c>
      <c r="Z305" s="30">
        <v>0.23460591133004927</v>
      </c>
      <c r="AA305" s="30">
        <v>0.12512315270935961</v>
      </c>
      <c r="AB305" s="30">
        <v>0.30651649235720035</v>
      </c>
      <c r="AC305" s="30">
        <v>0.14301801801801803</v>
      </c>
      <c r="AD305" s="29">
        <v>0.16700000000000001</v>
      </c>
      <c r="AE305" s="31">
        <v>1.3995833333333334</v>
      </c>
      <c r="AF305" s="30">
        <v>0.14832396974191325</v>
      </c>
      <c r="AG305" s="30">
        <v>0.59464427869257941</v>
      </c>
      <c r="AH305" s="31">
        <v>0.45392491467576795</v>
      </c>
      <c r="AI305" s="1">
        <v>6.224188790560472</v>
      </c>
      <c r="AJ305" s="31">
        <v>14.021052631578947</v>
      </c>
      <c r="AK305" s="31">
        <v>15.57894736842105</v>
      </c>
      <c r="AL305" s="31" t="s">
        <v>100</v>
      </c>
      <c r="AM305" s="31" t="s">
        <v>100</v>
      </c>
      <c r="AN305" s="31">
        <v>2.1432019308125501</v>
      </c>
      <c r="AO305" s="31">
        <v>2.9966254218222717</v>
      </c>
      <c r="AP305" s="31">
        <v>13.639810426540285</v>
      </c>
      <c r="AQ305" s="31">
        <v>9.9241379310344833</v>
      </c>
      <c r="AR305" s="31">
        <v>1.9752916952642414</v>
      </c>
      <c r="AS305" s="31">
        <v>3.2373453318335206</v>
      </c>
      <c r="AT305" s="30">
        <v>0.38187134502923975</v>
      </c>
      <c r="AU305" s="30">
        <v>2.4512012012012016E-2</v>
      </c>
      <c r="AV305" s="28">
        <v>9.5299999999999996E-2</v>
      </c>
      <c r="AW305" s="28">
        <v>9.9199999999999997E-2</v>
      </c>
      <c r="AX305" s="28">
        <v>5.5500000000000001E-2</v>
      </c>
      <c r="AY305" s="28">
        <v>3.7599999999999995E-2</v>
      </c>
      <c r="AZ305" s="30" t="s">
        <v>100</v>
      </c>
      <c r="BA305" s="30" t="s">
        <v>100</v>
      </c>
      <c r="BB305" s="30">
        <v>0.13993453355155483</v>
      </c>
      <c r="BC305" s="30">
        <v>0.10979652681727371</v>
      </c>
      <c r="BD305" s="30">
        <v>0.20141342756183747</v>
      </c>
      <c r="BE305" s="30">
        <v>0.24852767962308597</v>
      </c>
      <c r="BF305" s="30">
        <v>0.2975103734439834</v>
      </c>
      <c r="BG305" s="30">
        <v>4.4200000000000003E-3</v>
      </c>
      <c r="BH305" s="29">
        <v>19</v>
      </c>
      <c r="BI305" s="29">
        <v>17.100000000000001</v>
      </c>
      <c r="BJ305" s="29">
        <v>21.1</v>
      </c>
      <c r="BK305" s="29">
        <v>21.1</v>
      </c>
      <c r="BL305" s="29">
        <v>88.9</v>
      </c>
      <c r="BM305" s="29">
        <v>84.9</v>
      </c>
      <c r="BN305" s="29">
        <v>30.7</v>
      </c>
      <c r="BO305" s="29">
        <v>29</v>
      </c>
      <c r="BP305" s="29">
        <v>14.82253112033195</v>
      </c>
      <c r="BQ305" s="29">
        <v>1.9100000000000001</v>
      </c>
      <c r="BR305" s="29">
        <v>0</v>
      </c>
      <c r="BS305" s="29">
        <v>10.1</v>
      </c>
      <c r="BT305" s="30">
        <v>0.68139509494069528</v>
      </c>
      <c r="BU305" s="29">
        <v>4.7225311203319507</v>
      </c>
      <c r="BV305" s="29">
        <v>5.0900000000000016</v>
      </c>
      <c r="BW305" s="29">
        <v>7.0000000000000018</v>
      </c>
      <c r="BX305" s="29">
        <v>122.2</v>
      </c>
      <c r="BY305" s="29">
        <v>135</v>
      </c>
      <c r="BZ305" s="29">
        <v>124.3</v>
      </c>
      <c r="CA305" s="29">
        <v>145.70000000000002</v>
      </c>
      <c r="CB305" s="29">
        <v>-6.53</v>
      </c>
      <c r="CC305" s="31">
        <v>0.58799999999999997</v>
      </c>
      <c r="CD305" s="31">
        <v>0.33300000000000002</v>
      </c>
      <c r="CE305" s="31">
        <v>0.36</v>
      </c>
      <c r="CF305" s="31">
        <v>0.13241440862765419</v>
      </c>
      <c r="CG305" s="31">
        <v>0.15412606430919573</v>
      </c>
      <c r="CH305" s="29">
        <v>20.229999999999997</v>
      </c>
      <c r="CI305" s="29">
        <v>14.819999999999999</v>
      </c>
      <c r="CJ305" s="29">
        <v>-6.53</v>
      </c>
      <c r="CK305" s="28">
        <f t="shared" si="8"/>
        <v>-1.2829076620825144</v>
      </c>
      <c r="CL305" s="34">
        <f t="shared" si="9"/>
        <v>0.61015785861358951</v>
      </c>
      <c r="CM305" s="29">
        <v>24.1</v>
      </c>
      <c r="CN305" s="29">
        <v>7.17</v>
      </c>
      <c r="CO305" s="29">
        <v>17.100000000000001</v>
      </c>
      <c r="CP305" s="29">
        <v>266.39999999999998</v>
      </c>
      <c r="CQ305" s="29">
        <v>29</v>
      </c>
      <c r="CR305" s="29">
        <v>287.8</v>
      </c>
      <c r="CS305" s="29">
        <v>5.0900000000000016</v>
      </c>
      <c r="CT305" s="29">
        <v>0</v>
      </c>
      <c r="CU305" s="29">
        <v>21.1</v>
      </c>
      <c r="CV305" s="29">
        <v>145.70000000000002</v>
      </c>
      <c r="CW305" s="29">
        <v>30.7</v>
      </c>
      <c r="CX305" s="28">
        <v>0.13993453355155483</v>
      </c>
      <c r="CY305" s="28">
        <v>0.10979652681727371</v>
      </c>
      <c r="CZ305" s="31">
        <v>9.3745928338762212</v>
      </c>
      <c r="DA305" s="5">
        <v>8.6656441717791406</v>
      </c>
      <c r="DB305" s="9"/>
      <c r="DC305" s="9"/>
    </row>
    <row r="306" spans="1:107" ht="20">
      <c r="A306" s="25" t="s">
        <v>334</v>
      </c>
      <c r="B306" s="25" t="s">
        <v>335</v>
      </c>
      <c r="C306" s="26" t="s">
        <v>106</v>
      </c>
      <c r="D306" s="26" t="s">
        <v>1137</v>
      </c>
      <c r="E306" s="32" t="s">
        <v>99</v>
      </c>
      <c r="F306" s="32" t="s">
        <v>1138</v>
      </c>
      <c r="G306" s="27">
        <v>0.89</v>
      </c>
      <c r="H306" s="27">
        <v>1.007093720079191</v>
      </c>
      <c r="I306" s="28">
        <v>9.0499999999999997E-2</v>
      </c>
      <c r="J306" s="28">
        <v>0.15224198166716679</v>
      </c>
      <c r="K306" s="28">
        <v>3.6999999999999998E-2</v>
      </c>
      <c r="L306" s="28">
        <v>9.8099999999999993E-2</v>
      </c>
      <c r="M306" s="28">
        <v>8.1422999999999995E-2</v>
      </c>
      <c r="N306" s="28">
        <v>0.13930338143032911</v>
      </c>
      <c r="O306" s="28">
        <v>8.7202462777277667E-2</v>
      </c>
      <c r="P306" s="28">
        <v>-2.4400949138163597E-3</v>
      </c>
      <c r="Q306" s="29">
        <v>1399.3</v>
      </c>
      <c r="R306" s="29">
        <v>0</v>
      </c>
      <c r="S306" s="29">
        <v>312.8</v>
      </c>
      <c r="T306" s="29">
        <v>312.8</v>
      </c>
      <c r="U306" s="29">
        <v>1712.1</v>
      </c>
      <c r="V306" s="29">
        <v>79.8</v>
      </c>
      <c r="W306" s="29">
        <v>1632.3</v>
      </c>
      <c r="X306" s="30">
        <v>4.6609427019449798E-2</v>
      </c>
      <c r="Y306" s="31">
        <v>0.65050388237237733</v>
      </c>
      <c r="Z306" s="30">
        <v>0.62211614956245032</v>
      </c>
      <c r="AA306" s="30">
        <v>0.18269960866771803</v>
      </c>
      <c r="AB306" s="30">
        <v>1.6463157894736842</v>
      </c>
      <c r="AC306" s="30">
        <v>0.22354034159937114</v>
      </c>
      <c r="AD306" s="29">
        <v>0.28899999999999998</v>
      </c>
      <c r="AE306" s="31">
        <v>1.914611111111111</v>
      </c>
      <c r="AF306" s="30">
        <v>0.11832159566199232</v>
      </c>
      <c r="AG306" s="30">
        <v>0.52991171771477985</v>
      </c>
      <c r="AH306" s="31">
        <v>0.33901918976545847</v>
      </c>
      <c r="AI306" s="1">
        <v>3.66796875</v>
      </c>
      <c r="AJ306" s="31">
        <v>32.541860465116279</v>
      </c>
      <c r="AK306" s="31">
        <v>32.466357308584683</v>
      </c>
      <c r="AL306" s="31">
        <v>26.272727272727273</v>
      </c>
      <c r="AM306" s="31">
        <v>1.0330749354005169</v>
      </c>
      <c r="AN306" s="31">
        <v>7.3647368421052626</v>
      </c>
      <c r="AO306" s="31">
        <v>1.3945585010962727</v>
      </c>
      <c r="AP306" s="31">
        <v>17.383386581469647</v>
      </c>
      <c r="AQ306" s="31">
        <v>15.072022160664821</v>
      </c>
      <c r="AR306" s="31">
        <v>3.8588652482269503</v>
      </c>
      <c r="AS306" s="31">
        <v>1.6267689854494718</v>
      </c>
      <c r="AT306" s="30">
        <v>0.22389791183294663</v>
      </c>
      <c r="AU306" s="30">
        <v>6.8963052955048959E-3</v>
      </c>
      <c r="AV306" s="28">
        <v>0.32200000000000001</v>
      </c>
      <c r="AW306" s="28">
        <v>0.27600000000000002</v>
      </c>
      <c r="AX306" s="28">
        <v>0.253</v>
      </c>
      <c r="AY306" s="28">
        <v>0.25</v>
      </c>
      <c r="AZ306" s="30">
        <v>0.315</v>
      </c>
      <c r="BA306" s="30">
        <v>0.315</v>
      </c>
      <c r="BB306" s="30">
        <v>0.23944444444444446</v>
      </c>
      <c r="BC306" s="30">
        <v>0.13686328651651275</v>
      </c>
      <c r="BD306" s="30">
        <v>4.5411442419133918E-2</v>
      </c>
      <c r="BE306" s="30">
        <v>9.8935833947950691E-2</v>
      </c>
      <c r="BF306" s="30">
        <v>0.41144414168937327</v>
      </c>
      <c r="BG306" s="30">
        <v>0.14699999999999999</v>
      </c>
      <c r="BH306" s="29">
        <v>43</v>
      </c>
      <c r="BI306" s="29">
        <v>43.1</v>
      </c>
      <c r="BJ306" s="29">
        <v>93.9</v>
      </c>
      <c r="BK306" s="29">
        <v>93.9</v>
      </c>
      <c r="BL306" s="29">
        <v>1003.4</v>
      </c>
      <c r="BM306" s="29">
        <v>949.1</v>
      </c>
      <c r="BN306" s="29">
        <v>108.8</v>
      </c>
      <c r="BO306" s="29">
        <v>108.3</v>
      </c>
      <c r="BP306" s="29">
        <v>55.26539509536785</v>
      </c>
      <c r="BQ306" s="29">
        <v>8.6999999999999886</v>
      </c>
      <c r="BR306" s="29">
        <v>0</v>
      </c>
      <c r="BS306" s="29">
        <v>13.058</v>
      </c>
      <c r="BT306" s="30">
        <v>0.23627805387922532</v>
      </c>
      <c r="BU306" s="29">
        <v>42.207395095367851</v>
      </c>
      <c r="BV306" s="29">
        <v>21.342000000000013</v>
      </c>
      <c r="BW306" s="29">
        <v>30.042000000000002</v>
      </c>
      <c r="BX306" s="29">
        <v>180</v>
      </c>
      <c r="BY306" s="29">
        <v>403.8</v>
      </c>
      <c r="BZ306" s="29">
        <v>190</v>
      </c>
      <c r="CA306" s="29">
        <v>423</v>
      </c>
      <c r="CB306" s="29">
        <v>-9.65</v>
      </c>
      <c r="CC306" s="31">
        <v>0.41799999999999998</v>
      </c>
      <c r="CD306" s="31">
        <v>1.24</v>
      </c>
      <c r="CE306" s="31">
        <v>0.36</v>
      </c>
      <c r="CF306" s="31" t="s">
        <v>100</v>
      </c>
      <c r="CG306" s="31" t="s">
        <v>100</v>
      </c>
      <c r="CH306" s="29" t="s">
        <v>100</v>
      </c>
      <c r="CI306" s="29" t="s">
        <v>100</v>
      </c>
      <c r="CJ306" s="29">
        <v>-9.65</v>
      </c>
      <c r="CK306" s="28">
        <f t="shared" si="8"/>
        <v>-0.45216005997563463</v>
      </c>
      <c r="CL306" s="34">
        <f t="shared" si="9"/>
        <v>2.3721040189125295</v>
      </c>
      <c r="CM306" s="29">
        <v>73.400000000000006</v>
      </c>
      <c r="CN306" s="29">
        <v>30.2</v>
      </c>
      <c r="CO306" s="29">
        <v>43.1</v>
      </c>
      <c r="CP306" s="29">
        <v>1399.3</v>
      </c>
      <c r="CQ306" s="29">
        <v>108.3</v>
      </c>
      <c r="CR306" s="29">
        <v>1632.3</v>
      </c>
      <c r="CS306" s="29">
        <v>21.342000000000013</v>
      </c>
      <c r="CT306" s="29">
        <v>0</v>
      </c>
      <c r="CU306" s="29">
        <v>93.9</v>
      </c>
      <c r="CV306" s="29">
        <v>423</v>
      </c>
      <c r="CW306" s="29">
        <v>108.8</v>
      </c>
      <c r="CX306" s="28">
        <v>0.23944444444444446</v>
      </c>
      <c r="CY306" s="28">
        <v>0.13686328651651275</v>
      </c>
      <c r="CZ306" s="31">
        <v>15.002757352941176</v>
      </c>
      <c r="DA306" s="5">
        <v>20.574419990647158</v>
      </c>
      <c r="DB306" s="9" t="s">
        <v>185</v>
      </c>
      <c r="DC306" s="9" t="s">
        <v>185</v>
      </c>
    </row>
    <row r="307" spans="1:107" ht="20">
      <c r="A307" s="25" t="s">
        <v>763</v>
      </c>
      <c r="B307" s="25" t="s">
        <v>764</v>
      </c>
      <c r="C307" s="26" t="s">
        <v>132</v>
      </c>
      <c r="D307" s="26" t="s">
        <v>1137</v>
      </c>
      <c r="E307" s="32" t="s">
        <v>99</v>
      </c>
      <c r="F307" s="32" t="s">
        <v>1138</v>
      </c>
      <c r="G307" s="27">
        <v>0.7</v>
      </c>
      <c r="H307" s="27">
        <v>0.8538349858538764</v>
      </c>
      <c r="I307" s="28">
        <v>9.0499999999999997E-2</v>
      </c>
      <c r="J307" s="28">
        <v>0.13837206621977582</v>
      </c>
      <c r="K307" s="28">
        <v>3.6999999999999998E-2</v>
      </c>
      <c r="L307" s="28">
        <v>9.8099999999999993E-2</v>
      </c>
      <c r="M307" s="28">
        <v>8.1422999999999995E-2</v>
      </c>
      <c r="N307" s="28">
        <v>0.1249996200267369</v>
      </c>
      <c r="O307" s="28">
        <v>-4.5952241146889519E-2</v>
      </c>
      <c r="P307" s="28">
        <v>-4.77520782914444E-2</v>
      </c>
      <c r="Q307" s="29">
        <v>84.4</v>
      </c>
      <c r="R307" s="29">
        <v>0</v>
      </c>
      <c r="S307" s="29">
        <v>25.9</v>
      </c>
      <c r="T307" s="29">
        <v>25.9</v>
      </c>
      <c r="U307" s="29">
        <v>110.30000000000001</v>
      </c>
      <c r="V307" s="29">
        <v>4.72</v>
      </c>
      <c r="W307" s="29">
        <v>105.58000000000001</v>
      </c>
      <c r="X307" s="30">
        <v>4.2792384406165E-2</v>
      </c>
      <c r="Y307" s="31">
        <v>4.2475018136715732E-2</v>
      </c>
      <c r="Z307" s="30">
        <v>0.27641408751334046</v>
      </c>
      <c r="AA307" s="30">
        <v>0.23481414324569352</v>
      </c>
      <c r="AB307" s="30">
        <v>0.38200589970501475</v>
      </c>
      <c r="AC307" s="30">
        <v>0.30687203791469192</v>
      </c>
      <c r="AD307" s="29">
        <v>0.02</v>
      </c>
      <c r="AE307" s="31">
        <v>0.96155555555555561</v>
      </c>
      <c r="AF307" s="30">
        <v>7.7459666924148338E-2</v>
      </c>
      <c r="AG307" s="30">
        <v>0.63710576045112011</v>
      </c>
      <c r="AH307" s="31">
        <v>0.33333333333333331</v>
      </c>
      <c r="AI307" s="1">
        <v>3.6551724137931036</v>
      </c>
      <c r="AJ307" s="31">
        <v>11.673582295988934</v>
      </c>
      <c r="AK307" s="31">
        <v>13.31230283911672</v>
      </c>
      <c r="AL307" s="31" t="s">
        <v>100</v>
      </c>
      <c r="AM307" s="31" t="s">
        <v>100</v>
      </c>
      <c r="AN307" s="31">
        <v>1.2448377581120946</v>
      </c>
      <c r="AO307" s="31">
        <v>1.8468271334792123</v>
      </c>
      <c r="AP307" s="31">
        <v>9.9603773584905682</v>
      </c>
      <c r="AQ307" s="31">
        <v>8.725619834710745</v>
      </c>
      <c r="AR307" s="31">
        <v>1.1865587772533157</v>
      </c>
      <c r="AS307" s="31">
        <v>2.3102844638949671</v>
      </c>
      <c r="AT307" s="30">
        <v>0.10315457413249211</v>
      </c>
      <c r="AU307" s="30">
        <v>7.7488151658767768E-3</v>
      </c>
      <c r="AV307" s="28">
        <v>0.504</v>
      </c>
      <c r="AW307" s="28">
        <v>0.23899999999999999</v>
      </c>
      <c r="AX307" s="28">
        <v>0.13800000000000001</v>
      </c>
      <c r="AY307" s="28">
        <v>0.13900000000000001</v>
      </c>
      <c r="AZ307" s="30" t="s">
        <v>100</v>
      </c>
      <c r="BA307" s="30" t="s">
        <v>100</v>
      </c>
      <c r="BB307" s="30">
        <v>9.2419825072886305E-2</v>
      </c>
      <c r="BC307" s="30">
        <v>7.7247541735292496E-2</v>
      </c>
      <c r="BD307" s="30">
        <v>0.14574712643678162</v>
      </c>
      <c r="BE307" s="30">
        <v>0.24367816091954023</v>
      </c>
      <c r="BF307" s="30">
        <v>0.28385698808234017</v>
      </c>
      <c r="BG307" s="30">
        <v>2.1400000000000002E-2</v>
      </c>
      <c r="BH307" s="29">
        <v>7.23</v>
      </c>
      <c r="BI307" s="29">
        <v>6.34</v>
      </c>
      <c r="BJ307" s="29">
        <v>10.6</v>
      </c>
      <c r="BK307" s="29">
        <v>10.6</v>
      </c>
      <c r="BL307" s="29">
        <v>45.7</v>
      </c>
      <c r="BM307" s="29">
        <v>43.5</v>
      </c>
      <c r="BN307" s="29">
        <v>12.6</v>
      </c>
      <c r="BO307" s="29">
        <v>12.1</v>
      </c>
      <c r="BP307" s="29">
        <v>7.5911159263271939</v>
      </c>
      <c r="BQ307" s="29">
        <v>7.52</v>
      </c>
      <c r="BR307" s="29">
        <v>0</v>
      </c>
      <c r="BS307" s="29">
        <v>0.38500000000000001</v>
      </c>
      <c r="BT307" s="30">
        <v>5.0717180943681675E-2</v>
      </c>
      <c r="BU307" s="29">
        <v>7.2061159263271941</v>
      </c>
      <c r="BV307" s="29">
        <v>-1.5649999999999995</v>
      </c>
      <c r="BW307" s="29">
        <v>5.9550000000000001</v>
      </c>
      <c r="BX307" s="29">
        <v>68.599999999999994</v>
      </c>
      <c r="BY307" s="29">
        <v>98.27</v>
      </c>
      <c r="BZ307" s="29">
        <v>67.8</v>
      </c>
      <c r="CA307" s="29">
        <v>88.97999999999999</v>
      </c>
      <c r="CB307" s="29">
        <v>-0.65400000000000003</v>
      </c>
      <c r="CC307" s="31">
        <v>0.32900000000000001</v>
      </c>
      <c r="CD307" s="31">
        <v>0.38100000000000001</v>
      </c>
      <c r="CE307" s="31">
        <v>0.36</v>
      </c>
      <c r="CF307" s="31" t="s">
        <v>100</v>
      </c>
      <c r="CG307" s="31" t="s">
        <v>100</v>
      </c>
      <c r="CH307" s="29" t="s">
        <v>100</v>
      </c>
      <c r="CI307" s="29" t="s">
        <v>100</v>
      </c>
      <c r="CJ307" s="29">
        <v>-0.65400000000000003</v>
      </c>
      <c r="CK307" s="28" t="str">
        <f t="shared" si="8"/>
        <v>NA</v>
      </c>
      <c r="CL307" s="34">
        <f t="shared" si="9"/>
        <v>0.51359856147448879</v>
      </c>
      <c r="CM307" s="29">
        <v>9.23</v>
      </c>
      <c r="CN307" s="29">
        <v>2.62</v>
      </c>
      <c r="CO307" s="29">
        <v>6.34</v>
      </c>
      <c r="CP307" s="29">
        <v>84.4</v>
      </c>
      <c r="CQ307" s="29">
        <v>12.1</v>
      </c>
      <c r="CR307" s="29">
        <v>105.58000000000001</v>
      </c>
      <c r="CS307" s="29">
        <v>-1.5649999999999995</v>
      </c>
      <c r="CT307" s="29">
        <v>0</v>
      </c>
      <c r="CU307" s="29">
        <v>10.6</v>
      </c>
      <c r="CV307" s="29">
        <v>88.97999999999999</v>
      </c>
      <c r="CW307" s="29">
        <v>12.6</v>
      </c>
      <c r="CX307" s="28">
        <v>9.2419825072886305E-2</v>
      </c>
      <c r="CY307" s="28">
        <v>7.7247541735292496E-2</v>
      </c>
      <c r="CZ307" s="31">
        <v>8.3793650793650798</v>
      </c>
      <c r="DA307" s="5">
        <v>4.8580645161290308</v>
      </c>
      <c r="DB307" s="9"/>
      <c r="DC307" s="9"/>
    </row>
    <row r="308" spans="1:107" ht="20">
      <c r="A308" s="25" t="s">
        <v>961</v>
      </c>
      <c r="B308" s="25" t="s">
        <v>962</v>
      </c>
      <c r="C308" s="26" t="s">
        <v>110</v>
      </c>
      <c r="D308" s="26" t="s">
        <v>1137</v>
      </c>
      <c r="E308" s="32" t="s">
        <v>99</v>
      </c>
      <c r="F308" s="32" t="s">
        <v>1138</v>
      </c>
      <c r="G308" s="27">
        <v>1.05</v>
      </c>
      <c r="H308" s="27">
        <v>5.442430278884463</v>
      </c>
      <c r="I308" s="28">
        <v>9.0499999999999997E-2</v>
      </c>
      <c r="J308" s="28">
        <v>0.55363994023904395</v>
      </c>
      <c r="K308" s="28">
        <v>4.7E-2</v>
      </c>
      <c r="L308" s="28">
        <v>0.1081</v>
      </c>
      <c r="M308" s="28">
        <v>8.9722999999999997E-2</v>
      </c>
      <c r="N308" s="28">
        <v>0.17922580707148347</v>
      </c>
      <c r="O308" s="28">
        <v>-0.74971837161159294</v>
      </c>
      <c r="P308" s="28">
        <v>-0.2841209119665884</v>
      </c>
      <c r="Q308" s="29">
        <v>2.5099999999999998</v>
      </c>
      <c r="R308" s="29">
        <v>0</v>
      </c>
      <c r="S308" s="29">
        <v>10.5</v>
      </c>
      <c r="T308" s="29">
        <v>10.5</v>
      </c>
      <c r="U308" s="29">
        <v>13.01</v>
      </c>
      <c r="V308" s="29">
        <v>0.224</v>
      </c>
      <c r="W308" s="29">
        <v>12.786</v>
      </c>
      <c r="X308" s="30">
        <v>1.7217524980784014E-2</v>
      </c>
      <c r="Y308" s="31">
        <v>0.24378939562476828</v>
      </c>
      <c r="Z308" s="30">
        <v>0.50480769230769229</v>
      </c>
      <c r="AA308" s="30">
        <v>0.80707148347425062</v>
      </c>
      <c r="AB308" s="30">
        <v>1.0194174757281553</v>
      </c>
      <c r="AC308" s="30">
        <v>4.1832669322709171</v>
      </c>
      <c r="AD308" s="29">
        <v>5.0000000000000001E-3</v>
      </c>
      <c r="AE308" s="31">
        <v>-0.7176111111111112</v>
      </c>
      <c r="AF308" s="30">
        <v>0.1224744871391589</v>
      </c>
      <c r="AG308" s="30" t="s">
        <v>100</v>
      </c>
      <c r="AH308" s="31">
        <v>0.27272727272727276</v>
      </c>
      <c r="AI308" s="1" t="s">
        <v>100</v>
      </c>
      <c r="AJ308" s="31" t="s">
        <v>100</v>
      </c>
      <c r="AK308" s="31" t="s">
        <v>100</v>
      </c>
      <c r="AL308" s="31" t="s">
        <v>100</v>
      </c>
      <c r="AM308" s="31" t="s">
        <v>100</v>
      </c>
      <c r="AN308" s="31">
        <v>0.24368932038834948</v>
      </c>
      <c r="AO308" s="31">
        <v>0.40680713128038892</v>
      </c>
      <c r="AP308" s="31" t="s">
        <v>100</v>
      </c>
      <c r="AQ308" s="31" t="s">
        <v>100</v>
      </c>
      <c r="AR308" s="31">
        <v>0.62140357698289261</v>
      </c>
      <c r="AS308" s="31">
        <v>2.072285251215559</v>
      </c>
      <c r="AT308" s="30" t="s">
        <v>100</v>
      </c>
      <c r="AU308" s="30">
        <v>0</v>
      </c>
      <c r="AV308" s="28" t="s">
        <v>100</v>
      </c>
      <c r="AW308" s="28" t="s">
        <v>100</v>
      </c>
      <c r="AX308" s="28">
        <v>-0.47600000000000003</v>
      </c>
      <c r="AY308" s="28">
        <v>-0.30499999999999999</v>
      </c>
      <c r="AZ308" s="30" t="s">
        <v>100</v>
      </c>
      <c r="BA308" s="30" t="s">
        <v>100</v>
      </c>
      <c r="BB308" s="30">
        <v>-0.19607843137254902</v>
      </c>
      <c r="BC308" s="30">
        <v>-0.1048951048951049</v>
      </c>
      <c r="BD308" s="30">
        <v>-0.63291139240506322</v>
      </c>
      <c r="BE308" s="30">
        <v>-0.61392405063291144</v>
      </c>
      <c r="BF308" s="30">
        <v>0</v>
      </c>
      <c r="BG308" s="30" t="s">
        <v>100</v>
      </c>
      <c r="BH308" s="29">
        <v>-2.2999999999999998</v>
      </c>
      <c r="BI308" s="29">
        <v>-3</v>
      </c>
      <c r="BJ308" s="29">
        <v>-2.91</v>
      </c>
      <c r="BK308" s="29">
        <v>-2.91</v>
      </c>
      <c r="BL308" s="29">
        <v>6.17</v>
      </c>
      <c r="BM308" s="29">
        <v>4.74</v>
      </c>
      <c r="BN308" s="29">
        <v>-0.65100000000000002</v>
      </c>
      <c r="BO308" s="29">
        <v>-1.38</v>
      </c>
      <c r="BP308" s="29">
        <v>-2.91</v>
      </c>
      <c r="BQ308" s="29">
        <v>0.80700000000000005</v>
      </c>
      <c r="BR308" s="29">
        <v>0</v>
      </c>
      <c r="BS308" s="29">
        <v>1.5289999999999999</v>
      </c>
      <c r="BT308" s="30" t="s">
        <v>100</v>
      </c>
      <c r="BU308" s="29">
        <v>-4.4390000000000001</v>
      </c>
      <c r="BV308" s="29">
        <v>-5.3360000000000003</v>
      </c>
      <c r="BW308" s="29">
        <v>-4.5289999999999999</v>
      </c>
      <c r="BX308" s="29">
        <v>15.3</v>
      </c>
      <c r="BY308" s="29">
        <v>27.742000000000001</v>
      </c>
      <c r="BZ308" s="29">
        <v>10.3</v>
      </c>
      <c r="CA308" s="29">
        <v>20.576000000000001</v>
      </c>
      <c r="CB308" s="29">
        <v>0</v>
      </c>
      <c r="CC308" s="31">
        <v>-0.42399999999999999</v>
      </c>
      <c r="CD308" s="31">
        <v>7.8E-2</v>
      </c>
      <c r="CE308" s="31">
        <v>0.36</v>
      </c>
      <c r="CF308" s="31" t="s">
        <v>100</v>
      </c>
      <c r="CG308" s="31" t="s">
        <v>100</v>
      </c>
      <c r="CH308" s="29" t="s">
        <v>100</v>
      </c>
      <c r="CI308" s="29" t="s">
        <v>100</v>
      </c>
      <c r="CJ308" s="29">
        <v>0</v>
      </c>
      <c r="CK308" s="28">
        <f t="shared" si="8"/>
        <v>0</v>
      </c>
      <c r="CL308" s="34">
        <f t="shared" si="9"/>
        <v>0.29986391912908239</v>
      </c>
      <c r="CM308" s="29" t="s">
        <v>100</v>
      </c>
      <c r="CN308" s="29" t="s">
        <v>100</v>
      </c>
      <c r="CO308" s="29" t="s">
        <v>100</v>
      </c>
      <c r="CP308" s="29" t="s">
        <v>100</v>
      </c>
      <c r="CQ308" s="29" t="s">
        <v>100</v>
      </c>
      <c r="CR308" s="29" t="s">
        <v>100</v>
      </c>
      <c r="CS308" s="29" t="s">
        <v>100</v>
      </c>
      <c r="CT308" s="29">
        <v>0</v>
      </c>
      <c r="CU308" s="29">
        <v>-2.91</v>
      </c>
      <c r="CV308" s="29">
        <v>20.576000000000001</v>
      </c>
      <c r="CW308" s="29">
        <v>-0.65100000000000002</v>
      </c>
      <c r="CX308" s="28">
        <v>-0.19607843137254902</v>
      </c>
      <c r="CY308" s="28">
        <v>-0.1048951048951049</v>
      </c>
      <c r="CZ308" s="31" t="s">
        <v>100</v>
      </c>
      <c r="DA308" s="5">
        <v>26.03435776944071</v>
      </c>
      <c r="DB308" s="9"/>
      <c r="DC308" s="9"/>
    </row>
    <row r="309" spans="1:107" ht="20">
      <c r="A309" s="25" t="s">
        <v>250</v>
      </c>
      <c r="B309" s="25" t="s">
        <v>251</v>
      </c>
      <c r="C309" s="26" t="s">
        <v>109</v>
      </c>
      <c r="D309" s="26" t="s">
        <v>1137</v>
      </c>
      <c r="E309" s="32" t="s">
        <v>99</v>
      </c>
      <c r="F309" s="32" t="s">
        <v>1138</v>
      </c>
      <c r="G309" s="27">
        <v>0.51</v>
      </c>
      <c r="H309" s="27">
        <v>0.65007079030439296</v>
      </c>
      <c r="I309" s="28">
        <v>9.0499999999999997E-2</v>
      </c>
      <c r="J309" s="28">
        <v>0.11993140652254757</v>
      </c>
      <c r="K309" s="28">
        <v>3.2000000000000001E-2</v>
      </c>
      <c r="L309" s="28">
        <v>9.3100000000000002E-2</v>
      </c>
      <c r="M309" s="28">
        <v>7.7272999999999994E-2</v>
      </c>
      <c r="N309" s="28">
        <v>0.10853322531217405</v>
      </c>
      <c r="O309" s="28">
        <v>0.16809917612970654</v>
      </c>
      <c r="P309" s="28">
        <v>0.11457622512923848</v>
      </c>
      <c r="Q309" s="29">
        <v>7174.9</v>
      </c>
      <c r="R309" s="29">
        <v>460.52990788201083</v>
      </c>
      <c r="S309" s="29">
        <v>2155.6</v>
      </c>
      <c r="T309" s="29">
        <v>2616.1299078820107</v>
      </c>
      <c r="U309" s="29">
        <v>9791.0299078820099</v>
      </c>
      <c r="V309" s="29">
        <v>1150.0999999999999</v>
      </c>
      <c r="W309" s="29">
        <v>8640.9299078820095</v>
      </c>
      <c r="X309" s="30">
        <v>0.11746466008383268</v>
      </c>
      <c r="Y309" s="31">
        <v>0.24133962053985816</v>
      </c>
      <c r="Z309" s="30">
        <v>0.46710517216698538</v>
      </c>
      <c r="AA309" s="30">
        <v>0.26719660061256317</v>
      </c>
      <c r="AB309" s="30">
        <v>0.87654288945989778</v>
      </c>
      <c r="AC309" s="30">
        <v>0.36462249061060237</v>
      </c>
      <c r="AD309" s="29">
        <v>0.29599999999999999</v>
      </c>
      <c r="AE309" s="31">
        <v>0.98136111111111113</v>
      </c>
      <c r="AF309" s="30">
        <v>0.21447610589527216</v>
      </c>
      <c r="AG309" s="30">
        <v>0.26716262756084991</v>
      </c>
      <c r="AH309" s="31">
        <v>0.23592493297587139</v>
      </c>
      <c r="AI309" s="1">
        <v>10.633640552995391</v>
      </c>
      <c r="AJ309" s="31">
        <v>9.9265356945213057</v>
      </c>
      <c r="AK309" s="31">
        <v>10.945690312738368</v>
      </c>
      <c r="AL309" s="31">
        <v>9.8666666666666671</v>
      </c>
      <c r="AM309" s="31">
        <v>2.068028269691939</v>
      </c>
      <c r="AN309" s="31">
        <v>2.4039737318233598</v>
      </c>
      <c r="AO309" s="31">
        <v>2.1049404447573785</v>
      </c>
      <c r="AP309" s="31">
        <v>9.9219075169708102</v>
      </c>
      <c r="AQ309" s="31">
        <v>6.9961378899538582</v>
      </c>
      <c r="AR309" s="31">
        <v>1.9623625957288933</v>
      </c>
      <c r="AS309" s="31">
        <v>2.5350378184245761</v>
      </c>
      <c r="AT309" s="30">
        <v>0.69336384439359267</v>
      </c>
      <c r="AU309" s="30">
        <v>6.3345830603910858E-2</v>
      </c>
      <c r="AV309" s="28">
        <v>-2.8300000000000002E-2</v>
      </c>
      <c r="AW309" s="28">
        <v>4.8000000000000001E-2</v>
      </c>
      <c r="AX309" s="28">
        <v>0.13100000000000001</v>
      </c>
      <c r="AY309" s="28">
        <v>0.191</v>
      </c>
      <c r="AZ309" s="30">
        <v>4.8000000000000001E-2</v>
      </c>
      <c r="BA309" s="30">
        <v>4.41E-2</v>
      </c>
      <c r="BB309" s="30">
        <v>0.28803058265225412</v>
      </c>
      <c r="BC309" s="30">
        <v>0.22310945044141253</v>
      </c>
      <c r="BD309" s="30">
        <v>0.19860025449918198</v>
      </c>
      <c r="BE309" s="30">
        <v>0.26385930389129181</v>
      </c>
      <c r="BF309" s="30">
        <v>0.24675900277008309</v>
      </c>
      <c r="BG309" s="30">
        <v>0.18909999999999999</v>
      </c>
      <c r="BH309" s="29">
        <v>722.8</v>
      </c>
      <c r="BI309" s="29">
        <v>655.5</v>
      </c>
      <c r="BJ309" s="29">
        <v>923</v>
      </c>
      <c r="BK309" s="29">
        <v>870.8940184235978</v>
      </c>
      <c r="BL309" s="29">
        <v>3408.6</v>
      </c>
      <c r="BM309" s="29">
        <v>3300.6</v>
      </c>
      <c r="BN309" s="29">
        <v>1256.0999999999999</v>
      </c>
      <c r="BO309" s="29">
        <v>1235.0999999999999</v>
      </c>
      <c r="BP309" s="29">
        <v>655.99307891896046</v>
      </c>
      <c r="BQ309" s="29">
        <v>-852.8</v>
      </c>
      <c r="BR309" s="29">
        <v>0</v>
      </c>
      <c r="BS309" s="29">
        <v>1016.8</v>
      </c>
      <c r="BT309" s="30">
        <v>1.5500163533365763</v>
      </c>
      <c r="BU309" s="29">
        <v>-360.80692108103949</v>
      </c>
      <c r="BV309" s="29">
        <v>491.5</v>
      </c>
      <c r="BW309" s="29">
        <v>-361.29999999999995</v>
      </c>
      <c r="BX309" s="29">
        <v>2275.8000000000002</v>
      </c>
      <c r="BY309" s="29">
        <v>2940.229907882011</v>
      </c>
      <c r="BZ309" s="29">
        <v>2984.6</v>
      </c>
      <c r="CA309" s="29">
        <v>4403.32990788201</v>
      </c>
      <c r="CB309" s="29">
        <v>-454.5</v>
      </c>
      <c r="CC309" s="31">
        <v>0.38200000000000001</v>
      </c>
      <c r="CD309" s="31">
        <v>0.29499999999999998</v>
      </c>
      <c r="CE309" s="31">
        <v>0.36</v>
      </c>
      <c r="CF309" s="31">
        <v>0.62382498300325917</v>
      </c>
      <c r="CG309" s="31">
        <v>0.81284738206695972</v>
      </c>
      <c r="CH309" s="29">
        <v>594.93999999999994</v>
      </c>
      <c r="CI309" s="29">
        <v>426.1</v>
      </c>
      <c r="CJ309" s="29">
        <v>-454.5</v>
      </c>
      <c r="CK309" s="28">
        <f t="shared" si="8"/>
        <v>-0.92472024415055953</v>
      </c>
      <c r="CL309" s="34">
        <f t="shared" si="9"/>
        <v>0.77409598447269812</v>
      </c>
      <c r="CM309" s="29">
        <v>902.5</v>
      </c>
      <c r="CN309" s="29">
        <v>222.7</v>
      </c>
      <c r="CO309" s="29">
        <v>655.5</v>
      </c>
      <c r="CP309" s="29">
        <v>7174.9</v>
      </c>
      <c r="CQ309" s="29">
        <v>1235.0999999999999</v>
      </c>
      <c r="CR309" s="29">
        <v>8640.9299078820095</v>
      </c>
      <c r="CS309" s="29">
        <v>491.5</v>
      </c>
      <c r="CT309" s="29">
        <v>0</v>
      </c>
      <c r="CU309" s="29">
        <v>870.8940184235978</v>
      </c>
      <c r="CV309" s="29">
        <v>4403.32990788201</v>
      </c>
      <c r="CW309" s="29">
        <v>1256.0999999999999</v>
      </c>
      <c r="CX309" s="28">
        <v>0.28803058265225412</v>
      </c>
      <c r="CY309" s="28">
        <v>0.22310945044141253</v>
      </c>
      <c r="CZ309" s="31">
        <v>6.8791735593360483</v>
      </c>
      <c r="DA309" s="5">
        <v>187.00000000000003</v>
      </c>
      <c r="DB309" s="9"/>
      <c r="DC309" s="9"/>
    </row>
    <row r="310" spans="1:107" ht="20">
      <c r="A310" s="25" t="s">
        <v>450</v>
      </c>
      <c r="B310" s="25" t="s">
        <v>451</v>
      </c>
      <c r="C310" s="26" t="s">
        <v>138</v>
      </c>
      <c r="D310" s="26" t="s">
        <v>1137</v>
      </c>
      <c r="E310" s="32" t="s">
        <v>99</v>
      </c>
      <c r="F310" s="32" t="s">
        <v>1138</v>
      </c>
      <c r="G310" s="27">
        <v>0.64</v>
      </c>
      <c r="H310" s="27">
        <v>0.64</v>
      </c>
      <c r="I310" s="28">
        <v>9.0499999999999997E-2</v>
      </c>
      <c r="J310" s="28">
        <v>0.11902</v>
      </c>
      <c r="K310" s="28">
        <v>3.2000000000000001E-2</v>
      </c>
      <c r="L310" s="28">
        <v>9.3100000000000002E-2</v>
      </c>
      <c r="M310" s="28">
        <v>7.7272999999999994E-2</v>
      </c>
      <c r="N310" s="28">
        <v>0.11902</v>
      </c>
      <c r="O310" s="28">
        <v>-1.1681008487269093E-2</v>
      </c>
      <c r="P310" s="28">
        <v>1.1635073554080291E-2</v>
      </c>
      <c r="Q310" s="29">
        <v>683.8</v>
      </c>
      <c r="R310" s="29">
        <v>0</v>
      </c>
      <c r="S310" s="29">
        <v>0</v>
      </c>
      <c r="T310" s="29">
        <v>0</v>
      </c>
      <c r="U310" s="29">
        <v>683.8</v>
      </c>
      <c r="V310" s="29">
        <v>94</v>
      </c>
      <c r="W310" s="29">
        <v>589.79999999999995</v>
      </c>
      <c r="X310" s="30">
        <v>0.1374670956420006</v>
      </c>
      <c r="Y310" s="31">
        <v>0.86143695014662758</v>
      </c>
      <c r="Z310" s="30">
        <v>0</v>
      </c>
      <c r="AA310" s="30">
        <v>0</v>
      </c>
      <c r="AB310" s="30">
        <v>0</v>
      </c>
      <c r="AC310" s="30">
        <v>0</v>
      </c>
      <c r="AD310" s="29">
        <v>0.1</v>
      </c>
      <c r="AE310" s="31">
        <v>0.70644444444444443</v>
      </c>
      <c r="AF310" s="30">
        <v>3.1622776601683791E-2</v>
      </c>
      <c r="AG310" s="30">
        <v>0.41742065114222604</v>
      </c>
      <c r="AH310" s="31">
        <v>0.2421875</v>
      </c>
      <c r="AI310" s="1">
        <v>313.77952755905511</v>
      </c>
      <c r="AJ310" s="31">
        <v>9.2405405405405396</v>
      </c>
      <c r="AK310" s="31">
        <v>10.601550387596898</v>
      </c>
      <c r="AL310" s="31">
        <v>11.111111111111112</v>
      </c>
      <c r="AM310" s="31">
        <v>0.57753378378378373</v>
      </c>
      <c r="AN310" s="31">
        <v>1.2482657904344652</v>
      </c>
      <c r="AO310" s="31">
        <v>1.791928721174004</v>
      </c>
      <c r="AP310" s="31">
        <v>7.4002509410288573</v>
      </c>
      <c r="AQ310" s="31">
        <v>5.8280632411067188</v>
      </c>
      <c r="AR310" s="31">
        <v>1.2996914940502424</v>
      </c>
      <c r="AS310" s="31">
        <v>1.5455974842767293</v>
      </c>
      <c r="AT310" s="30">
        <v>0.37209302325581395</v>
      </c>
      <c r="AU310" s="30">
        <v>3.5097981866042703E-2</v>
      </c>
      <c r="AV310" s="28">
        <v>-0.193</v>
      </c>
      <c r="AW310" s="28">
        <v>1.7899999999999999E-2</v>
      </c>
      <c r="AX310" s="28">
        <v>-1.32E-2</v>
      </c>
      <c r="AY310" s="28">
        <v>5.8499999999999996E-2</v>
      </c>
      <c r="AZ310" s="30">
        <v>0.16</v>
      </c>
      <c r="BA310" s="30">
        <v>2.7999999999999997E-2</v>
      </c>
      <c r="BB310" s="30">
        <v>0.10733899151273091</v>
      </c>
      <c r="BC310" s="30">
        <v>0.13065507355408029</v>
      </c>
      <c r="BD310" s="30">
        <v>0.19451145958986729</v>
      </c>
      <c r="BE310" s="30">
        <v>0.24034981905910735</v>
      </c>
      <c r="BF310" s="30">
        <v>0.22754491017964071</v>
      </c>
      <c r="BG310" s="30">
        <v>7.6399999999999996E-2</v>
      </c>
      <c r="BH310" s="29">
        <v>74</v>
      </c>
      <c r="BI310" s="29">
        <v>64.5</v>
      </c>
      <c r="BJ310" s="29">
        <v>79.7</v>
      </c>
      <c r="BK310" s="29">
        <v>79.7</v>
      </c>
      <c r="BL310" s="29">
        <v>381.6</v>
      </c>
      <c r="BM310" s="29">
        <v>331.6</v>
      </c>
      <c r="BN310" s="29">
        <v>123.6</v>
      </c>
      <c r="BO310" s="29">
        <v>101.2</v>
      </c>
      <c r="BP310" s="29">
        <v>61.564670658682637</v>
      </c>
      <c r="BQ310" s="29">
        <v>0</v>
      </c>
      <c r="BR310" s="29">
        <v>0</v>
      </c>
      <c r="BS310" s="29">
        <v>64.8</v>
      </c>
      <c r="BT310" s="30">
        <v>1.0525517201132151</v>
      </c>
      <c r="BU310" s="29">
        <v>-3.2353293413173603</v>
      </c>
      <c r="BV310" s="29">
        <v>-0.29999999999999716</v>
      </c>
      <c r="BW310" s="29">
        <v>-0.29999999999999716</v>
      </c>
      <c r="BX310" s="29">
        <v>600.9</v>
      </c>
      <c r="BY310" s="29">
        <v>471.2</v>
      </c>
      <c r="BZ310" s="29">
        <v>547.79999999999995</v>
      </c>
      <c r="CA310" s="29">
        <v>453.79999999999995</v>
      </c>
      <c r="CB310" s="29">
        <v>-24</v>
      </c>
      <c r="CC310" s="31">
        <v>8.7999999999999995E-2</v>
      </c>
      <c r="CD310" s="31">
        <v>0.59199999999999997</v>
      </c>
      <c r="CE310" s="31">
        <v>0.36</v>
      </c>
      <c r="CF310" s="31">
        <v>0.50914044811842518</v>
      </c>
      <c r="CG310" s="31">
        <v>0.72363337846320397</v>
      </c>
      <c r="CH310" s="29">
        <v>106.8</v>
      </c>
      <c r="CI310" s="29">
        <v>74.349999999999994</v>
      </c>
      <c r="CJ310" s="29">
        <v>-24</v>
      </c>
      <c r="CK310" s="28" t="str">
        <f t="shared" si="8"/>
        <v>NA</v>
      </c>
      <c r="CL310" s="34">
        <f t="shared" si="9"/>
        <v>0.84089907448215084</v>
      </c>
      <c r="CM310" s="29">
        <v>83.5</v>
      </c>
      <c r="CN310" s="29">
        <v>19</v>
      </c>
      <c r="CO310" s="29">
        <v>64.5</v>
      </c>
      <c r="CP310" s="29">
        <v>683.8</v>
      </c>
      <c r="CQ310" s="29">
        <v>101.2</v>
      </c>
      <c r="CR310" s="29">
        <v>589.79999999999995</v>
      </c>
      <c r="CS310" s="29">
        <v>-0.29999999999999716</v>
      </c>
      <c r="CT310" s="29">
        <v>0</v>
      </c>
      <c r="CU310" s="29">
        <v>79.7</v>
      </c>
      <c r="CV310" s="29">
        <v>453.79999999999995</v>
      </c>
      <c r="CW310" s="29">
        <v>123.6</v>
      </c>
      <c r="CX310" s="28">
        <v>0.10733899151273091</v>
      </c>
      <c r="CY310" s="28">
        <v>0.13065507355408029</v>
      </c>
      <c r="CZ310" s="31">
        <v>4.7718446601941746</v>
      </c>
      <c r="DA310" s="5" t="s">
        <v>100</v>
      </c>
      <c r="DB310" s="9"/>
      <c r="DC310" s="9"/>
    </row>
    <row r="311" spans="1:107" ht="20">
      <c r="A311" s="25" t="s">
        <v>452</v>
      </c>
      <c r="B311" s="25" t="s">
        <v>453</v>
      </c>
      <c r="C311" s="26" t="s">
        <v>106</v>
      </c>
      <c r="D311" s="26" t="s">
        <v>1137</v>
      </c>
      <c r="E311" s="32" t="s">
        <v>99</v>
      </c>
      <c r="F311" s="32" t="s">
        <v>1138</v>
      </c>
      <c r="G311" s="27">
        <v>0.89</v>
      </c>
      <c r="H311" s="27">
        <v>3.9019233761891647</v>
      </c>
      <c r="I311" s="28">
        <v>9.0499999999999997E-2</v>
      </c>
      <c r="J311" s="28">
        <v>0.41422406554511937</v>
      </c>
      <c r="K311" s="28">
        <v>3.2000000000000001E-2</v>
      </c>
      <c r="L311" s="28">
        <v>9.3100000000000002E-2</v>
      </c>
      <c r="M311" s="28">
        <v>7.7272999999999994E-2</v>
      </c>
      <c r="N311" s="28">
        <v>0.12064776069049354</v>
      </c>
      <c r="O311" s="28">
        <v>-0.41104429589063762</v>
      </c>
      <c r="P311" s="28">
        <v>-7.5502114240017237E-2</v>
      </c>
      <c r="Q311" s="29">
        <v>28.7</v>
      </c>
      <c r="R311" s="29">
        <v>1.1521368463573969</v>
      </c>
      <c r="S311" s="29">
        <v>193.1</v>
      </c>
      <c r="T311" s="29">
        <v>194.25213684635739</v>
      </c>
      <c r="U311" s="29">
        <v>222.95213684635738</v>
      </c>
      <c r="V311" s="29">
        <v>57.9</v>
      </c>
      <c r="W311" s="29">
        <v>165.05213684635737</v>
      </c>
      <c r="X311" s="30">
        <v>0.259696995144301</v>
      </c>
      <c r="Y311" s="31">
        <v>9.4933571286932375E-2</v>
      </c>
      <c r="Z311" s="30">
        <v>0.50226519349142396</v>
      </c>
      <c r="AA311" s="30">
        <v>0.87127281933261769</v>
      </c>
      <c r="AB311" s="30">
        <v>1.0091020095914669</v>
      </c>
      <c r="AC311" s="30">
        <v>6.7683671375037422</v>
      </c>
      <c r="AD311" s="29">
        <v>2.8000000000000001E-2</v>
      </c>
      <c r="AE311" s="31">
        <v>1.4509722222222226</v>
      </c>
      <c r="AF311" s="30">
        <v>0.15165750888103102</v>
      </c>
      <c r="AG311" s="30">
        <v>0.32243705149053981</v>
      </c>
      <c r="AH311" s="31">
        <v>0.56451612903225812</v>
      </c>
      <c r="AI311" s="1">
        <v>2.8073394495412844</v>
      </c>
      <c r="AJ311" s="31">
        <v>12.755555555555555</v>
      </c>
      <c r="AK311" s="31">
        <v>45.196850393700785</v>
      </c>
      <c r="AL311" s="31" t="s">
        <v>100</v>
      </c>
      <c r="AM311" s="31" t="s">
        <v>100</v>
      </c>
      <c r="AN311" s="31">
        <v>0.14909090909090908</v>
      </c>
      <c r="AO311" s="31">
        <v>8.2471264367816086E-2</v>
      </c>
      <c r="AP311" s="31">
        <v>5.2265475146346114</v>
      </c>
      <c r="AQ311" s="31">
        <v>1.7317399732069814</v>
      </c>
      <c r="AR311" s="31">
        <v>0.50190379916391159</v>
      </c>
      <c r="AS311" s="31">
        <v>0.47428774955849817</v>
      </c>
      <c r="AT311" s="30">
        <v>10.472440944881891</v>
      </c>
      <c r="AU311" s="30">
        <v>0.23170731707317074</v>
      </c>
      <c r="AV311" s="28">
        <v>-0.77900000000000003</v>
      </c>
      <c r="AW311" s="28">
        <v>-0.42399999999999999</v>
      </c>
      <c r="AX311" s="28">
        <v>3.85E-2</v>
      </c>
      <c r="AY311" s="28">
        <v>0.124</v>
      </c>
      <c r="AZ311" s="30" t="s">
        <v>100</v>
      </c>
      <c r="BA311" s="30" t="s">
        <v>100</v>
      </c>
      <c r="BB311" s="30">
        <v>3.179769654481723E-3</v>
      </c>
      <c r="BC311" s="30">
        <v>4.5145646450476314E-2</v>
      </c>
      <c r="BD311" s="30">
        <v>1.9178495922681968E-3</v>
      </c>
      <c r="BE311" s="30">
        <v>9.5377748809207255E-2</v>
      </c>
      <c r="BF311" s="30">
        <v>0.5</v>
      </c>
      <c r="BG311" s="30">
        <v>2.5699999999999997E-2</v>
      </c>
      <c r="BH311" s="29">
        <v>2.25</v>
      </c>
      <c r="BI311" s="29">
        <v>0.63500000000000001</v>
      </c>
      <c r="BJ311" s="29">
        <v>30.6</v>
      </c>
      <c r="BK311" s="29">
        <v>31.579572630728524</v>
      </c>
      <c r="BL311" s="29">
        <v>348</v>
      </c>
      <c r="BM311" s="29">
        <v>331.1</v>
      </c>
      <c r="BN311" s="29">
        <v>107.1</v>
      </c>
      <c r="BO311" s="29">
        <v>95.309999999999988</v>
      </c>
      <c r="BP311" s="29">
        <v>15.789786315364262</v>
      </c>
      <c r="BQ311" s="29">
        <v>23.700000000000003</v>
      </c>
      <c r="BR311" s="29">
        <v>0</v>
      </c>
      <c r="BS311" s="29">
        <v>38.251999999999995</v>
      </c>
      <c r="BT311" s="30">
        <v>2.4225786996736529</v>
      </c>
      <c r="BU311" s="29">
        <v>-22.462213684635735</v>
      </c>
      <c r="BV311" s="29">
        <v>-61.317</v>
      </c>
      <c r="BW311" s="29">
        <v>-37.616999999999997</v>
      </c>
      <c r="BX311" s="29">
        <v>199.7</v>
      </c>
      <c r="BY311" s="29">
        <v>349.75213684635742</v>
      </c>
      <c r="BZ311" s="29">
        <v>192.5</v>
      </c>
      <c r="CA311" s="29">
        <v>328.85213684635744</v>
      </c>
      <c r="CB311" s="29">
        <v>-6.65</v>
      </c>
      <c r="CC311" s="31">
        <v>0.32600000000000001</v>
      </c>
      <c r="CD311" s="31">
        <v>0.92100000000000004</v>
      </c>
      <c r="CE311" s="31">
        <v>0.36</v>
      </c>
      <c r="CF311" s="31">
        <v>1.0015113820746326</v>
      </c>
      <c r="CG311" s="31">
        <v>1.0944045674766973</v>
      </c>
      <c r="CH311" s="29">
        <v>29.003000000000004</v>
      </c>
      <c r="CI311" s="29">
        <v>18.901000000000003</v>
      </c>
      <c r="CJ311" s="29">
        <v>-6.65</v>
      </c>
      <c r="CK311" s="28" t="str">
        <f t="shared" si="8"/>
        <v>NA</v>
      </c>
      <c r="CL311" s="34">
        <f t="shared" si="9"/>
        <v>1.0582263607506635</v>
      </c>
      <c r="CM311" s="29">
        <v>11.5</v>
      </c>
      <c r="CN311" s="29">
        <v>10.8</v>
      </c>
      <c r="CO311" s="29">
        <v>0.63500000000000001</v>
      </c>
      <c r="CP311" s="29">
        <v>28.7</v>
      </c>
      <c r="CQ311" s="29">
        <v>95.309999999999988</v>
      </c>
      <c r="CR311" s="29">
        <v>165.05213684635737</v>
      </c>
      <c r="CS311" s="29">
        <v>-61.317</v>
      </c>
      <c r="CT311" s="29">
        <v>0</v>
      </c>
      <c r="CU311" s="29">
        <v>31.579572630728524</v>
      </c>
      <c r="CV311" s="29">
        <v>328.85213684635744</v>
      </c>
      <c r="CW311" s="29">
        <v>107.1</v>
      </c>
      <c r="CX311" s="28">
        <v>3.179769654481723E-3</v>
      </c>
      <c r="CY311" s="28">
        <v>4.5145646450476314E-2</v>
      </c>
      <c r="CZ311" s="31">
        <v>1.5411030517867168</v>
      </c>
      <c r="DA311" s="5" t="s">
        <v>100</v>
      </c>
      <c r="DB311" s="9"/>
      <c r="DC311" s="9"/>
    </row>
    <row r="312" spans="1:107" ht="20">
      <c r="A312" s="25" t="s">
        <v>619</v>
      </c>
      <c r="B312" s="25" t="s">
        <v>620</v>
      </c>
      <c r="C312" s="26" t="s">
        <v>147</v>
      </c>
      <c r="D312" s="26" t="s">
        <v>1137</v>
      </c>
      <c r="E312" s="32" t="s">
        <v>99</v>
      </c>
      <c r="F312" s="32" t="s">
        <v>1138</v>
      </c>
      <c r="G312" s="27">
        <v>0.75</v>
      </c>
      <c r="H312" s="27">
        <v>0.80199092025592766</v>
      </c>
      <c r="I312" s="28">
        <v>9.0499999999999997E-2</v>
      </c>
      <c r="J312" s="28">
        <v>0.13368017828316145</v>
      </c>
      <c r="K312" s="28">
        <v>3.6999999999999998E-2</v>
      </c>
      <c r="L312" s="28">
        <v>9.8099999999999993E-2</v>
      </c>
      <c r="M312" s="28">
        <v>8.1422999999999995E-2</v>
      </c>
      <c r="N312" s="28">
        <v>0.12917315978513993</v>
      </c>
      <c r="O312" s="28">
        <v>-3.5278579881563049E-2</v>
      </c>
      <c r="P312" s="28">
        <v>-6.977745136895086E-3</v>
      </c>
      <c r="Q312" s="29">
        <v>1024.5</v>
      </c>
      <c r="R312" s="29">
        <v>0</v>
      </c>
      <c r="S312" s="29">
        <v>96.7</v>
      </c>
      <c r="T312" s="29">
        <v>96.7</v>
      </c>
      <c r="U312" s="29">
        <v>1121.2</v>
      </c>
      <c r="V312" s="29">
        <v>43.5</v>
      </c>
      <c r="W312" s="29">
        <v>1077.7</v>
      </c>
      <c r="X312" s="30">
        <v>3.879771673207278E-2</v>
      </c>
      <c r="Y312" s="31">
        <v>1.4788732394366197E-3</v>
      </c>
      <c r="Z312" s="30">
        <v>0.34242209631728049</v>
      </c>
      <c r="AA312" s="30">
        <v>8.6246878344630754E-2</v>
      </c>
      <c r="AB312" s="30">
        <v>0.52073236402800216</v>
      </c>
      <c r="AC312" s="30">
        <v>9.4387506100536853E-2</v>
      </c>
      <c r="AD312" s="29">
        <v>0.28899999999999998</v>
      </c>
      <c r="AE312" s="31">
        <v>1.3398888888888891</v>
      </c>
      <c r="AF312" s="30">
        <v>4.4721359549995794E-2</v>
      </c>
      <c r="AG312" s="30">
        <v>0.63057116965494064</v>
      </c>
      <c r="AH312" s="31">
        <v>0.33333333333333337</v>
      </c>
      <c r="AI312" s="1">
        <v>9.3045563549160661</v>
      </c>
      <c r="AJ312" s="31">
        <v>35.696864111498257</v>
      </c>
      <c r="AK312" s="31">
        <v>52.005076142131983</v>
      </c>
      <c r="AL312" s="31" t="s">
        <v>100</v>
      </c>
      <c r="AM312" s="31" t="s">
        <v>100</v>
      </c>
      <c r="AN312" s="31">
        <v>5.5169628432956381</v>
      </c>
      <c r="AO312" s="31">
        <v>8.336045565500406</v>
      </c>
      <c r="AP312" s="31">
        <v>27.77577319587629</v>
      </c>
      <c r="AQ312" s="31">
        <v>19.847145488029469</v>
      </c>
      <c r="AR312" s="31">
        <v>4.511092507325241</v>
      </c>
      <c r="AS312" s="31">
        <v>8.7689178193653383</v>
      </c>
      <c r="AT312" s="30">
        <v>0.58375634517766495</v>
      </c>
      <c r="AU312" s="30">
        <v>1.1224987798926306E-2</v>
      </c>
      <c r="AV312" s="28">
        <v>0.58499999999999996</v>
      </c>
      <c r="AW312" s="28">
        <v>-9.2200000000000004E-2</v>
      </c>
      <c r="AX312" s="28">
        <v>0.17499999999999999</v>
      </c>
      <c r="AY312" s="28">
        <v>0.16300000000000001</v>
      </c>
      <c r="AZ312" s="30" t="s">
        <v>100</v>
      </c>
      <c r="BA312" s="30" t="s">
        <v>100</v>
      </c>
      <c r="BB312" s="30">
        <v>9.84015984015984E-2</v>
      </c>
      <c r="BC312" s="30">
        <v>0.12219541464824485</v>
      </c>
      <c r="BD312" s="30">
        <v>0.16751700680272108</v>
      </c>
      <c r="BE312" s="30">
        <v>0.32993197278911562</v>
      </c>
      <c r="BF312" s="30">
        <v>0.26556776556776557</v>
      </c>
      <c r="BG312" s="30" t="s">
        <v>100</v>
      </c>
      <c r="BH312" s="29">
        <v>28.7</v>
      </c>
      <c r="BI312" s="29">
        <v>19.7</v>
      </c>
      <c r="BJ312" s="29">
        <v>38.799999999999997</v>
      </c>
      <c r="BK312" s="29">
        <v>38.799999999999997</v>
      </c>
      <c r="BL312" s="29">
        <v>122.9</v>
      </c>
      <c r="BM312" s="29">
        <v>117.6</v>
      </c>
      <c r="BN312" s="29">
        <v>57</v>
      </c>
      <c r="BO312" s="29">
        <v>54.3</v>
      </c>
      <c r="BP312" s="29">
        <v>28.495970695970698</v>
      </c>
      <c r="BQ312" s="29">
        <v>-13.700000000000003</v>
      </c>
      <c r="BR312" s="29">
        <v>0</v>
      </c>
      <c r="BS312" s="29">
        <v>-5.2999999999999048E-2</v>
      </c>
      <c r="BT312" s="30">
        <v>-1.859912075481366E-3</v>
      </c>
      <c r="BU312" s="29">
        <v>28.548970695970695</v>
      </c>
      <c r="BV312" s="29">
        <v>33.453000000000003</v>
      </c>
      <c r="BW312" s="29">
        <v>19.753</v>
      </c>
      <c r="BX312" s="29">
        <v>200.2</v>
      </c>
      <c r="BY312" s="29">
        <v>233.2</v>
      </c>
      <c r="BZ312" s="29">
        <v>185.7</v>
      </c>
      <c r="CA312" s="29">
        <v>238.89999999999998</v>
      </c>
      <c r="CB312" s="29">
        <v>-11.5</v>
      </c>
      <c r="CC312" s="31">
        <v>0.188</v>
      </c>
      <c r="CD312" s="31">
        <v>1.08</v>
      </c>
      <c r="CE312" s="31">
        <v>0.36</v>
      </c>
      <c r="CF312" s="31">
        <v>0.63828705306106293</v>
      </c>
      <c r="CG312" s="31">
        <v>1.0175896579325097</v>
      </c>
      <c r="CH312" s="29">
        <v>19.017000000000003</v>
      </c>
      <c r="CI312" s="29">
        <v>15.713000000000003</v>
      </c>
      <c r="CJ312" s="29">
        <v>-11.5</v>
      </c>
      <c r="CK312" s="28">
        <f t="shared" si="8"/>
        <v>-0.34376588048904427</v>
      </c>
      <c r="CL312" s="34">
        <f t="shared" si="9"/>
        <v>0.51444118878191725</v>
      </c>
      <c r="CM312" s="29">
        <v>27.3</v>
      </c>
      <c r="CN312" s="29">
        <v>7.25</v>
      </c>
      <c r="CO312" s="29">
        <v>19.7</v>
      </c>
      <c r="CP312" s="29">
        <v>1024.5</v>
      </c>
      <c r="CQ312" s="29">
        <v>54.3</v>
      </c>
      <c r="CR312" s="29">
        <v>1077.7</v>
      </c>
      <c r="CS312" s="29">
        <v>33.453000000000003</v>
      </c>
      <c r="CT312" s="29">
        <v>0</v>
      </c>
      <c r="CU312" s="29">
        <v>38.799999999999997</v>
      </c>
      <c r="CV312" s="29">
        <v>238.89999999999998</v>
      </c>
      <c r="CW312" s="29">
        <v>57</v>
      </c>
      <c r="CX312" s="28">
        <v>9.84015984015984E-2</v>
      </c>
      <c r="CY312" s="28">
        <v>0.12219541464824485</v>
      </c>
      <c r="CZ312" s="31">
        <v>18.907017543859649</v>
      </c>
      <c r="DA312" s="5">
        <v>26.420872760641778</v>
      </c>
      <c r="DB312" s="9"/>
      <c r="DC312" s="9"/>
    </row>
    <row r="313" spans="1:107" ht="20">
      <c r="A313" s="25" t="s">
        <v>985</v>
      </c>
      <c r="B313" s="25" t="s">
        <v>986</v>
      </c>
      <c r="C313" s="26" t="s">
        <v>146</v>
      </c>
      <c r="D313" s="26" t="s">
        <v>1137</v>
      </c>
      <c r="E313" s="32" t="s">
        <v>99</v>
      </c>
      <c r="F313" s="32" t="s">
        <v>1138</v>
      </c>
      <c r="G313" s="27">
        <v>0.45</v>
      </c>
      <c r="H313" s="27">
        <v>0.47027867200975443</v>
      </c>
      <c r="I313" s="28">
        <v>9.0499999999999997E-2</v>
      </c>
      <c r="J313" s="28">
        <v>0.10366021981688278</v>
      </c>
      <c r="K313" s="28">
        <v>2.7E-2</v>
      </c>
      <c r="L313" s="28">
        <v>8.8099999999999998E-2</v>
      </c>
      <c r="M313" s="28">
        <v>7.3122999999999994E-2</v>
      </c>
      <c r="N313" s="28">
        <v>0.10228276021376177</v>
      </c>
      <c r="O313" s="28">
        <v>-9.8660219816882777E-2</v>
      </c>
      <c r="P313" s="28">
        <v>-0.10228276021376177</v>
      </c>
      <c r="Q313" s="29">
        <v>137.6</v>
      </c>
      <c r="R313" s="29">
        <v>0</v>
      </c>
      <c r="S313" s="29">
        <v>6.5</v>
      </c>
      <c r="T313" s="29">
        <v>6.5</v>
      </c>
      <c r="U313" s="29">
        <v>144.1</v>
      </c>
      <c r="V313" s="29">
        <v>0.20499999999999999</v>
      </c>
      <c r="W313" s="29">
        <v>143.89499999999998</v>
      </c>
      <c r="X313" s="30">
        <v>1.4226231783483691E-3</v>
      </c>
      <c r="Y313" s="31">
        <v>5.8056071609525413</v>
      </c>
      <c r="Z313" s="30">
        <v>0.26422764227642276</v>
      </c>
      <c r="AA313" s="30">
        <v>4.510756419153366E-2</v>
      </c>
      <c r="AB313" s="30">
        <v>0.35911602209944748</v>
      </c>
      <c r="AC313" s="30">
        <v>4.7238372093023256E-2</v>
      </c>
      <c r="AD313" s="29">
        <v>0.11600000000000001</v>
      </c>
      <c r="AE313" s="31">
        <v>0.40441666666666676</v>
      </c>
      <c r="AF313" s="30">
        <v>8.9442719099991588E-2</v>
      </c>
      <c r="AG313" s="30">
        <v>0.23143303567122822</v>
      </c>
      <c r="AH313" s="31">
        <v>6.1403508771929821E-2</v>
      </c>
      <c r="AI313" s="1" t="s">
        <v>100</v>
      </c>
      <c r="AJ313" s="31">
        <v>804.67836257309932</v>
      </c>
      <c r="AK313" s="31">
        <v>1512.0879120879122</v>
      </c>
      <c r="AL313" s="31" t="s">
        <v>100</v>
      </c>
      <c r="AM313" s="31" t="s">
        <v>100</v>
      </c>
      <c r="AN313" s="31">
        <v>7.6022099447513805</v>
      </c>
      <c r="AO313" s="31">
        <v>84.938271604938265</v>
      </c>
      <c r="AP313" s="31" t="s">
        <v>100</v>
      </c>
      <c r="AQ313" s="31" t="s">
        <v>100</v>
      </c>
      <c r="AR313" s="31">
        <v>5.8985447837671643</v>
      </c>
      <c r="AS313" s="31">
        <v>88.824074074074062</v>
      </c>
      <c r="AT313" s="30">
        <v>0</v>
      </c>
      <c r="AU313" s="30">
        <v>0</v>
      </c>
      <c r="AV313" s="28">
        <v>-0.21100000000000002</v>
      </c>
      <c r="AW313" s="28">
        <v>-0.317</v>
      </c>
      <c r="AX313" s="28">
        <v>-0.191</v>
      </c>
      <c r="AY313" s="28">
        <v>-9.0700000000000003E-2</v>
      </c>
      <c r="AZ313" s="30" t="s">
        <v>100</v>
      </c>
      <c r="BA313" s="30" t="s">
        <v>100</v>
      </c>
      <c r="BB313" s="30">
        <v>5.0000000000000001E-3</v>
      </c>
      <c r="BC313" s="30">
        <v>0</v>
      </c>
      <c r="BD313" s="30">
        <v>6.1486486486486483E-2</v>
      </c>
      <c r="BE313" s="30">
        <v>0</v>
      </c>
      <c r="BF313" s="30">
        <v>4.603580562659846E-2</v>
      </c>
      <c r="BG313" s="30">
        <v>0.12529999999999999</v>
      </c>
      <c r="BH313" s="29">
        <v>0.17100000000000001</v>
      </c>
      <c r="BI313" s="29">
        <v>9.0999999999999998E-2</v>
      </c>
      <c r="BJ313" s="29">
        <v>0</v>
      </c>
      <c r="BK313" s="29">
        <v>0</v>
      </c>
      <c r="BL313" s="29">
        <v>1.62</v>
      </c>
      <c r="BM313" s="29">
        <v>1.48</v>
      </c>
      <c r="BN313" s="29">
        <v>0</v>
      </c>
      <c r="BO313" s="29">
        <v>0</v>
      </c>
      <c r="BP313" s="29">
        <v>0</v>
      </c>
      <c r="BQ313" s="29">
        <v>-1.3880000000000001</v>
      </c>
      <c r="BR313" s="29">
        <v>0</v>
      </c>
      <c r="BS313" s="29">
        <v>2.8000000000000001E-2</v>
      </c>
      <c r="BT313" s="30" t="s">
        <v>100</v>
      </c>
      <c r="BU313" s="29">
        <v>-2.8000000000000001E-2</v>
      </c>
      <c r="BV313" s="29">
        <v>1.4510000000000001</v>
      </c>
      <c r="BW313" s="29">
        <v>6.3E-2</v>
      </c>
      <c r="BX313" s="29">
        <v>18.2</v>
      </c>
      <c r="BY313" s="29">
        <v>21.99</v>
      </c>
      <c r="BZ313" s="29">
        <v>18.100000000000001</v>
      </c>
      <c r="CA313" s="29">
        <v>24.395000000000003</v>
      </c>
      <c r="CB313" s="29">
        <v>0</v>
      </c>
      <c r="CC313" s="31">
        <v>0.13800000000000001</v>
      </c>
      <c r="CD313" s="31">
        <v>0.161</v>
      </c>
      <c r="CE313" s="31">
        <v>0.36</v>
      </c>
      <c r="CF313" s="31" t="s">
        <v>100</v>
      </c>
      <c r="CG313" s="31" t="s">
        <v>100</v>
      </c>
      <c r="CH313" s="29" t="s">
        <v>100</v>
      </c>
      <c r="CI313" s="29" t="s">
        <v>100</v>
      </c>
      <c r="CJ313" s="29">
        <v>0</v>
      </c>
      <c r="CK313" s="28">
        <f t="shared" si="8"/>
        <v>0</v>
      </c>
      <c r="CL313" s="34">
        <f t="shared" si="9"/>
        <v>6.6407050625128097E-2</v>
      </c>
      <c r="CM313" s="29">
        <v>0.39100000000000001</v>
      </c>
      <c r="CN313" s="29">
        <v>1.7999999999999999E-2</v>
      </c>
      <c r="CO313" s="29">
        <v>9.0999999999999998E-2</v>
      </c>
      <c r="CP313" s="29">
        <v>137.6</v>
      </c>
      <c r="CQ313" s="29" t="s">
        <v>100</v>
      </c>
      <c r="CR313" s="29" t="s">
        <v>100</v>
      </c>
      <c r="CS313" s="29" t="s">
        <v>100</v>
      </c>
      <c r="CT313" s="29">
        <v>0</v>
      </c>
      <c r="CU313" s="29">
        <v>0</v>
      </c>
      <c r="CV313" s="29">
        <v>24.395000000000003</v>
      </c>
      <c r="CW313" s="29">
        <v>0</v>
      </c>
      <c r="CX313" s="28">
        <v>5.0000000000000001E-3</v>
      </c>
      <c r="CY313" s="28">
        <v>0</v>
      </c>
      <c r="CZ313" s="31" t="s">
        <v>100</v>
      </c>
      <c r="DA313" s="5">
        <v>9.6889580093312606</v>
      </c>
      <c r="DB313" s="9"/>
      <c r="DC313" s="9"/>
    </row>
    <row r="314" spans="1:107" ht="20">
      <c r="A314" s="25" t="s">
        <v>1039</v>
      </c>
      <c r="B314" s="25" t="s">
        <v>1040</v>
      </c>
      <c r="C314" s="26" t="s">
        <v>151</v>
      </c>
      <c r="D314" s="26" t="s">
        <v>1137</v>
      </c>
      <c r="E314" s="32" t="s">
        <v>99</v>
      </c>
      <c r="F314" s="32" t="s">
        <v>1138</v>
      </c>
      <c r="G314" s="27">
        <v>0.79</v>
      </c>
      <c r="H314" s="27">
        <v>0.94566869485853366</v>
      </c>
      <c r="I314" s="28">
        <v>9.0499999999999997E-2</v>
      </c>
      <c r="J314" s="28">
        <v>0.14668301688469731</v>
      </c>
      <c r="K314" s="28">
        <v>4.7E-2</v>
      </c>
      <c r="L314" s="28">
        <v>0.1081</v>
      </c>
      <c r="M314" s="28">
        <v>8.9722999999999997E-2</v>
      </c>
      <c r="N314" s="28">
        <v>0.13551009049577592</v>
      </c>
      <c r="O314" s="28" t="s">
        <v>100</v>
      </c>
      <c r="P314" s="28" t="s">
        <v>100</v>
      </c>
      <c r="Q314" s="29">
        <v>188.1</v>
      </c>
      <c r="R314" s="29">
        <v>0</v>
      </c>
      <c r="S314" s="29">
        <v>45.9</v>
      </c>
      <c r="T314" s="29">
        <v>45.9</v>
      </c>
      <c r="U314" s="29">
        <v>234</v>
      </c>
      <c r="V314" s="29">
        <v>0</v>
      </c>
      <c r="W314" s="29">
        <v>234</v>
      </c>
      <c r="X314" s="30">
        <v>0</v>
      </c>
      <c r="Y314" s="31">
        <v>1.9740964370140412</v>
      </c>
      <c r="Z314" s="30">
        <v>0.3506493506493506</v>
      </c>
      <c r="AA314" s="30">
        <v>0.19615384615384615</v>
      </c>
      <c r="AB314" s="30">
        <v>0.54</v>
      </c>
      <c r="AC314" s="30">
        <v>0.24401913875598086</v>
      </c>
      <c r="AD314" s="29">
        <v>1.2999999999999999E-2</v>
      </c>
      <c r="AE314" s="31" t="s">
        <v>100</v>
      </c>
      <c r="AF314" s="30" t="s">
        <v>100</v>
      </c>
      <c r="AG314" s="30" t="s">
        <v>100</v>
      </c>
      <c r="AH314" s="31">
        <v>0.26666666666666666</v>
      </c>
      <c r="AI314" s="1">
        <v>18.974358974358974</v>
      </c>
      <c r="AJ314" s="31">
        <v>21.948658109684946</v>
      </c>
      <c r="AK314" s="31">
        <v>13.435714285714285</v>
      </c>
      <c r="AL314" s="31" t="s">
        <v>100</v>
      </c>
      <c r="AM314" s="31" t="s">
        <v>100</v>
      </c>
      <c r="AN314" s="31">
        <v>2.2129411764705882</v>
      </c>
      <c r="AO314" s="31">
        <v>4.1986607142857144</v>
      </c>
      <c r="AP314" s="31">
        <v>12.648648648648649</v>
      </c>
      <c r="AQ314" s="31">
        <v>12.25130890052356</v>
      </c>
      <c r="AR314" s="31">
        <v>1.787624140565317</v>
      </c>
      <c r="AS314" s="31">
        <v>5.2232142857142865</v>
      </c>
      <c r="AT314" s="30">
        <v>0</v>
      </c>
      <c r="AU314" s="30">
        <v>0</v>
      </c>
      <c r="AV314" s="28" t="s">
        <v>100</v>
      </c>
      <c r="AW314" s="28" t="s">
        <v>100</v>
      </c>
      <c r="AX314" s="28" t="s">
        <v>100</v>
      </c>
      <c r="AY314" s="28" t="s">
        <v>100</v>
      </c>
      <c r="AZ314" s="30" t="s">
        <v>100</v>
      </c>
      <c r="BA314" s="30" t="s">
        <v>100</v>
      </c>
      <c r="BB314" s="30" t="s">
        <v>100</v>
      </c>
      <c r="BC314" s="30" t="s">
        <v>100</v>
      </c>
      <c r="BD314" s="30">
        <v>0.20086083213773315</v>
      </c>
      <c r="BE314" s="30">
        <v>0.26542324246771876</v>
      </c>
      <c r="BF314" s="30">
        <v>0.19248554913294796</v>
      </c>
      <c r="BG314" s="30">
        <v>6.4999999999999997E-4</v>
      </c>
      <c r="BH314" s="29">
        <v>8.57</v>
      </c>
      <c r="BI314" s="29">
        <v>14</v>
      </c>
      <c r="BJ314" s="29">
        <v>18.5</v>
      </c>
      <c r="BK314" s="29">
        <v>18.5</v>
      </c>
      <c r="BL314" s="29">
        <v>44.8</v>
      </c>
      <c r="BM314" s="29">
        <v>69.7</v>
      </c>
      <c r="BN314" s="29">
        <v>11.7</v>
      </c>
      <c r="BO314" s="29">
        <v>19.100000000000001</v>
      </c>
      <c r="BP314" s="29">
        <v>14.939017341040461</v>
      </c>
      <c r="BQ314" s="29">
        <v>0</v>
      </c>
      <c r="BR314" s="29">
        <v>0</v>
      </c>
      <c r="BS314" s="29">
        <v>0</v>
      </c>
      <c r="BT314" s="30">
        <v>0</v>
      </c>
      <c r="BU314" s="29">
        <v>14.939017341040461</v>
      </c>
      <c r="BV314" s="29">
        <v>14</v>
      </c>
      <c r="BW314" s="29">
        <v>14</v>
      </c>
      <c r="BX314" s="29">
        <v>0</v>
      </c>
      <c r="BY314" s="29">
        <v>0</v>
      </c>
      <c r="BZ314" s="29">
        <v>85</v>
      </c>
      <c r="CA314" s="29">
        <v>130.9</v>
      </c>
      <c r="CB314" s="29">
        <v>0</v>
      </c>
      <c r="CC314" s="31" t="s">
        <v>100</v>
      </c>
      <c r="CD314" s="31" t="s">
        <v>100</v>
      </c>
      <c r="CE314" s="31">
        <v>0.36</v>
      </c>
      <c r="CF314" s="31" t="s">
        <v>100</v>
      </c>
      <c r="CG314" s="31" t="s">
        <v>100</v>
      </c>
      <c r="CH314" s="29" t="s">
        <v>100</v>
      </c>
      <c r="CI314" s="29" t="s">
        <v>100</v>
      </c>
      <c r="CJ314" s="29">
        <v>0</v>
      </c>
      <c r="CK314" s="28">
        <f t="shared" si="8"/>
        <v>0</v>
      </c>
      <c r="CL314" s="34">
        <f t="shared" si="9"/>
        <v>0.34224598930481281</v>
      </c>
      <c r="CM314" s="29">
        <v>17.3</v>
      </c>
      <c r="CN314" s="29">
        <v>3.33</v>
      </c>
      <c r="CO314" s="29">
        <v>14</v>
      </c>
      <c r="CP314" s="29">
        <v>188.1</v>
      </c>
      <c r="CQ314" s="29">
        <v>19.100000000000001</v>
      </c>
      <c r="CR314" s="29">
        <v>234</v>
      </c>
      <c r="CS314" s="29" t="s">
        <v>100</v>
      </c>
      <c r="CT314" s="29">
        <v>0</v>
      </c>
      <c r="CU314" s="29">
        <v>18.5</v>
      </c>
      <c r="CV314" s="29">
        <v>130.9</v>
      </c>
      <c r="CW314" s="29">
        <v>11.7</v>
      </c>
      <c r="CX314" s="28" t="s">
        <v>100</v>
      </c>
      <c r="CY314" s="28" t="s">
        <v>100</v>
      </c>
      <c r="CZ314" s="31">
        <v>20</v>
      </c>
      <c r="DA314" s="5">
        <v>26.860442525634102</v>
      </c>
      <c r="DB314" s="9"/>
      <c r="DC314" s="9"/>
    </row>
    <row r="315" spans="1:107" ht="20">
      <c r="A315" s="25" t="s">
        <v>711</v>
      </c>
      <c r="B315" s="25" t="s">
        <v>712</v>
      </c>
      <c r="C315" s="26" t="s">
        <v>138</v>
      </c>
      <c r="D315" s="26" t="s">
        <v>1137</v>
      </c>
      <c r="E315" s="32" t="s">
        <v>99</v>
      </c>
      <c r="F315" s="32" t="s">
        <v>1138</v>
      </c>
      <c r="G315" s="27">
        <v>0.64</v>
      </c>
      <c r="H315" s="27">
        <v>1.3555905511811022</v>
      </c>
      <c r="I315" s="28">
        <v>9.0499999999999997E-2</v>
      </c>
      <c r="J315" s="28">
        <v>0.18378094488188973</v>
      </c>
      <c r="K315" s="28">
        <v>4.7E-2</v>
      </c>
      <c r="L315" s="28">
        <v>0.1081</v>
      </c>
      <c r="M315" s="28">
        <v>8.9722999999999997E-2</v>
      </c>
      <c r="N315" s="28">
        <v>0.13412953903345723</v>
      </c>
      <c r="O315" s="28">
        <v>-0.31859323157130953</v>
      </c>
      <c r="P315" s="28">
        <v>-0.15961827944424664</v>
      </c>
      <c r="Q315" s="29">
        <v>12.7</v>
      </c>
      <c r="R315" s="29">
        <v>0</v>
      </c>
      <c r="S315" s="29">
        <v>14.2</v>
      </c>
      <c r="T315" s="29">
        <v>14.2</v>
      </c>
      <c r="U315" s="29">
        <v>26.9</v>
      </c>
      <c r="V315" s="29">
        <v>4.1399999999999997</v>
      </c>
      <c r="W315" s="29">
        <v>22.759999999999998</v>
      </c>
      <c r="X315" s="30">
        <v>0.15390334572490705</v>
      </c>
      <c r="Y315" s="31">
        <v>1.6319444444444445E-2</v>
      </c>
      <c r="Z315" s="30">
        <v>0.33569739952718675</v>
      </c>
      <c r="AA315" s="30">
        <v>0.52788104089219334</v>
      </c>
      <c r="AB315" s="30">
        <v>0.50533807829181487</v>
      </c>
      <c r="AC315" s="30">
        <v>1.1181102362204725</v>
      </c>
      <c r="AD315" s="29">
        <v>8.9999999999999993E-3</v>
      </c>
      <c r="AE315" s="31">
        <v>-0.63180555555555562</v>
      </c>
      <c r="AF315" s="30">
        <v>7.0710678118654752E-2</v>
      </c>
      <c r="AG315" s="30" t="s">
        <v>100</v>
      </c>
      <c r="AH315" s="31">
        <v>0.36363636363636365</v>
      </c>
      <c r="AI315" s="1" t="s">
        <v>100</v>
      </c>
      <c r="AJ315" s="31" t="s">
        <v>100</v>
      </c>
      <c r="AK315" s="31" t="s">
        <v>100</v>
      </c>
      <c r="AL315" s="31" t="s">
        <v>100</v>
      </c>
      <c r="AM315" s="31" t="s">
        <v>100</v>
      </c>
      <c r="AN315" s="31">
        <v>0.45195729537366541</v>
      </c>
      <c r="AO315" s="31">
        <v>0.16137229987293519</v>
      </c>
      <c r="AP315" s="31" t="s">
        <v>100</v>
      </c>
      <c r="AQ315" s="31">
        <v>28.773704171934256</v>
      </c>
      <c r="AR315" s="31">
        <v>0.59643605870020966</v>
      </c>
      <c r="AS315" s="31">
        <v>0.28919949174078774</v>
      </c>
      <c r="AT315" s="30" t="s">
        <v>100</v>
      </c>
      <c r="AU315" s="30">
        <v>0</v>
      </c>
      <c r="AV315" s="28" t="s">
        <v>100</v>
      </c>
      <c r="AW315" s="28" t="s">
        <v>100</v>
      </c>
      <c r="AX315" s="28">
        <v>-0.10800000000000001</v>
      </c>
      <c r="AY315" s="28">
        <v>4.9599999999999998E-2</v>
      </c>
      <c r="AZ315" s="30" t="s">
        <v>100</v>
      </c>
      <c r="BA315" s="30" t="s">
        <v>100</v>
      </c>
      <c r="BB315" s="30">
        <v>-0.1348122866894198</v>
      </c>
      <c r="BC315" s="30">
        <v>-2.5488740410789405E-2</v>
      </c>
      <c r="BD315" s="30">
        <v>-5.766423357664234E-2</v>
      </c>
      <c r="BE315" s="30">
        <v>-1.5036496350364964E-2</v>
      </c>
      <c r="BF315" s="30">
        <v>0</v>
      </c>
      <c r="BG315" s="30" t="s">
        <v>100</v>
      </c>
      <c r="BH315" s="29">
        <v>-2.4700000000000002</v>
      </c>
      <c r="BI315" s="29">
        <v>-3.95</v>
      </c>
      <c r="BJ315" s="29">
        <v>-1.03</v>
      </c>
      <c r="BK315" s="29">
        <v>-1.03</v>
      </c>
      <c r="BL315" s="29">
        <v>78.7</v>
      </c>
      <c r="BM315" s="29">
        <v>68.5</v>
      </c>
      <c r="BN315" s="29">
        <v>1.45</v>
      </c>
      <c r="BO315" s="29">
        <v>0.79100000000000004</v>
      </c>
      <c r="BP315" s="29">
        <v>-1.03</v>
      </c>
      <c r="BQ315" s="29">
        <v>1.2999999999999829</v>
      </c>
      <c r="BR315" s="29">
        <v>0</v>
      </c>
      <c r="BS315" s="29">
        <v>2.4</v>
      </c>
      <c r="BT315" s="30" t="s">
        <v>100</v>
      </c>
      <c r="BU315" s="29">
        <v>-3.4299999999999997</v>
      </c>
      <c r="BV315" s="29">
        <v>-7.6499999999999826</v>
      </c>
      <c r="BW315" s="29">
        <v>-6.35</v>
      </c>
      <c r="BX315" s="29">
        <v>29.3</v>
      </c>
      <c r="BY315" s="29">
        <v>40.410000000000004</v>
      </c>
      <c r="BZ315" s="29">
        <v>28.1</v>
      </c>
      <c r="CA315" s="29">
        <v>38.159999999999997</v>
      </c>
      <c r="CB315" s="29">
        <v>0</v>
      </c>
      <c r="CC315" s="31">
        <v>-0.33800000000000002</v>
      </c>
      <c r="CD315" s="31">
        <v>-3.0000000000000001E-3</v>
      </c>
      <c r="CE315" s="31">
        <v>0.36</v>
      </c>
      <c r="CF315" s="31" t="s">
        <v>100</v>
      </c>
      <c r="CG315" s="31" t="s">
        <v>100</v>
      </c>
      <c r="CH315" s="29" t="s">
        <v>100</v>
      </c>
      <c r="CI315" s="29" t="s">
        <v>100</v>
      </c>
      <c r="CJ315" s="29">
        <v>0</v>
      </c>
      <c r="CK315" s="28">
        <f t="shared" si="8"/>
        <v>0</v>
      </c>
      <c r="CL315" s="34">
        <f t="shared" si="9"/>
        <v>2.0623689727463317</v>
      </c>
      <c r="CM315" s="29" t="s">
        <v>100</v>
      </c>
      <c r="CN315" s="29" t="s">
        <v>100</v>
      </c>
      <c r="CO315" s="29" t="s">
        <v>100</v>
      </c>
      <c r="CP315" s="29" t="s">
        <v>100</v>
      </c>
      <c r="CQ315" s="29">
        <v>0.79100000000000004</v>
      </c>
      <c r="CR315" s="29">
        <v>22.759999999999998</v>
      </c>
      <c r="CS315" s="29" t="s">
        <v>100</v>
      </c>
      <c r="CT315" s="29">
        <v>0</v>
      </c>
      <c r="CU315" s="29">
        <v>-1.03</v>
      </c>
      <c r="CV315" s="29">
        <v>38.159999999999997</v>
      </c>
      <c r="CW315" s="29">
        <v>1.45</v>
      </c>
      <c r="CX315" s="28">
        <v>-0.1348122866894198</v>
      </c>
      <c r="CY315" s="28">
        <v>-2.5488740410789405E-2</v>
      </c>
      <c r="CZ315" s="31">
        <v>15.69655172413793</v>
      </c>
      <c r="DA315" s="5">
        <v>15.120494699646644</v>
      </c>
      <c r="DB315" s="9"/>
      <c r="DC315" s="9"/>
    </row>
    <row r="316" spans="1:107" ht="20">
      <c r="A316" s="25" t="s">
        <v>681</v>
      </c>
      <c r="B316" s="25" t="s">
        <v>682</v>
      </c>
      <c r="C316" s="26" t="s">
        <v>120</v>
      </c>
      <c r="D316" s="26" t="s">
        <v>1137</v>
      </c>
      <c r="E316" s="32" t="s">
        <v>99</v>
      </c>
      <c r="F316" s="32" t="s">
        <v>1138</v>
      </c>
      <c r="G316" s="27">
        <v>0.67</v>
      </c>
      <c r="H316" s="27">
        <v>0.97268550228310524</v>
      </c>
      <c r="I316" s="28">
        <v>9.0499999999999997E-2</v>
      </c>
      <c r="J316" s="28">
        <v>0.14912803795662102</v>
      </c>
      <c r="K316" s="28">
        <v>4.7E-2</v>
      </c>
      <c r="L316" s="28">
        <v>0.1081</v>
      </c>
      <c r="M316" s="28">
        <v>8.9722999999999997E-2</v>
      </c>
      <c r="N316" s="28">
        <v>0.13064205897385495</v>
      </c>
      <c r="O316" s="28">
        <v>-0.13776123181994041</v>
      </c>
      <c r="P316" s="28">
        <v>-7.8935401319241899E-2</v>
      </c>
      <c r="Q316" s="29">
        <v>350.4</v>
      </c>
      <c r="R316" s="29">
        <v>0</v>
      </c>
      <c r="S316" s="29">
        <v>158.30000000000001</v>
      </c>
      <c r="T316" s="29">
        <v>158.30000000000001</v>
      </c>
      <c r="U316" s="29">
        <v>508.7</v>
      </c>
      <c r="V316" s="29">
        <v>4.47</v>
      </c>
      <c r="W316" s="29">
        <v>504.22999999999996</v>
      </c>
      <c r="X316" s="30">
        <v>8.7871043837232151E-3</v>
      </c>
      <c r="Y316" s="31">
        <v>6.8825057939462045E-3</v>
      </c>
      <c r="Z316" s="30">
        <v>0.56094968107725007</v>
      </c>
      <c r="AA316" s="30">
        <v>0.31118537448397882</v>
      </c>
      <c r="AB316" s="30">
        <v>1.2776432606941082</v>
      </c>
      <c r="AC316" s="30">
        <v>0.45176940639269414</v>
      </c>
      <c r="AD316" s="29">
        <v>4.9000000000000002E-2</v>
      </c>
      <c r="AE316" s="31">
        <v>-0.50055555555555564</v>
      </c>
      <c r="AF316" s="30">
        <v>0.12649110640673517</v>
      </c>
      <c r="AG316" s="30" t="s">
        <v>100</v>
      </c>
      <c r="AH316" s="31">
        <v>0.2820512820512821</v>
      </c>
      <c r="AI316" s="1">
        <v>1.3189655172413794</v>
      </c>
      <c r="AJ316" s="31">
        <v>25.764705882352938</v>
      </c>
      <c r="AK316" s="31">
        <v>214.96932515337423</v>
      </c>
      <c r="AL316" s="31" t="s">
        <v>100</v>
      </c>
      <c r="AM316" s="31" t="s">
        <v>100</v>
      </c>
      <c r="AN316" s="31">
        <v>2.8280871670702177</v>
      </c>
      <c r="AO316" s="31">
        <v>4.1030444964871187</v>
      </c>
      <c r="AP316" s="31">
        <v>32.956209150326792</v>
      </c>
      <c r="AQ316" s="31">
        <v>28.327528089887636</v>
      </c>
      <c r="AR316" s="31">
        <v>1.8155402729269432</v>
      </c>
      <c r="AS316" s="31">
        <v>5.9043325526932078</v>
      </c>
      <c r="AT316" s="30">
        <v>0</v>
      </c>
      <c r="AU316" s="30">
        <v>0</v>
      </c>
      <c r="AV316" s="28" t="s">
        <v>100</v>
      </c>
      <c r="AW316" s="28" t="s">
        <v>100</v>
      </c>
      <c r="AX316" s="28" t="s">
        <v>100</v>
      </c>
      <c r="AY316" s="28" t="s">
        <v>100</v>
      </c>
      <c r="AZ316" s="30" t="s">
        <v>100</v>
      </c>
      <c r="BA316" s="30" t="s">
        <v>100</v>
      </c>
      <c r="BB316" s="30">
        <v>1.1366806136680613E-2</v>
      </c>
      <c r="BC316" s="30">
        <v>5.1706657654613054E-2</v>
      </c>
      <c r="BD316" s="30">
        <v>2.0248447204968944E-2</v>
      </c>
      <c r="BE316" s="30">
        <v>0.19006211180124225</v>
      </c>
      <c r="BF316" s="30">
        <v>0</v>
      </c>
      <c r="BG316" s="30">
        <v>0.44159999999999999</v>
      </c>
      <c r="BH316" s="29">
        <v>13.6</v>
      </c>
      <c r="BI316" s="29">
        <v>1.63</v>
      </c>
      <c r="BJ316" s="29">
        <v>15.3</v>
      </c>
      <c r="BK316" s="29">
        <v>15.3</v>
      </c>
      <c r="BL316" s="29">
        <v>85.4</v>
      </c>
      <c r="BM316" s="29">
        <v>80.5</v>
      </c>
      <c r="BN316" s="29">
        <v>21.3</v>
      </c>
      <c r="BO316" s="29">
        <v>17.8</v>
      </c>
      <c r="BP316" s="29">
        <v>15.3</v>
      </c>
      <c r="BQ316" s="29">
        <v>-21.759999999999998</v>
      </c>
      <c r="BR316" s="29">
        <v>0</v>
      </c>
      <c r="BS316" s="29">
        <v>43.688000000000002</v>
      </c>
      <c r="BT316" s="30">
        <v>2.8554248366013071</v>
      </c>
      <c r="BU316" s="29">
        <v>-28.388000000000002</v>
      </c>
      <c r="BV316" s="29">
        <v>-20.298000000000002</v>
      </c>
      <c r="BW316" s="29">
        <v>-42.058</v>
      </c>
      <c r="BX316" s="29">
        <v>143.4</v>
      </c>
      <c r="BY316" s="29">
        <v>295.89999999999998</v>
      </c>
      <c r="BZ316" s="29">
        <v>123.9</v>
      </c>
      <c r="CA316" s="29">
        <v>277.73</v>
      </c>
      <c r="CB316" s="29">
        <v>0</v>
      </c>
      <c r="CC316" s="31">
        <v>-0.36499999999999999</v>
      </c>
      <c r="CD316" s="31">
        <v>0.19500000000000001</v>
      </c>
      <c r="CE316" s="31">
        <v>0.36</v>
      </c>
      <c r="CF316" s="31" t="s">
        <v>100</v>
      </c>
      <c r="CG316" s="31" t="s">
        <v>100</v>
      </c>
      <c r="CH316" s="29" t="s">
        <v>100</v>
      </c>
      <c r="CI316" s="29" t="s">
        <v>100</v>
      </c>
      <c r="CJ316" s="29">
        <v>0</v>
      </c>
      <c r="CK316" s="28">
        <f t="shared" si="8"/>
        <v>0</v>
      </c>
      <c r="CL316" s="34">
        <f t="shared" si="9"/>
        <v>0.30749288877686964</v>
      </c>
      <c r="CM316" s="29">
        <v>1.0900000000000001</v>
      </c>
      <c r="CN316" s="29" t="s">
        <v>100</v>
      </c>
      <c r="CO316" s="29">
        <v>1.63</v>
      </c>
      <c r="CP316" s="29">
        <v>350.4</v>
      </c>
      <c r="CQ316" s="29">
        <v>17.8</v>
      </c>
      <c r="CR316" s="29">
        <v>504.22999999999996</v>
      </c>
      <c r="CS316" s="29" t="s">
        <v>100</v>
      </c>
      <c r="CT316" s="29">
        <v>0</v>
      </c>
      <c r="CU316" s="29">
        <v>15.3</v>
      </c>
      <c r="CV316" s="29">
        <v>277.73</v>
      </c>
      <c r="CW316" s="29">
        <v>21.3</v>
      </c>
      <c r="CX316" s="28">
        <v>1.1366806136680613E-2</v>
      </c>
      <c r="CY316" s="28">
        <v>5.1706657654613054E-2</v>
      </c>
      <c r="CZ316" s="31">
        <v>23.672769953051642</v>
      </c>
      <c r="DA316" s="5">
        <v>19.369565217391305</v>
      </c>
      <c r="DB316" s="9"/>
      <c r="DC316" s="9"/>
    </row>
    <row r="317" spans="1:107" ht="20">
      <c r="A317" s="25" t="s">
        <v>861</v>
      </c>
      <c r="B317" s="25" t="s">
        <v>862</v>
      </c>
      <c r="C317" s="26" t="s">
        <v>147</v>
      </c>
      <c r="D317" s="26" t="s">
        <v>1137</v>
      </c>
      <c r="E317" s="32" t="s">
        <v>99</v>
      </c>
      <c r="F317" s="32" t="s">
        <v>1138</v>
      </c>
      <c r="G317" s="27">
        <v>0.75</v>
      </c>
      <c r="H317" s="27">
        <v>0.88271186440677973</v>
      </c>
      <c r="I317" s="28">
        <v>9.0499999999999997E-2</v>
      </c>
      <c r="J317" s="28">
        <v>0.14098542372881356</v>
      </c>
      <c r="K317" s="28">
        <v>4.7E-2</v>
      </c>
      <c r="L317" s="28">
        <v>0.1081</v>
      </c>
      <c r="M317" s="28">
        <v>8.9722999999999997E-2</v>
      </c>
      <c r="N317" s="28">
        <v>0.13087242857142856</v>
      </c>
      <c r="O317" s="28">
        <v>-8.1627134958760089E-2</v>
      </c>
      <c r="P317" s="28">
        <v>-6.6897362637362429E-3</v>
      </c>
      <c r="Q317" s="29">
        <v>23.6</v>
      </c>
      <c r="R317" s="29">
        <v>0</v>
      </c>
      <c r="S317" s="29">
        <v>5.8</v>
      </c>
      <c r="T317" s="29">
        <v>5.8</v>
      </c>
      <c r="U317" s="29">
        <v>29.400000000000002</v>
      </c>
      <c r="V317" s="29">
        <v>6.01</v>
      </c>
      <c r="W317" s="29">
        <v>23.39</v>
      </c>
      <c r="X317" s="30">
        <v>0.20442176870748296</v>
      </c>
      <c r="Y317" s="31">
        <v>2.1935322135873654E-3</v>
      </c>
      <c r="Z317" s="30">
        <v>0.20714285714285713</v>
      </c>
      <c r="AA317" s="30">
        <v>0.19727891156462582</v>
      </c>
      <c r="AB317" s="30">
        <v>0.26126126126126126</v>
      </c>
      <c r="AC317" s="30">
        <v>0.24576271186440676</v>
      </c>
      <c r="AD317" s="29">
        <v>0.03</v>
      </c>
      <c r="AE317" s="31">
        <v>2.4548333333333336</v>
      </c>
      <c r="AF317" s="30">
        <v>8.3666002653407553E-2</v>
      </c>
      <c r="AG317" s="30">
        <v>0.82829342626873481</v>
      </c>
      <c r="AH317" s="31">
        <v>0.30769230769230765</v>
      </c>
      <c r="AI317" s="1">
        <v>3.5085574572127145</v>
      </c>
      <c r="AJ317" s="31">
        <v>14.567901234567902</v>
      </c>
      <c r="AK317" s="31">
        <v>21.261261261261261</v>
      </c>
      <c r="AL317" s="31" t="s">
        <v>100</v>
      </c>
      <c r="AM317" s="31" t="s">
        <v>100</v>
      </c>
      <c r="AN317" s="31">
        <v>1.0630630630630631</v>
      </c>
      <c r="AO317" s="31">
        <v>1.1859296482412063</v>
      </c>
      <c r="AP317" s="31">
        <v>8.1498257839721262</v>
      </c>
      <c r="AQ317" s="31">
        <v>5.7048780487804889</v>
      </c>
      <c r="AR317" s="31">
        <v>1.0636653024101863</v>
      </c>
      <c r="AS317" s="31">
        <v>1.1753768844221106</v>
      </c>
      <c r="AT317" s="30">
        <v>0.78738738738738734</v>
      </c>
      <c r="AU317" s="30">
        <v>3.7033898305084745E-2</v>
      </c>
      <c r="AV317" s="28">
        <v>-0.253</v>
      </c>
      <c r="AW317" s="28">
        <v>-0.156</v>
      </c>
      <c r="AX317" s="28">
        <v>-1.3000000000000001E-2</v>
      </c>
      <c r="AY317" s="28">
        <v>4.2099999999999999E-2</v>
      </c>
      <c r="AZ317" s="30" t="s">
        <v>100</v>
      </c>
      <c r="BA317" s="30" t="s">
        <v>100</v>
      </c>
      <c r="BB317" s="30">
        <v>5.9358288770053481E-2</v>
      </c>
      <c r="BC317" s="30">
        <v>0.12418269230769231</v>
      </c>
      <c r="BD317" s="30">
        <v>6.132596685082873E-2</v>
      </c>
      <c r="BE317" s="30">
        <v>0.15856353591160222</v>
      </c>
      <c r="BF317" s="30">
        <v>0.27999999999999997</v>
      </c>
      <c r="BG317" s="30" t="s">
        <v>100</v>
      </c>
      <c r="BH317" s="29">
        <v>1.62</v>
      </c>
      <c r="BI317" s="29">
        <v>1.1100000000000001</v>
      </c>
      <c r="BJ317" s="29">
        <v>2.87</v>
      </c>
      <c r="BK317" s="29">
        <v>2.87</v>
      </c>
      <c r="BL317" s="29">
        <v>19.899999999999999</v>
      </c>
      <c r="BM317" s="29">
        <v>18.100000000000001</v>
      </c>
      <c r="BN317" s="29">
        <v>4.9800000000000004</v>
      </c>
      <c r="BO317" s="29">
        <v>4.0999999999999996</v>
      </c>
      <c r="BP317" s="29">
        <v>2.0663999999999998</v>
      </c>
      <c r="BQ317" s="29">
        <v>1.36</v>
      </c>
      <c r="BR317" s="29">
        <v>0</v>
      </c>
      <c r="BS317" s="29">
        <v>2.0700000000000003</v>
      </c>
      <c r="BT317" s="30">
        <v>1.001742160278746</v>
      </c>
      <c r="BU317" s="29">
        <v>-3.6000000000004917E-3</v>
      </c>
      <c r="BV317" s="29">
        <v>-2.3200000000000003</v>
      </c>
      <c r="BW317" s="29">
        <v>-0.96000000000000019</v>
      </c>
      <c r="BX317" s="29">
        <v>18.7</v>
      </c>
      <c r="BY317" s="29">
        <v>16.639999999999997</v>
      </c>
      <c r="BZ317" s="29">
        <v>22.2</v>
      </c>
      <c r="CA317" s="29">
        <v>21.990000000000002</v>
      </c>
      <c r="CB317" s="29">
        <v>-0.874</v>
      </c>
      <c r="CC317" s="31">
        <v>0.46200000000000002</v>
      </c>
      <c r="CD317" s="31">
        <v>1.74</v>
      </c>
      <c r="CE317" s="31">
        <v>0.36</v>
      </c>
      <c r="CF317" s="31">
        <v>0.47970953637388791</v>
      </c>
      <c r="CG317" s="31">
        <v>0.58496362883740072</v>
      </c>
      <c r="CH317" s="29">
        <v>4.7177777777777781</v>
      </c>
      <c r="CI317" s="29">
        <v>2.3665555555555553</v>
      </c>
      <c r="CJ317" s="29">
        <v>-0.874</v>
      </c>
      <c r="CK317" s="28" t="str">
        <f t="shared" si="8"/>
        <v>NA</v>
      </c>
      <c r="CL317" s="34">
        <f t="shared" si="9"/>
        <v>0.90495679854479294</v>
      </c>
      <c r="CM317" s="29">
        <v>2.5</v>
      </c>
      <c r="CN317" s="29">
        <v>0.7</v>
      </c>
      <c r="CO317" s="29">
        <v>1.1100000000000001</v>
      </c>
      <c r="CP317" s="29">
        <v>23.6</v>
      </c>
      <c r="CQ317" s="29">
        <v>4.0999999999999996</v>
      </c>
      <c r="CR317" s="29">
        <v>23.39</v>
      </c>
      <c r="CS317" s="29">
        <v>-2.3200000000000003</v>
      </c>
      <c r="CT317" s="29">
        <v>0</v>
      </c>
      <c r="CU317" s="29">
        <v>2.87</v>
      </c>
      <c r="CV317" s="29">
        <v>21.990000000000002</v>
      </c>
      <c r="CW317" s="29">
        <v>4.9800000000000004</v>
      </c>
      <c r="CX317" s="28">
        <v>5.9358288770053481E-2</v>
      </c>
      <c r="CY317" s="28">
        <v>0.12418269230769231</v>
      </c>
      <c r="CZ317" s="31">
        <v>4.6967871485943773</v>
      </c>
      <c r="DA317" s="5">
        <v>8.8973509933774846</v>
      </c>
      <c r="DB317" s="9"/>
      <c r="DC317" s="9"/>
    </row>
    <row r="318" spans="1:107" ht="20">
      <c r="A318" s="25" t="s">
        <v>607</v>
      </c>
      <c r="B318" s="25" t="s">
        <v>608</v>
      </c>
      <c r="C318" s="26" t="s">
        <v>151</v>
      </c>
      <c r="D318" s="26" t="s">
        <v>1137</v>
      </c>
      <c r="E318" s="32" t="s">
        <v>99</v>
      </c>
      <c r="F318" s="32" t="s">
        <v>1138</v>
      </c>
      <c r="G318" s="27">
        <v>0.79</v>
      </c>
      <c r="H318" s="27">
        <v>0.79</v>
      </c>
      <c r="I318" s="28">
        <v>9.0499999999999997E-2</v>
      </c>
      <c r="J318" s="28">
        <v>0.13259500000000002</v>
      </c>
      <c r="K318" s="28">
        <v>4.7E-2</v>
      </c>
      <c r="L318" s="28">
        <v>0.1081</v>
      </c>
      <c r="M318" s="28">
        <v>8.9722999999999997E-2</v>
      </c>
      <c r="N318" s="28">
        <v>0.13259500000000002</v>
      </c>
      <c r="O318" s="28" t="s">
        <v>100</v>
      </c>
      <c r="P318" s="28" t="s">
        <v>100</v>
      </c>
      <c r="Q318" s="29">
        <v>716.9</v>
      </c>
      <c r="R318" s="29">
        <v>0</v>
      </c>
      <c r="S318" s="29">
        <v>0</v>
      </c>
      <c r="T318" s="29">
        <v>0</v>
      </c>
      <c r="U318" s="29">
        <v>716.9</v>
      </c>
      <c r="V318" s="29">
        <v>0</v>
      </c>
      <c r="W318" s="29">
        <v>716.9</v>
      </c>
      <c r="X318" s="30">
        <v>0</v>
      </c>
      <c r="Y318" s="31">
        <v>0.22874345669227625</v>
      </c>
      <c r="Z318" s="30" t="s">
        <v>100</v>
      </c>
      <c r="AA318" s="30">
        <v>0</v>
      </c>
      <c r="AB318" s="30" t="s">
        <v>100</v>
      </c>
      <c r="AC318" s="30">
        <v>0</v>
      </c>
      <c r="AD318" s="29">
        <v>1.4999999999999999E-2</v>
      </c>
      <c r="AE318" s="31" t="s">
        <v>100</v>
      </c>
      <c r="AF318" s="30" t="s">
        <v>100</v>
      </c>
      <c r="AG318" s="30" t="s">
        <v>100</v>
      </c>
      <c r="AH318" s="31">
        <v>9.6774193548387122E-2</v>
      </c>
      <c r="AI318" s="1">
        <v>247.7064220183486</v>
      </c>
      <c r="AJ318" s="31">
        <v>9.2028241335044925</v>
      </c>
      <c r="AK318" s="31">
        <v>9.2028241335044925</v>
      </c>
      <c r="AL318" s="31" t="s">
        <v>100</v>
      </c>
      <c r="AM318" s="31" t="s">
        <v>100</v>
      </c>
      <c r="AN318" s="31" t="s">
        <v>100</v>
      </c>
      <c r="AO318" s="31">
        <v>5.7721417069243151</v>
      </c>
      <c r="AP318" s="31">
        <v>8.8506172839506174</v>
      </c>
      <c r="AQ318" s="31">
        <v>8.8179581795817956</v>
      </c>
      <c r="AR318" s="31" t="s">
        <v>100</v>
      </c>
      <c r="AS318" s="31">
        <v>5.7721417069243151</v>
      </c>
      <c r="AT318" s="30">
        <v>0</v>
      </c>
      <c r="AU318" s="30">
        <v>0</v>
      </c>
      <c r="AV318" s="28">
        <v>2.948</v>
      </c>
      <c r="AW318" s="28" t="s">
        <v>100</v>
      </c>
      <c r="AX318" s="28">
        <v>1.167</v>
      </c>
      <c r="AY318" s="28">
        <v>1.0649999999999999</v>
      </c>
      <c r="AZ318" s="30" t="s">
        <v>100</v>
      </c>
      <c r="BA318" s="30" t="s">
        <v>100</v>
      </c>
      <c r="BB318" s="30" t="s">
        <v>100</v>
      </c>
      <c r="BC318" s="30" t="s">
        <v>100</v>
      </c>
      <c r="BD318" s="30">
        <v>0.62721417069243157</v>
      </c>
      <c r="BE318" s="30">
        <v>0.65217391304347827</v>
      </c>
      <c r="BF318" s="30">
        <v>7.9078014184397166E-2</v>
      </c>
      <c r="BG318" s="30">
        <v>0.22500000000000001</v>
      </c>
      <c r="BH318" s="29">
        <v>77.900000000000006</v>
      </c>
      <c r="BI318" s="29">
        <v>77.900000000000006</v>
      </c>
      <c r="BJ318" s="29">
        <v>81</v>
      </c>
      <c r="BK318" s="29">
        <v>81</v>
      </c>
      <c r="BL318" s="29">
        <v>124.2</v>
      </c>
      <c r="BM318" s="29">
        <v>124.2</v>
      </c>
      <c r="BN318" s="29">
        <v>81.3</v>
      </c>
      <c r="BO318" s="29">
        <v>81.3</v>
      </c>
      <c r="BP318" s="29">
        <v>74.594680851063828</v>
      </c>
      <c r="BQ318" s="29">
        <v>47.7</v>
      </c>
      <c r="BR318" s="29">
        <v>0</v>
      </c>
      <c r="BS318" s="29">
        <v>7.15</v>
      </c>
      <c r="BT318" s="30">
        <v>9.5851338438939518E-2</v>
      </c>
      <c r="BU318" s="29">
        <v>67.444680851063822</v>
      </c>
      <c r="BV318" s="29">
        <v>23.049999999999997</v>
      </c>
      <c r="BW318" s="29">
        <v>70.75</v>
      </c>
      <c r="BX318" s="29">
        <v>0</v>
      </c>
      <c r="BY318" s="29">
        <v>0</v>
      </c>
      <c r="BZ318" s="29">
        <v>0</v>
      </c>
      <c r="CA318" s="29">
        <v>0</v>
      </c>
      <c r="CB318" s="29">
        <v>0</v>
      </c>
      <c r="CC318" s="31" t="s">
        <v>100</v>
      </c>
      <c r="CD318" s="31" t="s">
        <v>100</v>
      </c>
      <c r="CE318" s="31">
        <v>0.36</v>
      </c>
      <c r="CF318" s="31" t="s">
        <v>100</v>
      </c>
      <c r="CG318" s="31" t="s">
        <v>100</v>
      </c>
      <c r="CH318" s="29" t="s">
        <v>100</v>
      </c>
      <c r="CI318" s="29" t="s">
        <v>100</v>
      </c>
      <c r="CJ318" s="29">
        <v>0</v>
      </c>
      <c r="CK318" s="28">
        <f t="shared" si="8"/>
        <v>0</v>
      </c>
      <c r="CL318" s="34" t="str">
        <f t="shared" si="9"/>
        <v>NA</v>
      </c>
      <c r="CM318" s="29">
        <v>84.6</v>
      </c>
      <c r="CN318" s="29">
        <v>6.69</v>
      </c>
      <c r="CO318" s="29">
        <v>77.900000000000006</v>
      </c>
      <c r="CP318" s="29">
        <v>716.9</v>
      </c>
      <c r="CQ318" s="29">
        <v>81.3</v>
      </c>
      <c r="CR318" s="29">
        <v>716.9</v>
      </c>
      <c r="CS318" s="29" t="s">
        <v>100</v>
      </c>
      <c r="CT318" s="29">
        <v>0</v>
      </c>
      <c r="CU318" s="29">
        <v>81</v>
      </c>
      <c r="CV318" s="29">
        <v>0</v>
      </c>
      <c r="CW318" s="29">
        <v>81.3</v>
      </c>
      <c r="CX318" s="28" t="s">
        <v>100</v>
      </c>
      <c r="CY318" s="28" t="s">
        <v>100</v>
      </c>
      <c r="CZ318" s="31">
        <v>8.8179581795817956</v>
      </c>
      <c r="DA318" s="5">
        <v>16.187470250325052</v>
      </c>
      <c r="DB318" s="9"/>
      <c r="DC318" s="9"/>
    </row>
    <row r="319" spans="1:107" ht="20">
      <c r="A319" s="25" t="s">
        <v>1093</v>
      </c>
      <c r="B319" s="25" t="s">
        <v>1094</v>
      </c>
      <c r="C319" s="26" t="s">
        <v>147</v>
      </c>
      <c r="D319" s="26" t="s">
        <v>1137</v>
      </c>
      <c r="E319" s="32" t="s">
        <v>99</v>
      </c>
      <c r="F319" s="32" t="s">
        <v>1138</v>
      </c>
      <c r="G319" s="27">
        <v>0.75</v>
      </c>
      <c r="H319" s="27">
        <v>0.88661710037174724</v>
      </c>
      <c r="I319" s="28">
        <v>9.0499999999999997E-2</v>
      </c>
      <c r="J319" s="28">
        <v>0.14133884758364312</v>
      </c>
      <c r="K319" s="28">
        <v>3.2000000000000001E-2</v>
      </c>
      <c r="L319" s="28">
        <v>9.3100000000000002E-2</v>
      </c>
      <c r="M319" s="28">
        <v>7.7272999999999994E-2</v>
      </c>
      <c r="N319" s="28">
        <v>0.13146706603773584</v>
      </c>
      <c r="O319" s="28">
        <v>-2.046552117725823</v>
      </c>
      <c r="P319" s="28">
        <v>-1.2984795141705159</v>
      </c>
      <c r="Q319" s="29">
        <v>107.6</v>
      </c>
      <c r="R319" s="29">
        <v>0</v>
      </c>
      <c r="S319" s="29">
        <v>19.600000000000001</v>
      </c>
      <c r="T319" s="29">
        <v>19.600000000000001</v>
      </c>
      <c r="U319" s="29">
        <v>127.19999999999999</v>
      </c>
      <c r="V319" s="29">
        <v>0.96299999999999997</v>
      </c>
      <c r="W319" s="29">
        <v>126.23699999999999</v>
      </c>
      <c r="X319" s="30">
        <v>7.5707547169811323E-3</v>
      </c>
      <c r="Y319" s="31">
        <v>5.0809252826842073E-2</v>
      </c>
      <c r="Z319" s="30">
        <v>0.53698630136986303</v>
      </c>
      <c r="AA319" s="30">
        <v>0.15408805031446543</v>
      </c>
      <c r="AB319" s="30">
        <v>1.1597633136094676</v>
      </c>
      <c r="AC319" s="30">
        <v>0.18215613382899631</v>
      </c>
      <c r="AD319" s="29">
        <v>0.08</v>
      </c>
      <c r="AE319" s="31">
        <v>0.40980555555555565</v>
      </c>
      <c r="AF319" s="30">
        <v>8.9442719099991588E-2</v>
      </c>
      <c r="AG319" s="30">
        <v>0.44609556151120799</v>
      </c>
      <c r="AH319" s="31">
        <v>0.26984126984126988</v>
      </c>
      <c r="AI319" s="1" t="s">
        <v>100</v>
      </c>
      <c r="AJ319" s="31" t="s">
        <v>100</v>
      </c>
      <c r="AK319" s="31" t="s">
        <v>100</v>
      </c>
      <c r="AL319" s="31" t="s">
        <v>100</v>
      </c>
      <c r="AM319" s="31" t="s">
        <v>100</v>
      </c>
      <c r="AN319" s="31">
        <v>6.3668639053254443</v>
      </c>
      <c r="AO319" s="31">
        <v>25.140186915887849</v>
      </c>
      <c r="AP319" s="31" t="s">
        <v>100</v>
      </c>
      <c r="AQ319" s="31" t="s">
        <v>100</v>
      </c>
      <c r="AR319" s="31">
        <v>3.5522694656273743</v>
      </c>
      <c r="AS319" s="31">
        <v>29.494626168224297</v>
      </c>
      <c r="AT319" s="30" t="s">
        <v>100</v>
      </c>
      <c r="AU319" s="30">
        <v>0</v>
      </c>
      <c r="AV319" s="28" t="s">
        <v>100</v>
      </c>
      <c r="AW319" s="28" t="s">
        <v>100</v>
      </c>
      <c r="AX319" s="28">
        <v>0.40200000000000002</v>
      </c>
      <c r="AY319" s="28">
        <v>0.20399999999999999</v>
      </c>
      <c r="AZ319" s="30" t="s">
        <v>100</v>
      </c>
      <c r="BA319" s="30" t="s">
        <v>100</v>
      </c>
      <c r="BB319" s="30">
        <v>-1.90521327014218</v>
      </c>
      <c r="BC319" s="30">
        <v>-1.1670124481327802</v>
      </c>
      <c r="BD319" s="30">
        <v>-0.81048387096774188</v>
      </c>
      <c r="BE319" s="30">
        <v>-0.4536290322580645</v>
      </c>
      <c r="BF319" s="30">
        <v>0</v>
      </c>
      <c r="BG319" s="30" t="s">
        <v>100</v>
      </c>
      <c r="BH319" s="29">
        <v>-3.01</v>
      </c>
      <c r="BI319" s="29">
        <v>-4.0199999999999996</v>
      </c>
      <c r="BJ319" s="29">
        <v>-2.25</v>
      </c>
      <c r="BK319" s="29">
        <v>-2.25</v>
      </c>
      <c r="BL319" s="29">
        <v>4.28</v>
      </c>
      <c r="BM319" s="29">
        <v>4.96</v>
      </c>
      <c r="BN319" s="29">
        <v>-0.192</v>
      </c>
      <c r="BO319" s="29">
        <v>-0.255</v>
      </c>
      <c r="BP319" s="29">
        <v>-2.25</v>
      </c>
      <c r="BQ319" s="29">
        <v>-4.1309999999999993</v>
      </c>
      <c r="BR319" s="29">
        <v>0</v>
      </c>
      <c r="BS319" s="29">
        <v>27.14</v>
      </c>
      <c r="BT319" s="30" t="s">
        <v>100</v>
      </c>
      <c r="BU319" s="29">
        <v>-29.39</v>
      </c>
      <c r="BV319" s="29">
        <v>-27.029</v>
      </c>
      <c r="BW319" s="29">
        <v>-31.16</v>
      </c>
      <c r="BX319" s="29">
        <v>2.11</v>
      </c>
      <c r="BY319" s="29">
        <v>1.9279999999999999</v>
      </c>
      <c r="BZ319" s="29">
        <v>16.899999999999999</v>
      </c>
      <c r="CA319" s="29">
        <v>35.536999999999999</v>
      </c>
      <c r="CB319" s="29">
        <v>0</v>
      </c>
      <c r="CC319" s="31">
        <v>0.26600000000000001</v>
      </c>
      <c r="CD319" s="31">
        <v>-9.2999999999999999E-2</v>
      </c>
      <c r="CE319" s="31">
        <v>0.36</v>
      </c>
      <c r="CF319" s="31" t="s">
        <v>100</v>
      </c>
      <c r="CG319" s="31" t="s">
        <v>100</v>
      </c>
      <c r="CH319" s="29" t="s">
        <v>100</v>
      </c>
      <c r="CI319" s="29" t="s">
        <v>100</v>
      </c>
      <c r="CJ319" s="29">
        <v>0</v>
      </c>
      <c r="CK319" s="28">
        <f t="shared" si="8"/>
        <v>0</v>
      </c>
      <c r="CL319" s="34">
        <f t="shared" si="9"/>
        <v>0.12043785350479783</v>
      </c>
      <c r="CM319" s="29" t="s">
        <v>100</v>
      </c>
      <c r="CN319" s="29" t="s">
        <v>100</v>
      </c>
      <c r="CO319" s="29" t="s">
        <v>100</v>
      </c>
      <c r="CP319" s="29" t="s">
        <v>100</v>
      </c>
      <c r="CQ319" s="29" t="s">
        <v>100</v>
      </c>
      <c r="CR319" s="29" t="s">
        <v>100</v>
      </c>
      <c r="CS319" s="29" t="s">
        <v>100</v>
      </c>
      <c r="CT319" s="29">
        <v>0</v>
      </c>
      <c r="CU319" s="29">
        <v>-2.25</v>
      </c>
      <c r="CV319" s="29">
        <v>35.536999999999999</v>
      </c>
      <c r="CW319" s="29">
        <v>-0.192</v>
      </c>
      <c r="CX319" s="28">
        <v>-1.90521327014218</v>
      </c>
      <c r="CY319" s="28">
        <v>-1.1670124481327802</v>
      </c>
      <c r="CZ319" s="31" t="s">
        <v>100</v>
      </c>
      <c r="DA319" s="5">
        <v>107.85620915032679</v>
      </c>
      <c r="DB319" s="9"/>
      <c r="DC319" s="9"/>
    </row>
    <row r="320" spans="1:107" ht="20">
      <c r="A320" s="25" t="s">
        <v>875</v>
      </c>
      <c r="B320" s="25" t="s">
        <v>876</v>
      </c>
      <c r="C320" s="26" t="s">
        <v>121</v>
      </c>
      <c r="D320" s="26" t="s">
        <v>1137</v>
      </c>
      <c r="E320" s="32" t="s">
        <v>99</v>
      </c>
      <c r="F320" s="32" t="s">
        <v>1138</v>
      </c>
      <c r="G320" s="27">
        <v>0.85</v>
      </c>
      <c r="H320" s="27">
        <v>1.2030414120841819</v>
      </c>
      <c r="I320" s="28">
        <v>9.0499999999999997E-2</v>
      </c>
      <c r="J320" s="28">
        <v>0.16997524779361844</v>
      </c>
      <c r="K320" s="28">
        <v>3.2000000000000001E-2</v>
      </c>
      <c r="L320" s="28">
        <v>9.3100000000000002E-2</v>
      </c>
      <c r="M320" s="28">
        <v>7.7272999999999994E-2</v>
      </c>
      <c r="N320" s="28">
        <v>0.13191502120848336</v>
      </c>
      <c r="O320" s="28">
        <v>-0.15083137145592523</v>
      </c>
      <c r="P320" s="28">
        <v>-9.364361461030353E-2</v>
      </c>
      <c r="Q320" s="29">
        <v>4.91</v>
      </c>
      <c r="R320" s="29">
        <v>0</v>
      </c>
      <c r="S320" s="29">
        <v>3.42</v>
      </c>
      <c r="T320" s="29">
        <v>3.42</v>
      </c>
      <c r="U320" s="29">
        <v>8.33</v>
      </c>
      <c r="V320" s="29">
        <v>0.26400000000000001</v>
      </c>
      <c r="W320" s="29">
        <v>8.0660000000000007</v>
      </c>
      <c r="X320" s="30">
        <v>3.1692677070828332E-2</v>
      </c>
      <c r="Y320" s="31">
        <v>0.36722108017193045</v>
      </c>
      <c r="Z320" s="30">
        <v>0.31404958677685946</v>
      </c>
      <c r="AA320" s="30">
        <v>0.41056422569027612</v>
      </c>
      <c r="AB320" s="30">
        <v>0.45783132530120485</v>
      </c>
      <c r="AC320" s="30">
        <v>0.69653767820773926</v>
      </c>
      <c r="AD320" s="29">
        <v>8.9999999999999993E-3</v>
      </c>
      <c r="AE320" s="31">
        <v>0.94202777777777791</v>
      </c>
      <c r="AF320" s="30">
        <v>4.4721359549995794E-2</v>
      </c>
      <c r="AG320" s="30">
        <v>0.29516097302997218</v>
      </c>
      <c r="AH320" s="31">
        <v>0.1428571428571429</v>
      </c>
      <c r="AI320" s="1">
        <v>1.8076923076923077</v>
      </c>
      <c r="AJ320" s="31">
        <v>22.837209302325583</v>
      </c>
      <c r="AK320" s="31">
        <v>30.496894409937887</v>
      </c>
      <c r="AL320" s="31" t="s">
        <v>100</v>
      </c>
      <c r="AM320" s="31" t="s">
        <v>100</v>
      </c>
      <c r="AN320" s="31">
        <v>0.65729585006693447</v>
      </c>
      <c r="AO320" s="31">
        <v>0.27430167597765365</v>
      </c>
      <c r="AP320" s="31">
        <v>10.09511889862328</v>
      </c>
      <c r="AQ320" s="31">
        <v>4.8884848484848495</v>
      </c>
      <c r="AR320" s="31">
        <v>0.75908149821193294</v>
      </c>
      <c r="AS320" s="31">
        <v>0.45061452513966488</v>
      </c>
      <c r="AT320" s="30">
        <v>0</v>
      </c>
      <c r="AU320" s="30">
        <v>0</v>
      </c>
      <c r="AV320" s="28">
        <v>-0.13800000000000001</v>
      </c>
      <c r="AW320" s="28">
        <v>-0.151</v>
      </c>
      <c r="AX320" s="28">
        <v>0.11599999999999999</v>
      </c>
      <c r="AY320" s="28">
        <v>0.105</v>
      </c>
      <c r="AZ320" s="30" t="s">
        <v>100</v>
      </c>
      <c r="BA320" s="30" t="s">
        <v>100</v>
      </c>
      <c r="BB320" s="30">
        <v>1.9143876337693221E-2</v>
      </c>
      <c r="BC320" s="30">
        <v>3.8271406598179833E-2</v>
      </c>
      <c r="BD320" s="30">
        <v>9.5266272189349129E-3</v>
      </c>
      <c r="BE320" s="30">
        <v>4.7278106508875747E-2</v>
      </c>
      <c r="BF320" s="30">
        <v>0.40370370370370368</v>
      </c>
      <c r="BG320" s="30" t="s">
        <v>100</v>
      </c>
      <c r="BH320" s="29">
        <v>0.215</v>
      </c>
      <c r="BI320" s="29">
        <v>0.161</v>
      </c>
      <c r="BJ320" s="29">
        <v>0.79900000000000004</v>
      </c>
      <c r="BK320" s="29">
        <v>0.79900000000000004</v>
      </c>
      <c r="BL320" s="29">
        <v>17.899999999999999</v>
      </c>
      <c r="BM320" s="29">
        <v>16.899999999999999</v>
      </c>
      <c r="BN320" s="29">
        <v>1.68</v>
      </c>
      <c r="BO320" s="29">
        <v>1.65</v>
      </c>
      <c r="BP320" s="29">
        <v>0.47644074074074078</v>
      </c>
      <c r="BQ320" s="29">
        <v>0.43299999999999994</v>
      </c>
      <c r="BR320" s="29">
        <v>0</v>
      </c>
      <c r="BS320" s="29">
        <v>0.16300000000000001</v>
      </c>
      <c r="BT320" s="30">
        <v>0.34212019682988826</v>
      </c>
      <c r="BU320" s="29">
        <v>0.3134407407407408</v>
      </c>
      <c r="BV320" s="29">
        <v>-0.43499999999999994</v>
      </c>
      <c r="BW320" s="29">
        <v>-2.0000000000000018E-3</v>
      </c>
      <c r="BX320" s="29">
        <v>8.41</v>
      </c>
      <c r="BY320" s="29">
        <v>12.449</v>
      </c>
      <c r="BZ320" s="29">
        <v>7.47</v>
      </c>
      <c r="CA320" s="29">
        <v>10.626000000000001</v>
      </c>
      <c r="CB320" s="29">
        <v>0</v>
      </c>
      <c r="CC320" s="31">
        <v>8.7999999999999995E-2</v>
      </c>
      <c r="CD320" s="31">
        <v>0.84899999999999998</v>
      </c>
      <c r="CE320" s="31">
        <v>0.36</v>
      </c>
      <c r="CF320" s="31">
        <v>0.44193384390362211</v>
      </c>
      <c r="CG320" s="31">
        <v>0.52766285013620007</v>
      </c>
      <c r="CH320" s="29">
        <v>0.61709999999999998</v>
      </c>
      <c r="CI320" s="29">
        <v>0.33730000000000004</v>
      </c>
      <c r="CJ320" s="29">
        <v>0</v>
      </c>
      <c r="CK320" s="28">
        <f t="shared" si="8"/>
        <v>0</v>
      </c>
      <c r="CL320" s="34">
        <f t="shared" si="9"/>
        <v>1.6845473367212493</v>
      </c>
      <c r="CM320" s="29">
        <v>0.27</v>
      </c>
      <c r="CN320" s="29">
        <v>0.109</v>
      </c>
      <c r="CO320" s="29">
        <v>0.161</v>
      </c>
      <c r="CP320" s="29">
        <v>4.91</v>
      </c>
      <c r="CQ320" s="29">
        <v>1.65</v>
      </c>
      <c r="CR320" s="29">
        <v>8.0660000000000007</v>
      </c>
      <c r="CS320" s="29" t="s">
        <v>100</v>
      </c>
      <c r="CT320" s="29">
        <v>0.5454</v>
      </c>
      <c r="CU320" s="29">
        <v>0.64959999999999996</v>
      </c>
      <c r="CV320" s="29">
        <v>11.171400000000002</v>
      </c>
      <c r="CW320" s="29">
        <v>1.782</v>
      </c>
      <c r="CX320" s="28">
        <v>1.2953078589454405E-3</v>
      </c>
      <c r="CY320" s="28">
        <v>2.9809308169217053E-2</v>
      </c>
      <c r="CZ320" s="31">
        <v>4.5263748597081932</v>
      </c>
      <c r="DA320" s="5" t="s">
        <v>100</v>
      </c>
      <c r="DB320" s="9"/>
      <c r="DC320" s="9"/>
    </row>
    <row r="321" spans="1:107" ht="20">
      <c r="A321" s="25" t="s">
        <v>955</v>
      </c>
      <c r="B321" s="25" t="s">
        <v>956</v>
      </c>
      <c r="C321" s="26" t="s">
        <v>114</v>
      </c>
      <c r="D321" s="26" t="s">
        <v>1137</v>
      </c>
      <c r="E321" s="32" t="s">
        <v>99</v>
      </c>
      <c r="F321" s="32" t="s">
        <v>1138</v>
      </c>
      <c r="G321" s="27">
        <v>0.1</v>
      </c>
      <c r="H321" s="27">
        <v>0.47775019448766393</v>
      </c>
      <c r="I321" s="28">
        <v>9.0499999999999997E-2</v>
      </c>
      <c r="J321" s="28">
        <v>0.10433639260113359</v>
      </c>
      <c r="K321" s="28">
        <v>4.7E-2</v>
      </c>
      <c r="L321" s="28">
        <v>0.1081</v>
      </c>
      <c r="M321" s="28">
        <v>8.9722999999999997E-2</v>
      </c>
      <c r="N321" s="28">
        <v>9.2630041621529019E-2</v>
      </c>
      <c r="O321" s="28">
        <v>3.0909509038210686E-2</v>
      </c>
      <c r="P321" s="28">
        <v>-9.2630041621529019E-2</v>
      </c>
      <c r="Q321" s="29">
        <v>40.9</v>
      </c>
      <c r="R321" s="29">
        <v>0</v>
      </c>
      <c r="S321" s="29">
        <v>164.7</v>
      </c>
      <c r="T321" s="29">
        <v>164.7</v>
      </c>
      <c r="U321" s="29">
        <v>205.6</v>
      </c>
      <c r="V321" s="29">
        <v>1.41</v>
      </c>
      <c r="W321" s="29">
        <v>204.19</v>
      </c>
      <c r="X321" s="30">
        <v>6.857976653696498E-3</v>
      </c>
      <c r="Y321" s="31">
        <v>0.13554693683710622</v>
      </c>
      <c r="Z321" s="30">
        <v>0.87096774193548387</v>
      </c>
      <c r="AA321" s="30">
        <v>0.80107003891050577</v>
      </c>
      <c r="AB321" s="30">
        <v>6.75</v>
      </c>
      <c r="AC321" s="30">
        <v>4.026894865525672</v>
      </c>
      <c r="AD321" s="29">
        <v>1.6E-2</v>
      </c>
      <c r="AE321" s="31">
        <v>9.3888888888888897E-2</v>
      </c>
      <c r="AF321" s="30" t="s">
        <v>100</v>
      </c>
      <c r="AG321" s="30" t="s">
        <v>100</v>
      </c>
      <c r="AH321" s="31">
        <v>0.13513513513513514</v>
      </c>
      <c r="AI321" s="1" t="s">
        <v>100</v>
      </c>
      <c r="AJ321" s="31">
        <v>13.15112540192926</v>
      </c>
      <c r="AK321" s="31">
        <v>12.393939393939394</v>
      </c>
      <c r="AL321" s="31" t="s">
        <v>100</v>
      </c>
      <c r="AM321" s="31" t="s">
        <v>100</v>
      </c>
      <c r="AN321" s="31">
        <v>1.6762295081967213</v>
      </c>
      <c r="AO321" s="31">
        <v>8.6836518046709124</v>
      </c>
      <c r="AP321" s="31" t="s">
        <v>100</v>
      </c>
      <c r="AQ321" s="31" t="s">
        <v>100</v>
      </c>
      <c r="AR321" s="31">
        <v>1.0879109169375034</v>
      </c>
      <c r="AS321" s="31">
        <v>43.352441613588113</v>
      </c>
      <c r="AT321" s="30">
        <v>0</v>
      </c>
      <c r="AU321" s="30">
        <v>0</v>
      </c>
      <c r="AV321" s="28">
        <v>0.24600000000000002</v>
      </c>
      <c r="AW321" s="28" t="s">
        <v>100</v>
      </c>
      <c r="AX321" s="28">
        <v>-0.10199999999999999</v>
      </c>
      <c r="AY321" s="28" t="s">
        <v>100</v>
      </c>
      <c r="AZ321" s="30" t="s">
        <v>100</v>
      </c>
      <c r="BA321" s="30" t="s">
        <v>100</v>
      </c>
      <c r="BB321" s="30">
        <v>0.13524590163934427</v>
      </c>
      <c r="BC321" s="30">
        <v>0</v>
      </c>
      <c r="BD321" s="30">
        <v>0.59033989266547404</v>
      </c>
      <c r="BE321" s="30">
        <v>0</v>
      </c>
      <c r="BF321" s="30">
        <v>6.1931818181818178E-2</v>
      </c>
      <c r="BG321" s="30" t="s">
        <v>100</v>
      </c>
      <c r="BH321" s="29">
        <v>3.11</v>
      </c>
      <c r="BI321" s="29">
        <v>3.3</v>
      </c>
      <c r="BJ321" s="29">
        <v>0</v>
      </c>
      <c r="BK321" s="29">
        <v>0</v>
      </c>
      <c r="BL321" s="29">
        <v>4.71</v>
      </c>
      <c r="BM321" s="29">
        <v>5.59</v>
      </c>
      <c r="BN321" s="29">
        <v>0</v>
      </c>
      <c r="BO321" s="29">
        <v>0</v>
      </c>
      <c r="BP321" s="29">
        <v>0</v>
      </c>
      <c r="BQ321" s="29">
        <v>-43.100000000000009</v>
      </c>
      <c r="BR321" s="29">
        <v>0</v>
      </c>
      <c r="BS321" s="29">
        <v>1.76</v>
      </c>
      <c r="BT321" s="30" t="s">
        <v>100</v>
      </c>
      <c r="BU321" s="29">
        <v>-1.76</v>
      </c>
      <c r="BV321" s="29">
        <v>44.640000000000008</v>
      </c>
      <c r="BW321" s="29">
        <v>1.5399999999999998</v>
      </c>
      <c r="BX321" s="29">
        <v>24.4</v>
      </c>
      <c r="BY321" s="29">
        <v>163.41</v>
      </c>
      <c r="BZ321" s="29">
        <v>24.4</v>
      </c>
      <c r="CA321" s="29">
        <v>187.69</v>
      </c>
      <c r="CB321" s="29">
        <v>0</v>
      </c>
      <c r="CC321" s="31">
        <v>1.4E-2</v>
      </c>
      <c r="CD321" s="31">
        <v>7.3999999999999996E-2</v>
      </c>
      <c r="CE321" s="31">
        <v>0.36</v>
      </c>
      <c r="CF321" s="31" t="s">
        <v>100</v>
      </c>
      <c r="CG321" s="31" t="s">
        <v>100</v>
      </c>
      <c r="CH321" s="29" t="s">
        <v>100</v>
      </c>
      <c r="CI321" s="29" t="s">
        <v>100</v>
      </c>
      <c r="CJ321" s="29">
        <v>0</v>
      </c>
      <c r="CK321" s="28">
        <f t="shared" si="8"/>
        <v>0</v>
      </c>
      <c r="CL321" s="34">
        <f t="shared" si="9"/>
        <v>2.5094570834887316E-2</v>
      </c>
      <c r="CM321" s="29">
        <v>3.52</v>
      </c>
      <c r="CN321" s="29">
        <v>0.218</v>
      </c>
      <c r="CO321" s="29">
        <v>3.3</v>
      </c>
      <c r="CP321" s="29">
        <v>40.9</v>
      </c>
      <c r="CQ321" s="29" t="s">
        <v>100</v>
      </c>
      <c r="CR321" s="29" t="s">
        <v>100</v>
      </c>
      <c r="CS321" s="29" t="s">
        <v>100</v>
      </c>
      <c r="CT321" s="29">
        <v>0</v>
      </c>
      <c r="CU321" s="29">
        <v>0</v>
      </c>
      <c r="CV321" s="29">
        <v>187.69</v>
      </c>
      <c r="CW321" s="29">
        <v>0</v>
      </c>
      <c r="CX321" s="28">
        <v>0.13524590163934427</v>
      </c>
      <c r="CY321" s="28">
        <v>0</v>
      </c>
      <c r="CZ321" s="31" t="s">
        <v>100</v>
      </c>
      <c r="DA321" s="5" t="s">
        <v>100</v>
      </c>
      <c r="DB321" s="9"/>
      <c r="DC321" s="9"/>
    </row>
    <row r="322" spans="1:107" ht="20">
      <c r="A322" s="25" t="s">
        <v>885</v>
      </c>
      <c r="B322" s="25" t="s">
        <v>886</v>
      </c>
      <c r="C322" s="26" t="s">
        <v>104</v>
      </c>
      <c r="D322" s="26" t="s">
        <v>1137</v>
      </c>
      <c r="E322" s="32" t="s">
        <v>99</v>
      </c>
      <c r="F322" s="32" t="s">
        <v>1138</v>
      </c>
      <c r="G322" s="27">
        <v>1.07</v>
      </c>
      <c r="H322" s="27">
        <v>1.0715956247039877</v>
      </c>
      <c r="I322" s="28">
        <v>9.0499999999999997E-2</v>
      </c>
      <c r="J322" s="28">
        <v>0.15807940403571089</v>
      </c>
      <c r="K322" s="28">
        <v>4.7E-2</v>
      </c>
      <c r="L322" s="28">
        <v>0.1081</v>
      </c>
      <c r="M322" s="28">
        <v>8.9722999999999997E-2</v>
      </c>
      <c r="N322" s="28">
        <v>0.15789957596577217</v>
      </c>
      <c r="O322" s="28" t="s">
        <v>100</v>
      </c>
      <c r="P322" s="28" t="s">
        <v>100</v>
      </c>
      <c r="Q322" s="29">
        <v>34.5</v>
      </c>
      <c r="R322" s="29">
        <v>0</v>
      </c>
      <c r="S322" s="29">
        <v>9.0999999999999998E-2</v>
      </c>
      <c r="T322" s="29">
        <v>9.0999999999999998E-2</v>
      </c>
      <c r="U322" s="29">
        <v>34.591000000000001</v>
      </c>
      <c r="V322" s="29">
        <v>0.5</v>
      </c>
      <c r="W322" s="29">
        <v>34.091000000000001</v>
      </c>
      <c r="X322" s="30">
        <v>1.4454626926079038E-2</v>
      </c>
      <c r="Y322" s="31">
        <v>6.9721115537848613E-2</v>
      </c>
      <c r="Z322" s="30" t="s">
        <v>100</v>
      </c>
      <c r="AA322" s="30">
        <v>2.6307421005463847E-3</v>
      </c>
      <c r="AB322" s="30" t="s">
        <v>100</v>
      </c>
      <c r="AC322" s="30">
        <v>2.6376811594202897E-3</v>
      </c>
      <c r="AD322" s="29">
        <v>0.115</v>
      </c>
      <c r="AE322" s="31">
        <v>2.5125555555555557</v>
      </c>
      <c r="AF322" s="30">
        <v>0.10954451150103323</v>
      </c>
      <c r="AG322" s="30">
        <v>0.85718580249558496</v>
      </c>
      <c r="AH322" s="31">
        <v>0.27659574468085102</v>
      </c>
      <c r="AI322" s="1">
        <v>50.25</v>
      </c>
      <c r="AJ322" s="31">
        <v>192.73743016759778</v>
      </c>
      <c r="AK322" s="31">
        <v>192.73743016759778</v>
      </c>
      <c r="AL322" s="31" t="s">
        <v>100</v>
      </c>
      <c r="AM322" s="31" t="s">
        <v>100</v>
      </c>
      <c r="AN322" s="31" t="s">
        <v>100</v>
      </c>
      <c r="AO322" s="31">
        <v>2.2847682119205297</v>
      </c>
      <c r="AP322" s="31">
        <v>84.803482587064678</v>
      </c>
      <c r="AQ322" s="31">
        <v>50.958146487294471</v>
      </c>
      <c r="AR322" s="31" t="s">
        <v>100</v>
      </c>
      <c r="AS322" s="31">
        <v>2.257682119205298</v>
      </c>
      <c r="AT322" s="30">
        <v>0</v>
      </c>
      <c r="AU322" s="30">
        <v>0</v>
      </c>
      <c r="AV322" s="28" t="s">
        <v>100</v>
      </c>
      <c r="AW322" s="28" t="s">
        <v>100</v>
      </c>
      <c r="AX322" s="28">
        <v>-0.218</v>
      </c>
      <c r="AY322" s="28" t="s">
        <v>100</v>
      </c>
      <c r="AZ322" s="30" t="s">
        <v>100</v>
      </c>
      <c r="BA322" s="30" t="s">
        <v>100</v>
      </c>
      <c r="BB322" s="30" t="s">
        <v>100</v>
      </c>
      <c r="BC322" s="30" t="s">
        <v>100</v>
      </c>
      <c r="BD322" s="30">
        <v>1.1854304635761589E-2</v>
      </c>
      <c r="BE322" s="30">
        <v>2.6622516556291394E-2</v>
      </c>
      <c r="BF322" s="30">
        <v>0.434640522875817</v>
      </c>
      <c r="BG322" s="30" t="s">
        <v>100</v>
      </c>
      <c r="BH322" s="29">
        <v>0.17899999999999999</v>
      </c>
      <c r="BI322" s="29">
        <v>0.17899999999999999</v>
      </c>
      <c r="BJ322" s="29">
        <v>0.40200000000000002</v>
      </c>
      <c r="BK322" s="29">
        <v>0.40200000000000002</v>
      </c>
      <c r="BL322" s="29">
        <v>15.1</v>
      </c>
      <c r="BM322" s="29">
        <v>15.1</v>
      </c>
      <c r="BN322" s="29">
        <v>0.66900000000000004</v>
      </c>
      <c r="BO322" s="29">
        <v>0.66900000000000004</v>
      </c>
      <c r="BP322" s="29">
        <v>0.22727450980392158</v>
      </c>
      <c r="BQ322" s="29">
        <v>7.0000000000000001E-3</v>
      </c>
      <c r="BR322" s="29">
        <v>0</v>
      </c>
      <c r="BS322" s="29">
        <v>0.92500000000000004</v>
      </c>
      <c r="BT322" s="30">
        <v>4.069968078681736</v>
      </c>
      <c r="BU322" s="29">
        <v>-0.69772549019607844</v>
      </c>
      <c r="BV322" s="29">
        <v>-0.753</v>
      </c>
      <c r="BW322" s="29">
        <v>-0.746</v>
      </c>
      <c r="BX322" s="29">
        <v>-0.48399999999999999</v>
      </c>
      <c r="BY322" s="29">
        <v>-0.91300000000000003</v>
      </c>
      <c r="BZ322" s="29">
        <v>-0.21299999999999999</v>
      </c>
      <c r="CA322" s="29">
        <v>-0.72499999999999998</v>
      </c>
      <c r="CB322" s="29">
        <v>0</v>
      </c>
      <c r="CC322" s="31">
        <v>0.626</v>
      </c>
      <c r="CD322" s="31">
        <v>1.47</v>
      </c>
      <c r="CE322" s="31">
        <v>0.36</v>
      </c>
      <c r="CF322" s="31" t="s">
        <v>100</v>
      </c>
      <c r="CG322" s="31" t="s">
        <v>100</v>
      </c>
      <c r="CH322" s="29" t="s">
        <v>100</v>
      </c>
      <c r="CI322" s="29" t="s">
        <v>100</v>
      </c>
      <c r="CJ322" s="29">
        <v>0</v>
      </c>
      <c r="CK322" s="28">
        <f t="shared" ref="CK322:CK385" si="10">IF(CJ322=0,0,IF(BV322&gt;0,CJ322/BV322,"NA"))</f>
        <v>0</v>
      </c>
      <c r="CL322" s="34" t="str">
        <f t="shared" si="9"/>
        <v>NA</v>
      </c>
      <c r="CM322" s="29">
        <v>0.30599999999999999</v>
      </c>
      <c r="CN322" s="29">
        <v>0.13300000000000001</v>
      </c>
      <c r="CO322" s="29">
        <v>0.17899999999999999</v>
      </c>
      <c r="CP322" s="29">
        <v>34.5</v>
      </c>
      <c r="CQ322" s="29">
        <v>0.66900000000000004</v>
      </c>
      <c r="CR322" s="29">
        <v>34.091000000000001</v>
      </c>
      <c r="CS322" s="29" t="s">
        <v>100</v>
      </c>
      <c r="CT322" s="29">
        <v>0</v>
      </c>
      <c r="CU322" s="29">
        <v>0.40200000000000002</v>
      </c>
      <c r="CV322" s="29">
        <v>-0.72499999999999998</v>
      </c>
      <c r="CW322" s="29">
        <v>0.66900000000000004</v>
      </c>
      <c r="CX322" s="28" t="s">
        <v>100</v>
      </c>
      <c r="CY322" s="28" t="s">
        <v>100</v>
      </c>
      <c r="CZ322" s="31">
        <v>50.958146487294471</v>
      </c>
      <c r="DA322" s="5">
        <v>27.45287958115183</v>
      </c>
      <c r="DB322" s="9"/>
      <c r="DC322" s="9"/>
    </row>
    <row r="323" spans="1:107" ht="20">
      <c r="A323" s="25" t="s">
        <v>605</v>
      </c>
      <c r="B323" s="25" t="s">
        <v>606</v>
      </c>
      <c r="C323" s="26" t="s">
        <v>110</v>
      </c>
      <c r="D323" s="26" t="s">
        <v>1137</v>
      </c>
      <c r="E323" s="32" t="s">
        <v>99</v>
      </c>
      <c r="F323" s="32" t="s">
        <v>1138</v>
      </c>
      <c r="G323" s="27">
        <v>1.05</v>
      </c>
      <c r="H323" s="27">
        <v>1.0598370297535322</v>
      </c>
      <c r="I323" s="28">
        <v>9.0499999999999997E-2</v>
      </c>
      <c r="J323" s="28">
        <v>0.15701525119269466</v>
      </c>
      <c r="K323" s="28">
        <v>3.2000000000000001E-2</v>
      </c>
      <c r="L323" s="28">
        <v>9.3100000000000002E-2</v>
      </c>
      <c r="M323" s="28">
        <v>7.7272999999999994E-2</v>
      </c>
      <c r="N323" s="28">
        <v>0.15579227117759045</v>
      </c>
      <c r="O323" s="28">
        <v>-9.3707757652642984E-2</v>
      </c>
      <c r="P323" s="28">
        <v>-5.0814847029077181E-2</v>
      </c>
      <c r="Q323" s="29">
        <v>55.6</v>
      </c>
      <c r="R323" s="29">
        <v>0</v>
      </c>
      <c r="S323" s="29">
        <v>0.86599999999999999</v>
      </c>
      <c r="T323" s="29">
        <v>0.86599999999999999</v>
      </c>
      <c r="U323" s="29">
        <v>56.466000000000001</v>
      </c>
      <c r="V323" s="29">
        <v>3.37</v>
      </c>
      <c r="W323" s="29">
        <v>53.096000000000004</v>
      </c>
      <c r="X323" s="30">
        <v>5.9681932490348172E-2</v>
      </c>
      <c r="Y323" s="31">
        <v>2.4896265560165973E-2</v>
      </c>
      <c r="Z323" s="30">
        <v>1.1917540527894751E-2</v>
      </c>
      <c r="AA323" s="30">
        <v>1.5336662770516771E-2</v>
      </c>
      <c r="AB323" s="30">
        <v>1.2061281337047354E-2</v>
      </c>
      <c r="AC323" s="30">
        <v>1.5575539568345323E-2</v>
      </c>
      <c r="AD323" s="29">
        <v>5.8000000000000003E-2</v>
      </c>
      <c r="AE323" s="31">
        <v>2.8110833333333334</v>
      </c>
      <c r="AF323" s="30">
        <v>0.31464265445104544</v>
      </c>
      <c r="AG323" s="30">
        <v>0.35611827708322874</v>
      </c>
      <c r="AH323" s="31">
        <v>0.34502923976608185</v>
      </c>
      <c r="AI323" s="1">
        <v>81.081081081081081</v>
      </c>
      <c r="AJ323" s="31">
        <v>6.8811881188118811</v>
      </c>
      <c r="AK323" s="31">
        <v>11.346938775510203</v>
      </c>
      <c r="AL323" s="31" t="s">
        <v>100</v>
      </c>
      <c r="AM323" s="31" t="s">
        <v>100</v>
      </c>
      <c r="AN323" s="31">
        <v>0.77437325905292487</v>
      </c>
      <c r="AO323" s="31">
        <v>0.40942562592047127</v>
      </c>
      <c r="AP323" s="31">
        <v>4.424666666666667</v>
      </c>
      <c r="AQ323" s="31">
        <v>3.847536231884058</v>
      </c>
      <c r="AR323" s="31">
        <v>0.76622027245439861</v>
      </c>
      <c r="AS323" s="31">
        <v>0.39098674521354931</v>
      </c>
      <c r="AT323" s="30">
        <v>1.583673469387755</v>
      </c>
      <c r="AU323" s="30">
        <v>0.13956834532374099</v>
      </c>
      <c r="AV323" s="28">
        <v>-0.54400000000000004</v>
      </c>
      <c r="AW323" s="28">
        <v>0.14300000000000002</v>
      </c>
      <c r="AX323" s="28">
        <v>-0.21199999999999999</v>
      </c>
      <c r="AY323" s="28">
        <v>0.29899999999999999</v>
      </c>
      <c r="AZ323" s="30" t="s">
        <v>100</v>
      </c>
      <c r="BA323" s="30" t="s">
        <v>100</v>
      </c>
      <c r="BB323" s="30">
        <v>6.3307493540051676E-2</v>
      </c>
      <c r="BC323" s="30">
        <v>0.10497742414851327</v>
      </c>
      <c r="BD323" s="30">
        <v>3.9043824701195225E-2</v>
      </c>
      <c r="BE323" s="30">
        <v>9.5617529880478086E-2</v>
      </c>
      <c r="BF323" s="30">
        <v>0.39850560398505608</v>
      </c>
      <c r="BG323" s="30">
        <v>0.27089999999999997</v>
      </c>
      <c r="BH323" s="29">
        <v>8.08</v>
      </c>
      <c r="BI323" s="29">
        <v>4.9000000000000004</v>
      </c>
      <c r="BJ323" s="29">
        <v>12</v>
      </c>
      <c r="BK323" s="29">
        <v>12</v>
      </c>
      <c r="BL323" s="29">
        <v>135.80000000000001</v>
      </c>
      <c r="BM323" s="29">
        <v>125.5</v>
      </c>
      <c r="BN323" s="29">
        <v>15.8</v>
      </c>
      <c r="BO323" s="29">
        <v>13.8</v>
      </c>
      <c r="BP323" s="29">
        <v>7.2179327521793271</v>
      </c>
      <c r="BQ323" s="29">
        <v>0.51700000000000002</v>
      </c>
      <c r="BR323" s="29">
        <v>0</v>
      </c>
      <c r="BS323" s="29">
        <v>2.73</v>
      </c>
      <c r="BT323" s="30">
        <v>0.37822463768115944</v>
      </c>
      <c r="BU323" s="29">
        <v>4.4879327521793275</v>
      </c>
      <c r="BV323" s="29">
        <v>1.6530000000000005</v>
      </c>
      <c r="BW323" s="29">
        <v>2.1700000000000004</v>
      </c>
      <c r="BX323" s="29">
        <v>77.400000000000006</v>
      </c>
      <c r="BY323" s="29">
        <v>68.757000000000005</v>
      </c>
      <c r="BZ323" s="29">
        <v>71.8</v>
      </c>
      <c r="CA323" s="29">
        <v>69.295999999999992</v>
      </c>
      <c r="CB323" s="29">
        <v>-7.76</v>
      </c>
      <c r="CC323" s="31">
        <v>0.747</v>
      </c>
      <c r="CD323" s="31">
        <v>1.55</v>
      </c>
      <c r="CE323" s="31">
        <v>0.36</v>
      </c>
      <c r="CF323" s="31">
        <v>1.3595736776169591</v>
      </c>
      <c r="CG323" s="31">
        <v>1.369700052350671</v>
      </c>
      <c r="CH323" s="29">
        <v>16.7257</v>
      </c>
      <c r="CI323" s="29">
        <v>11.061999999999999</v>
      </c>
      <c r="CJ323" s="29">
        <v>-8.1519999999999992</v>
      </c>
      <c r="CK323" s="28">
        <f t="shared" si="10"/>
        <v>-4.9316394434361746</v>
      </c>
      <c r="CL323" s="34">
        <f t="shared" ref="CL323:CL386" si="11">IF(CA323&gt;0,IF(BL323&gt;0,BL323/CA323,"NA"),"NA")</f>
        <v>1.9597090741168326</v>
      </c>
      <c r="CM323" s="29">
        <v>8.0299999999999994</v>
      </c>
      <c r="CN323" s="29">
        <v>3.2</v>
      </c>
      <c r="CO323" s="29">
        <v>4.9000000000000004</v>
      </c>
      <c r="CP323" s="29">
        <v>55.6</v>
      </c>
      <c r="CQ323" s="29">
        <v>13.8</v>
      </c>
      <c r="CR323" s="29">
        <v>53.096000000000004</v>
      </c>
      <c r="CS323" s="29">
        <v>1.6530000000000005</v>
      </c>
      <c r="CT323" s="29">
        <v>0</v>
      </c>
      <c r="CU323" s="29">
        <v>12</v>
      </c>
      <c r="CV323" s="29">
        <v>69.295999999999992</v>
      </c>
      <c r="CW323" s="29">
        <v>15.8</v>
      </c>
      <c r="CX323" s="28">
        <v>6.3307493540051676E-2</v>
      </c>
      <c r="CY323" s="28">
        <v>0.10497742414851327</v>
      </c>
      <c r="CZ323" s="31">
        <v>3.3605063291139241</v>
      </c>
      <c r="DA323" s="5">
        <v>7.3819444444444438</v>
      </c>
      <c r="DB323" s="9"/>
      <c r="DC323" s="9"/>
    </row>
    <row r="324" spans="1:107" ht="20">
      <c r="A324" s="25" t="s">
        <v>1037</v>
      </c>
      <c r="B324" s="25" t="s">
        <v>1038</v>
      </c>
      <c r="C324" s="26" t="s">
        <v>113</v>
      </c>
      <c r="D324" s="26" t="s">
        <v>1137</v>
      </c>
      <c r="E324" s="32" t="s">
        <v>99</v>
      </c>
      <c r="F324" s="32" t="s">
        <v>1138</v>
      </c>
      <c r="G324" s="27">
        <v>0.73</v>
      </c>
      <c r="H324" s="27">
        <v>3.1142370744010082</v>
      </c>
      <c r="I324" s="28">
        <v>9.0499999999999997E-2</v>
      </c>
      <c r="J324" s="28">
        <v>0.3429384552332912</v>
      </c>
      <c r="K324" s="28">
        <v>3.2000000000000001E-2</v>
      </c>
      <c r="L324" s="28">
        <v>9.3100000000000002E-2</v>
      </c>
      <c r="M324" s="28">
        <v>7.7272999999999994E-2</v>
      </c>
      <c r="N324" s="28">
        <v>0.11254383643060437</v>
      </c>
      <c r="O324" s="28">
        <v>-0.33039354505365048</v>
      </c>
      <c r="P324" s="28">
        <v>-8.2032869637319233E-2</v>
      </c>
      <c r="Q324" s="29">
        <v>7.93</v>
      </c>
      <c r="R324" s="29">
        <v>0</v>
      </c>
      <c r="S324" s="29">
        <v>51.8</v>
      </c>
      <c r="T324" s="29">
        <v>51.8</v>
      </c>
      <c r="U324" s="29">
        <v>59.73</v>
      </c>
      <c r="V324" s="29">
        <v>3.14</v>
      </c>
      <c r="W324" s="29">
        <v>56.589999999999996</v>
      </c>
      <c r="X324" s="30">
        <v>5.256989787376528E-2</v>
      </c>
      <c r="Y324" s="31">
        <v>1.6362786348761101E-2</v>
      </c>
      <c r="Z324" s="30">
        <v>0.63017031630170317</v>
      </c>
      <c r="AA324" s="30">
        <v>0.86723589486020425</v>
      </c>
      <c r="AB324" s="30">
        <v>1.7039473684210527</v>
      </c>
      <c r="AC324" s="30">
        <v>6.5321563682219415</v>
      </c>
      <c r="AD324" s="29">
        <v>1.2E-2</v>
      </c>
      <c r="AE324" s="31">
        <v>0.97352777777777799</v>
      </c>
      <c r="AF324" s="30">
        <v>0.13784048752090222</v>
      </c>
      <c r="AG324" s="30">
        <v>0.25246573503828401</v>
      </c>
      <c r="AH324" s="31">
        <v>0.12000000000000004</v>
      </c>
      <c r="AI324" s="1">
        <v>1.422857142857143</v>
      </c>
      <c r="AJ324" s="31">
        <v>7.2752293577981639</v>
      </c>
      <c r="AK324" s="31">
        <v>18.92601431980907</v>
      </c>
      <c r="AL324" s="31" t="s">
        <v>100</v>
      </c>
      <c r="AM324" s="31" t="s">
        <v>100</v>
      </c>
      <c r="AN324" s="31">
        <v>0.26085526315789476</v>
      </c>
      <c r="AO324" s="31">
        <v>8.2863113897596652E-2</v>
      </c>
      <c r="AP324" s="31">
        <v>11.363453815261042</v>
      </c>
      <c r="AQ324" s="31">
        <v>7.3208279430789123</v>
      </c>
      <c r="AR324" s="31">
        <v>0.71578547938274739</v>
      </c>
      <c r="AS324" s="31">
        <v>0.59132706374085675</v>
      </c>
      <c r="AT324" s="30">
        <v>0.46778042959427213</v>
      </c>
      <c r="AU324" s="30">
        <v>2.4716267339218161E-2</v>
      </c>
      <c r="AV324" s="28">
        <v>-0.23899999999999999</v>
      </c>
      <c r="AW324" s="28">
        <v>-0.23800000000000002</v>
      </c>
      <c r="AX324" s="28">
        <v>0.21600000000000003</v>
      </c>
      <c r="AY324" s="28">
        <v>0.159</v>
      </c>
      <c r="AZ324" s="30" t="s">
        <v>100</v>
      </c>
      <c r="BA324" s="30" t="s">
        <v>100</v>
      </c>
      <c r="BB324" s="30">
        <v>1.2544910179640718E-2</v>
      </c>
      <c r="BC324" s="30">
        <v>3.0510966793285139E-2</v>
      </c>
      <c r="BD324" s="30">
        <v>4.9821640903686092E-3</v>
      </c>
      <c r="BE324" s="30">
        <v>5.9215219976218793E-2</v>
      </c>
      <c r="BF324" s="30">
        <v>0.5</v>
      </c>
      <c r="BG324" s="30" t="s">
        <v>100</v>
      </c>
      <c r="BH324" s="29">
        <v>1.0900000000000001</v>
      </c>
      <c r="BI324" s="29">
        <v>0.41899999999999998</v>
      </c>
      <c r="BJ324" s="29">
        <v>4.9800000000000004</v>
      </c>
      <c r="BK324" s="29">
        <v>4.9800000000000004</v>
      </c>
      <c r="BL324" s="29">
        <v>95.7</v>
      </c>
      <c r="BM324" s="29">
        <v>84.1</v>
      </c>
      <c r="BN324" s="29">
        <v>7.71</v>
      </c>
      <c r="BO324" s="29">
        <v>7.73</v>
      </c>
      <c r="BP324" s="29">
        <v>2.4900000000000002</v>
      </c>
      <c r="BQ324" s="29">
        <v>-4.4000000000000021</v>
      </c>
      <c r="BR324" s="29">
        <v>0</v>
      </c>
      <c r="BS324" s="29">
        <v>7.29</v>
      </c>
      <c r="BT324" s="30">
        <v>2.9277108433734935</v>
      </c>
      <c r="BU324" s="29">
        <v>-4.8</v>
      </c>
      <c r="BV324" s="29">
        <v>-2.4709999999999983</v>
      </c>
      <c r="BW324" s="29">
        <v>-6.8710000000000004</v>
      </c>
      <c r="BX324" s="29">
        <v>33.4</v>
      </c>
      <c r="BY324" s="29">
        <v>81.61</v>
      </c>
      <c r="BZ324" s="29">
        <v>30.4</v>
      </c>
      <c r="CA324" s="29">
        <v>79.059999999999988</v>
      </c>
      <c r="CB324" s="29">
        <v>-0.19600000000000001</v>
      </c>
      <c r="CC324" s="31">
        <v>0.23200000000000001</v>
      </c>
      <c r="CD324" s="31">
        <v>0.59099999999999997</v>
      </c>
      <c r="CE324" s="31">
        <v>0.36</v>
      </c>
      <c r="CF324" s="31">
        <v>0.61864209645901269</v>
      </c>
      <c r="CG324" s="31">
        <v>0.8304561589168048</v>
      </c>
      <c r="CH324" s="29">
        <v>4.5002000000000004</v>
      </c>
      <c r="CI324" s="29">
        <v>1.9834000000000003</v>
      </c>
      <c r="CJ324" s="29">
        <v>-0.19600000000000001</v>
      </c>
      <c r="CK324" s="28" t="str">
        <f t="shared" si="10"/>
        <v>NA</v>
      </c>
      <c r="CL324" s="34">
        <f t="shared" si="11"/>
        <v>1.2104730584366306</v>
      </c>
      <c r="CM324" s="29">
        <v>0.88400000000000001</v>
      </c>
      <c r="CN324" s="29">
        <v>0.47799999999999998</v>
      </c>
      <c r="CO324" s="29">
        <v>0.41899999999999998</v>
      </c>
      <c r="CP324" s="29">
        <v>7.93</v>
      </c>
      <c r="CQ324" s="29">
        <v>7.73</v>
      </c>
      <c r="CR324" s="29">
        <v>56.589999999999996</v>
      </c>
      <c r="CS324" s="29">
        <v>-2.4709999999999983</v>
      </c>
      <c r="CT324" s="29">
        <v>0.20519999999999997</v>
      </c>
      <c r="CU324" s="29">
        <v>5.0208000000000004</v>
      </c>
      <c r="CV324" s="29">
        <v>79.265199999999993</v>
      </c>
      <c r="CW324" s="29">
        <v>7.798</v>
      </c>
      <c r="CX324" s="28">
        <v>1.3682406294263984E-2</v>
      </c>
      <c r="CY324" s="28">
        <v>3.0683784920161536E-2</v>
      </c>
      <c r="CZ324" s="31">
        <v>7.2569889715311611</v>
      </c>
      <c r="DA324" s="5" t="s">
        <v>100</v>
      </c>
      <c r="DB324" s="9"/>
      <c r="DC324" s="9"/>
    </row>
    <row r="325" spans="1:107" ht="20">
      <c r="A325" s="25" t="s">
        <v>765</v>
      </c>
      <c r="B325" s="25" t="s">
        <v>766</v>
      </c>
      <c r="C325" s="26" t="s">
        <v>139</v>
      </c>
      <c r="D325" s="26" t="s">
        <v>1137</v>
      </c>
      <c r="E325" s="32" t="s">
        <v>99</v>
      </c>
      <c r="F325" s="32" t="s">
        <v>1138</v>
      </c>
      <c r="G325" s="27">
        <v>0.83</v>
      </c>
      <c r="H325" s="27">
        <v>4.4707310704960834</v>
      </c>
      <c r="I325" s="28">
        <v>9.0499999999999997E-2</v>
      </c>
      <c r="J325" s="28">
        <v>0.46570116187989552</v>
      </c>
      <c r="K325" s="28">
        <v>3.6999999999999998E-2</v>
      </c>
      <c r="L325" s="28">
        <v>9.8099999999999993E-2</v>
      </c>
      <c r="M325" s="28">
        <v>8.1422999999999995E-2</v>
      </c>
      <c r="N325" s="28">
        <v>0.15276499515269026</v>
      </c>
      <c r="O325" s="28">
        <v>-0.4873117633070107</v>
      </c>
      <c r="P325" s="28">
        <v>-0.14395996370614939</v>
      </c>
      <c r="Q325" s="29">
        <v>7.66</v>
      </c>
      <c r="R325" s="29">
        <v>0</v>
      </c>
      <c r="S325" s="29">
        <v>33.6</v>
      </c>
      <c r="T325" s="29">
        <v>33.6</v>
      </c>
      <c r="U325" s="29">
        <v>41.260000000000005</v>
      </c>
      <c r="V325" s="29">
        <v>7.03</v>
      </c>
      <c r="W325" s="29">
        <v>34.230000000000004</v>
      </c>
      <c r="X325" s="30">
        <v>0.17038293746970429</v>
      </c>
      <c r="Y325" s="31">
        <v>0.31645050073879494</v>
      </c>
      <c r="Z325" s="30">
        <v>0.27009646302250806</v>
      </c>
      <c r="AA325" s="30">
        <v>0.81434803683955403</v>
      </c>
      <c r="AB325" s="30">
        <v>0.37004405286343617</v>
      </c>
      <c r="AC325" s="30">
        <v>4.3864229765013052</v>
      </c>
      <c r="AD325" s="29">
        <v>1.2999999999999999E-2</v>
      </c>
      <c r="AE325" s="31">
        <v>1.2685277777777779</v>
      </c>
      <c r="AF325" s="30">
        <v>0.10488088481701516</v>
      </c>
      <c r="AG325" s="30">
        <v>0.60640220676019663</v>
      </c>
      <c r="AH325" s="31">
        <v>0.41463414634146345</v>
      </c>
      <c r="AI325" s="1">
        <v>0.48695652173913051</v>
      </c>
      <c r="AJ325" s="31" t="s">
        <v>100</v>
      </c>
      <c r="AK325" s="31" t="s">
        <v>100</v>
      </c>
      <c r="AL325" s="31" t="s">
        <v>100</v>
      </c>
      <c r="AM325" s="31" t="s">
        <v>100</v>
      </c>
      <c r="AN325" s="31">
        <v>8.4361233480176212E-2</v>
      </c>
      <c r="AO325" s="31">
        <v>0.17939110070257611</v>
      </c>
      <c r="AP325" s="31">
        <v>30.5625</v>
      </c>
      <c r="AQ325" s="31">
        <v>2.4985401459854018</v>
      </c>
      <c r="AR325" s="31">
        <v>0.29164181647780524</v>
      </c>
      <c r="AS325" s="31">
        <v>0.80163934426229511</v>
      </c>
      <c r="AT325" s="30" t="s">
        <v>100</v>
      </c>
      <c r="AU325" s="30">
        <v>0</v>
      </c>
      <c r="AV325" s="28" t="s">
        <v>100</v>
      </c>
      <c r="AW325" s="28" t="s">
        <v>100</v>
      </c>
      <c r="AX325" s="28" t="s">
        <v>100</v>
      </c>
      <c r="AY325" s="28" t="s">
        <v>100</v>
      </c>
      <c r="AZ325" s="30" t="s">
        <v>100</v>
      </c>
      <c r="BA325" s="30" t="s">
        <v>100</v>
      </c>
      <c r="BB325" s="30">
        <v>-2.1610601427115191E-2</v>
      </c>
      <c r="BC325" s="30">
        <v>8.805031446540882E-3</v>
      </c>
      <c r="BD325" s="30">
        <v>-4.9648711943793909E-2</v>
      </c>
      <c r="BE325" s="30">
        <v>2.6229508196721311E-2</v>
      </c>
      <c r="BF325" s="30">
        <v>0</v>
      </c>
      <c r="BG325" s="30" t="s">
        <v>100</v>
      </c>
      <c r="BH325" s="29">
        <v>-2.12</v>
      </c>
      <c r="BI325" s="29">
        <v>-2.12</v>
      </c>
      <c r="BJ325" s="29">
        <v>1.1200000000000001</v>
      </c>
      <c r="BK325" s="29">
        <v>1.1200000000000001</v>
      </c>
      <c r="BL325" s="29">
        <v>42.7</v>
      </c>
      <c r="BM325" s="29">
        <v>42.7</v>
      </c>
      <c r="BN325" s="29">
        <v>13.7</v>
      </c>
      <c r="BO325" s="29">
        <v>13.7</v>
      </c>
      <c r="BP325" s="29">
        <v>1.1200000000000001</v>
      </c>
      <c r="BQ325" s="29">
        <v>6.97</v>
      </c>
      <c r="BR325" s="29">
        <v>0</v>
      </c>
      <c r="BS325" s="29">
        <v>2.66</v>
      </c>
      <c r="BT325" s="30">
        <v>2.375</v>
      </c>
      <c r="BU325" s="29">
        <v>-1.54</v>
      </c>
      <c r="BV325" s="29">
        <v>-11.75</v>
      </c>
      <c r="BW325" s="29">
        <v>-4.78</v>
      </c>
      <c r="BX325" s="29">
        <v>98.1</v>
      </c>
      <c r="BY325" s="29">
        <v>127.19999999999999</v>
      </c>
      <c r="BZ325" s="29">
        <v>90.8</v>
      </c>
      <c r="CA325" s="29">
        <v>117.37</v>
      </c>
      <c r="CB325" s="29">
        <v>0</v>
      </c>
      <c r="CC325" s="31">
        <v>0.42399999999999999</v>
      </c>
      <c r="CD325" s="31">
        <v>0.52300000000000002</v>
      </c>
      <c r="CE325" s="31">
        <v>0.36</v>
      </c>
      <c r="CF325" s="31">
        <v>0.82218039639355944</v>
      </c>
      <c r="CG325" s="31">
        <v>0.91742272106333256</v>
      </c>
      <c r="CH325" s="29">
        <v>5.0969999999999995</v>
      </c>
      <c r="CI325" s="29">
        <v>2.5638000000000005</v>
      </c>
      <c r="CJ325" s="29">
        <v>0</v>
      </c>
      <c r="CK325" s="28">
        <f t="shared" si="10"/>
        <v>0</v>
      </c>
      <c r="CL325" s="34">
        <f t="shared" si="11"/>
        <v>0.36380676493141351</v>
      </c>
      <c r="CM325" s="29" t="s">
        <v>100</v>
      </c>
      <c r="CN325" s="29" t="s">
        <v>100</v>
      </c>
      <c r="CO325" s="29" t="s">
        <v>100</v>
      </c>
      <c r="CP325" s="29" t="s">
        <v>100</v>
      </c>
      <c r="CQ325" s="29">
        <v>13.7</v>
      </c>
      <c r="CR325" s="29">
        <v>34.230000000000004</v>
      </c>
      <c r="CS325" s="29" t="s">
        <v>100</v>
      </c>
      <c r="CT325" s="29">
        <v>0</v>
      </c>
      <c r="CU325" s="29">
        <v>1.1200000000000001</v>
      </c>
      <c r="CV325" s="29">
        <v>117.37</v>
      </c>
      <c r="CW325" s="29">
        <v>13.7</v>
      </c>
      <c r="CX325" s="28">
        <v>-2.1610601427115191E-2</v>
      </c>
      <c r="CY325" s="28">
        <v>8.805031446540882E-3</v>
      </c>
      <c r="CZ325" s="31">
        <v>2.4985401459854018</v>
      </c>
      <c r="DA325" s="5">
        <v>5.9882550335570466</v>
      </c>
      <c r="DB325" s="9"/>
      <c r="DC325" s="9"/>
    </row>
    <row r="326" spans="1:107" ht="20">
      <c r="A326" s="25" t="s">
        <v>967</v>
      </c>
      <c r="B326" s="25" t="s">
        <v>968</v>
      </c>
      <c r="C326" s="26" t="s">
        <v>151</v>
      </c>
      <c r="D326" s="26" t="s">
        <v>1137</v>
      </c>
      <c r="E326" s="32" t="s">
        <v>99</v>
      </c>
      <c r="F326" s="32" t="s">
        <v>1138</v>
      </c>
      <c r="G326" s="27">
        <v>0.79</v>
      </c>
      <c r="H326" s="27">
        <v>0.79</v>
      </c>
      <c r="I326" s="28">
        <v>9.0499999999999997E-2</v>
      </c>
      <c r="J326" s="28">
        <v>0.13259500000000002</v>
      </c>
      <c r="K326" s="28">
        <v>3.6999999999999998E-2</v>
      </c>
      <c r="L326" s="28">
        <v>9.8099999999999993E-2</v>
      </c>
      <c r="M326" s="28">
        <v>8.1422999999999995E-2</v>
      </c>
      <c r="N326" s="28">
        <v>0.13259500000000002</v>
      </c>
      <c r="O326" s="28">
        <v>-6.080254716981133E-2</v>
      </c>
      <c r="P326" s="28">
        <v>-1.8462264748784221E-2</v>
      </c>
      <c r="Q326" s="29">
        <v>2</v>
      </c>
      <c r="R326" s="29">
        <v>0</v>
      </c>
      <c r="S326" s="29">
        <v>0</v>
      </c>
      <c r="T326" s="29">
        <v>0</v>
      </c>
      <c r="U326" s="29">
        <v>2</v>
      </c>
      <c r="V326" s="29">
        <v>3.85</v>
      </c>
      <c r="W326" s="29">
        <v>-1.85</v>
      </c>
      <c r="X326" s="30">
        <v>1.925</v>
      </c>
      <c r="Y326" s="31">
        <v>0.54457720588235303</v>
      </c>
      <c r="Z326" s="30">
        <v>0</v>
      </c>
      <c r="AA326" s="30">
        <v>0</v>
      </c>
      <c r="AB326" s="30">
        <v>0</v>
      </c>
      <c r="AC326" s="30">
        <v>0</v>
      </c>
      <c r="AD326" s="29">
        <v>6.0000000000000001E-3</v>
      </c>
      <c r="AE326" s="31">
        <v>2.205138888888889</v>
      </c>
      <c r="AF326" s="30">
        <v>0.29325756597230357</v>
      </c>
      <c r="AG326" s="30">
        <v>0.51661071214888377</v>
      </c>
      <c r="AH326" s="31">
        <v>0.23076923076923075</v>
      </c>
      <c r="AI326" s="1" t="s">
        <v>100</v>
      </c>
      <c r="AJ326" s="31">
        <v>8.2644628099173563</v>
      </c>
      <c r="AK326" s="31">
        <v>2.6281208935611038</v>
      </c>
      <c r="AL326" s="31" t="s">
        <v>100</v>
      </c>
      <c r="AM326" s="31" t="s">
        <v>100</v>
      </c>
      <c r="AN326" s="31">
        <v>0.20040080160320639</v>
      </c>
      <c r="AO326" s="31">
        <v>0.50251256281407031</v>
      </c>
      <c r="AP326" s="31" t="s">
        <v>100</v>
      </c>
      <c r="AQ326" s="31" t="s">
        <v>100</v>
      </c>
      <c r="AR326" s="31" t="s">
        <v>100</v>
      </c>
      <c r="AS326" s="31" t="s">
        <v>100</v>
      </c>
      <c r="AT326" s="30">
        <v>0</v>
      </c>
      <c r="AU326" s="30">
        <v>0</v>
      </c>
      <c r="AV326" s="28" t="s">
        <v>100</v>
      </c>
      <c r="AW326" s="28">
        <v>1.17</v>
      </c>
      <c r="AX326" s="28">
        <v>0.435</v>
      </c>
      <c r="AY326" s="28">
        <v>0.34200000000000003</v>
      </c>
      <c r="AZ326" s="30" t="s">
        <v>100</v>
      </c>
      <c r="BA326" s="30" t="s">
        <v>100</v>
      </c>
      <c r="BB326" s="30">
        <v>7.1792452830188688E-2</v>
      </c>
      <c r="BC326" s="30">
        <v>0.1141327352512158</v>
      </c>
      <c r="BD326" s="30">
        <v>0.18790123456790125</v>
      </c>
      <c r="BE326" s="30">
        <v>0.24320987654320989</v>
      </c>
      <c r="BF326" s="30">
        <v>0.20976116303219108</v>
      </c>
      <c r="BG326" s="30" t="s">
        <v>100</v>
      </c>
      <c r="BH326" s="29">
        <v>0.24199999999999999</v>
      </c>
      <c r="BI326" s="29">
        <v>0.76100000000000001</v>
      </c>
      <c r="BJ326" s="29">
        <v>0.98499999999999999</v>
      </c>
      <c r="BK326" s="29">
        <v>0.98499999999999999</v>
      </c>
      <c r="BL326" s="29">
        <v>3.98</v>
      </c>
      <c r="BM326" s="29">
        <v>4.05</v>
      </c>
      <c r="BN326" s="29">
        <v>0.8</v>
      </c>
      <c r="BO326" s="29">
        <v>1.01</v>
      </c>
      <c r="BP326" s="29">
        <v>0.77838525441329176</v>
      </c>
      <c r="BQ326" s="29">
        <v>0</v>
      </c>
      <c r="BR326" s="29">
        <v>0</v>
      </c>
      <c r="BS326" s="29">
        <v>1.0999999999999999E-2</v>
      </c>
      <c r="BT326" s="30">
        <v>1.4131819606849123E-2</v>
      </c>
      <c r="BU326" s="29">
        <v>0.76738525441329175</v>
      </c>
      <c r="BV326" s="29">
        <v>0.75</v>
      </c>
      <c r="BW326" s="29">
        <v>0.75</v>
      </c>
      <c r="BX326" s="29">
        <v>10.6</v>
      </c>
      <c r="BY326" s="29">
        <v>6.82</v>
      </c>
      <c r="BZ326" s="29">
        <v>9.98</v>
      </c>
      <c r="CA326" s="29">
        <v>6.1300000000000008</v>
      </c>
      <c r="CB326" s="29">
        <v>0</v>
      </c>
      <c r="CC326" s="31">
        <v>1.01</v>
      </c>
      <c r="CD326" s="31">
        <v>0.35499999999999998</v>
      </c>
      <c r="CE326" s="31">
        <v>0.36</v>
      </c>
      <c r="CF326" s="31" t="s">
        <v>100</v>
      </c>
      <c r="CG326" s="31" t="s">
        <v>100</v>
      </c>
      <c r="CH326" s="29" t="s">
        <v>100</v>
      </c>
      <c r="CI326" s="29" t="s">
        <v>100</v>
      </c>
      <c r="CJ326" s="29">
        <v>0</v>
      </c>
      <c r="CK326" s="28">
        <f t="shared" si="10"/>
        <v>0</v>
      </c>
      <c r="CL326" s="34">
        <f t="shared" si="11"/>
        <v>0.64926590538336049</v>
      </c>
      <c r="CM326" s="29">
        <v>0.96299999999999997</v>
      </c>
      <c r="CN326" s="29">
        <v>0.20200000000000001</v>
      </c>
      <c r="CO326" s="29">
        <v>0.76100000000000001</v>
      </c>
      <c r="CP326" s="29">
        <v>2</v>
      </c>
      <c r="CQ326" s="29">
        <v>1.01</v>
      </c>
      <c r="CR326" s="29">
        <v>-1.85</v>
      </c>
      <c r="CS326" s="29" t="s">
        <v>100</v>
      </c>
      <c r="CT326" s="29">
        <v>0</v>
      </c>
      <c r="CU326" s="29">
        <v>0.98499999999999999</v>
      </c>
      <c r="CV326" s="29">
        <v>6.1300000000000008</v>
      </c>
      <c r="CW326" s="29">
        <v>0.8</v>
      </c>
      <c r="CX326" s="28">
        <v>7.1792452830188688E-2</v>
      </c>
      <c r="CY326" s="28">
        <v>0.1141327352512158</v>
      </c>
      <c r="CZ326" s="31">
        <v>-2.3125</v>
      </c>
      <c r="DA326" s="5" t="s">
        <v>100</v>
      </c>
      <c r="DB326" s="9"/>
      <c r="DC326" s="9"/>
    </row>
    <row r="327" spans="1:107" ht="20">
      <c r="A327" s="25" t="s">
        <v>513</v>
      </c>
      <c r="B327" s="25" t="s">
        <v>514</v>
      </c>
      <c r="C327" s="26" t="s">
        <v>115</v>
      </c>
      <c r="D327" s="26" t="s">
        <v>1137</v>
      </c>
      <c r="E327" s="32" t="s">
        <v>99</v>
      </c>
      <c r="F327" s="32" t="s">
        <v>1138</v>
      </c>
      <c r="G327" s="27">
        <v>0.85</v>
      </c>
      <c r="H327" s="27">
        <v>1.1581197049735872</v>
      </c>
      <c r="I327" s="28">
        <v>9.0499999999999997E-2</v>
      </c>
      <c r="J327" s="28">
        <v>0.16590983330010964</v>
      </c>
      <c r="K327" s="28">
        <v>3.6999999999999998E-2</v>
      </c>
      <c r="L327" s="28">
        <v>9.8099999999999993E-2</v>
      </c>
      <c r="M327" s="28">
        <v>8.1422999999999995E-2</v>
      </c>
      <c r="N327" s="28">
        <v>0.1345848224398708</v>
      </c>
      <c r="O327" s="28">
        <v>1.3961687042502779E-2</v>
      </c>
      <c r="P327" s="28">
        <v>4.37310828985992E-2</v>
      </c>
      <c r="Q327" s="29">
        <v>76.2</v>
      </c>
      <c r="R327" s="29">
        <v>0</v>
      </c>
      <c r="S327" s="29">
        <v>44.9</v>
      </c>
      <c r="T327" s="29">
        <v>44.9</v>
      </c>
      <c r="U327" s="29">
        <v>121.1</v>
      </c>
      <c r="V327" s="29">
        <v>10.5</v>
      </c>
      <c r="W327" s="29">
        <v>110.6</v>
      </c>
      <c r="X327" s="30">
        <v>8.6705202312138727E-2</v>
      </c>
      <c r="Y327" s="31">
        <v>0.7161777690571961</v>
      </c>
      <c r="Z327" s="30">
        <v>0.40377697841726623</v>
      </c>
      <c r="AA327" s="30">
        <v>0.37076796036333609</v>
      </c>
      <c r="AB327" s="30">
        <v>0.6772247360482655</v>
      </c>
      <c r="AC327" s="30">
        <v>0.58923884514435687</v>
      </c>
      <c r="AD327" s="29">
        <v>7.4999999999999997E-2</v>
      </c>
      <c r="AE327" s="31">
        <v>0.49761111111111117</v>
      </c>
      <c r="AF327" s="30">
        <v>6.3245553203367583E-2</v>
      </c>
      <c r="AG327" s="30">
        <v>0.61427243548770771</v>
      </c>
      <c r="AH327" s="31">
        <v>0.5274725274725276</v>
      </c>
      <c r="AI327" s="1">
        <v>7.5735294117647056</v>
      </c>
      <c r="AJ327" s="31">
        <v>9.7692307692307701</v>
      </c>
      <c r="AK327" s="31">
        <v>9.0714285714285712</v>
      </c>
      <c r="AL327" s="31">
        <v>8.3333333333333339</v>
      </c>
      <c r="AM327" s="31">
        <v>0.22052439659663139</v>
      </c>
      <c r="AN327" s="31">
        <v>1.1493212669683259</v>
      </c>
      <c r="AO327" s="31">
        <v>0.38660578386605787</v>
      </c>
      <c r="AP327" s="31">
        <v>5.3689320388349504</v>
      </c>
      <c r="AQ327" s="31">
        <v>4.3543307086614176</v>
      </c>
      <c r="AR327" s="31">
        <v>1.3947036569987392</v>
      </c>
      <c r="AS327" s="31">
        <v>0.56113647894469809</v>
      </c>
      <c r="AT327" s="30">
        <v>0</v>
      </c>
      <c r="AU327" s="30">
        <v>0</v>
      </c>
      <c r="AV327" s="28">
        <v>0.66599999999999993</v>
      </c>
      <c r="AW327" s="28">
        <v>2.117</v>
      </c>
      <c r="AX327" s="28">
        <v>0.32899999999999996</v>
      </c>
      <c r="AY327" s="28">
        <v>1.7509999999999999</v>
      </c>
      <c r="AZ327" s="30">
        <v>0.44299999999999995</v>
      </c>
      <c r="BA327" s="30">
        <v>0.14400000000000002</v>
      </c>
      <c r="BB327" s="30">
        <v>0.17987152034261242</v>
      </c>
      <c r="BC327" s="30">
        <v>0.17831590533847</v>
      </c>
      <c r="BD327" s="30">
        <v>3.9325842696629219E-2</v>
      </c>
      <c r="BE327" s="30">
        <v>9.6441947565543085E-2</v>
      </c>
      <c r="BF327" s="30">
        <v>0.38481012658227848</v>
      </c>
      <c r="BG327" s="30">
        <v>3.3300000000000003E-2</v>
      </c>
      <c r="BH327" s="29">
        <v>7.8</v>
      </c>
      <c r="BI327" s="29">
        <v>8.4</v>
      </c>
      <c r="BJ327" s="29">
        <v>20.6</v>
      </c>
      <c r="BK327" s="29">
        <v>20.6</v>
      </c>
      <c r="BL327" s="29">
        <v>197.1</v>
      </c>
      <c r="BM327" s="29">
        <v>213.6</v>
      </c>
      <c r="BN327" s="29">
        <v>22.9</v>
      </c>
      <c r="BO327" s="29">
        <v>25.4</v>
      </c>
      <c r="BP327" s="29">
        <v>12.672911392405062</v>
      </c>
      <c r="BQ327" s="29">
        <v>15.899999999999999</v>
      </c>
      <c r="BR327" s="29">
        <v>0</v>
      </c>
      <c r="BS327" s="29">
        <v>1.64</v>
      </c>
      <c r="BT327" s="30">
        <v>0.12940988453394064</v>
      </c>
      <c r="BU327" s="29">
        <v>11.032911392405062</v>
      </c>
      <c r="BV327" s="29">
        <v>-9.139999999999997</v>
      </c>
      <c r="BW327" s="29">
        <v>6.7600000000000007</v>
      </c>
      <c r="BX327" s="29">
        <v>46.7</v>
      </c>
      <c r="BY327" s="29">
        <v>71.069999999999993</v>
      </c>
      <c r="BZ327" s="29">
        <v>66.3</v>
      </c>
      <c r="CA327" s="29">
        <v>79.299999999999983</v>
      </c>
      <c r="CB327" s="29">
        <v>0</v>
      </c>
      <c r="CC327" s="31">
        <v>0.25900000000000001</v>
      </c>
      <c r="CD327" s="31">
        <v>1.7000000000000001E-2</v>
      </c>
      <c r="CE327" s="31">
        <v>0.36</v>
      </c>
      <c r="CF327" s="31">
        <v>1.4766557694569948</v>
      </c>
      <c r="CG327" s="31">
        <v>1.720317703649995</v>
      </c>
      <c r="CH327" s="29">
        <v>3.8640999999999996</v>
      </c>
      <c r="CI327" s="29">
        <v>1.2438</v>
      </c>
      <c r="CJ327" s="29">
        <v>0</v>
      </c>
      <c r="CK327" s="28">
        <f t="shared" si="10"/>
        <v>0</v>
      </c>
      <c r="CL327" s="34">
        <f t="shared" si="11"/>
        <v>2.4854981084489287</v>
      </c>
      <c r="CM327" s="29">
        <v>15.8</v>
      </c>
      <c r="CN327" s="29">
        <v>6.08</v>
      </c>
      <c r="CO327" s="29">
        <v>8.4</v>
      </c>
      <c r="CP327" s="29">
        <v>76.2</v>
      </c>
      <c r="CQ327" s="29">
        <v>25.4</v>
      </c>
      <c r="CR327" s="29">
        <v>110.6</v>
      </c>
      <c r="CS327" s="29" t="s">
        <v>100</v>
      </c>
      <c r="CT327" s="29">
        <v>0</v>
      </c>
      <c r="CU327" s="29">
        <v>20.6</v>
      </c>
      <c r="CV327" s="29">
        <v>79.299999999999983</v>
      </c>
      <c r="CW327" s="29">
        <v>22.9</v>
      </c>
      <c r="CX327" s="28">
        <v>0.17987152034261242</v>
      </c>
      <c r="CY327" s="28">
        <v>0.17831590533847</v>
      </c>
      <c r="CZ327" s="31">
        <v>4.8296943231441052</v>
      </c>
      <c r="DA327" s="5" t="s">
        <v>100</v>
      </c>
      <c r="DB327" s="9"/>
      <c r="DC327" s="9"/>
    </row>
    <row r="328" spans="1:107" ht="20">
      <c r="A328" s="25" t="s">
        <v>316</v>
      </c>
      <c r="B328" s="25" t="s">
        <v>317</v>
      </c>
      <c r="C328" s="26" t="s">
        <v>120</v>
      </c>
      <c r="D328" s="26" t="s">
        <v>1137</v>
      </c>
      <c r="E328" s="32" t="s">
        <v>99</v>
      </c>
      <c r="F328" s="32" t="s">
        <v>1138</v>
      </c>
      <c r="G328" s="27">
        <v>0.67</v>
      </c>
      <c r="H328" s="27">
        <v>1.1611619840436334</v>
      </c>
      <c r="I328" s="28">
        <v>9.0499999999999997E-2</v>
      </c>
      <c r="J328" s="28">
        <v>0.16618515955594881</v>
      </c>
      <c r="K328" s="28">
        <v>3.2000000000000001E-2</v>
      </c>
      <c r="L328" s="28">
        <v>9.3100000000000002E-2</v>
      </c>
      <c r="M328" s="28">
        <v>7.7272999999999994E-2</v>
      </c>
      <c r="N328" s="28">
        <v>0.11786017072261662</v>
      </c>
      <c r="O328" s="28">
        <v>-0.13648134171653775</v>
      </c>
      <c r="P328" s="28">
        <v>-6.0461455276433061E-2</v>
      </c>
      <c r="Q328" s="29">
        <v>613.70000000000005</v>
      </c>
      <c r="R328" s="29">
        <v>0</v>
      </c>
      <c r="S328" s="29">
        <v>730.7</v>
      </c>
      <c r="T328" s="29">
        <v>730.7</v>
      </c>
      <c r="U328" s="29">
        <v>1344.4</v>
      </c>
      <c r="V328" s="29">
        <v>101.9</v>
      </c>
      <c r="W328" s="29">
        <v>1242.5</v>
      </c>
      <c r="X328" s="30">
        <v>7.5795894079143111E-2</v>
      </c>
      <c r="Y328" s="31">
        <v>0.10966822137498146</v>
      </c>
      <c r="Z328" s="30">
        <v>0.366192242156961</v>
      </c>
      <c r="AA328" s="30">
        <v>0.5435138351681047</v>
      </c>
      <c r="AB328" s="30">
        <v>0.57776547797896738</v>
      </c>
      <c r="AC328" s="30">
        <v>1.1906468958774645</v>
      </c>
      <c r="AD328" s="29">
        <v>0.04</v>
      </c>
      <c r="AE328" s="31">
        <v>1.1803333333333337</v>
      </c>
      <c r="AF328" s="30">
        <v>0.13784048752090222</v>
      </c>
      <c r="AG328" s="30">
        <v>0.34605217130247556</v>
      </c>
      <c r="AH328" s="31">
        <v>0.27777777777777779</v>
      </c>
      <c r="AI328" s="1">
        <v>2.8680688336520079</v>
      </c>
      <c r="AJ328" s="31">
        <v>9.0250000000000004</v>
      </c>
      <c r="AK328" s="31">
        <v>17.685878962536023</v>
      </c>
      <c r="AL328" s="31">
        <v>13.333333333333334</v>
      </c>
      <c r="AM328" s="31" t="s">
        <v>100</v>
      </c>
      <c r="AN328" s="31">
        <v>0.48525341978334785</v>
      </c>
      <c r="AO328" s="31">
        <v>0.50798774935849689</v>
      </c>
      <c r="AP328" s="31">
        <v>8.2833333333333332</v>
      </c>
      <c r="AQ328" s="31">
        <v>5.4519526107942076</v>
      </c>
      <c r="AR328" s="31">
        <v>0.72335099260639224</v>
      </c>
      <c r="AS328" s="31">
        <v>1.0284744640344343</v>
      </c>
      <c r="AT328" s="30">
        <v>0.33429394812680113</v>
      </c>
      <c r="AU328" s="30">
        <v>1.8901743522893921E-2</v>
      </c>
      <c r="AV328" s="28">
        <v>-0.31900000000000001</v>
      </c>
      <c r="AW328" s="28">
        <v>-0.111</v>
      </c>
      <c r="AX328" s="28">
        <v>2.7400000000000001E-2</v>
      </c>
      <c r="AY328" s="28">
        <v>0.10199999999999999</v>
      </c>
      <c r="AZ328" s="30">
        <v>-1.01E-2</v>
      </c>
      <c r="BA328" s="30">
        <v>5.3899999999999997E-2</v>
      </c>
      <c r="BB328" s="30">
        <v>2.9703817839411062E-2</v>
      </c>
      <c r="BC328" s="30">
        <v>5.7398715446183558E-2</v>
      </c>
      <c r="BD328" s="30">
        <v>3.172426403364418E-2</v>
      </c>
      <c r="BE328" s="30">
        <v>0.13713658804168952</v>
      </c>
      <c r="BF328" s="30">
        <v>0.38430311231393771</v>
      </c>
      <c r="BG328" s="30">
        <v>3.8399999999999997E-2</v>
      </c>
      <c r="BH328" s="29">
        <v>68</v>
      </c>
      <c r="BI328" s="29">
        <v>34.700000000000003</v>
      </c>
      <c r="BJ328" s="29">
        <v>150</v>
      </c>
      <c r="BK328" s="29">
        <v>150</v>
      </c>
      <c r="BL328" s="29">
        <v>1208.0999999999999</v>
      </c>
      <c r="BM328" s="29">
        <v>1093.8</v>
      </c>
      <c r="BN328" s="29">
        <v>281.3</v>
      </c>
      <c r="BO328" s="29">
        <v>227.9</v>
      </c>
      <c r="BP328" s="29">
        <v>92.35453315290934</v>
      </c>
      <c r="BQ328" s="29">
        <v>-44.199999999999989</v>
      </c>
      <c r="BR328" s="29">
        <v>0</v>
      </c>
      <c r="BS328" s="29">
        <v>209.9</v>
      </c>
      <c r="BT328" s="30">
        <v>2.27276336996337</v>
      </c>
      <c r="BU328" s="29">
        <v>-117.54546684709067</v>
      </c>
      <c r="BV328" s="29">
        <v>-131</v>
      </c>
      <c r="BW328" s="29">
        <v>-175.2</v>
      </c>
      <c r="BX328" s="29">
        <v>1168.2</v>
      </c>
      <c r="BY328" s="29">
        <v>1609</v>
      </c>
      <c r="BZ328" s="29">
        <v>1264.7</v>
      </c>
      <c r="CA328" s="29">
        <v>1717.7</v>
      </c>
      <c r="CB328" s="29">
        <v>-11.6</v>
      </c>
      <c r="CC328" s="31">
        <v>0.318</v>
      </c>
      <c r="CD328" s="31">
        <v>0.64200000000000002</v>
      </c>
      <c r="CE328" s="31">
        <v>0.36</v>
      </c>
      <c r="CF328" s="31" t="s">
        <v>100</v>
      </c>
      <c r="CG328" s="31" t="s">
        <v>100</v>
      </c>
      <c r="CH328" s="29" t="s">
        <v>100</v>
      </c>
      <c r="CI328" s="29" t="s">
        <v>100</v>
      </c>
      <c r="CJ328" s="29">
        <v>-11.6</v>
      </c>
      <c r="CK328" s="28" t="str">
        <f t="shared" si="10"/>
        <v>NA</v>
      </c>
      <c r="CL328" s="34">
        <f t="shared" si="11"/>
        <v>0.7033242126098852</v>
      </c>
      <c r="CM328" s="29">
        <v>73.900000000000006</v>
      </c>
      <c r="CN328" s="29">
        <v>28.4</v>
      </c>
      <c r="CO328" s="29">
        <v>34.700000000000003</v>
      </c>
      <c r="CP328" s="29">
        <v>613.70000000000005</v>
      </c>
      <c r="CQ328" s="29">
        <v>227.9</v>
      </c>
      <c r="CR328" s="29">
        <v>1242.5</v>
      </c>
      <c r="CS328" s="29">
        <v>-131</v>
      </c>
      <c r="CT328" s="29">
        <v>12.613999999999999</v>
      </c>
      <c r="CU328" s="29">
        <v>149.768</v>
      </c>
      <c r="CV328" s="29">
        <v>1730.3140000000001</v>
      </c>
      <c r="CW328" s="29">
        <v>285.43</v>
      </c>
      <c r="CX328" s="28">
        <v>2.9190033316000657E-2</v>
      </c>
      <c r="CY328" s="28">
        <v>5.6864143671037724E-2</v>
      </c>
      <c r="CZ328" s="31">
        <v>4.3530813159093293</v>
      </c>
      <c r="DA328" s="5" t="s">
        <v>100</v>
      </c>
      <c r="DB328" s="9"/>
      <c r="DC328" s="9"/>
    </row>
    <row r="329" spans="1:107" ht="20">
      <c r="A329" s="25" t="s">
        <v>1019</v>
      </c>
      <c r="B329" s="25" t="s">
        <v>1020</v>
      </c>
      <c r="C329" s="26" t="s">
        <v>110</v>
      </c>
      <c r="D329" s="26" t="s">
        <v>1137</v>
      </c>
      <c r="E329" s="32" t="s">
        <v>99</v>
      </c>
      <c r="F329" s="32" t="s">
        <v>1138</v>
      </c>
      <c r="G329" s="27">
        <v>1.05</v>
      </c>
      <c r="H329" s="27">
        <v>1.5548665048543688</v>
      </c>
      <c r="I329" s="28">
        <v>9.0499999999999997E-2</v>
      </c>
      <c r="J329" s="28">
        <v>0.2018154186893204</v>
      </c>
      <c r="K329" s="28">
        <v>3.2000000000000001E-2</v>
      </c>
      <c r="L329" s="28">
        <v>9.3100000000000002E-2</v>
      </c>
      <c r="M329" s="28">
        <v>7.7272999999999994E-2</v>
      </c>
      <c r="N329" s="28">
        <v>0.1530654320531758</v>
      </c>
      <c r="O329" s="28">
        <v>6.4313613568744099E-2</v>
      </c>
      <c r="P329" s="28">
        <v>2.6572800152748627E-2</v>
      </c>
      <c r="Q329" s="29">
        <v>82.4</v>
      </c>
      <c r="R329" s="29">
        <v>0</v>
      </c>
      <c r="S329" s="29">
        <v>53</v>
      </c>
      <c r="T329" s="29">
        <v>53</v>
      </c>
      <c r="U329" s="29">
        <v>135.4</v>
      </c>
      <c r="V329" s="29">
        <v>23.9</v>
      </c>
      <c r="W329" s="29">
        <v>111.5</v>
      </c>
      <c r="X329" s="30">
        <v>0.17651403249630723</v>
      </c>
      <c r="Y329" s="31">
        <v>5.1670217105561342E-2</v>
      </c>
      <c r="Z329" s="30">
        <v>0.38377986965966693</v>
      </c>
      <c r="AA329" s="30">
        <v>0.39143279172821266</v>
      </c>
      <c r="AB329" s="30">
        <v>0.62279670975323154</v>
      </c>
      <c r="AC329" s="30">
        <v>0.64320388349514557</v>
      </c>
      <c r="AD329" s="29">
        <v>3.6999999999999998E-2</v>
      </c>
      <c r="AE329" s="31">
        <v>1.71225</v>
      </c>
      <c r="AF329" s="30">
        <v>0.19748417658131498</v>
      </c>
      <c r="AG329" s="30">
        <v>0.44889672445983519</v>
      </c>
      <c r="AH329" s="31">
        <v>0.15068493150684933</v>
      </c>
      <c r="AI329" s="1">
        <v>24.782608695652176</v>
      </c>
      <c r="AJ329" s="31">
        <v>3.8148148148148149</v>
      </c>
      <c r="AK329" s="31">
        <v>4.1616161616161618</v>
      </c>
      <c r="AL329" s="31" t="s">
        <v>100</v>
      </c>
      <c r="AM329" s="31" t="s">
        <v>100</v>
      </c>
      <c r="AN329" s="31">
        <v>0.96827262044653362</v>
      </c>
      <c r="AO329" s="31">
        <v>0.33742833742833744</v>
      </c>
      <c r="AP329" s="31">
        <v>3.9122807017543861</v>
      </c>
      <c r="AQ329" s="31">
        <v>2.6359338061465722</v>
      </c>
      <c r="AR329" s="31">
        <v>0.97635726795096334</v>
      </c>
      <c r="AS329" s="31">
        <v>0.45659295659295662</v>
      </c>
      <c r="AT329" s="30">
        <v>0.2202020202020202</v>
      </c>
      <c r="AU329" s="30">
        <v>5.2912621359223304E-2</v>
      </c>
      <c r="AV329" s="28">
        <v>2.3330000000000002</v>
      </c>
      <c r="AW329" s="28" t="s">
        <v>100</v>
      </c>
      <c r="AX329" s="28">
        <v>0.218</v>
      </c>
      <c r="AY329" s="28">
        <v>3.2450000000000001</v>
      </c>
      <c r="AZ329" s="30" t="s">
        <v>100</v>
      </c>
      <c r="BA329" s="30" t="s">
        <v>100</v>
      </c>
      <c r="BB329" s="30">
        <v>0.2661290322580645</v>
      </c>
      <c r="BC329" s="30">
        <v>0.17963823220592443</v>
      </c>
      <c r="BD329" s="30">
        <v>8.8988764044943824E-2</v>
      </c>
      <c r="BE329" s="30">
        <v>0.12808988764044943</v>
      </c>
      <c r="BF329" s="30">
        <v>0.25245283018867926</v>
      </c>
      <c r="BG329" s="30">
        <v>0.1517</v>
      </c>
      <c r="BH329" s="29">
        <v>21.6</v>
      </c>
      <c r="BI329" s="29">
        <v>19.8</v>
      </c>
      <c r="BJ329" s="29">
        <v>28.5</v>
      </c>
      <c r="BK329" s="29">
        <v>28.5</v>
      </c>
      <c r="BL329" s="29">
        <v>244.2</v>
      </c>
      <c r="BM329" s="29">
        <v>222.5</v>
      </c>
      <c r="BN329" s="29">
        <v>44.2</v>
      </c>
      <c r="BO329" s="29">
        <v>42.3</v>
      </c>
      <c r="BP329" s="29">
        <v>21.305094339622642</v>
      </c>
      <c r="BQ329" s="29">
        <v>14.100000000000001</v>
      </c>
      <c r="BR329" s="29">
        <v>0</v>
      </c>
      <c r="BS329" s="29">
        <v>17.254000000000001</v>
      </c>
      <c r="BT329" s="30">
        <v>0.80985325504574157</v>
      </c>
      <c r="BU329" s="29">
        <v>4.0510943396226402</v>
      </c>
      <c r="BV329" s="29">
        <v>-11.554000000000002</v>
      </c>
      <c r="BW329" s="29">
        <v>2.5459999999999994</v>
      </c>
      <c r="BX329" s="29">
        <v>74.400000000000006</v>
      </c>
      <c r="BY329" s="29">
        <v>118.60000000000002</v>
      </c>
      <c r="BZ329" s="29">
        <v>85.1</v>
      </c>
      <c r="CA329" s="29">
        <v>114.19999999999999</v>
      </c>
      <c r="CB329" s="29">
        <v>-4.3600000000000003</v>
      </c>
      <c r="CC329" s="31">
        <v>0.59099999999999997</v>
      </c>
      <c r="CD329" s="31">
        <v>0.66800000000000004</v>
      </c>
      <c r="CE329" s="31">
        <v>0.36</v>
      </c>
      <c r="CF329" s="31" t="s">
        <v>100</v>
      </c>
      <c r="CG329" s="31" t="s">
        <v>100</v>
      </c>
      <c r="CH329" s="29" t="s">
        <v>100</v>
      </c>
      <c r="CI329" s="29" t="s">
        <v>100</v>
      </c>
      <c r="CJ329" s="29">
        <v>-4.3600000000000003</v>
      </c>
      <c r="CK329" s="28" t="str">
        <f t="shared" si="10"/>
        <v>NA</v>
      </c>
      <c r="CL329" s="34">
        <f t="shared" si="11"/>
        <v>2.138353765323993</v>
      </c>
      <c r="CM329" s="29">
        <v>26.5</v>
      </c>
      <c r="CN329" s="29">
        <v>6.69</v>
      </c>
      <c r="CO329" s="29">
        <v>19.8</v>
      </c>
      <c r="CP329" s="29">
        <v>82.4</v>
      </c>
      <c r="CQ329" s="29">
        <v>42.3</v>
      </c>
      <c r="CR329" s="29">
        <v>111.5</v>
      </c>
      <c r="CS329" s="29">
        <v>-11.554000000000002</v>
      </c>
      <c r="CT329" s="29">
        <v>0</v>
      </c>
      <c r="CU329" s="29">
        <v>28.5</v>
      </c>
      <c r="CV329" s="29">
        <v>114.19999999999999</v>
      </c>
      <c r="CW329" s="29">
        <v>44.2</v>
      </c>
      <c r="CX329" s="28">
        <v>0.2661290322580645</v>
      </c>
      <c r="CY329" s="28">
        <v>0.17963823220592443</v>
      </c>
      <c r="CZ329" s="31">
        <v>2.5226244343891402</v>
      </c>
      <c r="DA329" s="5">
        <v>2.3492752328399633</v>
      </c>
      <c r="DB329" s="9"/>
      <c r="DC329" s="9"/>
    </row>
    <row r="330" spans="1:107" ht="20">
      <c r="A330" s="25" t="s">
        <v>497</v>
      </c>
      <c r="B330" s="25" t="s">
        <v>498</v>
      </c>
      <c r="C330" s="26" t="s">
        <v>138</v>
      </c>
      <c r="D330" s="26" t="s">
        <v>1137</v>
      </c>
      <c r="E330" s="32" t="s">
        <v>99</v>
      </c>
      <c r="F330" s="32" t="s">
        <v>1138</v>
      </c>
      <c r="G330" s="27">
        <v>0.64</v>
      </c>
      <c r="H330" s="27">
        <v>0.90312669341585106</v>
      </c>
      <c r="I330" s="28">
        <v>9.0499999999999997E-2</v>
      </c>
      <c r="J330" s="28">
        <v>0.14283296575413451</v>
      </c>
      <c r="K330" s="28">
        <v>3.2000000000000001E-2</v>
      </c>
      <c r="L330" s="28">
        <v>9.3100000000000002E-2</v>
      </c>
      <c r="M330" s="28">
        <v>7.7272999999999994E-2</v>
      </c>
      <c r="N330" s="28">
        <v>0.11815363192540275</v>
      </c>
      <c r="O330" s="28">
        <v>-4.6382026296932E-2</v>
      </c>
      <c r="P330" s="28">
        <v>-4.1529854795143165E-2</v>
      </c>
      <c r="Q330" s="29">
        <v>232.9</v>
      </c>
      <c r="R330" s="29">
        <v>0</v>
      </c>
      <c r="S330" s="29">
        <v>140.6</v>
      </c>
      <c r="T330" s="29">
        <v>140.6</v>
      </c>
      <c r="U330" s="29">
        <v>373.5</v>
      </c>
      <c r="V330" s="29">
        <v>5.07</v>
      </c>
      <c r="W330" s="29">
        <v>368.43</v>
      </c>
      <c r="X330" s="30">
        <v>1.3574297188755021E-2</v>
      </c>
      <c r="Y330" s="31">
        <v>7.9232804232804238E-2</v>
      </c>
      <c r="Z330" s="30">
        <v>0.37775389575497043</v>
      </c>
      <c r="AA330" s="30">
        <v>0.37643908969210171</v>
      </c>
      <c r="AB330" s="30">
        <v>0.60708117443868737</v>
      </c>
      <c r="AC330" s="30">
        <v>0.60369257191927861</v>
      </c>
      <c r="AD330" s="29">
        <v>0.123</v>
      </c>
      <c r="AE330" s="31">
        <v>1.2622777777777781</v>
      </c>
      <c r="AF330" s="30">
        <v>0.13784048752090222</v>
      </c>
      <c r="AG330" s="30">
        <v>0.28837680941872962</v>
      </c>
      <c r="AH330" s="31">
        <v>0.18900343642611683</v>
      </c>
      <c r="AI330" s="1">
        <v>8.68888888888889</v>
      </c>
      <c r="AJ330" s="31">
        <v>8.4690909090909088</v>
      </c>
      <c r="AK330" s="31">
        <v>10.082251082251082</v>
      </c>
      <c r="AL330" s="31">
        <v>15.375</v>
      </c>
      <c r="AM330" s="31">
        <v>0.27950795079507951</v>
      </c>
      <c r="AN330" s="31">
        <v>1.0056131260794474</v>
      </c>
      <c r="AO330" s="31">
        <v>0.88961038961038963</v>
      </c>
      <c r="AP330" s="31">
        <v>9.4227621483375952</v>
      </c>
      <c r="AQ330" s="31">
        <v>6.4978835978835976</v>
      </c>
      <c r="AR330" s="31">
        <v>1.0051535844557635</v>
      </c>
      <c r="AS330" s="31">
        <v>1.4072956455309396</v>
      </c>
      <c r="AT330" s="30">
        <v>9.3939393939393934E-2</v>
      </c>
      <c r="AU330" s="30">
        <v>9.317303563761271E-3</v>
      </c>
      <c r="AV330" s="28">
        <v>-0.10199999999999999</v>
      </c>
      <c r="AW330" s="28">
        <v>-6.3099999999999996E-3</v>
      </c>
      <c r="AX330" s="28">
        <v>5.7299999999999999E-3</v>
      </c>
      <c r="AY330" s="28">
        <v>9.7200000000000009E-2</v>
      </c>
      <c r="AZ330" s="30">
        <v>0.30299999999999999</v>
      </c>
      <c r="BA330" s="30">
        <v>6.0999999999999999E-2</v>
      </c>
      <c r="BB330" s="30">
        <v>9.6450939457202511E-2</v>
      </c>
      <c r="BC330" s="30">
        <v>7.6623777130259585E-2</v>
      </c>
      <c r="BD330" s="30">
        <v>9.6814752724224656E-2</v>
      </c>
      <c r="BE330" s="30">
        <v>0.16387259010896899</v>
      </c>
      <c r="BF330" s="30">
        <v>0.31896551724137934</v>
      </c>
      <c r="BG330" s="30">
        <v>0.1067</v>
      </c>
      <c r="BH330" s="29">
        <v>27.5</v>
      </c>
      <c r="BI330" s="29">
        <v>23.1</v>
      </c>
      <c r="BJ330" s="29">
        <v>39.1</v>
      </c>
      <c r="BK330" s="29">
        <v>39.1</v>
      </c>
      <c r="BL330" s="29">
        <v>261.8</v>
      </c>
      <c r="BM330" s="29">
        <v>238.6</v>
      </c>
      <c r="BN330" s="29">
        <v>64.900000000000006</v>
      </c>
      <c r="BO330" s="29">
        <v>56.7</v>
      </c>
      <c r="BP330" s="29">
        <v>26.62844827586207</v>
      </c>
      <c r="BQ330" s="29">
        <v>-41</v>
      </c>
      <c r="BR330" s="29">
        <v>0</v>
      </c>
      <c r="BS330" s="29">
        <v>85.3</v>
      </c>
      <c r="BT330" s="30">
        <v>3.2033409951762764</v>
      </c>
      <c r="BU330" s="29">
        <v>-58.671551724137927</v>
      </c>
      <c r="BV330" s="29">
        <v>-21.199999999999996</v>
      </c>
      <c r="BW330" s="29">
        <v>-62.199999999999996</v>
      </c>
      <c r="BX330" s="29">
        <v>239.5</v>
      </c>
      <c r="BY330" s="29">
        <v>347.52199999999999</v>
      </c>
      <c r="BZ330" s="29">
        <v>231.6</v>
      </c>
      <c r="CA330" s="29">
        <v>366.541</v>
      </c>
      <c r="CB330" s="29">
        <v>-2.17</v>
      </c>
      <c r="CC330" s="31">
        <v>0.26500000000000001</v>
      </c>
      <c r="CD330" s="31">
        <v>0.83899999999999997</v>
      </c>
      <c r="CE330" s="31">
        <v>0.36</v>
      </c>
      <c r="CF330" s="31" t="s">
        <v>100</v>
      </c>
      <c r="CG330" s="31" t="s">
        <v>100</v>
      </c>
      <c r="CH330" s="29" t="s">
        <v>100</v>
      </c>
      <c r="CI330" s="29" t="s">
        <v>100</v>
      </c>
      <c r="CJ330" s="29">
        <v>-2.17</v>
      </c>
      <c r="CK330" s="28" t="str">
        <f t="shared" si="10"/>
        <v>NA</v>
      </c>
      <c r="CL330" s="34">
        <f t="shared" si="11"/>
        <v>0.71424479116933715</v>
      </c>
      <c r="CM330" s="29">
        <v>34.799999999999997</v>
      </c>
      <c r="CN330" s="29">
        <v>11.1</v>
      </c>
      <c r="CO330" s="29">
        <v>23.1</v>
      </c>
      <c r="CP330" s="29">
        <v>232.9</v>
      </c>
      <c r="CQ330" s="29">
        <v>56.7</v>
      </c>
      <c r="CR330" s="29">
        <v>368.43</v>
      </c>
      <c r="CS330" s="29">
        <v>-21.199999999999996</v>
      </c>
      <c r="CT330" s="29">
        <v>0</v>
      </c>
      <c r="CU330" s="29">
        <v>39.1</v>
      </c>
      <c r="CV330" s="29">
        <v>366.541</v>
      </c>
      <c r="CW330" s="29">
        <v>64.900000000000006</v>
      </c>
      <c r="CX330" s="28">
        <v>9.6450939457202511E-2</v>
      </c>
      <c r="CY330" s="28">
        <v>7.6623777130259585E-2</v>
      </c>
      <c r="CZ330" s="31">
        <v>5.6768875192603998</v>
      </c>
      <c r="DA330" s="5">
        <v>17.731372549019611</v>
      </c>
      <c r="DB330" s="9"/>
      <c r="DC330" s="9"/>
    </row>
    <row r="331" spans="1:107" ht="20">
      <c r="A331" s="25" t="s">
        <v>396</v>
      </c>
      <c r="B331" s="25" t="s">
        <v>397</v>
      </c>
      <c r="C331" s="26" t="s">
        <v>139</v>
      </c>
      <c r="D331" s="26" t="s">
        <v>1137</v>
      </c>
      <c r="E331" s="32" t="s">
        <v>99</v>
      </c>
      <c r="F331" s="32" t="s">
        <v>1138</v>
      </c>
      <c r="G331" s="27">
        <v>0.83</v>
      </c>
      <c r="H331" s="27">
        <v>2.6801707711488811</v>
      </c>
      <c r="I331" s="28">
        <v>9.0499999999999997E-2</v>
      </c>
      <c r="J331" s="28">
        <v>0.30365545478897371</v>
      </c>
      <c r="K331" s="28">
        <v>3.6999999999999998E-2</v>
      </c>
      <c r="L331" s="28">
        <v>9.8099999999999993E-2</v>
      </c>
      <c r="M331" s="28">
        <v>8.1422999999999995E-2</v>
      </c>
      <c r="N331" s="28">
        <v>0.14103226113150316</v>
      </c>
      <c r="O331" s="28">
        <v>-0.20458424735863318</v>
      </c>
      <c r="P331" s="28">
        <v>-5.8462996580898915E-2</v>
      </c>
      <c r="Q331" s="29">
        <v>82.7</v>
      </c>
      <c r="R331" s="29">
        <v>1.5182656886703829</v>
      </c>
      <c r="S331" s="29">
        <v>224.1</v>
      </c>
      <c r="T331" s="29">
        <v>225.61826568867039</v>
      </c>
      <c r="U331" s="29">
        <v>308.31826568867041</v>
      </c>
      <c r="V331" s="29">
        <v>80.7</v>
      </c>
      <c r="W331" s="29">
        <v>227.61826568867042</v>
      </c>
      <c r="X331" s="30">
        <v>0.2617425205728427</v>
      </c>
      <c r="Y331" s="31">
        <v>0.15873015873015872</v>
      </c>
      <c r="Z331" s="30">
        <v>0.4324523033343548</v>
      </c>
      <c r="AA331" s="30">
        <v>0.73177067594331979</v>
      </c>
      <c r="AB331" s="30">
        <v>0.76196644947203773</v>
      </c>
      <c r="AC331" s="30">
        <v>2.7281531522209237</v>
      </c>
      <c r="AD331" s="29">
        <v>0.505</v>
      </c>
      <c r="AE331" s="31">
        <v>1.569361111111111</v>
      </c>
      <c r="AF331" s="30">
        <v>0.1224744871391589</v>
      </c>
      <c r="AG331" s="30">
        <v>0.64789003696615066</v>
      </c>
      <c r="AH331" s="31">
        <v>0.64810690423162598</v>
      </c>
      <c r="AI331" s="1">
        <v>3.46218487394958</v>
      </c>
      <c r="AJ331" s="31">
        <v>5.1366459627329188</v>
      </c>
      <c r="AK331" s="31">
        <v>4.307291666666667</v>
      </c>
      <c r="AL331" s="31" t="s">
        <v>100</v>
      </c>
      <c r="AM331" s="31" t="s">
        <v>100</v>
      </c>
      <c r="AN331" s="31">
        <v>0.27929753461668355</v>
      </c>
      <c r="AO331" s="31">
        <v>0.1620615324319028</v>
      </c>
      <c r="AP331" s="31">
        <v>5.5015676262890638</v>
      </c>
      <c r="AQ331" s="31">
        <v>3.0358412004837536</v>
      </c>
      <c r="AR331" s="31">
        <v>0.51611981497690118</v>
      </c>
      <c r="AS331" s="31">
        <v>0.44604794373637158</v>
      </c>
      <c r="AT331" s="30">
        <v>0.125</v>
      </c>
      <c r="AU331" s="30">
        <v>2.9020556227327687E-2</v>
      </c>
      <c r="AV331" s="28">
        <v>0.221</v>
      </c>
      <c r="AW331" s="28" t="s">
        <v>100</v>
      </c>
      <c r="AX331" s="28">
        <v>-5.8600000000000006E-2</v>
      </c>
      <c r="AY331" s="28">
        <v>9.8900000000000002E-2</v>
      </c>
      <c r="AZ331" s="30" t="s">
        <v>100</v>
      </c>
      <c r="BA331" s="30" t="s">
        <v>100</v>
      </c>
      <c r="BB331" s="30">
        <v>9.9071207430340549E-2</v>
      </c>
      <c r="BC331" s="30">
        <v>8.2569264550604246E-2</v>
      </c>
      <c r="BD331" s="30">
        <v>3.830806065442937E-2</v>
      </c>
      <c r="BE331" s="30">
        <v>8.2548577139397297E-2</v>
      </c>
      <c r="BF331" s="30">
        <v>0.18291925465838507</v>
      </c>
      <c r="BG331" s="30">
        <v>2.1299999999999999E-3</v>
      </c>
      <c r="BH331" s="29">
        <v>16.100000000000001</v>
      </c>
      <c r="BI331" s="29">
        <v>19.2</v>
      </c>
      <c r="BJ331" s="29">
        <v>41.2</v>
      </c>
      <c r="BK331" s="29">
        <v>41.373346862265926</v>
      </c>
      <c r="BL331" s="29">
        <v>510.3</v>
      </c>
      <c r="BM331" s="29">
        <v>501.2</v>
      </c>
      <c r="BN331" s="29">
        <v>72.3</v>
      </c>
      <c r="BO331" s="29">
        <v>74.977000000000004</v>
      </c>
      <c r="BP331" s="29">
        <v>33.805365091497407</v>
      </c>
      <c r="BQ331" s="29">
        <v>31.699999999999996</v>
      </c>
      <c r="BR331" s="29">
        <v>0</v>
      </c>
      <c r="BS331" s="29">
        <v>11.829999999999998</v>
      </c>
      <c r="BT331" s="30">
        <v>0.34994445313579631</v>
      </c>
      <c r="BU331" s="29">
        <v>21.975365091497409</v>
      </c>
      <c r="BV331" s="29">
        <v>-24.329999999999995</v>
      </c>
      <c r="BW331" s="29">
        <v>7.370000000000001</v>
      </c>
      <c r="BX331" s="29">
        <v>193.8</v>
      </c>
      <c r="BY331" s="29">
        <v>409.41826568867043</v>
      </c>
      <c r="BZ331" s="29">
        <v>296.10000000000002</v>
      </c>
      <c r="CA331" s="29">
        <v>441.0182656886704</v>
      </c>
      <c r="CB331" s="29">
        <v>-2.4</v>
      </c>
      <c r="CC331" s="31">
        <v>0.52900000000000003</v>
      </c>
      <c r="CD331" s="31">
        <v>0.63800000000000001</v>
      </c>
      <c r="CE331" s="31">
        <v>0.36</v>
      </c>
      <c r="CF331" s="31">
        <v>0.54841974569525553</v>
      </c>
      <c r="CG331" s="31">
        <v>0.77998636690184076</v>
      </c>
      <c r="CH331" s="29">
        <v>26.363000000000007</v>
      </c>
      <c r="CI331" s="29">
        <v>12.499000000000001</v>
      </c>
      <c r="CJ331" s="29">
        <v>-2.4</v>
      </c>
      <c r="CK331" s="28" t="str">
        <f t="shared" si="10"/>
        <v>NA</v>
      </c>
      <c r="CL331" s="34">
        <f t="shared" si="11"/>
        <v>1.1570949316648891</v>
      </c>
      <c r="CM331" s="29">
        <v>32.200000000000003</v>
      </c>
      <c r="CN331" s="29">
        <v>5.89</v>
      </c>
      <c r="CO331" s="29">
        <v>19.2</v>
      </c>
      <c r="CP331" s="29">
        <v>82.7</v>
      </c>
      <c r="CQ331" s="29">
        <v>74.977000000000004</v>
      </c>
      <c r="CR331" s="29">
        <v>227.61826568867042</v>
      </c>
      <c r="CS331" s="29">
        <v>-24.329999999999995</v>
      </c>
      <c r="CT331" s="29">
        <v>0</v>
      </c>
      <c r="CU331" s="29">
        <v>41.373346862265926</v>
      </c>
      <c r="CV331" s="29">
        <v>441.0182656886704</v>
      </c>
      <c r="CW331" s="29">
        <v>72.3</v>
      </c>
      <c r="CX331" s="28">
        <v>9.9071207430340549E-2</v>
      </c>
      <c r="CY331" s="28">
        <v>8.2569264550604246E-2</v>
      </c>
      <c r="CZ331" s="31">
        <v>3.1482471049608636</v>
      </c>
      <c r="DA331" s="5">
        <v>5.3447058823529421</v>
      </c>
      <c r="DB331" s="9"/>
      <c r="DC331" s="9"/>
    </row>
    <row r="332" spans="1:107" ht="20">
      <c r="A332" s="25" t="s">
        <v>805</v>
      </c>
      <c r="B332" s="25" t="s">
        <v>806</v>
      </c>
      <c r="C332" s="26" t="s">
        <v>143</v>
      </c>
      <c r="D332" s="26" t="s">
        <v>1137</v>
      </c>
      <c r="E332" s="32" t="s">
        <v>99</v>
      </c>
      <c r="F332" s="32" t="s">
        <v>1138</v>
      </c>
      <c r="G332" s="27">
        <v>0.56000000000000005</v>
      </c>
      <c r="H332" s="27">
        <v>0.59260466698652248</v>
      </c>
      <c r="I332" s="28">
        <v>9.0499999999999997E-2</v>
      </c>
      <c r="J332" s="28">
        <v>0.11473072236228028</v>
      </c>
      <c r="K332" s="28">
        <v>2.7E-2</v>
      </c>
      <c r="L332" s="28">
        <v>8.8099999999999998E-2</v>
      </c>
      <c r="M332" s="28">
        <v>7.3122999999999994E-2</v>
      </c>
      <c r="N332" s="28">
        <v>0.11223253613348913</v>
      </c>
      <c r="O332" s="28">
        <v>0.24747400204716852</v>
      </c>
      <c r="P332" s="28">
        <v>0.14755226211118136</v>
      </c>
      <c r="Q332" s="29">
        <v>227</v>
      </c>
      <c r="R332" s="29">
        <v>0</v>
      </c>
      <c r="S332" s="29">
        <v>14.5</v>
      </c>
      <c r="T332" s="29">
        <v>14.5</v>
      </c>
      <c r="U332" s="29">
        <v>241.5</v>
      </c>
      <c r="V332" s="29">
        <v>4.57</v>
      </c>
      <c r="W332" s="29">
        <v>236.93</v>
      </c>
      <c r="X332" s="30">
        <v>1.8923395445134578E-2</v>
      </c>
      <c r="Y332" s="31">
        <v>0.42796610169491528</v>
      </c>
      <c r="Z332" s="30">
        <v>0.48013245033112584</v>
      </c>
      <c r="AA332" s="30">
        <v>6.0041407867494824E-2</v>
      </c>
      <c r="AB332" s="30">
        <v>0.92356687898089174</v>
      </c>
      <c r="AC332" s="30">
        <v>6.3876651982378851E-2</v>
      </c>
      <c r="AD332" s="29">
        <v>0.192</v>
      </c>
      <c r="AE332" s="31">
        <v>-0.23116666666666669</v>
      </c>
      <c r="AF332" s="30">
        <v>8.3666002653407553E-2</v>
      </c>
      <c r="AG332" s="30">
        <v>0.22589820716420039</v>
      </c>
      <c r="AH332" s="31">
        <v>0.15311004784688997</v>
      </c>
      <c r="AI332" s="1">
        <v>4.5058823529411764</v>
      </c>
      <c r="AJ332" s="31">
        <v>48.400852878464818</v>
      </c>
      <c r="AK332" s="31">
        <v>49.347826086956523</v>
      </c>
      <c r="AL332" s="31">
        <v>64</v>
      </c>
      <c r="AM332" s="31" t="s">
        <v>100</v>
      </c>
      <c r="AN332" s="31">
        <v>14.45859872611465</v>
      </c>
      <c r="AO332" s="31">
        <v>6.7761194029850742</v>
      </c>
      <c r="AP332" s="31">
        <v>30.930809399477805</v>
      </c>
      <c r="AQ332" s="31">
        <v>22.781730769230769</v>
      </c>
      <c r="AR332" s="31">
        <v>9.2442450253609056</v>
      </c>
      <c r="AS332" s="31">
        <v>7.0725373134328358</v>
      </c>
      <c r="AT332" s="30">
        <v>0</v>
      </c>
      <c r="AU332" s="30">
        <v>0</v>
      </c>
      <c r="AV332" s="28" t="s">
        <v>100</v>
      </c>
      <c r="AW332" s="28" t="s">
        <v>100</v>
      </c>
      <c r="AX332" s="28">
        <v>0.214</v>
      </c>
      <c r="AY332" s="28" t="s">
        <v>100</v>
      </c>
      <c r="AZ332" s="30" t="s">
        <v>100</v>
      </c>
      <c r="BA332" s="30">
        <v>0.19500000000000001</v>
      </c>
      <c r="BB332" s="30">
        <v>0.36220472440944879</v>
      </c>
      <c r="BC332" s="30">
        <v>0.25978479824467049</v>
      </c>
      <c r="BD332" s="30">
        <v>0.13649851632047474</v>
      </c>
      <c r="BE332" s="30">
        <v>0.22729970326409493</v>
      </c>
      <c r="BF332" s="30">
        <v>8.8514851485148524E-2</v>
      </c>
      <c r="BG332" s="30">
        <v>8.5000000000000006E-4</v>
      </c>
      <c r="BH332" s="29">
        <v>4.6900000000000004</v>
      </c>
      <c r="BI332" s="29">
        <v>4.5999999999999996</v>
      </c>
      <c r="BJ332" s="29">
        <v>7.66</v>
      </c>
      <c r="BK332" s="29">
        <v>7.66</v>
      </c>
      <c r="BL332" s="29">
        <v>33.5</v>
      </c>
      <c r="BM332" s="29">
        <v>33.700000000000003</v>
      </c>
      <c r="BN332" s="29">
        <v>10.1</v>
      </c>
      <c r="BO332" s="29">
        <v>10.4</v>
      </c>
      <c r="BP332" s="29">
        <v>6.9819762376237628</v>
      </c>
      <c r="BQ332" s="29">
        <v>-1.3000000000000007</v>
      </c>
      <c r="BR332" s="29">
        <v>0</v>
      </c>
      <c r="BS332" s="29">
        <v>1.9</v>
      </c>
      <c r="BT332" s="30">
        <v>0.27212925614978084</v>
      </c>
      <c r="BU332" s="29">
        <v>5.0819762376237634</v>
      </c>
      <c r="BV332" s="29">
        <v>4</v>
      </c>
      <c r="BW332" s="29">
        <v>2.6999999999999997</v>
      </c>
      <c r="BX332" s="29">
        <v>12.7</v>
      </c>
      <c r="BY332" s="29">
        <v>26.875999999999998</v>
      </c>
      <c r="BZ332" s="29">
        <v>15.7</v>
      </c>
      <c r="CA332" s="29">
        <v>25.63</v>
      </c>
      <c r="CB332" s="29">
        <v>0</v>
      </c>
      <c r="CC332" s="31">
        <v>0.126</v>
      </c>
      <c r="CD332" s="31">
        <v>-0.50800000000000001</v>
      </c>
      <c r="CE332" s="31">
        <v>0.36</v>
      </c>
      <c r="CF332" s="31" t="s">
        <v>100</v>
      </c>
      <c r="CG332" s="31" t="s">
        <v>100</v>
      </c>
      <c r="CH332" s="29" t="s">
        <v>100</v>
      </c>
      <c r="CI332" s="29" t="s">
        <v>100</v>
      </c>
      <c r="CJ332" s="29">
        <v>0</v>
      </c>
      <c r="CK332" s="28">
        <f t="shared" si="10"/>
        <v>0</v>
      </c>
      <c r="CL332" s="34">
        <f t="shared" si="11"/>
        <v>1.3070620366757706</v>
      </c>
      <c r="CM332" s="29">
        <v>5.05</v>
      </c>
      <c r="CN332" s="29">
        <v>0.44700000000000001</v>
      </c>
      <c r="CO332" s="29">
        <v>4.5999999999999996</v>
      </c>
      <c r="CP332" s="29">
        <v>227</v>
      </c>
      <c r="CQ332" s="29">
        <v>10.4</v>
      </c>
      <c r="CR332" s="29">
        <v>236.93</v>
      </c>
      <c r="CS332" s="29" t="s">
        <v>100</v>
      </c>
      <c r="CT332" s="29">
        <v>0</v>
      </c>
      <c r="CU332" s="29">
        <v>7.66</v>
      </c>
      <c r="CV332" s="29">
        <v>25.63</v>
      </c>
      <c r="CW332" s="29">
        <v>10.1</v>
      </c>
      <c r="CX332" s="28">
        <v>0.36220472440944879</v>
      </c>
      <c r="CY332" s="28">
        <v>0.25978479824467049</v>
      </c>
      <c r="CZ332" s="31">
        <v>23.458415841584159</v>
      </c>
      <c r="DA332" s="5">
        <v>9.2324561403508767</v>
      </c>
      <c r="DB332" s="9"/>
      <c r="DC332" s="9"/>
    </row>
    <row r="333" spans="1:107" ht="20">
      <c r="A333" s="25" t="s">
        <v>454</v>
      </c>
      <c r="B333" s="25" t="s">
        <v>455</v>
      </c>
      <c r="C333" s="26" t="s">
        <v>107</v>
      </c>
      <c r="D333" s="26" t="s">
        <v>1137</v>
      </c>
      <c r="E333" s="32" t="s">
        <v>99</v>
      </c>
      <c r="F333" s="32" t="s">
        <v>1138</v>
      </c>
      <c r="G333" s="27">
        <v>0.88</v>
      </c>
      <c r="H333" s="27">
        <v>1.311118702138701</v>
      </c>
      <c r="I333" s="28">
        <v>9.0499999999999997E-2</v>
      </c>
      <c r="J333" s="28">
        <v>0.17975624254355244</v>
      </c>
      <c r="K333" s="28">
        <v>4.7E-2</v>
      </c>
      <c r="L333" s="28">
        <v>0.1081</v>
      </c>
      <c r="M333" s="28">
        <v>8.9722999999999997E-2</v>
      </c>
      <c r="N333" s="28">
        <v>0.1415169843959144</v>
      </c>
      <c r="O333" s="28">
        <v>-6.0602567710590305E-2</v>
      </c>
      <c r="P333" s="28">
        <v>-0.10168531863317572</v>
      </c>
      <c r="Q333" s="29">
        <v>3016.3</v>
      </c>
      <c r="R333" s="29">
        <v>1499.2202822677407</v>
      </c>
      <c r="S333" s="29">
        <v>727.7</v>
      </c>
      <c r="T333" s="29">
        <v>2226.9202822677407</v>
      </c>
      <c r="U333" s="29">
        <v>5243.2202822677409</v>
      </c>
      <c r="V333" s="29">
        <v>158.6</v>
      </c>
      <c r="W333" s="29">
        <v>5084.6202822677405</v>
      </c>
      <c r="X333" s="30">
        <v>3.0248586071498038E-2</v>
      </c>
      <c r="Y333" s="31">
        <v>4.386007899714787E-3</v>
      </c>
      <c r="Z333" s="30">
        <v>0.85851531270685411</v>
      </c>
      <c r="AA333" s="30">
        <v>0.42472376943594237</v>
      </c>
      <c r="AB333" s="30">
        <v>6.0679026764788579</v>
      </c>
      <c r="AC333" s="30">
        <v>0.7382953559883767</v>
      </c>
      <c r="AD333" s="29">
        <v>0.29599999999999999</v>
      </c>
      <c r="AE333" s="31">
        <v>1.0625555555555559</v>
      </c>
      <c r="AF333" s="30">
        <v>7.0710678118654752E-2</v>
      </c>
      <c r="AG333" s="30" t="s">
        <v>100</v>
      </c>
      <c r="AH333" s="31">
        <v>0.10225303292894281</v>
      </c>
      <c r="AI333" s="1">
        <v>2.6719745222929938</v>
      </c>
      <c r="AJ333" s="31">
        <v>44.422680412371136</v>
      </c>
      <c r="AK333" s="31">
        <v>70.474299065420567</v>
      </c>
      <c r="AL333" s="31">
        <v>26.90909090909091</v>
      </c>
      <c r="AM333" s="31" t="s">
        <v>100</v>
      </c>
      <c r="AN333" s="31">
        <v>8.2188010899182569</v>
      </c>
      <c r="AO333" s="31">
        <v>9.0989441930618415</v>
      </c>
      <c r="AP333" s="31">
        <v>33.884830964351146</v>
      </c>
      <c r="AQ333" s="31">
        <v>9.9717989454162392</v>
      </c>
      <c r="AR333" s="31">
        <v>2.0994168633439938</v>
      </c>
      <c r="AS333" s="31">
        <v>15.338221062647785</v>
      </c>
      <c r="AT333" s="30">
        <v>0</v>
      </c>
      <c r="AU333" s="30">
        <v>0</v>
      </c>
      <c r="AV333" s="28">
        <v>0.39100000000000001</v>
      </c>
      <c r="AW333" s="28">
        <v>-2.9900000000000003E-2</v>
      </c>
      <c r="AX333" s="28">
        <v>0.34200000000000003</v>
      </c>
      <c r="AY333" s="28">
        <v>0.29499999999999998</v>
      </c>
      <c r="AZ333" s="30" t="s">
        <v>100</v>
      </c>
      <c r="BA333" s="30">
        <v>0.13200000000000001</v>
      </c>
      <c r="BB333" s="30">
        <v>0.11915367483296213</v>
      </c>
      <c r="BC333" s="30">
        <v>3.983166576273868E-2</v>
      </c>
      <c r="BD333" s="30">
        <v>0.1313286284136238</v>
      </c>
      <c r="BE333" s="30">
        <v>0.46043554325391806</v>
      </c>
      <c r="BF333" s="30">
        <v>0.33643410852713179</v>
      </c>
      <c r="BG333" s="30">
        <v>9.6699999999999994E-2</v>
      </c>
      <c r="BH333" s="29">
        <v>67.900000000000006</v>
      </c>
      <c r="BI333" s="29">
        <v>42.8</v>
      </c>
      <c r="BJ333" s="29">
        <v>167.8</v>
      </c>
      <c r="BK333" s="29">
        <v>150.05594354645189</v>
      </c>
      <c r="BL333" s="29">
        <v>331.5</v>
      </c>
      <c r="BM333" s="29">
        <v>325.89999999999998</v>
      </c>
      <c r="BN333" s="29">
        <v>232.8</v>
      </c>
      <c r="BO333" s="29">
        <v>509.90000000000003</v>
      </c>
      <c r="BP333" s="29">
        <v>99.572005950203717</v>
      </c>
      <c r="BQ333" s="29">
        <v>12.800000000000011</v>
      </c>
      <c r="BR333" s="29">
        <v>0</v>
      </c>
      <c r="BS333" s="29">
        <v>34.799999999999997</v>
      </c>
      <c r="BT333" s="30">
        <v>0.34949582131953422</v>
      </c>
      <c r="BU333" s="29">
        <v>64.77200595020372</v>
      </c>
      <c r="BV333" s="29">
        <v>-4.8000000000000114</v>
      </c>
      <c r="BW333" s="29">
        <v>8</v>
      </c>
      <c r="BX333" s="29">
        <v>359.2</v>
      </c>
      <c r="BY333" s="29">
        <v>2499.8202822677408</v>
      </c>
      <c r="BZ333" s="29">
        <v>367</v>
      </c>
      <c r="CA333" s="29">
        <v>2421.9202822677407</v>
      </c>
      <c r="CB333" s="29">
        <v>0</v>
      </c>
      <c r="CC333" s="31">
        <v>-9.4E-2</v>
      </c>
      <c r="CD333" s="31">
        <v>1.35</v>
      </c>
      <c r="CE333" s="31">
        <v>0.36</v>
      </c>
      <c r="CF333" s="31" t="s">
        <v>100</v>
      </c>
      <c r="CG333" s="31" t="s">
        <v>100</v>
      </c>
      <c r="CH333" s="29" t="s">
        <v>100</v>
      </c>
      <c r="CI333" s="29" t="s">
        <v>100</v>
      </c>
      <c r="CJ333" s="29">
        <v>0</v>
      </c>
      <c r="CK333" s="28">
        <f t="shared" si="10"/>
        <v>0</v>
      </c>
      <c r="CL333" s="34">
        <f t="shared" si="11"/>
        <v>0.13687486017896647</v>
      </c>
      <c r="CM333" s="29">
        <v>64.5</v>
      </c>
      <c r="CN333" s="29">
        <v>21.7</v>
      </c>
      <c r="CO333" s="29">
        <v>42.8</v>
      </c>
      <c r="CP333" s="29">
        <v>3016.3</v>
      </c>
      <c r="CQ333" s="29">
        <v>509.90000000000003</v>
      </c>
      <c r="CR333" s="29">
        <v>5084.6202822677405</v>
      </c>
      <c r="CS333" s="29" t="s">
        <v>100</v>
      </c>
      <c r="CT333" s="29">
        <v>0</v>
      </c>
      <c r="CU333" s="29">
        <v>150.05594354645189</v>
      </c>
      <c r="CV333" s="29">
        <v>2421.9202822677407</v>
      </c>
      <c r="CW333" s="29">
        <v>232.8</v>
      </c>
      <c r="CX333" s="28">
        <v>0.11915367483296213</v>
      </c>
      <c r="CY333" s="28">
        <v>3.983166576273868E-2</v>
      </c>
      <c r="CZ333" s="31">
        <v>21.841152415239435</v>
      </c>
      <c r="DA333" s="5">
        <v>91.120620842572066</v>
      </c>
      <c r="DB333" s="9"/>
      <c r="DC333" s="9"/>
    </row>
    <row r="334" spans="1:107" ht="20">
      <c r="A334" s="25" t="s">
        <v>653</v>
      </c>
      <c r="B334" s="25" t="s">
        <v>654</v>
      </c>
      <c r="C334" s="26" t="s">
        <v>103</v>
      </c>
      <c r="D334" s="26" t="s">
        <v>1137</v>
      </c>
      <c r="E334" s="32" t="s">
        <v>99</v>
      </c>
      <c r="F334" s="32" t="s">
        <v>1138</v>
      </c>
      <c r="G334" s="27">
        <v>0.79</v>
      </c>
      <c r="H334" s="27">
        <v>3.070566037735849</v>
      </c>
      <c r="I334" s="28">
        <v>9.0499999999999997E-2</v>
      </c>
      <c r="J334" s="28">
        <v>0.33898622641509429</v>
      </c>
      <c r="K334" s="28">
        <v>4.7E-2</v>
      </c>
      <c r="L334" s="28">
        <v>0.1081</v>
      </c>
      <c r="M334" s="28">
        <v>8.9722999999999997E-2</v>
      </c>
      <c r="N334" s="28">
        <v>0.15385383009708736</v>
      </c>
      <c r="O334" s="28">
        <v>-0.41412746935294742</v>
      </c>
      <c r="P334" s="28">
        <v>-4.451070484208941E-2</v>
      </c>
      <c r="Q334" s="29">
        <v>15.9</v>
      </c>
      <c r="R334" s="29">
        <v>0</v>
      </c>
      <c r="S334" s="29">
        <v>45.9</v>
      </c>
      <c r="T334" s="29">
        <v>45.9</v>
      </c>
      <c r="U334" s="29">
        <v>61.8</v>
      </c>
      <c r="V334" s="29">
        <v>0.30099999999999999</v>
      </c>
      <c r="W334" s="29">
        <v>61.498999999999995</v>
      </c>
      <c r="X334" s="30">
        <v>4.8705501618122975E-3</v>
      </c>
      <c r="Y334" s="31">
        <v>0.50694444444444442</v>
      </c>
      <c r="Z334" s="30">
        <v>0.76500000000000001</v>
      </c>
      <c r="AA334" s="30">
        <v>0.74271844660194175</v>
      </c>
      <c r="AB334" s="30">
        <v>3.2553191489361701</v>
      </c>
      <c r="AC334" s="30">
        <v>2.8867924528301887</v>
      </c>
      <c r="AD334" s="29">
        <v>8.9999999999999993E-3</v>
      </c>
      <c r="AE334" s="31">
        <v>1.1743611111111112</v>
      </c>
      <c r="AF334" s="30" t="s">
        <v>100</v>
      </c>
      <c r="AG334" s="30" t="s">
        <v>100</v>
      </c>
      <c r="AH334" s="31">
        <v>0.67857142857142849</v>
      </c>
      <c r="AI334" s="1">
        <v>2.3928571428571428</v>
      </c>
      <c r="AJ334" s="31">
        <v>13.947368421052634</v>
      </c>
      <c r="AK334" s="31" t="s">
        <v>100</v>
      </c>
      <c r="AL334" s="31" t="s">
        <v>100</v>
      </c>
      <c r="AM334" s="31" t="s">
        <v>100</v>
      </c>
      <c r="AN334" s="31">
        <v>1.1276595744680851</v>
      </c>
      <c r="AO334" s="31">
        <v>0.16012084592145015</v>
      </c>
      <c r="AP334" s="31">
        <v>11.473694029850744</v>
      </c>
      <c r="AQ334" s="31">
        <v>8.0390849673202602</v>
      </c>
      <c r="AR334" s="31">
        <v>1.0301512588150554</v>
      </c>
      <c r="AS334" s="31">
        <v>0.61932527693856998</v>
      </c>
      <c r="AT334" s="30" t="s">
        <v>100</v>
      </c>
      <c r="AU334" s="30">
        <v>0</v>
      </c>
      <c r="AV334" s="28" t="s">
        <v>100</v>
      </c>
      <c r="AW334" s="28" t="s">
        <v>100</v>
      </c>
      <c r="AX334" s="28">
        <v>8.6999999999999994E-2</v>
      </c>
      <c r="AY334" s="28" t="s">
        <v>100</v>
      </c>
      <c r="AZ334" s="30" t="s">
        <v>100</v>
      </c>
      <c r="BA334" s="30" t="s">
        <v>100</v>
      </c>
      <c r="BB334" s="30">
        <v>-7.5141242937853112E-2</v>
      </c>
      <c r="BC334" s="30">
        <v>0.10934312525499795</v>
      </c>
      <c r="BD334" s="30">
        <v>-1.3854166666666667E-2</v>
      </c>
      <c r="BE334" s="30">
        <v>5.5833333333333339E-2</v>
      </c>
      <c r="BF334" s="30">
        <v>0</v>
      </c>
      <c r="BG334" s="30" t="s">
        <v>100</v>
      </c>
      <c r="BH334" s="29">
        <v>1.1399999999999999</v>
      </c>
      <c r="BI334" s="29">
        <v>-1.33</v>
      </c>
      <c r="BJ334" s="29">
        <v>5.36</v>
      </c>
      <c r="BK334" s="29">
        <v>5.36</v>
      </c>
      <c r="BL334" s="29">
        <v>99.3</v>
      </c>
      <c r="BM334" s="29">
        <v>96</v>
      </c>
      <c r="BN334" s="29">
        <v>6.77</v>
      </c>
      <c r="BO334" s="29">
        <v>7.65</v>
      </c>
      <c r="BP334" s="29">
        <v>5.36</v>
      </c>
      <c r="BQ334" s="29">
        <v>-17</v>
      </c>
      <c r="BR334" s="29">
        <v>0</v>
      </c>
      <c r="BS334" s="29">
        <v>3.41</v>
      </c>
      <c r="BT334" s="30">
        <v>0.63619402985074625</v>
      </c>
      <c r="BU334" s="29">
        <v>1.9500000000000002</v>
      </c>
      <c r="BV334" s="29">
        <v>12.26</v>
      </c>
      <c r="BW334" s="29">
        <v>-4.74</v>
      </c>
      <c r="BX334" s="29">
        <v>17.7</v>
      </c>
      <c r="BY334" s="29">
        <v>49.02</v>
      </c>
      <c r="BZ334" s="29">
        <v>14.1</v>
      </c>
      <c r="CA334" s="29">
        <v>59.698999999999998</v>
      </c>
      <c r="CB334" s="29">
        <v>0</v>
      </c>
      <c r="CC334" s="31">
        <v>-2.9000000000000001E-2</v>
      </c>
      <c r="CD334" s="31">
        <v>1.34</v>
      </c>
      <c r="CE334" s="31">
        <v>0.36</v>
      </c>
      <c r="CF334" s="31" t="s">
        <v>100</v>
      </c>
      <c r="CG334" s="31" t="s">
        <v>100</v>
      </c>
      <c r="CH334" s="29" t="s">
        <v>100</v>
      </c>
      <c r="CI334" s="29" t="s">
        <v>100</v>
      </c>
      <c r="CJ334" s="29">
        <v>0</v>
      </c>
      <c r="CK334" s="28">
        <f t="shared" si="10"/>
        <v>0</v>
      </c>
      <c r="CL334" s="34">
        <f t="shared" si="11"/>
        <v>1.6633444446305634</v>
      </c>
      <c r="CM334" s="29" t="s">
        <v>100</v>
      </c>
      <c r="CN334" s="29" t="s">
        <v>100</v>
      </c>
      <c r="CO334" s="29" t="s">
        <v>100</v>
      </c>
      <c r="CP334" s="29" t="s">
        <v>100</v>
      </c>
      <c r="CQ334" s="29">
        <v>7.65</v>
      </c>
      <c r="CR334" s="29">
        <v>61.498999999999995</v>
      </c>
      <c r="CS334" s="29" t="s">
        <v>100</v>
      </c>
      <c r="CT334" s="29">
        <v>0</v>
      </c>
      <c r="CU334" s="29">
        <v>5.36</v>
      </c>
      <c r="CV334" s="29">
        <v>59.698999999999998</v>
      </c>
      <c r="CW334" s="29">
        <v>6.77</v>
      </c>
      <c r="CX334" s="28">
        <v>-7.5141242937853112E-2</v>
      </c>
      <c r="CY334" s="28">
        <v>0.10934312525499795</v>
      </c>
      <c r="CZ334" s="31">
        <v>9.0840472673559827</v>
      </c>
      <c r="DA334" s="5" t="s">
        <v>100</v>
      </c>
      <c r="DB334" s="9"/>
      <c r="DC334" s="9"/>
    </row>
    <row r="335" spans="1:107" ht="20">
      <c r="A335" s="25" t="s">
        <v>1077</v>
      </c>
      <c r="B335" s="25" t="s">
        <v>1078</v>
      </c>
      <c r="C335" s="26" t="s">
        <v>151</v>
      </c>
      <c r="D335" s="26" t="s">
        <v>1137</v>
      </c>
      <c r="E335" s="32" t="s">
        <v>99</v>
      </c>
      <c r="F335" s="32" t="s">
        <v>1138</v>
      </c>
      <c r="G335" s="27">
        <v>0.79</v>
      </c>
      <c r="H335" s="27">
        <v>1.0426162790697675</v>
      </c>
      <c r="I335" s="28">
        <v>9.0499999999999997E-2</v>
      </c>
      <c r="J335" s="28">
        <v>0.15545677325581397</v>
      </c>
      <c r="K335" s="28">
        <v>4.7E-2</v>
      </c>
      <c r="L335" s="28">
        <v>0.1081</v>
      </c>
      <c r="M335" s="28">
        <v>8.9722999999999997E-2</v>
      </c>
      <c r="N335" s="28">
        <v>0.12981593971631206</v>
      </c>
      <c r="O335" s="28">
        <v>-0.1503111421878528</v>
      </c>
      <c r="P335" s="28">
        <v>-0.11208156471631206</v>
      </c>
      <c r="Q335" s="29">
        <v>34.4</v>
      </c>
      <c r="R335" s="29">
        <v>0</v>
      </c>
      <c r="S335" s="29">
        <v>22</v>
      </c>
      <c r="T335" s="29">
        <v>22</v>
      </c>
      <c r="U335" s="29">
        <v>56.4</v>
      </c>
      <c r="V335" s="29">
        <v>0.32300000000000001</v>
      </c>
      <c r="W335" s="29">
        <v>56.076999999999998</v>
      </c>
      <c r="X335" s="30">
        <v>5.7269503546099297E-3</v>
      </c>
      <c r="Y335" s="31">
        <v>0.14929577464788732</v>
      </c>
      <c r="Z335" s="30">
        <v>0.4296875</v>
      </c>
      <c r="AA335" s="30">
        <v>0.39007092198581561</v>
      </c>
      <c r="AB335" s="30">
        <v>0.75342465753424659</v>
      </c>
      <c r="AC335" s="30">
        <v>0.63953488372093026</v>
      </c>
      <c r="AD335" s="29">
        <v>0.01</v>
      </c>
      <c r="AE335" s="31">
        <v>-0.63025000000000009</v>
      </c>
      <c r="AF335" s="30">
        <v>7.7459666924148338E-2</v>
      </c>
      <c r="AG335" s="30" t="s">
        <v>100</v>
      </c>
      <c r="AH335" s="31">
        <v>0.39130434782608703</v>
      </c>
      <c r="AI335" s="1">
        <v>1.4367088607594936</v>
      </c>
      <c r="AJ335" s="31">
        <v>254.81481481481478</v>
      </c>
      <c r="AK335" s="31">
        <v>216.35220125786162</v>
      </c>
      <c r="AL335" s="31" t="s">
        <v>100</v>
      </c>
      <c r="AM335" s="31" t="s">
        <v>100</v>
      </c>
      <c r="AN335" s="31">
        <v>1.178082191780822</v>
      </c>
      <c r="AO335" s="31">
        <v>3.0714285714285716</v>
      </c>
      <c r="AP335" s="31">
        <v>24.70352422907489</v>
      </c>
      <c r="AQ335" s="31">
        <v>11.731589958158995</v>
      </c>
      <c r="AR335" s="31">
        <v>1.1022072842345263</v>
      </c>
      <c r="AS335" s="31">
        <v>5.006875</v>
      </c>
      <c r="AT335" s="30">
        <v>0</v>
      </c>
      <c r="AU335" s="30">
        <v>0</v>
      </c>
      <c r="AV335" s="28" t="s">
        <v>100</v>
      </c>
      <c r="AW335" s="28" t="s">
        <v>100</v>
      </c>
      <c r="AX335" s="28" t="s">
        <v>100</v>
      </c>
      <c r="AY335" s="28" t="s">
        <v>100</v>
      </c>
      <c r="AZ335" s="30" t="s">
        <v>100</v>
      </c>
      <c r="BA335" s="30" t="s">
        <v>100</v>
      </c>
      <c r="BB335" s="30">
        <v>5.1456310679611657E-3</v>
      </c>
      <c r="BC335" s="30">
        <v>1.7734375000000004E-2</v>
      </c>
      <c r="BD335" s="30">
        <v>1.5588235294117648E-2</v>
      </c>
      <c r="BE335" s="30">
        <v>0.22254901960784315</v>
      </c>
      <c r="BF335" s="30">
        <v>0.5</v>
      </c>
      <c r="BG335" s="30" t="s">
        <v>100</v>
      </c>
      <c r="BH335" s="29">
        <v>0.13500000000000001</v>
      </c>
      <c r="BI335" s="29">
        <v>0.159</v>
      </c>
      <c r="BJ335" s="29">
        <v>2.27</v>
      </c>
      <c r="BK335" s="29">
        <v>2.27</v>
      </c>
      <c r="BL335" s="29">
        <v>11.2</v>
      </c>
      <c r="BM335" s="29">
        <v>10.199999999999999</v>
      </c>
      <c r="BN335" s="29">
        <v>4.97</v>
      </c>
      <c r="BO335" s="29">
        <v>4.78</v>
      </c>
      <c r="BP335" s="29">
        <v>1.135</v>
      </c>
      <c r="BQ335" s="29">
        <v>8.26</v>
      </c>
      <c r="BR335" s="29">
        <v>0</v>
      </c>
      <c r="BS335" s="29">
        <v>2.89</v>
      </c>
      <c r="BT335" s="30">
        <v>2.5462555066079298</v>
      </c>
      <c r="BU335" s="29">
        <v>-1.7550000000000001</v>
      </c>
      <c r="BV335" s="29">
        <v>-10.991</v>
      </c>
      <c r="BW335" s="29">
        <v>-2.7310000000000003</v>
      </c>
      <c r="BX335" s="29">
        <v>30.9</v>
      </c>
      <c r="BY335" s="29">
        <v>63.999999999999986</v>
      </c>
      <c r="BZ335" s="29">
        <v>29.2</v>
      </c>
      <c r="CA335" s="29">
        <v>50.877000000000002</v>
      </c>
      <c r="CB335" s="29">
        <v>0</v>
      </c>
      <c r="CC335" s="31">
        <v>-0.15</v>
      </c>
      <c r="CD335" s="31">
        <v>-0.38300000000000001</v>
      </c>
      <c r="CE335" s="31">
        <v>0.36</v>
      </c>
      <c r="CF335" s="31" t="s">
        <v>100</v>
      </c>
      <c r="CG335" s="31" t="s">
        <v>100</v>
      </c>
      <c r="CH335" s="29" t="s">
        <v>100</v>
      </c>
      <c r="CI335" s="29" t="s">
        <v>100</v>
      </c>
      <c r="CJ335" s="29">
        <v>0</v>
      </c>
      <c r="CK335" s="28">
        <f t="shared" si="10"/>
        <v>0</v>
      </c>
      <c r="CL335" s="34">
        <f t="shared" si="11"/>
        <v>0.22013876604359531</v>
      </c>
      <c r="CM335" s="29">
        <v>0.53200000000000003</v>
      </c>
      <c r="CN335" s="29">
        <v>0.36699999999999999</v>
      </c>
      <c r="CO335" s="29">
        <v>0.159</v>
      </c>
      <c r="CP335" s="29">
        <v>34.4</v>
      </c>
      <c r="CQ335" s="29">
        <v>4.78</v>
      </c>
      <c r="CR335" s="29">
        <v>56.076999999999998</v>
      </c>
      <c r="CS335" s="29" t="s">
        <v>100</v>
      </c>
      <c r="CT335" s="29">
        <v>0</v>
      </c>
      <c r="CU335" s="29">
        <v>2.27</v>
      </c>
      <c r="CV335" s="29">
        <v>50.877000000000002</v>
      </c>
      <c r="CW335" s="29">
        <v>4.97</v>
      </c>
      <c r="CX335" s="28">
        <v>5.1456310679611657E-3</v>
      </c>
      <c r="CY335" s="28">
        <v>1.7734375000000004E-2</v>
      </c>
      <c r="CZ335" s="31">
        <v>11.283098591549296</v>
      </c>
      <c r="DA335" s="5" t="s">
        <v>100</v>
      </c>
      <c r="DB335" s="9"/>
      <c r="DC335" s="9"/>
    </row>
    <row r="336" spans="1:107" ht="20">
      <c r="A336" s="25" t="s">
        <v>643</v>
      </c>
      <c r="B336" s="25" t="s">
        <v>644</v>
      </c>
      <c r="C336" s="26" t="s">
        <v>162</v>
      </c>
      <c r="D336" s="26" t="s">
        <v>1137</v>
      </c>
      <c r="E336" s="32" t="s">
        <v>99</v>
      </c>
      <c r="F336" s="32" t="s">
        <v>1138</v>
      </c>
      <c r="G336" s="27">
        <v>1.04</v>
      </c>
      <c r="H336" s="27">
        <v>1.04</v>
      </c>
      <c r="I336" s="28">
        <v>9.0499999999999997E-2</v>
      </c>
      <c r="J336" s="28">
        <v>0.15522</v>
      </c>
      <c r="K336" s="28">
        <v>3.2000000000000001E-2</v>
      </c>
      <c r="L336" s="28">
        <v>9.3100000000000002E-2</v>
      </c>
      <c r="M336" s="28">
        <v>7.7272999999999994E-2</v>
      </c>
      <c r="N336" s="28">
        <v>0.15522</v>
      </c>
      <c r="O336" s="28">
        <v>-0.22935793103448276</v>
      </c>
      <c r="P336" s="28">
        <v>-0.24673945513998802</v>
      </c>
      <c r="Q336" s="29">
        <v>7.24</v>
      </c>
      <c r="R336" s="29">
        <v>0</v>
      </c>
      <c r="S336" s="29">
        <v>0</v>
      </c>
      <c r="T336" s="29">
        <v>0</v>
      </c>
      <c r="U336" s="29">
        <v>7.24</v>
      </c>
      <c r="V336" s="29">
        <v>1.75</v>
      </c>
      <c r="W336" s="29">
        <v>5.49</v>
      </c>
      <c r="X336" s="30">
        <v>0.24171270718232044</v>
      </c>
      <c r="Y336" s="31">
        <v>8.4674005080440304E-3</v>
      </c>
      <c r="Z336" s="30">
        <v>0</v>
      </c>
      <c r="AA336" s="30">
        <v>0</v>
      </c>
      <c r="AB336" s="30">
        <v>0</v>
      </c>
      <c r="AC336" s="30">
        <v>0</v>
      </c>
      <c r="AD336" s="29">
        <v>5.0000000000000001E-3</v>
      </c>
      <c r="AE336" s="31">
        <v>0.69874999999999998</v>
      </c>
      <c r="AF336" s="30">
        <v>4.4721359549995794E-2</v>
      </c>
      <c r="AG336" s="30">
        <v>0.47292837724120551</v>
      </c>
      <c r="AH336" s="31">
        <v>0.42857142857142855</v>
      </c>
      <c r="AI336" s="1" t="s">
        <v>100</v>
      </c>
      <c r="AJ336" s="31" t="s">
        <v>100</v>
      </c>
      <c r="AK336" s="31" t="s">
        <v>100</v>
      </c>
      <c r="AL336" s="31" t="s">
        <v>100</v>
      </c>
      <c r="AM336" s="31" t="s">
        <v>100</v>
      </c>
      <c r="AN336" s="31">
        <v>0.14958677685950414</v>
      </c>
      <c r="AO336" s="31">
        <v>6.4070796460176993E-2</v>
      </c>
      <c r="AP336" s="31" t="s">
        <v>100</v>
      </c>
      <c r="AQ336" s="31">
        <v>3.8936170212765959</v>
      </c>
      <c r="AR336" s="31">
        <v>0.11768488745980708</v>
      </c>
      <c r="AS336" s="31">
        <v>4.8584070796460176E-2</v>
      </c>
      <c r="AT336" s="30" t="s">
        <v>100</v>
      </c>
      <c r="AU336" s="30">
        <v>0</v>
      </c>
      <c r="AV336" s="28" t="s">
        <v>100</v>
      </c>
      <c r="AW336" s="28" t="s">
        <v>100</v>
      </c>
      <c r="AX336" s="28">
        <v>-0.24399999999999999</v>
      </c>
      <c r="AY336" s="28">
        <v>-0.10099999999999999</v>
      </c>
      <c r="AZ336" s="30" t="s">
        <v>100</v>
      </c>
      <c r="BA336" s="30" t="s">
        <v>100</v>
      </c>
      <c r="BB336" s="30">
        <v>-7.4137931034482754E-2</v>
      </c>
      <c r="BC336" s="30">
        <v>-9.1519455139988007E-2</v>
      </c>
      <c r="BD336" s="30">
        <v>-3.9289340101522845E-2</v>
      </c>
      <c r="BE336" s="30">
        <v>-4.8020304568527926E-2</v>
      </c>
      <c r="BF336" s="30">
        <v>0</v>
      </c>
      <c r="BG336" s="30" t="s">
        <v>100</v>
      </c>
      <c r="BH336" s="29">
        <v>-2.66</v>
      </c>
      <c r="BI336" s="29">
        <v>-3.87</v>
      </c>
      <c r="BJ336" s="29">
        <v>-4.7300000000000004</v>
      </c>
      <c r="BK336" s="29">
        <v>-4.7300000000000004</v>
      </c>
      <c r="BL336" s="29">
        <v>113</v>
      </c>
      <c r="BM336" s="29">
        <v>98.5</v>
      </c>
      <c r="BN336" s="29">
        <v>3.13</v>
      </c>
      <c r="BO336" s="29">
        <v>1.41</v>
      </c>
      <c r="BP336" s="29">
        <v>-4.7300000000000004</v>
      </c>
      <c r="BQ336" s="29">
        <v>0</v>
      </c>
      <c r="BR336" s="29">
        <v>0</v>
      </c>
      <c r="BS336" s="29">
        <v>1.2</v>
      </c>
      <c r="BT336" s="30" t="s">
        <v>100</v>
      </c>
      <c r="BU336" s="29">
        <v>-5.9300000000000006</v>
      </c>
      <c r="BV336" s="29">
        <v>-5.07</v>
      </c>
      <c r="BW336" s="29">
        <v>-5.07</v>
      </c>
      <c r="BX336" s="29">
        <v>52.2</v>
      </c>
      <c r="BY336" s="29">
        <v>51.683</v>
      </c>
      <c r="BZ336" s="29">
        <v>48.4</v>
      </c>
      <c r="CA336" s="29">
        <v>46.65</v>
      </c>
      <c r="CB336" s="29">
        <v>0</v>
      </c>
      <c r="CC336" s="31">
        <v>0.14099999999999999</v>
      </c>
      <c r="CD336" s="31">
        <v>0.47599999999999998</v>
      </c>
      <c r="CE336" s="31">
        <v>0.36</v>
      </c>
      <c r="CF336" s="31">
        <v>1.2977891876759222</v>
      </c>
      <c r="CG336" s="31">
        <v>1.3067136392498331</v>
      </c>
      <c r="CH336" s="29">
        <v>0.73179999999999967</v>
      </c>
      <c r="CI336" s="29">
        <v>0.11319999999999993</v>
      </c>
      <c r="CJ336" s="29">
        <v>0</v>
      </c>
      <c r="CK336" s="28">
        <f t="shared" si="10"/>
        <v>0</v>
      </c>
      <c r="CL336" s="34">
        <f t="shared" si="11"/>
        <v>2.422293676312969</v>
      </c>
      <c r="CM336" s="29" t="s">
        <v>100</v>
      </c>
      <c r="CN336" s="29" t="s">
        <v>100</v>
      </c>
      <c r="CO336" s="29" t="s">
        <v>100</v>
      </c>
      <c r="CP336" s="29" t="s">
        <v>100</v>
      </c>
      <c r="CQ336" s="29">
        <v>1.41</v>
      </c>
      <c r="CR336" s="29">
        <v>5.49</v>
      </c>
      <c r="CS336" s="29" t="s">
        <v>100</v>
      </c>
      <c r="CT336" s="29">
        <v>0</v>
      </c>
      <c r="CU336" s="29">
        <v>-4.7300000000000004</v>
      </c>
      <c r="CV336" s="29">
        <v>46.65</v>
      </c>
      <c r="CW336" s="29">
        <v>3.13</v>
      </c>
      <c r="CX336" s="28">
        <v>-7.4137931034482754E-2</v>
      </c>
      <c r="CY336" s="28">
        <v>-9.1519455139988007E-2</v>
      </c>
      <c r="CZ336" s="31">
        <v>1.7539936102236422</v>
      </c>
      <c r="DA336" s="5">
        <v>6.6184210526315788</v>
      </c>
      <c r="DB336" s="9"/>
      <c r="DC336" s="9"/>
    </row>
    <row r="337" spans="1:107" ht="20">
      <c r="A337" s="25" t="s">
        <v>543</v>
      </c>
      <c r="B337" s="25" t="s">
        <v>544</v>
      </c>
      <c r="C337" s="26" t="s">
        <v>138</v>
      </c>
      <c r="D337" s="26" t="s">
        <v>1137</v>
      </c>
      <c r="E337" s="32" t="s">
        <v>99</v>
      </c>
      <c r="F337" s="32" t="s">
        <v>1138</v>
      </c>
      <c r="G337" s="27">
        <v>0.64</v>
      </c>
      <c r="H337" s="27">
        <v>0.71513472441499149</v>
      </c>
      <c r="I337" s="28">
        <v>9.0499999999999997E-2</v>
      </c>
      <c r="J337" s="28">
        <v>0.12581969255955672</v>
      </c>
      <c r="K337" s="28">
        <v>3.2000000000000001E-2</v>
      </c>
      <c r="L337" s="28">
        <v>9.3100000000000002E-2</v>
      </c>
      <c r="M337" s="28">
        <v>7.7272999999999994E-2</v>
      </c>
      <c r="N337" s="28">
        <v>0.11947824084802337</v>
      </c>
      <c r="O337" s="28">
        <v>0.12213299169886002</v>
      </c>
      <c r="P337" s="28">
        <v>9.1010608945913632E-2</v>
      </c>
      <c r="Q337" s="29">
        <v>1385</v>
      </c>
      <c r="R337" s="29">
        <v>0</v>
      </c>
      <c r="S337" s="29">
        <v>208.1</v>
      </c>
      <c r="T337" s="29">
        <v>208.1</v>
      </c>
      <c r="U337" s="29">
        <v>1593.1</v>
      </c>
      <c r="V337" s="29">
        <v>105.7</v>
      </c>
      <c r="W337" s="29">
        <v>1487.3999999999999</v>
      </c>
      <c r="X337" s="30">
        <v>6.6348628460234774E-2</v>
      </c>
      <c r="Y337" s="31">
        <v>1.2834645669291338</v>
      </c>
      <c r="Z337" s="30">
        <v>0.49665871121718375</v>
      </c>
      <c r="AA337" s="30">
        <v>0.13062582386541963</v>
      </c>
      <c r="AB337" s="30">
        <v>0.986723565670934</v>
      </c>
      <c r="AC337" s="30">
        <v>0.15025270758122744</v>
      </c>
      <c r="AD337" s="29">
        <v>0.14499999999999999</v>
      </c>
      <c r="AE337" s="31">
        <v>2.1840833333333336</v>
      </c>
      <c r="AF337" s="30">
        <v>0.22135943621178655</v>
      </c>
      <c r="AG337" s="30">
        <v>0.46146666140885712</v>
      </c>
      <c r="AH337" s="31">
        <v>0.42629482071713148</v>
      </c>
      <c r="AI337" s="1">
        <v>11.272430668841761</v>
      </c>
      <c r="AJ337" s="31">
        <v>23.838209982788296</v>
      </c>
      <c r="AK337" s="31">
        <v>25.412844036697248</v>
      </c>
      <c r="AL337" s="31">
        <v>18.125</v>
      </c>
      <c r="AM337" s="31" t="s">
        <v>100</v>
      </c>
      <c r="AN337" s="31">
        <v>6.5670934091986721</v>
      </c>
      <c r="AO337" s="31">
        <v>7.8648495173197048</v>
      </c>
      <c r="AP337" s="31">
        <v>21.525325615050651</v>
      </c>
      <c r="AQ337" s="31">
        <v>15.640378548895898</v>
      </c>
      <c r="AR337" s="31">
        <v>4.7475263325885724</v>
      </c>
      <c r="AS337" s="31">
        <v>8.4463373083475286</v>
      </c>
      <c r="AT337" s="30">
        <v>0.29724770642201831</v>
      </c>
      <c r="AU337" s="30">
        <v>1.1696750902527074E-2</v>
      </c>
      <c r="AV337" s="28" t="s">
        <v>100</v>
      </c>
      <c r="AW337" s="28" t="s">
        <v>100</v>
      </c>
      <c r="AX337" s="28" t="s">
        <v>100</v>
      </c>
      <c r="AY337" s="28" t="s">
        <v>100</v>
      </c>
      <c r="AZ337" s="30" t="s">
        <v>100</v>
      </c>
      <c r="BA337" s="30">
        <v>0.254</v>
      </c>
      <c r="BB337" s="30">
        <v>0.24795268425841674</v>
      </c>
      <c r="BC337" s="30">
        <v>0.21048884979393701</v>
      </c>
      <c r="BD337" s="30">
        <v>0.33476658476658472</v>
      </c>
      <c r="BE337" s="30">
        <v>0.42444717444717439</v>
      </c>
      <c r="BF337" s="30">
        <v>0.21866295264623956</v>
      </c>
      <c r="BG337" s="30">
        <v>0.13930000000000001</v>
      </c>
      <c r="BH337" s="29">
        <v>58.1</v>
      </c>
      <c r="BI337" s="29">
        <v>54.5</v>
      </c>
      <c r="BJ337" s="29">
        <v>69.099999999999994</v>
      </c>
      <c r="BK337" s="29">
        <v>69.099999999999994</v>
      </c>
      <c r="BL337" s="29">
        <v>176.1</v>
      </c>
      <c r="BM337" s="29">
        <v>162.80000000000001</v>
      </c>
      <c r="BN337" s="29">
        <v>85.4</v>
      </c>
      <c r="BO337" s="29">
        <v>95.1</v>
      </c>
      <c r="BP337" s="29">
        <v>53.99038997214484</v>
      </c>
      <c r="BQ337" s="29">
        <v>32.799999999999997</v>
      </c>
      <c r="BR337" s="29">
        <v>0</v>
      </c>
      <c r="BS337" s="29">
        <v>28.36</v>
      </c>
      <c r="BT337" s="30">
        <v>0.52527866560385506</v>
      </c>
      <c r="BU337" s="29">
        <v>25.63038997214484</v>
      </c>
      <c r="BV337" s="29">
        <v>-6.6599999999999966</v>
      </c>
      <c r="BW337" s="29">
        <v>26.14</v>
      </c>
      <c r="BX337" s="29">
        <v>219.8</v>
      </c>
      <c r="BY337" s="29">
        <v>256.5</v>
      </c>
      <c r="BZ337" s="29">
        <v>210.9</v>
      </c>
      <c r="CA337" s="29">
        <v>313.3</v>
      </c>
      <c r="CB337" s="29">
        <v>-16.2</v>
      </c>
      <c r="CC337" s="31">
        <v>0.68100000000000005</v>
      </c>
      <c r="CD337" s="31" t="s">
        <v>100</v>
      </c>
      <c r="CE337" s="31">
        <v>0.36</v>
      </c>
      <c r="CF337" s="31" t="s">
        <v>100</v>
      </c>
      <c r="CG337" s="31" t="s">
        <v>100</v>
      </c>
      <c r="CH337" s="29" t="s">
        <v>100</v>
      </c>
      <c r="CI337" s="29" t="s">
        <v>100</v>
      </c>
      <c r="CJ337" s="29">
        <v>-16.2</v>
      </c>
      <c r="CK337" s="28" t="str">
        <f t="shared" si="10"/>
        <v>NA</v>
      </c>
      <c r="CL337" s="34">
        <f t="shared" si="11"/>
        <v>0.56208107245451644</v>
      </c>
      <c r="CM337" s="29">
        <v>71.8</v>
      </c>
      <c r="CN337" s="29">
        <v>15.7</v>
      </c>
      <c r="CO337" s="29">
        <v>54.5</v>
      </c>
      <c r="CP337" s="29">
        <v>1385</v>
      </c>
      <c r="CQ337" s="29">
        <v>95.1</v>
      </c>
      <c r="CR337" s="29">
        <v>1487.3999999999999</v>
      </c>
      <c r="CS337" s="29">
        <v>-6.6599999999999966</v>
      </c>
      <c r="CT337" s="29">
        <v>0</v>
      </c>
      <c r="CU337" s="29">
        <v>69.099999999999994</v>
      </c>
      <c r="CV337" s="29">
        <v>313.3</v>
      </c>
      <c r="CW337" s="29">
        <v>85.4</v>
      </c>
      <c r="CX337" s="28">
        <v>0.24795268425841674</v>
      </c>
      <c r="CY337" s="28">
        <v>0.21048884979393701</v>
      </c>
      <c r="CZ337" s="31">
        <v>17.41686182669789</v>
      </c>
      <c r="DA337" s="5" t="s">
        <v>100</v>
      </c>
      <c r="DB337" s="9"/>
      <c r="DC337" s="9"/>
    </row>
    <row r="338" spans="1:107" ht="20">
      <c r="A338" s="25" t="s">
        <v>1057</v>
      </c>
      <c r="B338" s="25" t="s">
        <v>1058</v>
      </c>
      <c r="C338" s="26" t="s">
        <v>143</v>
      </c>
      <c r="D338" s="26" t="s">
        <v>1137</v>
      </c>
      <c r="E338" s="32" t="s">
        <v>99</v>
      </c>
      <c r="F338" s="32" t="s">
        <v>1138</v>
      </c>
      <c r="G338" s="27">
        <v>0.56000000000000005</v>
      </c>
      <c r="H338" s="27">
        <v>0.74213980028530679</v>
      </c>
      <c r="I338" s="28">
        <v>9.0499999999999997E-2</v>
      </c>
      <c r="J338" s="28">
        <v>0.12826365192582026</v>
      </c>
      <c r="K338" s="28">
        <v>4.1999999999999996E-2</v>
      </c>
      <c r="L338" s="28">
        <v>0.1031</v>
      </c>
      <c r="M338" s="28">
        <v>8.5572999999999996E-2</v>
      </c>
      <c r="N338" s="28">
        <v>0.1177862906350915</v>
      </c>
      <c r="O338" s="28">
        <v>-0.20113402229619065</v>
      </c>
      <c r="P338" s="28">
        <v>-0.1778302789048862</v>
      </c>
      <c r="Q338" s="29">
        <v>140.19999999999999</v>
      </c>
      <c r="R338" s="29">
        <v>0</v>
      </c>
      <c r="S338" s="29">
        <v>45.6</v>
      </c>
      <c r="T338" s="29">
        <v>45.6</v>
      </c>
      <c r="U338" s="29">
        <v>185.79999999999998</v>
      </c>
      <c r="V338" s="29">
        <v>28.5</v>
      </c>
      <c r="W338" s="29">
        <v>157.29999999999998</v>
      </c>
      <c r="X338" s="30">
        <v>0.15339074273412273</v>
      </c>
      <c r="Y338" s="31">
        <v>5.447979577859411E-2</v>
      </c>
      <c r="Z338" s="30">
        <v>0.34624145785876997</v>
      </c>
      <c r="AA338" s="30">
        <v>0.24542518837459637</v>
      </c>
      <c r="AB338" s="30">
        <v>0.52961672473867605</v>
      </c>
      <c r="AC338" s="30">
        <v>0.32524964336661916</v>
      </c>
      <c r="AD338" s="29">
        <v>1.7000000000000001E-2</v>
      </c>
      <c r="AE338" s="31">
        <v>0.5663611111111112</v>
      </c>
      <c r="AF338" s="30">
        <v>0.11832159566199232</v>
      </c>
      <c r="AG338" s="30">
        <v>0.66302351283452132</v>
      </c>
      <c r="AH338" s="31">
        <v>0.24324324324324323</v>
      </c>
      <c r="AI338" s="1" t="s">
        <v>100</v>
      </c>
      <c r="AJ338" s="31" t="s">
        <v>100</v>
      </c>
      <c r="AK338" s="31" t="s">
        <v>100</v>
      </c>
      <c r="AL338" s="31" t="s">
        <v>100</v>
      </c>
      <c r="AM338" s="31" t="s">
        <v>100</v>
      </c>
      <c r="AN338" s="31">
        <v>1.6283391405342624</v>
      </c>
      <c r="AO338" s="31">
        <v>5.0981818181818177</v>
      </c>
      <c r="AP338" s="31" t="s">
        <v>100</v>
      </c>
      <c r="AQ338" s="31" t="s">
        <v>100</v>
      </c>
      <c r="AR338" s="31">
        <v>1.5242248062015504</v>
      </c>
      <c r="AS338" s="31">
        <v>5.72</v>
      </c>
      <c r="AT338" s="30" t="s">
        <v>100</v>
      </c>
      <c r="AU338" s="30">
        <v>0</v>
      </c>
      <c r="AV338" s="28" t="s">
        <v>100</v>
      </c>
      <c r="AW338" s="28" t="s">
        <v>100</v>
      </c>
      <c r="AX338" s="28">
        <v>0.28100000000000003</v>
      </c>
      <c r="AY338" s="28" t="s">
        <v>100</v>
      </c>
      <c r="AZ338" s="30" t="s">
        <v>100</v>
      </c>
      <c r="BA338" s="30" t="s">
        <v>100</v>
      </c>
      <c r="BB338" s="30">
        <v>-7.2870370370370377E-2</v>
      </c>
      <c r="BC338" s="30">
        <v>-6.0043988269794714E-2</v>
      </c>
      <c r="BD338" s="30">
        <v>-0.2861818181818182</v>
      </c>
      <c r="BE338" s="30">
        <v>-0.29781818181818182</v>
      </c>
      <c r="BF338" s="30">
        <v>0</v>
      </c>
      <c r="BG338" s="30">
        <v>7.9100000000000004E-2</v>
      </c>
      <c r="BH338" s="29">
        <v>-8.1</v>
      </c>
      <c r="BI338" s="29">
        <v>-7.87</v>
      </c>
      <c r="BJ338" s="29">
        <v>-8.19</v>
      </c>
      <c r="BK338" s="29">
        <v>-8.19</v>
      </c>
      <c r="BL338" s="29">
        <v>27.5</v>
      </c>
      <c r="BM338" s="29">
        <v>27.5</v>
      </c>
      <c r="BN338" s="29">
        <v>-1.71</v>
      </c>
      <c r="BO338" s="29">
        <v>-2.12</v>
      </c>
      <c r="BP338" s="29">
        <v>-8.19</v>
      </c>
      <c r="BQ338" s="29">
        <v>5.65</v>
      </c>
      <c r="BR338" s="29">
        <v>0</v>
      </c>
      <c r="BS338" s="29">
        <v>2.19</v>
      </c>
      <c r="BT338" s="30" t="s">
        <v>100</v>
      </c>
      <c r="BU338" s="29">
        <v>-10.379999999999999</v>
      </c>
      <c r="BV338" s="29">
        <v>-15.71</v>
      </c>
      <c r="BW338" s="29">
        <v>-10.06</v>
      </c>
      <c r="BX338" s="29">
        <v>108</v>
      </c>
      <c r="BY338" s="29">
        <v>136.4</v>
      </c>
      <c r="BZ338" s="29">
        <v>86.1</v>
      </c>
      <c r="CA338" s="29">
        <v>103.19999999999999</v>
      </c>
      <c r="CB338" s="29">
        <v>0</v>
      </c>
      <c r="CC338" s="31">
        <v>0.52300000000000002</v>
      </c>
      <c r="CD338" s="31">
        <v>-0.44400000000000001</v>
      </c>
      <c r="CE338" s="31">
        <v>0.36</v>
      </c>
      <c r="CF338" s="31" t="s">
        <v>100</v>
      </c>
      <c r="CG338" s="31" t="s">
        <v>100</v>
      </c>
      <c r="CH338" s="29" t="s">
        <v>100</v>
      </c>
      <c r="CI338" s="29" t="s">
        <v>100</v>
      </c>
      <c r="CJ338" s="29">
        <v>0</v>
      </c>
      <c r="CK338" s="28">
        <f t="shared" si="10"/>
        <v>0</v>
      </c>
      <c r="CL338" s="34">
        <f t="shared" si="11"/>
        <v>0.26647286821705429</v>
      </c>
      <c r="CM338" s="29" t="s">
        <v>100</v>
      </c>
      <c r="CN338" s="29" t="s">
        <v>100</v>
      </c>
      <c r="CO338" s="29" t="s">
        <v>100</v>
      </c>
      <c r="CP338" s="29" t="s">
        <v>100</v>
      </c>
      <c r="CQ338" s="29" t="s">
        <v>100</v>
      </c>
      <c r="CR338" s="29" t="s">
        <v>100</v>
      </c>
      <c r="CS338" s="29" t="s">
        <v>100</v>
      </c>
      <c r="CT338" s="29">
        <v>0</v>
      </c>
      <c r="CU338" s="29">
        <v>-8.19</v>
      </c>
      <c r="CV338" s="29">
        <v>103.19999999999999</v>
      </c>
      <c r="CW338" s="29">
        <v>-1.71</v>
      </c>
      <c r="CX338" s="28">
        <v>-7.2870370370370377E-2</v>
      </c>
      <c r="CY338" s="28">
        <v>-6.0043988269794714E-2</v>
      </c>
      <c r="CZ338" s="31" t="s">
        <v>100</v>
      </c>
      <c r="DA338" s="5">
        <v>32.86363636363636</v>
      </c>
      <c r="DB338" s="9"/>
      <c r="DC338" s="9"/>
    </row>
    <row r="339" spans="1:107" ht="20">
      <c r="A339" s="25" t="s">
        <v>745</v>
      </c>
      <c r="B339" s="25" t="s">
        <v>746</v>
      </c>
      <c r="C339" s="26" t="s">
        <v>120</v>
      </c>
      <c r="D339" s="26" t="s">
        <v>1137</v>
      </c>
      <c r="E339" s="32" t="s">
        <v>99</v>
      </c>
      <c r="F339" s="32" t="s">
        <v>1138</v>
      </c>
      <c r="G339" s="27">
        <v>0.67</v>
      </c>
      <c r="H339" s="27">
        <v>0.8169073050765121</v>
      </c>
      <c r="I339" s="28">
        <v>9.0499999999999997E-2</v>
      </c>
      <c r="J339" s="28">
        <v>0.13503011110942434</v>
      </c>
      <c r="K339" s="28">
        <v>4.1999999999999996E-2</v>
      </c>
      <c r="L339" s="28">
        <v>0.1031</v>
      </c>
      <c r="M339" s="28">
        <v>8.5572999999999996E-2</v>
      </c>
      <c r="N339" s="28">
        <v>0.12321255309773366</v>
      </c>
      <c r="O339" s="28">
        <v>-3.0268206347519575E-2</v>
      </c>
      <c r="P339" s="28">
        <v>-5.0135999633656558E-2</v>
      </c>
      <c r="Q339" s="29">
        <v>17.899999999999999</v>
      </c>
      <c r="R339" s="29">
        <v>0</v>
      </c>
      <c r="S339" s="29">
        <v>5.62</v>
      </c>
      <c r="T339" s="29">
        <v>5.62</v>
      </c>
      <c r="U339" s="29">
        <v>23.52</v>
      </c>
      <c r="V339" s="29">
        <v>0.747</v>
      </c>
      <c r="W339" s="29">
        <v>22.773</v>
      </c>
      <c r="X339" s="30">
        <v>3.1760204081632652E-2</v>
      </c>
      <c r="Y339" s="31" t="s">
        <v>100</v>
      </c>
      <c r="Z339" s="30">
        <v>0.31895573212258793</v>
      </c>
      <c r="AA339" s="30">
        <v>0.23894557823129253</v>
      </c>
      <c r="AB339" s="30">
        <v>0.46833333333333332</v>
      </c>
      <c r="AC339" s="30">
        <v>0.31396648044692743</v>
      </c>
      <c r="AD339" s="29">
        <v>2.5999999999999999E-2</v>
      </c>
      <c r="AE339" s="31">
        <v>1.3892500000000003</v>
      </c>
      <c r="AF339" s="30">
        <v>0.12649110640673517</v>
      </c>
      <c r="AG339" s="30">
        <v>0.72574272300864306</v>
      </c>
      <c r="AH339" s="31">
        <v>0.46478873239436624</v>
      </c>
      <c r="AI339" s="1">
        <v>3.5349716446124764</v>
      </c>
      <c r="AJ339" s="31">
        <v>13.065693430656932</v>
      </c>
      <c r="AK339" s="31">
        <v>13.560606060606059</v>
      </c>
      <c r="AL339" s="31" t="s">
        <v>100</v>
      </c>
      <c r="AM339" s="31" t="s">
        <v>100</v>
      </c>
      <c r="AN339" s="31">
        <v>1.4916666666666665</v>
      </c>
      <c r="AO339" s="31">
        <v>0.32545454545454544</v>
      </c>
      <c r="AP339" s="31">
        <v>12.17807486631016</v>
      </c>
      <c r="AQ339" s="31">
        <v>7.094392523364486</v>
      </c>
      <c r="AR339" s="31">
        <v>1.3496710721270668</v>
      </c>
      <c r="AS339" s="31">
        <v>0.41405454545454545</v>
      </c>
      <c r="AT339" s="30">
        <v>0.15984848484848482</v>
      </c>
      <c r="AU339" s="30">
        <v>1.1787709497206705E-2</v>
      </c>
      <c r="AV339" s="28">
        <v>0.315</v>
      </c>
      <c r="AW339" s="28">
        <v>1.6E-2</v>
      </c>
      <c r="AX339" s="28">
        <v>0.24199999999999999</v>
      </c>
      <c r="AY339" s="28">
        <v>0.19500000000000001</v>
      </c>
      <c r="AZ339" s="30" t="s">
        <v>100</v>
      </c>
      <c r="BA339" s="30" t="s">
        <v>100</v>
      </c>
      <c r="BB339" s="30">
        <v>0.10476190476190476</v>
      </c>
      <c r="BC339" s="30">
        <v>7.3076553464077099E-2</v>
      </c>
      <c r="BD339" s="30">
        <v>2.4765478424015011E-2</v>
      </c>
      <c r="BE339" s="30">
        <v>3.5084427767354598E-2</v>
      </c>
      <c r="BF339" s="30">
        <v>0.3016304347826087</v>
      </c>
      <c r="BG339" s="30">
        <v>0.29760000000000003</v>
      </c>
      <c r="BH339" s="29">
        <v>1.37</v>
      </c>
      <c r="BI339" s="29">
        <v>1.32</v>
      </c>
      <c r="BJ339" s="29">
        <v>1.87</v>
      </c>
      <c r="BK339" s="29">
        <v>1.87</v>
      </c>
      <c r="BL339" s="29">
        <v>55</v>
      </c>
      <c r="BM339" s="29">
        <v>53.3</v>
      </c>
      <c r="BN339" s="29">
        <v>3.28</v>
      </c>
      <c r="BO339" s="29">
        <v>3.21</v>
      </c>
      <c r="BP339" s="29">
        <v>1.3059510869565218</v>
      </c>
      <c r="BQ339" s="29">
        <v>1.1100000000000001</v>
      </c>
      <c r="BR339" s="29">
        <v>0</v>
      </c>
      <c r="BS339" s="29">
        <v>1.87</v>
      </c>
      <c r="BT339" s="30">
        <v>1.4319066147859922</v>
      </c>
      <c r="BU339" s="29">
        <v>-0.56404891304347826</v>
      </c>
      <c r="BV339" s="29">
        <v>-1.6600000000000001</v>
      </c>
      <c r="BW339" s="29">
        <v>-0.55000000000000004</v>
      </c>
      <c r="BX339" s="29">
        <v>12.6</v>
      </c>
      <c r="BY339" s="29">
        <v>17.870999999999999</v>
      </c>
      <c r="BZ339" s="29">
        <v>12</v>
      </c>
      <c r="CA339" s="29">
        <v>16.873000000000001</v>
      </c>
      <c r="CB339" s="29">
        <v>-0.21099999999999999</v>
      </c>
      <c r="CC339" s="31">
        <v>0.61199999999999999</v>
      </c>
      <c r="CD339" s="31">
        <v>0.27300000000000002</v>
      </c>
      <c r="CE339" s="31">
        <v>0.36</v>
      </c>
      <c r="CF339" s="31">
        <v>1.0969058178603301</v>
      </c>
      <c r="CG339" s="31">
        <v>1.6981618921014963</v>
      </c>
      <c r="CH339" s="29">
        <v>0.36159999999999998</v>
      </c>
      <c r="CI339" s="29">
        <v>1.0525000000000002</v>
      </c>
      <c r="CJ339" s="29">
        <v>-0.21099999999999999</v>
      </c>
      <c r="CK339" s="28" t="str">
        <f t="shared" si="10"/>
        <v>NA</v>
      </c>
      <c r="CL339" s="34">
        <f t="shared" si="11"/>
        <v>3.2596455876252</v>
      </c>
      <c r="CM339" s="29">
        <v>1.84</v>
      </c>
      <c r="CN339" s="29">
        <v>0.55500000000000005</v>
      </c>
      <c r="CO339" s="29">
        <v>1.32</v>
      </c>
      <c r="CP339" s="29">
        <v>17.899999999999999</v>
      </c>
      <c r="CQ339" s="29">
        <v>3.21</v>
      </c>
      <c r="CR339" s="29">
        <v>22.773</v>
      </c>
      <c r="CS339" s="29">
        <v>-1.6600000000000001</v>
      </c>
      <c r="CT339" s="29">
        <v>0</v>
      </c>
      <c r="CU339" s="29">
        <v>1.87</v>
      </c>
      <c r="CV339" s="29">
        <v>16.873000000000001</v>
      </c>
      <c r="CW339" s="29">
        <v>3.28</v>
      </c>
      <c r="CX339" s="28">
        <v>0.10476190476190476</v>
      </c>
      <c r="CY339" s="28">
        <v>7.3076553464077099E-2</v>
      </c>
      <c r="CZ339" s="31">
        <v>6.9429878048780491</v>
      </c>
      <c r="DA339" s="5">
        <v>8.3265306122448965</v>
      </c>
      <c r="DB339" s="9"/>
      <c r="DC339" s="9"/>
    </row>
    <row r="340" spans="1:107" ht="20">
      <c r="A340" s="25" t="s">
        <v>1107</v>
      </c>
      <c r="B340" s="25" t="s">
        <v>1108</v>
      </c>
      <c r="C340" s="26" t="s">
        <v>116</v>
      </c>
      <c r="D340" s="26" t="s">
        <v>1137</v>
      </c>
      <c r="E340" s="32" t="s">
        <v>99</v>
      </c>
      <c r="F340" s="32" t="s">
        <v>1138</v>
      </c>
      <c r="G340" s="27">
        <v>1.1499999999999999</v>
      </c>
      <c r="H340" s="27">
        <v>1.1790728292904102</v>
      </c>
      <c r="I340" s="28">
        <v>9.0499999999999997E-2</v>
      </c>
      <c r="J340" s="28">
        <v>0.16780609105078212</v>
      </c>
      <c r="K340" s="28">
        <v>3.2000000000000001E-2</v>
      </c>
      <c r="L340" s="28">
        <v>9.3100000000000002E-2</v>
      </c>
      <c r="M340" s="28">
        <v>7.7272999999999994E-2</v>
      </c>
      <c r="N340" s="28">
        <v>0.16498072366780731</v>
      </c>
      <c r="O340" s="28">
        <v>0.19762600771464997</v>
      </c>
      <c r="P340" s="28">
        <v>0.16057920097200384</v>
      </c>
      <c r="Q340" s="29">
        <v>506</v>
      </c>
      <c r="R340" s="29">
        <v>0</v>
      </c>
      <c r="S340" s="29">
        <v>16.3</v>
      </c>
      <c r="T340" s="29">
        <v>16.3</v>
      </c>
      <c r="U340" s="29">
        <v>522.29999999999995</v>
      </c>
      <c r="V340" s="29">
        <v>5.04</v>
      </c>
      <c r="W340" s="29">
        <v>517.26</v>
      </c>
      <c r="X340" s="30">
        <v>9.6496266513498002E-3</v>
      </c>
      <c r="Y340" s="31">
        <v>4.6884767659929154E-2</v>
      </c>
      <c r="Z340" s="30">
        <v>0.15148698884758366</v>
      </c>
      <c r="AA340" s="30">
        <v>3.1208117939881298E-2</v>
      </c>
      <c r="AB340" s="30">
        <v>0.17853231106243156</v>
      </c>
      <c r="AC340" s="30">
        <v>3.2213438735177867E-2</v>
      </c>
      <c r="AD340" s="29">
        <v>0.35199999999999998</v>
      </c>
      <c r="AE340" s="31">
        <v>1.2591666666666668</v>
      </c>
      <c r="AF340" s="30">
        <v>0.14491376746189438</v>
      </c>
      <c r="AG340" s="30">
        <v>0.46579425255608914</v>
      </c>
      <c r="AH340" s="31">
        <v>0.13731343283582095</v>
      </c>
      <c r="AI340" s="1">
        <v>19.178743961352659</v>
      </c>
      <c r="AJ340" s="31">
        <v>16.063492063492063</v>
      </c>
      <c r="AK340" s="31">
        <v>17.094594594594593</v>
      </c>
      <c r="AL340" s="31">
        <v>16.761904761904759</v>
      </c>
      <c r="AM340" s="31">
        <v>1.1473922902494331</v>
      </c>
      <c r="AN340" s="31">
        <v>5.5421686746987957</v>
      </c>
      <c r="AO340" s="31">
        <v>2.3800564440263408</v>
      </c>
      <c r="AP340" s="31">
        <v>13.029219143576825</v>
      </c>
      <c r="AQ340" s="31">
        <v>10.753846153846153</v>
      </c>
      <c r="AR340" s="31">
        <v>5.0434867394695795</v>
      </c>
      <c r="AS340" s="31">
        <v>2.433019755409219</v>
      </c>
      <c r="AT340" s="30">
        <v>0.57770270270270274</v>
      </c>
      <c r="AU340" s="30">
        <v>3.3794466403162061E-2</v>
      </c>
      <c r="AV340" s="28">
        <v>0.20600000000000002</v>
      </c>
      <c r="AW340" s="28">
        <v>0.221</v>
      </c>
      <c r="AX340" s="28">
        <v>5.96E-2</v>
      </c>
      <c r="AY340" s="28">
        <v>0.126</v>
      </c>
      <c r="AZ340" s="30">
        <v>0.14000000000000001</v>
      </c>
      <c r="BA340" s="30">
        <v>0.11900000000000001</v>
      </c>
      <c r="BB340" s="30">
        <v>0.36543209876543209</v>
      </c>
      <c r="BC340" s="30">
        <v>0.32555992463981115</v>
      </c>
      <c r="BD340" s="30">
        <v>0.14881850175967823</v>
      </c>
      <c r="BE340" s="30">
        <v>0.19959778783308196</v>
      </c>
      <c r="BF340" s="30">
        <v>0.21521197007481299</v>
      </c>
      <c r="BG340" s="30">
        <v>8.6400000000000005E-2</v>
      </c>
      <c r="BH340" s="29">
        <v>31.5</v>
      </c>
      <c r="BI340" s="29">
        <v>29.6</v>
      </c>
      <c r="BJ340" s="29">
        <v>39.700000000000003</v>
      </c>
      <c r="BK340" s="29">
        <v>39.700000000000003</v>
      </c>
      <c r="BL340" s="29">
        <v>212.6</v>
      </c>
      <c r="BM340" s="29">
        <v>198.9</v>
      </c>
      <c r="BN340" s="29">
        <v>54.4</v>
      </c>
      <c r="BO340" s="29">
        <v>48.1</v>
      </c>
      <c r="BP340" s="29">
        <v>31.156084788029929</v>
      </c>
      <c r="BQ340" s="29">
        <v>5.6999999999999993</v>
      </c>
      <c r="BR340" s="29">
        <v>0</v>
      </c>
      <c r="BS340" s="29">
        <v>10.19</v>
      </c>
      <c r="BT340" s="30">
        <v>0.32706291786428077</v>
      </c>
      <c r="BU340" s="29">
        <v>20.966084788029931</v>
      </c>
      <c r="BV340" s="29">
        <v>13.710000000000004</v>
      </c>
      <c r="BW340" s="29">
        <v>19.410000000000004</v>
      </c>
      <c r="BX340" s="29">
        <v>81</v>
      </c>
      <c r="BY340" s="29">
        <v>95.7</v>
      </c>
      <c r="BZ340" s="29">
        <v>91.3</v>
      </c>
      <c r="CA340" s="29">
        <v>102.55999999999999</v>
      </c>
      <c r="CB340" s="29">
        <v>-17.100000000000001</v>
      </c>
      <c r="CC340" s="31">
        <v>0.45</v>
      </c>
      <c r="CD340" s="31">
        <v>0.46</v>
      </c>
      <c r="CE340" s="31">
        <v>0.36</v>
      </c>
      <c r="CF340" s="31">
        <v>0.49727431854649928</v>
      </c>
      <c r="CG340" s="31">
        <v>0.54650270758905284</v>
      </c>
      <c r="CH340" s="29">
        <v>23.43</v>
      </c>
      <c r="CI340" s="29">
        <v>13.934999999999999</v>
      </c>
      <c r="CJ340" s="29">
        <v>-17.100000000000001</v>
      </c>
      <c r="CK340" s="28">
        <f t="shared" si="10"/>
        <v>-1.2472647702406998</v>
      </c>
      <c r="CL340" s="34">
        <f t="shared" si="11"/>
        <v>2.072932917316693</v>
      </c>
      <c r="CM340" s="29">
        <v>40.1</v>
      </c>
      <c r="CN340" s="29">
        <v>8.6300000000000008</v>
      </c>
      <c r="CO340" s="29">
        <v>29.6</v>
      </c>
      <c r="CP340" s="29">
        <v>506</v>
      </c>
      <c r="CQ340" s="29">
        <v>48.1</v>
      </c>
      <c r="CR340" s="29">
        <v>517.26</v>
      </c>
      <c r="CS340" s="29">
        <v>13.710000000000004</v>
      </c>
      <c r="CT340" s="29">
        <v>0</v>
      </c>
      <c r="CU340" s="29">
        <v>39.700000000000003</v>
      </c>
      <c r="CV340" s="29">
        <v>102.55999999999999</v>
      </c>
      <c r="CW340" s="29">
        <v>54.4</v>
      </c>
      <c r="CX340" s="28">
        <v>0.36543209876543209</v>
      </c>
      <c r="CY340" s="28">
        <v>0.32555992463981115</v>
      </c>
      <c r="CZ340" s="31">
        <v>9.5084558823529406</v>
      </c>
      <c r="DA340" s="5">
        <v>11.016427104722792</v>
      </c>
      <c r="DB340" s="9"/>
      <c r="DC340" s="9"/>
    </row>
    <row r="341" spans="1:107" ht="20">
      <c r="A341" s="25" t="s">
        <v>276</v>
      </c>
      <c r="B341" s="25" t="s">
        <v>277</v>
      </c>
      <c r="C341" s="26" t="s">
        <v>117</v>
      </c>
      <c r="D341" s="26" t="s">
        <v>1137</v>
      </c>
      <c r="E341" s="32" t="s">
        <v>99</v>
      </c>
      <c r="F341" s="32" t="s">
        <v>1138</v>
      </c>
      <c r="G341" s="27">
        <v>0.89</v>
      </c>
      <c r="H341" s="27">
        <v>0.93855849072061293</v>
      </c>
      <c r="I341" s="28">
        <v>9.0499999999999997E-2</v>
      </c>
      <c r="J341" s="28">
        <v>0.14603954341021547</v>
      </c>
      <c r="K341" s="28">
        <v>3.2000000000000001E-2</v>
      </c>
      <c r="L341" s="28">
        <v>9.3100000000000002E-2</v>
      </c>
      <c r="M341" s="28">
        <v>7.7272999999999994E-2</v>
      </c>
      <c r="N341" s="28">
        <v>0.14160932875341606</v>
      </c>
      <c r="O341" s="28">
        <v>9.4255778733177281E-2</v>
      </c>
      <c r="P341" s="28">
        <v>0.11005207307936118</v>
      </c>
      <c r="Q341" s="29">
        <v>4433.2</v>
      </c>
      <c r="R341" s="29">
        <v>1.6711896539534115</v>
      </c>
      <c r="S341" s="29">
        <v>303.60000000000002</v>
      </c>
      <c r="T341" s="29">
        <v>305.27118965395346</v>
      </c>
      <c r="U341" s="29">
        <v>4738.4711896539529</v>
      </c>
      <c r="V341" s="29">
        <v>409.8</v>
      </c>
      <c r="W341" s="29">
        <v>4328.6711896539528</v>
      </c>
      <c r="X341" s="30">
        <v>8.648359008592546E-2</v>
      </c>
      <c r="Y341" s="31">
        <v>0.26426704880721569</v>
      </c>
      <c r="Z341" s="30">
        <v>0.1313914845003398</v>
      </c>
      <c r="AA341" s="30">
        <v>6.4423983482370231E-2</v>
      </c>
      <c r="AB341" s="30">
        <v>0.15126663180910435</v>
      </c>
      <c r="AC341" s="30">
        <v>6.8860234064322262E-2</v>
      </c>
      <c r="AD341" s="29">
        <v>0.747</v>
      </c>
      <c r="AE341" s="31">
        <v>1.5535555555555556</v>
      </c>
      <c r="AF341" s="30">
        <v>0.22803508501982758</v>
      </c>
      <c r="AG341" s="30">
        <v>0.34271042104422167</v>
      </c>
      <c r="AH341" s="31">
        <v>0.26071608673726676</v>
      </c>
      <c r="AI341" s="1">
        <v>19.44814814814815</v>
      </c>
      <c r="AJ341" s="31">
        <v>9.8647085002225197</v>
      </c>
      <c r="AK341" s="31">
        <v>10.641382621219394</v>
      </c>
      <c r="AL341" s="31">
        <v>11.318181818181818</v>
      </c>
      <c r="AM341" s="31">
        <v>1.7870848732287175</v>
      </c>
      <c r="AN341" s="31">
        <v>2.1967196868341508</v>
      </c>
      <c r="AO341" s="31">
        <v>2.0345112436897659</v>
      </c>
      <c r="AP341" s="31">
        <v>8.2437884126986543</v>
      </c>
      <c r="AQ341" s="31">
        <v>6.8827384053125495</v>
      </c>
      <c r="AR341" s="31">
        <v>2.276964278461286</v>
      </c>
      <c r="AS341" s="31">
        <v>1.9865402430720298</v>
      </c>
      <c r="AT341" s="30">
        <v>0.44359097455592894</v>
      </c>
      <c r="AU341" s="30">
        <v>4.1685464224487961E-2</v>
      </c>
      <c r="AV341" s="28">
        <v>0.10199999999999999</v>
      </c>
      <c r="AW341" s="28">
        <v>9.5799999999999996E-2</v>
      </c>
      <c r="AX341" s="28">
        <v>0.16600000000000001</v>
      </c>
      <c r="AY341" s="28">
        <v>0.13500000000000001</v>
      </c>
      <c r="AZ341" s="30">
        <v>5.5199999999999999E-2</v>
      </c>
      <c r="BA341" s="30">
        <v>6.59E-2</v>
      </c>
      <c r="BB341" s="30">
        <v>0.24029532214339275</v>
      </c>
      <c r="BC341" s="30">
        <v>0.25166140183277724</v>
      </c>
      <c r="BD341" s="30">
        <v>0.20063571566172222</v>
      </c>
      <c r="BE341" s="30">
        <v>0.25288131480890452</v>
      </c>
      <c r="BF341" s="30">
        <v>0.20766894457099472</v>
      </c>
      <c r="BG341" s="30">
        <v>0.152</v>
      </c>
      <c r="BH341" s="29">
        <v>449.4</v>
      </c>
      <c r="BI341" s="29">
        <v>416.6</v>
      </c>
      <c r="BJ341" s="29">
        <v>525.1</v>
      </c>
      <c r="BK341" s="29">
        <v>525.08276206920937</v>
      </c>
      <c r="BL341" s="29">
        <v>2179</v>
      </c>
      <c r="BM341" s="29">
        <v>2076.4</v>
      </c>
      <c r="BN341" s="29">
        <v>676.7</v>
      </c>
      <c r="BO341" s="29">
        <v>628.91700000000003</v>
      </c>
      <c r="BP341" s="29">
        <v>416.03937905787393</v>
      </c>
      <c r="BQ341" s="29">
        <v>31.5</v>
      </c>
      <c r="BR341" s="29">
        <v>0</v>
      </c>
      <c r="BS341" s="29">
        <v>247.2</v>
      </c>
      <c r="BT341" s="30">
        <v>0.59417452395921577</v>
      </c>
      <c r="BU341" s="29">
        <v>168.83937905787394</v>
      </c>
      <c r="BV341" s="29">
        <v>137.90000000000003</v>
      </c>
      <c r="BW341" s="29">
        <v>169.40000000000003</v>
      </c>
      <c r="BX341" s="29">
        <v>1733.7</v>
      </c>
      <c r="BY341" s="29">
        <v>1653.1711896539534</v>
      </c>
      <c r="BZ341" s="29">
        <v>2018.1</v>
      </c>
      <c r="CA341" s="29">
        <v>1901.0711896539535</v>
      </c>
      <c r="CB341" s="29">
        <v>-184.8</v>
      </c>
      <c r="CC341" s="31">
        <v>0.52100000000000002</v>
      </c>
      <c r="CD341" s="31">
        <v>0.63700000000000001</v>
      </c>
      <c r="CE341" s="31">
        <v>0.36</v>
      </c>
      <c r="CF341" s="31">
        <v>0.51471588057541684</v>
      </c>
      <c r="CG341" s="31">
        <v>0.5622476213060279</v>
      </c>
      <c r="CH341" s="29">
        <v>373.66</v>
      </c>
      <c r="CI341" s="29">
        <v>285.16999999999996</v>
      </c>
      <c r="CJ341" s="29">
        <v>-184.8</v>
      </c>
      <c r="CK341" s="28">
        <f t="shared" si="10"/>
        <v>-1.3401015228426394</v>
      </c>
      <c r="CL341" s="34">
        <f t="shared" si="11"/>
        <v>1.1461958983222702</v>
      </c>
      <c r="CM341" s="29">
        <v>526.79999999999995</v>
      </c>
      <c r="CN341" s="29">
        <v>109.4</v>
      </c>
      <c r="CO341" s="29">
        <v>416.6</v>
      </c>
      <c r="CP341" s="29">
        <v>4433.2</v>
      </c>
      <c r="CQ341" s="29">
        <v>628.91700000000003</v>
      </c>
      <c r="CR341" s="29">
        <v>4328.6711896539528</v>
      </c>
      <c r="CS341" s="29">
        <v>137.90000000000003</v>
      </c>
      <c r="CT341" s="29">
        <v>0</v>
      </c>
      <c r="CU341" s="29">
        <v>525.08276206920937</v>
      </c>
      <c r="CV341" s="29">
        <v>1901.0711896539535</v>
      </c>
      <c r="CW341" s="29">
        <v>676.7</v>
      </c>
      <c r="CX341" s="28">
        <v>0.24029532214339275</v>
      </c>
      <c r="CY341" s="28">
        <v>0.25166140183277724</v>
      </c>
      <c r="CZ341" s="31">
        <v>6.3967359090497302</v>
      </c>
      <c r="DA341" s="5">
        <v>13.47962382445141</v>
      </c>
      <c r="DB341" s="9"/>
      <c r="DC341" s="9"/>
    </row>
    <row r="342" spans="1:107" ht="20">
      <c r="A342" s="25" t="s">
        <v>733</v>
      </c>
      <c r="B342" s="25" t="s">
        <v>734</v>
      </c>
      <c r="C342" s="26" t="s">
        <v>132</v>
      </c>
      <c r="D342" s="26" t="s">
        <v>1137</v>
      </c>
      <c r="E342" s="32" t="s">
        <v>99</v>
      </c>
      <c r="F342" s="32" t="s">
        <v>1138</v>
      </c>
      <c r="G342" s="27">
        <v>0.7</v>
      </c>
      <c r="H342" s="27">
        <v>0.87803067788223643</v>
      </c>
      <c r="I342" s="28">
        <v>9.0499999999999997E-2</v>
      </c>
      <c r="J342" s="28">
        <v>0.14056177634834238</v>
      </c>
      <c r="K342" s="28">
        <v>3.6999999999999998E-2</v>
      </c>
      <c r="L342" s="28">
        <v>9.8099999999999993E-2</v>
      </c>
      <c r="M342" s="28">
        <v>8.1422999999999995E-2</v>
      </c>
      <c r="N342" s="28">
        <v>0.12062256280747785</v>
      </c>
      <c r="O342" s="28">
        <v>-0.13433007413169662</v>
      </c>
      <c r="P342" s="28">
        <v>-0.11557943075704653</v>
      </c>
      <c r="Q342" s="29">
        <v>202.1</v>
      </c>
      <c r="R342" s="29">
        <v>0</v>
      </c>
      <c r="S342" s="29">
        <v>102.8</v>
      </c>
      <c r="T342" s="29">
        <v>102.8</v>
      </c>
      <c r="U342" s="29">
        <v>304.89999999999998</v>
      </c>
      <c r="V342" s="29">
        <v>21.2</v>
      </c>
      <c r="W342" s="29">
        <v>283.7</v>
      </c>
      <c r="X342" s="30">
        <v>6.9530993768448679E-2</v>
      </c>
      <c r="Y342" s="31">
        <v>0.85279119913112433</v>
      </c>
      <c r="Z342" s="30">
        <v>0.17819379441844341</v>
      </c>
      <c r="AA342" s="30">
        <v>0.337159724499836</v>
      </c>
      <c r="AB342" s="30">
        <v>0.21683189200590591</v>
      </c>
      <c r="AC342" s="30">
        <v>0.50865907966353285</v>
      </c>
      <c r="AD342" s="29">
        <v>6.0000000000000001E-3</v>
      </c>
      <c r="AE342" s="31">
        <v>1.6298333333333335</v>
      </c>
      <c r="AF342" s="30">
        <v>0.20248456731316589</v>
      </c>
      <c r="AG342" s="30">
        <v>0.5378187653757015</v>
      </c>
      <c r="AH342" s="31">
        <v>0.29411764705882348</v>
      </c>
      <c r="AI342" s="1">
        <v>0.80317040951122853</v>
      </c>
      <c r="AJ342" s="31">
        <v>47</v>
      </c>
      <c r="AK342" s="31">
        <v>67.818791946308721</v>
      </c>
      <c r="AL342" s="31" t="s">
        <v>100</v>
      </c>
      <c r="AM342" s="31" t="s">
        <v>100</v>
      </c>
      <c r="AN342" s="31">
        <v>0.4262813752372917</v>
      </c>
      <c r="AO342" s="31">
        <v>3.514782608695652</v>
      </c>
      <c r="AP342" s="31">
        <v>46.661184210526315</v>
      </c>
      <c r="AQ342" s="31">
        <v>43.848531684698607</v>
      </c>
      <c r="AR342" s="31">
        <v>0.51052726291164297</v>
      </c>
      <c r="AS342" s="31">
        <v>4.9339130434782605</v>
      </c>
      <c r="AT342" s="30">
        <v>0</v>
      </c>
      <c r="AU342" s="30">
        <v>0</v>
      </c>
      <c r="AV342" s="28">
        <v>-0.38700000000000001</v>
      </c>
      <c r="AW342" s="28">
        <v>0.13600000000000001</v>
      </c>
      <c r="AX342" s="28">
        <v>0.129</v>
      </c>
      <c r="AY342" s="28">
        <v>0.26700000000000002</v>
      </c>
      <c r="AZ342" s="30" t="s">
        <v>100</v>
      </c>
      <c r="BA342" s="30" t="s">
        <v>100</v>
      </c>
      <c r="BB342" s="30">
        <v>6.2317022166457547E-3</v>
      </c>
      <c r="BC342" s="30">
        <v>5.0431320504313202E-3</v>
      </c>
      <c r="BD342" s="30">
        <v>5.2189141856392292E-2</v>
      </c>
      <c r="BE342" s="30">
        <v>0.10647985989492119</v>
      </c>
      <c r="BF342" s="30">
        <v>0.5</v>
      </c>
      <c r="BG342" s="30">
        <v>0.20559999999999998</v>
      </c>
      <c r="BH342" s="29">
        <v>4.3</v>
      </c>
      <c r="BI342" s="29">
        <v>2.98</v>
      </c>
      <c r="BJ342" s="29">
        <v>6.08</v>
      </c>
      <c r="BK342" s="29">
        <v>6.08</v>
      </c>
      <c r="BL342" s="29">
        <v>57.5</v>
      </c>
      <c r="BM342" s="29">
        <v>57.1</v>
      </c>
      <c r="BN342" s="29">
        <v>2.4300000000000002</v>
      </c>
      <c r="BO342" s="29">
        <v>6.47</v>
      </c>
      <c r="BP342" s="29">
        <v>3.04</v>
      </c>
      <c r="BQ342" s="29">
        <v>12.900000000000002</v>
      </c>
      <c r="BR342" s="29">
        <v>0</v>
      </c>
      <c r="BS342" s="29">
        <v>4.05</v>
      </c>
      <c r="BT342" s="30">
        <v>1.3322368421052631</v>
      </c>
      <c r="BU342" s="29">
        <v>-1.0099999999999998</v>
      </c>
      <c r="BV342" s="29">
        <v>-13.970000000000002</v>
      </c>
      <c r="BW342" s="29">
        <v>-1.0699999999999998</v>
      </c>
      <c r="BX342" s="29">
        <v>478.2</v>
      </c>
      <c r="BY342" s="29">
        <v>602.80000000000007</v>
      </c>
      <c r="BZ342" s="29">
        <v>474.1</v>
      </c>
      <c r="CA342" s="29">
        <v>555.69999999999993</v>
      </c>
      <c r="CB342" s="29">
        <v>0</v>
      </c>
      <c r="CC342" s="31">
        <v>0.72599999999999998</v>
      </c>
      <c r="CD342" s="31">
        <v>0.30399999999999999</v>
      </c>
      <c r="CE342" s="31">
        <v>0.36</v>
      </c>
      <c r="CF342" s="31" t="s">
        <v>100</v>
      </c>
      <c r="CG342" s="31" t="s">
        <v>100</v>
      </c>
      <c r="CH342" s="29" t="s">
        <v>100</v>
      </c>
      <c r="CI342" s="29" t="s">
        <v>100</v>
      </c>
      <c r="CJ342" s="29">
        <v>0</v>
      </c>
      <c r="CK342" s="28">
        <f t="shared" si="10"/>
        <v>0</v>
      </c>
      <c r="CL342" s="34">
        <f t="shared" si="11"/>
        <v>0.10347309699478137</v>
      </c>
      <c r="CM342" s="29">
        <v>4.59</v>
      </c>
      <c r="CN342" s="29">
        <v>2.42</v>
      </c>
      <c r="CO342" s="29">
        <v>2.98</v>
      </c>
      <c r="CP342" s="29">
        <v>202.1</v>
      </c>
      <c r="CQ342" s="29">
        <v>6.47</v>
      </c>
      <c r="CR342" s="29">
        <v>283.7</v>
      </c>
      <c r="CS342" s="29" t="s">
        <v>100</v>
      </c>
      <c r="CT342" s="29">
        <v>0</v>
      </c>
      <c r="CU342" s="29">
        <v>6.08</v>
      </c>
      <c r="CV342" s="29">
        <v>555.69999999999993</v>
      </c>
      <c r="CW342" s="29">
        <v>2.4300000000000002</v>
      </c>
      <c r="CX342" s="28">
        <v>6.2317022166457547E-3</v>
      </c>
      <c r="CY342" s="28">
        <v>5.0431320504313202E-3</v>
      </c>
      <c r="CZ342" s="31">
        <v>116.74897119341563</v>
      </c>
      <c r="DA342" s="5">
        <v>13.620673142580049</v>
      </c>
      <c r="DB342" s="9"/>
      <c r="DC342" s="9"/>
    </row>
    <row r="343" spans="1:107" ht="20">
      <c r="A343" s="25" t="s">
        <v>689</v>
      </c>
      <c r="B343" s="25" t="s">
        <v>690</v>
      </c>
      <c r="C343" s="26" t="s">
        <v>159</v>
      </c>
      <c r="D343" s="26" t="s">
        <v>1137</v>
      </c>
      <c r="E343" s="32" t="s">
        <v>99</v>
      </c>
      <c r="F343" s="32" t="s">
        <v>1138</v>
      </c>
      <c r="G343" s="27">
        <v>0.84</v>
      </c>
      <c r="H343" s="27">
        <v>0.91097865372952547</v>
      </c>
      <c r="I343" s="28">
        <v>9.0499999999999997E-2</v>
      </c>
      <c r="J343" s="28">
        <v>0.14354356816252206</v>
      </c>
      <c r="K343" s="28">
        <v>4.7E-2</v>
      </c>
      <c r="L343" s="28">
        <v>0.1081</v>
      </c>
      <c r="M343" s="28">
        <v>8.9722999999999997E-2</v>
      </c>
      <c r="N343" s="28">
        <v>0.13778419818007465</v>
      </c>
      <c r="O343" s="28">
        <v>-2.1659911652826769E-2</v>
      </c>
      <c r="P343" s="28">
        <v>1.0921488738063645E-2</v>
      </c>
      <c r="Q343" s="29">
        <v>103.9</v>
      </c>
      <c r="R343" s="29">
        <v>9.0107620249960974</v>
      </c>
      <c r="S343" s="29">
        <v>3.44</v>
      </c>
      <c r="T343" s="29">
        <v>12.450762024996097</v>
      </c>
      <c r="U343" s="29">
        <v>116.3507620249961</v>
      </c>
      <c r="V343" s="29">
        <v>0.59</v>
      </c>
      <c r="W343" s="29">
        <v>115.7607620249961</v>
      </c>
      <c r="X343" s="30">
        <v>5.0708735356047594E-3</v>
      </c>
      <c r="Y343" s="31">
        <v>5.1923076923076922E-3</v>
      </c>
      <c r="Z343" s="30">
        <v>0.27637184068247012</v>
      </c>
      <c r="AA343" s="30">
        <v>0.10701057567909396</v>
      </c>
      <c r="AB343" s="30">
        <v>0.38192521549067782</v>
      </c>
      <c r="AC343" s="30">
        <v>0.11983409071218572</v>
      </c>
      <c r="AD343" s="29">
        <v>0.08</v>
      </c>
      <c r="AE343" s="31">
        <v>1.406527777777778</v>
      </c>
      <c r="AF343" s="30">
        <v>0.1</v>
      </c>
      <c r="AG343" s="30">
        <v>0.8115</v>
      </c>
      <c r="AH343" s="31">
        <v>0.13548387096774187</v>
      </c>
      <c r="AI343" s="1">
        <v>17.53315649867374</v>
      </c>
      <c r="AJ343" s="31">
        <v>18.164335664335667</v>
      </c>
      <c r="AK343" s="31">
        <v>23.613636363636363</v>
      </c>
      <c r="AL343" s="31" t="s">
        <v>100</v>
      </c>
      <c r="AM343" s="31" t="s">
        <v>100</v>
      </c>
      <c r="AN343" s="31">
        <v>3.1871165644171779</v>
      </c>
      <c r="AO343" s="31">
        <v>1.2764127764127764</v>
      </c>
      <c r="AP343" s="31">
        <v>11.407420237767889</v>
      </c>
      <c r="AQ343" s="31">
        <v>7.8322572412040667</v>
      </c>
      <c r="AR343" s="31">
        <v>2.6036612228984004</v>
      </c>
      <c r="AS343" s="31">
        <v>1.4221223835994605</v>
      </c>
      <c r="AT343" s="30">
        <v>0.67500000000000004</v>
      </c>
      <c r="AU343" s="30">
        <v>2.8585178055822908E-2</v>
      </c>
      <c r="AV343" s="28">
        <v>-7.3099999999999997E-3</v>
      </c>
      <c r="AW343" s="28">
        <v>1.23E-2</v>
      </c>
      <c r="AX343" s="28">
        <v>0.13800000000000001</v>
      </c>
      <c r="AY343" s="28">
        <v>0.11</v>
      </c>
      <c r="AZ343" s="30" t="s">
        <v>100</v>
      </c>
      <c r="BA343" s="30" t="s">
        <v>100</v>
      </c>
      <c r="BB343" s="30">
        <v>0.12188365650969529</v>
      </c>
      <c r="BC343" s="30">
        <v>0.14870568691813829</v>
      </c>
      <c r="BD343" s="30">
        <v>5.6628056628056631E-2</v>
      </c>
      <c r="BE343" s="30">
        <v>0.13060292915058919</v>
      </c>
      <c r="BF343" s="30">
        <v>0.29487179487179488</v>
      </c>
      <c r="BG343" s="30">
        <v>0.1336</v>
      </c>
      <c r="BH343" s="29">
        <v>5.72</v>
      </c>
      <c r="BI343" s="29">
        <v>4.4000000000000004</v>
      </c>
      <c r="BJ343" s="29">
        <v>6.61</v>
      </c>
      <c r="BK343" s="29">
        <v>10.14784759500078</v>
      </c>
      <c r="BL343" s="29">
        <v>81.400000000000006</v>
      </c>
      <c r="BM343" s="29">
        <v>77.7</v>
      </c>
      <c r="BN343" s="29">
        <v>11.1</v>
      </c>
      <c r="BO343" s="29">
        <v>14.78</v>
      </c>
      <c r="BP343" s="29">
        <v>7.1555335605774726</v>
      </c>
      <c r="BQ343" s="29">
        <v>0.20000000000000018</v>
      </c>
      <c r="BR343" s="29">
        <v>0</v>
      </c>
      <c r="BS343" s="29">
        <v>2.99</v>
      </c>
      <c r="BT343" s="30">
        <v>0.41785842728389055</v>
      </c>
      <c r="BU343" s="29">
        <v>4.1655335605774724</v>
      </c>
      <c r="BV343" s="29">
        <v>1.21</v>
      </c>
      <c r="BW343" s="29">
        <v>1.4100000000000001</v>
      </c>
      <c r="BX343" s="29">
        <v>36.1</v>
      </c>
      <c r="BY343" s="29">
        <v>48.118762024996101</v>
      </c>
      <c r="BZ343" s="29">
        <v>32.6</v>
      </c>
      <c r="CA343" s="29">
        <v>44.460762024996093</v>
      </c>
      <c r="CB343" s="29">
        <v>-2.97</v>
      </c>
      <c r="CC343" s="31">
        <v>0.54100000000000004</v>
      </c>
      <c r="CD343" s="31">
        <v>0.436</v>
      </c>
      <c r="CE343" s="31">
        <v>0.36</v>
      </c>
      <c r="CF343" s="31">
        <v>0.32747256071388647</v>
      </c>
      <c r="CG343" s="31">
        <v>0.62749325192086836</v>
      </c>
      <c r="CH343" s="29">
        <v>6.9070000000000009</v>
      </c>
      <c r="CI343" s="29">
        <v>5.6059999999999999</v>
      </c>
      <c r="CJ343" s="29">
        <v>-2.97</v>
      </c>
      <c r="CK343" s="28">
        <f t="shared" si="10"/>
        <v>-2.4545454545454546</v>
      </c>
      <c r="CL343" s="34">
        <f t="shared" si="11"/>
        <v>1.8308278196904602</v>
      </c>
      <c r="CM343" s="29">
        <v>6.24</v>
      </c>
      <c r="CN343" s="29">
        <v>1.84</v>
      </c>
      <c r="CO343" s="29">
        <v>4.4000000000000004</v>
      </c>
      <c r="CP343" s="29">
        <v>103.9</v>
      </c>
      <c r="CQ343" s="29">
        <v>14.78</v>
      </c>
      <c r="CR343" s="29">
        <v>115.7607620249961</v>
      </c>
      <c r="CS343" s="29">
        <v>1.21</v>
      </c>
      <c r="CT343" s="29">
        <v>0</v>
      </c>
      <c r="CU343" s="29">
        <v>10.14784759500078</v>
      </c>
      <c r="CV343" s="29">
        <v>44.460762024996093</v>
      </c>
      <c r="CW343" s="29">
        <v>11.1</v>
      </c>
      <c r="CX343" s="28">
        <v>0.12188365650969529</v>
      </c>
      <c r="CY343" s="28">
        <v>0.14870568691813829</v>
      </c>
      <c r="CZ343" s="31">
        <v>10.428897479729379</v>
      </c>
      <c r="DA343" s="5" t="s">
        <v>100</v>
      </c>
      <c r="DB343" s="9"/>
      <c r="DC343" s="9"/>
    </row>
    <row r="344" spans="1:107" ht="20">
      <c r="A344" s="25" t="s">
        <v>541</v>
      </c>
      <c r="B344" s="25" t="s">
        <v>542</v>
      </c>
      <c r="C344" s="26" t="s">
        <v>120</v>
      </c>
      <c r="D344" s="26" t="s">
        <v>1137</v>
      </c>
      <c r="E344" s="32" t="s">
        <v>99</v>
      </c>
      <c r="F344" s="32" t="s">
        <v>1138</v>
      </c>
      <c r="G344" s="27">
        <v>0.67</v>
      </c>
      <c r="H344" s="27">
        <v>0.74916287491268718</v>
      </c>
      <c r="I344" s="28">
        <v>9.0499999999999997E-2</v>
      </c>
      <c r="J344" s="28">
        <v>0.1288992401795982</v>
      </c>
      <c r="K344" s="28">
        <v>3.2000000000000001E-2</v>
      </c>
      <c r="L344" s="28">
        <v>9.3100000000000002E-2</v>
      </c>
      <c r="M344" s="28">
        <v>7.7272999999999994E-2</v>
      </c>
      <c r="N344" s="28">
        <v>0.12163393145378119</v>
      </c>
      <c r="O344" s="28">
        <v>2.9905791266942677E-2</v>
      </c>
      <c r="P344" s="28">
        <v>-5.1599872839025451E-3</v>
      </c>
      <c r="Q344" s="29">
        <v>294.2</v>
      </c>
      <c r="R344" s="29">
        <v>8.3249473973104018E-2</v>
      </c>
      <c r="S344" s="29">
        <v>48.1</v>
      </c>
      <c r="T344" s="29">
        <v>48.183249473973106</v>
      </c>
      <c r="U344" s="29">
        <v>342.38324947397308</v>
      </c>
      <c r="V344" s="29">
        <v>1.07</v>
      </c>
      <c r="W344" s="29">
        <v>341.31324947397309</v>
      </c>
      <c r="X344" s="30">
        <v>3.1251528853818481E-3</v>
      </c>
      <c r="Y344" s="31">
        <v>9.5419847328244271E-4</v>
      </c>
      <c r="Z344" s="30">
        <v>0.42014199715284573</v>
      </c>
      <c r="AA344" s="30">
        <v>0.14072899170155181</v>
      </c>
      <c r="AB344" s="30">
        <v>0.72456014246576095</v>
      </c>
      <c r="AC344" s="30">
        <v>0.16377719059814108</v>
      </c>
      <c r="AD344" s="29">
        <v>0.22500000000000001</v>
      </c>
      <c r="AE344" s="31">
        <v>0.43058333333333337</v>
      </c>
      <c r="AF344" s="30">
        <v>5.4772255750516613E-2</v>
      </c>
      <c r="AG344" s="30">
        <v>0.42722359485402955</v>
      </c>
      <c r="AH344" s="31">
        <v>4.7191011235955101E-2</v>
      </c>
      <c r="AI344" s="1">
        <v>3.6897274633123698</v>
      </c>
      <c r="AJ344" s="31">
        <v>29.508525576730186</v>
      </c>
      <c r="AK344" s="31">
        <v>29.128712871287128</v>
      </c>
      <c r="AL344" s="31" t="s">
        <v>100</v>
      </c>
      <c r="AM344" s="31" t="s">
        <v>100</v>
      </c>
      <c r="AN344" s="31">
        <v>4.42406015037594</v>
      </c>
      <c r="AO344" s="31">
        <v>1.6792237442922375</v>
      </c>
      <c r="AP344" s="31">
        <v>19.311219221206375</v>
      </c>
      <c r="AQ344" s="31">
        <v>15.041789673173199</v>
      </c>
      <c r="AR344" s="31">
        <v>3.0041676569787947</v>
      </c>
      <c r="AS344" s="31">
        <v>1.9481349855820382</v>
      </c>
      <c r="AT344" s="30">
        <v>0</v>
      </c>
      <c r="AU344" s="30">
        <v>0</v>
      </c>
      <c r="AV344" s="28">
        <v>0.32899999999999996</v>
      </c>
      <c r="AW344" s="28">
        <v>0.26600000000000001</v>
      </c>
      <c r="AX344" s="28">
        <v>0.28100000000000003</v>
      </c>
      <c r="AY344" s="28">
        <v>0.29499999999999998</v>
      </c>
      <c r="AZ344" s="30" t="s">
        <v>100</v>
      </c>
      <c r="BA344" s="30" t="s">
        <v>100</v>
      </c>
      <c r="BB344" s="30">
        <v>0.15880503144654087</v>
      </c>
      <c r="BC344" s="30">
        <v>0.11647394416987865</v>
      </c>
      <c r="BD344" s="30">
        <v>5.8112773302646713E-2</v>
      </c>
      <c r="BE344" s="30">
        <v>0.10169361395400103</v>
      </c>
      <c r="BF344" s="30">
        <v>0.27857142857142858</v>
      </c>
      <c r="BG344" s="30" t="s">
        <v>100</v>
      </c>
      <c r="BH344" s="29">
        <v>9.9700000000000006</v>
      </c>
      <c r="BI344" s="29">
        <v>10.1</v>
      </c>
      <c r="BJ344" s="29">
        <v>17.600000000000001</v>
      </c>
      <c r="BK344" s="29">
        <v>17.674350105205381</v>
      </c>
      <c r="BL344" s="29">
        <v>175.2</v>
      </c>
      <c r="BM344" s="29">
        <v>173.8</v>
      </c>
      <c r="BN344" s="29">
        <v>21.4</v>
      </c>
      <c r="BO344" s="29">
        <v>22.691000000000003</v>
      </c>
      <c r="BP344" s="29">
        <v>12.750781147326739</v>
      </c>
      <c r="BQ344" s="29">
        <v>-11.200000000000045</v>
      </c>
      <c r="BR344" s="29">
        <v>0</v>
      </c>
      <c r="BS344" s="29">
        <v>16.5</v>
      </c>
      <c r="BT344" s="30">
        <v>1.2940383659129231</v>
      </c>
      <c r="BU344" s="29">
        <v>-3.7492188526732608</v>
      </c>
      <c r="BV344" s="29">
        <v>4.8000000000000451</v>
      </c>
      <c r="BW344" s="29">
        <v>-6.4</v>
      </c>
      <c r="BX344" s="29">
        <v>63.6</v>
      </c>
      <c r="BY344" s="29">
        <v>109.4732494739731</v>
      </c>
      <c r="BZ344" s="29">
        <v>66.5</v>
      </c>
      <c r="CA344" s="29">
        <v>113.61324947397311</v>
      </c>
      <c r="CB344" s="29">
        <v>0</v>
      </c>
      <c r="CC344" s="31">
        <v>0.156</v>
      </c>
      <c r="CD344" s="31">
        <v>0.153</v>
      </c>
      <c r="CE344" s="31">
        <v>0.36</v>
      </c>
      <c r="CF344" s="31">
        <v>0.80950670410242254</v>
      </c>
      <c r="CG344" s="31">
        <v>0.81905954073628817</v>
      </c>
      <c r="CH344" s="29">
        <v>6.7925000000000004</v>
      </c>
      <c r="CI344" s="29">
        <v>4.5182500000000001</v>
      </c>
      <c r="CJ344" s="29">
        <v>0</v>
      </c>
      <c r="CK344" s="28">
        <f t="shared" si="10"/>
        <v>0</v>
      </c>
      <c r="CL344" s="34">
        <f t="shared" si="11"/>
        <v>1.5420736649217603</v>
      </c>
      <c r="CM344" s="29">
        <v>14</v>
      </c>
      <c r="CN344" s="29">
        <v>3.9</v>
      </c>
      <c r="CO344" s="29">
        <v>10.1</v>
      </c>
      <c r="CP344" s="29">
        <v>294.2</v>
      </c>
      <c r="CQ344" s="29">
        <v>22.691000000000003</v>
      </c>
      <c r="CR344" s="29">
        <v>341.31324947397309</v>
      </c>
      <c r="CS344" s="29" t="s">
        <v>100</v>
      </c>
      <c r="CT344" s="29">
        <v>0.71840000000000004</v>
      </c>
      <c r="CU344" s="29">
        <v>17.747350105205381</v>
      </c>
      <c r="CV344" s="29">
        <v>114.33164947397312</v>
      </c>
      <c r="CW344" s="29">
        <v>21.663</v>
      </c>
      <c r="CX344" s="28">
        <v>0.15816624791661485</v>
      </c>
      <c r="CY344" s="28">
        <v>0.11619251997915828</v>
      </c>
      <c r="CZ344" s="31">
        <v>15.755585536351063</v>
      </c>
      <c r="DA344" s="5">
        <v>3.1564986737400531</v>
      </c>
      <c r="DB344" s="9"/>
      <c r="DC344" s="9"/>
    </row>
    <row r="345" spans="1:107" ht="20">
      <c r="A345" s="25" t="s">
        <v>913</v>
      </c>
      <c r="B345" s="25" t="s">
        <v>914</v>
      </c>
      <c r="C345" s="26" t="s">
        <v>165</v>
      </c>
      <c r="D345" s="26" t="s">
        <v>1137</v>
      </c>
      <c r="E345" s="32" t="s">
        <v>99</v>
      </c>
      <c r="F345" s="32" t="s">
        <v>1138</v>
      </c>
      <c r="G345" s="27">
        <v>0.68</v>
      </c>
      <c r="H345" s="27">
        <v>0.96989473684210548</v>
      </c>
      <c r="I345" s="28">
        <v>9.0499999999999997E-2</v>
      </c>
      <c r="J345" s="28">
        <v>0.14887547368421056</v>
      </c>
      <c r="K345" s="28">
        <v>4.7E-2</v>
      </c>
      <c r="L345" s="28">
        <v>0.1081</v>
      </c>
      <c r="M345" s="28">
        <v>8.9722999999999997E-2</v>
      </c>
      <c r="N345" s="28">
        <v>0.12847806896551725</v>
      </c>
      <c r="O345" s="28">
        <v>-8.8654479209072434E-2</v>
      </c>
      <c r="P345" s="28">
        <v>-8.3630329808334847E-2</v>
      </c>
      <c r="Q345" s="29">
        <v>20.9</v>
      </c>
      <c r="R345" s="29">
        <v>0</v>
      </c>
      <c r="S345" s="29">
        <v>11</v>
      </c>
      <c r="T345" s="29">
        <v>11</v>
      </c>
      <c r="U345" s="29">
        <v>31.9</v>
      </c>
      <c r="V345" s="29">
        <v>0.27600000000000002</v>
      </c>
      <c r="W345" s="29">
        <v>31.623999999999999</v>
      </c>
      <c r="X345" s="30">
        <v>8.6520376175548593E-3</v>
      </c>
      <c r="Y345" s="31">
        <v>8.7485567101874051E-2</v>
      </c>
      <c r="Z345" s="30">
        <v>0.39568345323741005</v>
      </c>
      <c r="AA345" s="30">
        <v>0.34482758620689657</v>
      </c>
      <c r="AB345" s="30">
        <v>0.65476190476190477</v>
      </c>
      <c r="AC345" s="30">
        <v>0.52631578947368429</v>
      </c>
      <c r="AD345" s="29">
        <v>1.9E-2</v>
      </c>
      <c r="AE345" s="31">
        <v>-0.42955555555555558</v>
      </c>
      <c r="AF345" s="30">
        <v>3.1622776601683791E-2</v>
      </c>
      <c r="AG345" s="30" t="s">
        <v>100</v>
      </c>
      <c r="AH345" s="31">
        <v>0.44827586206896552</v>
      </c>
      <c r="AI345" s="1">
        <v>1.1111111111111112</v>
      </c>
      <c r="AJ345" s="31">
        <v>26.794871794871792</v>
      </c>
      <c r="AK345" s="31">
        <v>19.174311926605501</v>
      </c>
      <c r="AL345" s="31" t="s">
        <v>100</v>
      </c>
      <c r="AM345" s="31" t="s">
        <v>100</v>
      </c>
      <c r="AN345" s="31">
        <v>1.2440476190476188</v>
      </c>
      <c r="AO345" s="31">
        <v>1.7563025210084031</v>
      </c>
      <c r="AP345" s="31">
        <v>17.568888888888889</v>
      </c>
      <c r="AQ345" s="31">
        <v>9.2467836257309948</v>
      </c>
      <c r="AR345" s="31">
        <v>1.1489609068449353</v>
      </c>
      <c r="AS345" s="31">
        <v>2.6574789915966384</v>
      </c>
      <c r="AT345" s="30">
        <v>0.21926605504587154</v>
      </c>
      <c r="AU345" s="30">
        <v>1.1435406698564594E-2</v>
      </c>
      <c r="AV345" s="28">
        <v>0.55200000000000005</v>
      </c>
      <c r="AW345" s="28" t="s">
        <v>100</v>
      </c>
      <c r="AX345" s="28">
        <v>0.109</v>
      </c>
      <c r="AY345" s="28" t="s">
        <v>100</v>
      </c>
      <c r="AZ345" s="30" t="s">
        <v>100</v>
      </c>
      <c r="BA345" s="30" t="s">
        <v>100</v>
      </c>
      <c r="BB345" s="30">
        <v>6.0220994475138123E-2</v>
      </c>
      <c r="BC345" s="30">
        <v>4.484773915718241E-2</v>
      </c>
      <c r="BD345" s="30">
        <v>0.1</v>
      </c>
      <c r="BE345" s="30">
        <v>0.16513761467889909</v>
      </c>
      <c r="BF345" s="30">
        <v>0.19</v>
      </c>
      <c r="BG345" s="30">
        <v>0.1159</v>
      </c>
      <c r="BH345" s="29">
        <v>0.78</v>
      </c>
      <c r="BI345" s="29">
        <v>1.0900000000000001</v>
      </c>
      <c r="BJ345" s="29">
        <v>1.8</v>
      </c>
      <c r="BK345" s="29">
        <v>1.8</v>
      </c>
      <c r="BL345" s="29">
        <v>11.9</v>
      </c>
      <c r="BM345" s="29">
        <v>10.9</v>
      </c>
      <c r="BN345" s="29">
        <v>3.51</v>
      </c>
      <c r="BO345" s="29">
        <v>3.42</v>
      </c>
      <c r="BP345" s="29">
        <v>1.4580000000000002</v>
      </c>
      <c r="BQ345" s="29">
        <v>2.6999999999999993</v>
      </c>
      <c r="BR345" s="29">
        <v>0</v>
      </c>
      <c r="BS345" s="29">
        <v>1.1220000000000001</v>
      </c>
      <c r="BT345" s="30">
        <v>0.7695473251028806</v>
      </c>
      <c r="BU345" s="29">
        <v>0.33600000000000008</v>
      </c>
      <c r="BV345" s="29">
        <v>-2.7319999999999993</v>
      </c>
      <c r="BW345" s="29">
        <v>-3.2000000000000028E-2</v>
      </c>
      <c r="BX345" s="29">
        <v>18.100000000000001</v>
      </c>
      <c r="BY345" s="29">
        <v>32.51</v>
      </c>
      <c r="BZ345" s="29">
        <v>16.8</v>
      </c>
      <c r="CA345" s="29">
        <v>27.524000000000001</v>
      </c>
      <c r="CB345" s="29">
        <v>-0.23899999999999999</v>
      </c>
      <c r="CC345" s="31">
        <v>-5.2999999999999999E-2</v>
      </c>
      <c r="CD345" s="31">
        <v>-0.36099999999999999</v>
      </c>
      <c r="CE345" s="31">
        <v>0.36</v>
      </c>
      <c r="CF345" s="31" t="s">
        <v>100</v>
      </c>
      <c r="CG345" s="31" t="s">
        <v>100</v>
      </c>
      <c r="CH345" s="29" t="s">
        <v>100</v>
      </c>
      <c r="CI345" s="29" t="s">
        <v>100</v>
      </c>
      <c r="CJ345" s="29">
        <v>-0.23899999999999999</v>
      </c>
      <c r="CK345" s="28" t="str">
        <f t="shared" si="10"/>
        <v>NA</v>
      </c>
      <c r="CL345" s="34">
        <f t="shared" si="11"/>
        <v>0.43234994913530012</v>
      </c>
      <c r="CM345" s="29">
        <v>1</v>
      </c>
      <c r="CN345" s="29">
        <v>0.19</v>
      </c>
      <c r="CO345" s="29">
        <v>1.0900000000000001</v>
      </c>
      <c r="CP345" s="29">
        <v>20.9</v>
      </c>
      <c r="CQ345" s="29">
        <v>3.42</v>
      </c>
      <c r="CR345" s="29">
        <v>31.623999999999999</v>
      </c>
      <c r="CS345" s="29">
        <v>-2.7319999999999993</v>
      </c>
      <c r="CT345" s="29">
        <v>0</v>
      </c>
      <c r="CU345" s="29">
        <v>1.8</v>
      </c>
      <c r="CV345" s="29">
        <v>27.524000000000001</v>
      </c>
      <c r="CW345" s="29">
        <v>3.51</v>
      </c>
      <c r="CX345" s="28">
        <v>6.0220994475138123E-2</v>
      </c>
      <c r="CY345" s="28">
        <v>4.484773915718241E-2</v>
      </c>
      <c r="CZ345" s="31">
        <v>9.0096866096866091</v>
      </c>
      <c r="DA345" s="5" t="s">
        <v>100</v>
      </c>
      <c r="DB345" s="9" t="s">
        <v>186</v>
      </c>
      <c r="DC345" s="9" t="s">
        <v>186</v>
      </c>
    </row>
    <row r="346" spans="1:107" ht="20">
      <c r="A346" s="25" t="s">
        <v>535</v>
      </c>
      <c r="B346" s="25" t="s">
        <v>536</v>
      </c>
      <c r="C346" s="26" t="s">
        <v>120</v>
      </c>
      <c r="D346" s="26" t="s">
        <v>1137</v>
      </c>
      <c r="E346" s="32" t="s">
        <v>99</v>
      </c>
      <c r="F346" s="32" t="s">
        <v>1138</v>
      </c>
      <c r="G346" s="27">
        <v>0.67</v>
      </c>
      <c r="H346" s="27">
        <v>1.7949077490774907</v>
      </c>
      <c r="I346" s="28">
        <v>9.0499999999999997E-2</v>
      </c>
      <c r="J346" s="28">
        <v>0.22353915129151292</v>
      </c>
      <c r="K346" s="28">
        <v>3.2000000000000001E-2</v>
      </c>
      <c r="L346" s="28">
        <v>9.3100000000000002E-2</v>
      </c>
      <c r="M346" s="28">
        <v>7.7272999999999994E-2</v>
      </c>
      <c r="N346" s="28">
        <v>0.13187097107438014</v>
      </c>
      <c r="O346" s="28">
        <v>-0.30231875056291546</v>
      </c>
      <c r="P346" s="28">
        <v>-0.17044566590426405</v>
      </c>
      <c r="Q346" s="29">
        <v>54.2</v>
      </c>
      <c r="R346" s="29">
        <v>0</v>
      </c>
      <c r="S346" s="29">
        <v>91</v>
      </c>
      <c r="T346" s="29">
        <v>91</v>
      </c>
      <c r="U346" s="29">
        <v>145.19999999999999</v>
      </c>
      <c r="V346" s="29">
        <v>21</v>
      </c>
      <c r="W346" s="29">
        <v>124.19999999999999</v>
      </c>
      <c r="X346" s="30">
        <v>0.14462809917355374</v>
      </c>
      <c r="Y346" s="31">
        <v>0.58566712810137367</v>
      </c>
      <c r="Z346" s="30">
        <v>0.50415512465373957</v>
      </c>
      <c r="AA346" s="30">
        <v>0.62672176308539951</v>
      </c>
      <c r="AB346" s="30">
        <v>1.0167597765363128</v>
      </c>
      <c r="AC346" s="30">
        <v>1.6789667896678966</v>
      </c>
      <c r="AD346" s="29">
        <v>5.8000000000000003E-2</v>
      </c>
      <c r="AE346" s="31">
        <v>0.56816666666666671</v>
      </c>
      <c r="AF346" s="30">
        <v>5.4772255750516613E-2</v>
      </c>
      <c r="AG346" s="30">
        <v>0.34506521122825462</v>
      </c>
      <c r="AH346" s="31">
        <v>0.4141414141414142</v>
      </c>
      <c r="AI346" s="1" t="s">
        <v>100</v>
      </c>
      <c r="AJ346" s="31">
        <v>376.38888888888891</v>
      </c>
      <c r="AK346" s="31" t="s">
        <v>100</v>
      </c>
      <c r="AL346" s="31" t="s">
        <v>100</v>
      </c>
      <c r="AM346" s="31" t="s">
        <v>100</v>
      </c>
      <c r="AN346" s="31">
        <v>0.60558659217877098</v>
      </c>
      <c r="AO346" s="31">
        <v>0.26791893227879388</v>
      </c>
      <c r="AP346" s="31" t="s">
        <v>100</v>
      </c>
      <c r="AQ346" s="31" t="s">
        <v>100</v>
      </c>
      <c r="AR346" s="31">
        <v>0.78277146476583026</v>
      </c>
      <c r="AS346" s="31">
        <v>0.61393969352446853</v>
      </c>
      <c r="AT346" s="30" t="s">
        <v>100</v>
      </c>
      <c r="AU346" s="30">
        <v>0</v>
      </c>
      <c r="AV346" s="28" t="s">
        <v>100</v>
      </c>
      <c r="AW346" s="28" t="s">
        <v>100</v>
      </c>
      <c r="AX346" s="28">
        <v>-0.161</v>
      </c>
      <c r="AY346" s="28">
        <v>-7.0300000000000001E-2</v>
      </c>
      <c r="AZ346" s="30" t="s">
        <v>100</v>
      </c>
      <c r="BA346" s="30" t="s">
        <v>100</v>
      </c>
      <c r="BB346" s="30">
        <v>-7.8779599271402559E-2</v>
      </c>
      <c r="BC346" s="30">
        <v>-3.8574694829883897E-2</v>
      </c>
      <c r="BD346" s="30">
        <v>-4.8459383753501402E-2</v>
      </c>
      <c r="BE346" s="30">
        <v>-5.0756302521008406E-2</v>
      </c>
      <c r="BF346" s="30">
        <v>0</v>
      </c>
      <c r="BG346" s="30" t="s">
        <v>100</v>
      </c>
      <c r="BH346" s="29">
        <v>0.14399999999999999</v>
      </c>
      <c r="BI346" s="29">
        <v>-8.65</v>
      </c>
      <c r="BJ346" s="29">
        <v>-9.06</v>
      </c>
      <c r="BK346" s="29">
        <v>-9.06</v>
      </c>
      <c r="BL346" s="29">
        <v>202.3</v>
      </c>
      <c r="BM346" s="29">
        <v>178.5</v>
      </c>
      <c r="BN346" s="29">
        <v>11.4</v>
      </c>
      <c r="BO346" s="29">
        <v>-0.65900000000000003</v>
      </c>
      <c r="BP346" s="29">
        <v>-9.06</v>
      </c>
      <c r="BQ346" s="29">
        <v>14.899999999999977</v>
      </c>
      <c r="BR346" s="29">
        <v>0</v>
      </c>
      <c r="BS346" s="29">
        <v>4.05</v>
      </c>
      <c r="BT346" s="30" t="s">
        <v>100</v>
      </c>
      <c r="BU346" s="29">
        <v>-13.11</v>
      </c>
      <c r="BV346" s="29">
        <v>-27.599999999999977</v>
      </c>
      <c r="BW346" s="29">
        <v>-12.7</v>
      </c>
      <c r="BX346" s="29">
        <v>109.8</v>
      </c>
      <c r="BY346" s="29">
        <v>234.869</v>
      </c>
      <c r="BZ346" s="29">
        <v>89.5</v>
      </c>
      <c r="CA346" s="29">
        <v>158.667</v>
      </c>
      <c r="CB346" s="29">
        <v>0</v>
      </c>
      <c r="CC346" s="31">
        <v>0.126</v>
      </c>
      <c r="CD346" s="31">
        <v>0.36399999999999999</v>
      </c>
      <c r="CE346" s="31">
        <v>0.36</v>
      </c>
      <c r="CF346" s="31" t="s">
        <v>100</v>
      </c>
      <c r="CG346" s="31" t="s">
        <v>100</v>
      </c>
      <c r="CH346" s="29" t="s">
        <v>100</v>
      </c>
      <c r="CI346" s="29" t="s">
        <v>100</v>
      </c>
      <c r="CJ346" s="29">
        <v>0</v>
      </c>
      <c r="CK346" s="28">
        <f t="shared" si="10"/>
        <v>0</v>
      </c>
      <c r="CL346" s="34">
        <f t="shared" si="11"/>
        <v>1.2749973214341987</v>
      </c>
      <c r="CM346" s="29" t="s">
        <v>100</v>
      </c>
      <c r="CN346" s="29" t="s">
        <v>100</v>
      </c>
      <c r="CO346" s="29" t="s">
        <v>100</v>
      </c>
      <c r="CP346" s="29" t="s">
        <v>100</v>
      </c>
      <c r="CQ346" s="29" t="s">
        <v>100</v>
      </c>
      <c r="CR346" s="29" t="s">
        <v>100</v>
      </c>
      <c r="CS346" s="29" t="s">
        <v>100</v>
      </c>
      <c r="CT346" s="29">
        <v>1.3440000000000001</v>
      </c>
      <c r="CU346" s="29">
        <v>-9.5140000000000011</v>
      </c>
      <c r="CV346" s="29">
        <v>160.011</v>
      </c>
      <c r="CW346" s="29">
        <v>11.4</v>
      </c>
      <c r="CX346" s="28">
        <v>-8.1911754120780264E-2</v>
      </c>
      <c r="CY346" s="28">
        <v>-4.0277207435661884E-2</v>
      </c>
      <c r="CZ346" s="31">
        <v>10.894736842105262</v>
      </c>
      <c r="DA346" s="5">
        <v>68.064516129032256</v>
      </c>
      <c r="DB346" s="9"/>
      <c r="DC346" s="9"/>
    </row>
    <row r="347" spans="1:107" ht="20">
      <c r="A347" s="25" t="s">
        <v>923</v>
      </c>
      <c r="B347" s="25" t="s">
        <v>924</v>
      </c>
      <c r="C347" s="26" t="s">
        <v>105</v>
      </c>
      <c r="D347" s="26" t="s">
        <v>1137</v>
      </c>
      <c r="E347" s="32" t="s">
        <v>99</v>
      </c>
      <c r="F347" s="32" t="s">
        <v>1138</v>
      </c>
      <c r="G347" s="27">
        <v>0.92</v>
      </c>
      <c r="H347" s="27">
        <v>0.96664353665360936</v>
      </c>
      <c r="I347" s="28">
        <v>9.0499999999999997E-2</v>
      </c>
      <c r="J347" s="28">
        <v>0.14858124006715165</v>
      </c>
      <c r="K347" s="28">
        <v>2.7E-2</v>
      </c>
      <c r="L347" s="28">
        <v>8.8099999999999998E-2</v>
      </c>
      <c r="M347" s="28">
        <v>7.3122999999999994E-2</v>
      </c>
      <c r="N347" s="28">
        <v>0.14494014688964635</v>
      </c>
      <c r="O347" s="28">
        <v>-0.14831001365205732</v>
      </c>
      <c r="P347" s="28">
        <v>-0.15156433729562813</v>
      </c>
      <c r="Q347" s="29">
        <v>178.7</v>
      </c>
      <c r="R347" s="29">
        <v>0</v>
      </c>
      <c r="S347" s="29">
        <v>9.06</v>
      </c>
      <c r="T347" s="29">
        <v>9.06</v>
      </c>
      <c r="U347" s="29">
        <v>187.76</v>
      </c>
      <c r="V347" s="29">
        <v>0.54</v>
      </c>
      <c r="W347" s="29">
        <v>187.22</v>
      </c>
      <c r="X347" s="30">
        <v>2.8760119301235623E-3</v>
      </c>
      <c r="Y347" s="31">
        <v>1.7856818305737807</v>
      </c>
      <c r="Z347" s="30">
        <v>0.10311859776917824</v>
      </c>
      <c r="AA347" s="30">
        <v>4.8253089049850879E-2</v>
      </c>
      <c r="AB347" s="30">
        <v>0.11497461928934011</v>
      </c>
      <c r="AC347" s="30">
        <v>5.0699496362618918E-2</v>
      </c>
      <c r="AD347" s="29">
        <v>3.2000000000000001E-2</v>
      </c>
      <c r="AE347" s="31">
        <v>0.98441666666666683</v>
      </c>
      <c r="AF347" s="30">
        <v>0.1224744871391589</v>
      </c>
      <c r="AG347" s="30">
        <v>0.19840866916543742</v>
      </c>
      <c r="AH347" s="31">
        <v>0.12499999999999994</v>
      </c>
      <c r="AI347" s="1" t="s">
        <v>100</v>
      </c>
      <c r="AJ347" s="31">
        <v>714.8</v>
      </c>
      <c r="AK347" s="31">
        <v>7769.565217391304</v>
      </c>
      <c r="AL347" s="31" t="s">
        <v>100</v>
      </c>
      <c r="AM347" s="31" t="s">
        <v>100</v>
      </c>
      <c r="AN347" s="31">
        <v>2.2677664974619289</v>
      </c>
      <c r="AO347" s="31">
        <v>18.087044534412954</v>
      </c>
      <c r="AP347" s="31" t="s">
        <v>100</v>
      </c>
      <c r="AQ347" s="31" t="s">
        <v>100</v>
      </c>
      <c r="AR347" s="31">
        <v>2.1440677966101696</v>
      </c>
      <c r="AS347" s="31">
        <v>18.949392712550605</v>
      </c>
      <c r="AT347" s="30">
        <v>0</v>
      </c>
      <c r="AU347" s="30">
        <v>0</v>
      </c>
      <c r="AV347" s="28">
        <v>-0.66500000000000004</v>
      </c>
      <c r="AW347" s="28" t="s">
        <v>100</v>
      </c>
      <c r="AX347" s="28">
        <v>-0.16300000000000001</v>
      </c>
      <c r="AY347" s="28">
        <v>-0.155</v>
      </c>
      <c r="AZ347" s="30" t="s">
        <v>100</v>
      </c>
      <c r="BA347" s="30" t="s">
        <v>100</v>
      </c>
      <c r="BB347" s="30">
        <v>2.7122641509433961E-4</v>
      </c>
      <c r="BC347" s="30">
        <v>-6.6241904059817806E-3</v>
      </c>
      <c r="BD347" s="30">
        <v>2.5081788440567067E-3</v>
      </c>
      <c r="BE347" s="30">
        <v>-6.8593238822246452E-2</v>
      </c>
      <c r="BF347" s="30">
        <v>0</v>
      </c>
      <c r="BG347" s="30">
        <v>0.1242</v>
      </c>
      <c r="BH347" s="29">
        <v>0.25</v>
      </c>
      <c r="BI347" s="29">
        <v>2.3E-2</v>
      </c>
      <c r="BJ347" s="29">
        <v>-0.629</v>
      </c>
      <c r="BK347" s="29">
        <v>-0.629</v>
      </c>
      <c r="BL347" s="29">
        <v>9.8800000000000008</v>
      </c>
      <c r="BM347" s="29">
        <v>9.17</v>
      </c>
      <c r="BN347" s="29">
        <v>-0.50900000000000001</v>
      </c>
      <c r="BO347" s="29">
        <v>-0.45600000000000002</v>
      </c>
      <c r="BP347" s="29">
        <v>-0.629</v>
      </c>
      <c r="BQ347" s="29">
        <v>0.29200000000000004</v>
      </c>
      <c r="BR347" s="29">
        <v>0</v>
      </c>
      <c r="BS347" s="29">
        <v>0.40500000000000003</v>
      </c>
      <c r="BT347" s="30" t="s">
        <v>100</v>
      </c>
      <c r="BU347" s="29">
        <v>-1.034</v>
      </c>
      <c r="BV347" s="29">
        <v>-0.67400000000000004</v>
      </c>
      <c r="BW347" s="29">
        <v>-0.38200000000000001</v>
      </c>
      <c r="BX347" s="29">
        <v>84.8</v>
      </c>
      <c r="BY347" s="29">
        <v>94.954999999999998</v>
      </c>
      <c r="BZ347" s="29">
        <v>78.8</v>
      </c>
      <c r="CA347" s="29">
        <v>87.32</v>
      </c>
      <c r="CB347" s="29">
        <v>0</v>
      </c>
      <c r="CC347" s="31">
        <v>0.16200000000000001</v>
      </c>
      <c r="CD347" s="31">
        <v>0.745</v>
      </c>
      <c r="CE347" s="31">
        <v>0.36</v>
      </c>
      <c r="CF347" s="31" t="s">
        <v>100</v>
      </c>
      <c r="CG347" s="31" t="s">
        <v>100</v>
      </c>
      <c r="CH347" s="29" t="s">
        <v>100</v>
      </c>
      <c r="CI347" s="29" t="s">
        <v>100</v>
      </c>
      <c r="CJ347" s="29">
        <v>0</v>
      </c>
      <c r="CK347" s="28">
        <f t="shared" si="10"/>
        <v>0</v>
      </c>
      <c r="CL347" s="34">
        <f t="shared" si="11"/>
        <v>0.1131470453504352</v>
      </c>
      <c r="CM347" s="29" t="s">
        <v>100</v>
      </c>
      <c r="CN347" s="29" t="s">
        <v>100</v>
      </c>
      <c r="CO347" s="29">
        <v>2.3E-2</v>
      </c>
      <c r="CP347" s="29">
        <v>178.7</v>
      </c>
      <c r="CQ347" s="29" t="s">
        <v>100</v>
      </c>
      <c r="CR347" s="29" t="s">
        <v>100</v>
      </c>
      <c r="CS347" s="29" t="s">
        <v>100</v>
      </c>
      <c r="CT347" s="29">
        <v>0</v>
      </c>
      <c r="CU347" s="29">
        <v>-0.629</v>
      </c>
      <c r="CV347" s="29">
        <v>87.32</v>
      </c>
      <c r="CW347" s="29">
        <v>-0.50900000000000001</v>
      </c>
      <c r="CX347" s="28">
        <v>2.7122641509433961E-4</v>
      </c>
      <c r="CY347" s="28">
        <v>-6.6241904059817806E-3</v>
      </c>
      <c r="CZ347" s="31" t="s">
        <v>100</v>
      </c>
      <c r="DA347" s="5">
        <v>155.84827586206896</v>
      </c>
      <c r="DB347" s="9"/>
      <c r="DC347" s="9"/>
    </row>
    <row r="348" spans="1:107" ht="20">
      <c r="A348" s="25" t="s">
        <v>482</v>
      </c>
      <c r="B348" s="25" t="s">
        <v>483</v>
      </c>
      <c r="C348" s="26" t="s">
        <v>143</v>
      </c>
      <c r="D348" s="26" t="s">
        <v>1137</v>
      </c>
      <c r="E348" s="32" t="s">
        <v>99</v>
      </c>
      <c r="F348" s="32" t="s">
        <v>1138</v>
      </c>
      <c r="G348" s="27">
        <v>0.56000000000000005</v>
      </c>
      <c r="H348" s="27">
        <v>0.56762516462196155</v>
      </c>
      <c r="I348" s="28">
        <v>9.0499999999999997E-2</v>
      </c>
      <c r="J348" s="28">
        <v>0.11247007739828752</v>
      </c>
      <c r="K348" s="28">
        <v>4.7E-2</v>
      </c>
      <c r="L348" s="28">
        <v>0.1081</v>
      </c>
      <c r="M348" s="28">
        <v>8.9722999999999997E-2</v>
      </c>
      <c r="N348" s="28">
        <v>0.11193359712311929</v>
      </c>
      <c r="O348" s="28">
        <v>-7.0932700811545624E-2</v>
      </c>
      <c r="P348" s="28">
        <v>-7.0222268748588917E-2</v>
      </c>
      <c r="Q348" s="29">
        <v>1415.9</v>
      </c>
      <c r="R348" s="29">
        <v>0</v>
      </c>
      <c r="S348" s="29">
        <v>34.200000000000003</v>
      </c>
      <c r="T348" s="29">
        <v>34.200000000000003</v>
      </c>
      <c r="U348" s="29">
        <v>1450.1000000000001</v>
      </c>
      <c r="V348" s="29">
        <v>16.3</v>
      </c>
      <c r="W348" s="29">
        <v>1433.8000000000002</v>
      </c>
      <c r="X348" s="30">
        <v>1.1240604096269223E-2</v>
      </c>
      <c r="Y348" s="31">
        <v>0.74388028717238996</v>
      </c>
      <c r="Z348" s="30">
        <v>0.21163366336633663</v>
      </c>
      <c r="AA348" s="30">
        <v>2.3584580373767327E-2</v>
      </c>
      <c r="AB348" s="30">
        <v>0.26844583987441134</v>
      </c>
      <c r="AC348" s="30">
        <v>2.4154248181368743E-2</v>
      </c>
      <c r="AD348" s="29">
        <v>1.22</v>
      </c>
      <c r="AE348" s="31">
        <v>0.70636111111111122</v>
      </c>
      <c r="AF348" s="30">
        <v>5.4772255750516613E-2</v>
      </c>
      <c r="AG348" s="30" t="s">
        <v>100</v>
      </c>
      <c r="AH348" s="31">
        <v>0.19760479041916168</v>
      </c>
      <c r="AI348" s="1">
        <v>4.7686832740213525</v>
      </c>
      <c r="AJ348" s="31">
        <v>280.37623762376239</v>
      </c>
      <c r="AK348" s="31">
        <v>240.39049235993213</v>
      </c>
      <c r="AL348" s="31">
        <v>174.28571428571428</v>
      </c>
      <c r="AM348" s="31">
        <v>7.5777361519935784</v>
      </c>
      <c r="AN348" s="31">
        <v>11.1138147566719</v>
      </c>
      <c r="AO348" s="31">
        <v>5.2499073044123108</v>
      </c>
      <c r="AP348" s="31">
        <v>107.00000000000001</v>
      </c>
      <c r="AQ348" s="31">
        <v>39.827777777777783</v>
      </c>
      <c r="AR348" s="31">
        <v>11.5535858178888</v>
      </c>
      <c r="AS348" s="31">
        <v>5.3162773451983698</v>
      </c>
      <c r="AT348" s="30">
        <v>7.6570458404074712E-2</v>
      </c>
      <c r="AU348" s="30">
        <v>3.1852531958471644E-4</v>
      </c>
      <c r="AV348" s="28" t="s">
        <v>100</v>
      </c>
      <c r="AW348" s="28" t="s">
        <v>100</v>
      </c>
      <c r="AX348" s="28" t="s">
        <v>100</v>
      </c>
      <c r="AY348" s="28" t="s">
        <v>100</v>
      </c>
      <c r="AZ348" s="30">
        <v>0.37</v>
      </c>
      <c r="BA348" s="30">
        <v>0.32299999999999995</v>
      </c>
      <c r="BB348" s="30">
        <v>4.1537376586741885E-2</v>
      </c>
      <c r="BC348" s="30">
        <v>4.1711328374530371E-2</v>
      </c>
      <c r="BD348" s="30">
        <v>2.0886524822695034E-2</v>
      </c>
      <c r="BE348" s="30">
        <v>4.75177304964539E-2</v>
      </c>
      <c r="BF348" s="30">
        <v>0.43627450980392163</v>
      </c>
      <c r="BG348" s="30">
        <v>8.1099999999999992E-2</v>
      </c>
      <c r="BH348" s="29">
        <v>5.05</v>
      </c>
      <c r="BI348" s="29">
        <v>5.89</v>
      </c>
      <c r="BJ348" s="29">
        <v>13.4</v>
      </c>
      <c r="BK348" s="29">
        <v>13.4</v>
      </c>
      <c r="BL348" s="29">
        <v>269.7</v>
      </c>
      <c r="BM348" s="29">
        <v>282</v>
      </c>
      <c r="BN348" s="29">
        <v>32.4</v>
      </c>
      <c r="BO348" s="29">
        <v>36</v>
      </c>
      <c r="BP348" s="29">
        <v>7.5539215686274508</v>
      </c>
      <c r="BQ348" s="29">
        <v>0.45999999999999996</v>
      </c>
      <c r="BR348" s="29">
        <v>0</v>
      </c>
      <c r="BS348" s="29">
        <v>38.85</v>
      </c>
      <c r="BT348" s="30">
        <v>5.1430240103828684</v>
      </c>
      <c r="BU348" s="29">
        <v>-31.29607843137255</v>
      </c>
      <c r="BV348" s="29">
        <v>-33.42</v>
      </c>
      <c r="BW348" s="29">
        <v>-32.96</v>
      </c>
      <c r="BX348" s="29">
        <v>141.80000000000001</v>
      </c>
      <c r="BY348" s="29">
        <v>181.10000000000002</v>
      </c>
      <c r="BZ348" s="29">
        <v>127.4</v>
      </c>
      <c r="CA348" s="29">
        <v>124.10000000000001</v>
      </c>
      <c r="CB348" s="29">
        <v>-0.45100000000000001</v>
      </c>
      <c r="CC348" s="31">
        <v>-0.113</v>
      </c>
      <c r="CD348" s="31" t="s">
        <v>100</v>
      </c>
      <c r="CE348" s="31">
        <v>0.36</v>
      </c>
      <c r="CF348" s="31" t="s">
        <v>100</v>
      </c>
      <c r="CG348" s="31" t="s">
        <v>100</v>
      </c>
      <c r="CH348" s="29" t="s">
        <v>100</v>
      </c>
      <c r="CI348" s="29" t="s">
        <v>100</v>
      </c>
      <c r="CJ348" s="29">
        <v>-0.45100000000000001</v>
      </c>
      <c r="CK348" s="28" t="str">
        <f t="shared" si="10"/>
        <v>NA</v>
      </c>
      <c r="CL348" s="34">
        <f t="shared" si="11"/>
        <v>2.1732473811442383</v>
      </c>
      <c r="CM348" s="29">
        <v>10.199999999999999</v>
      </c>
      <c r="CN348" s="29">
        <v>4.45</v>
      </c>
      <c r="CO348" s="29">
        <v>5.89</v>
      </c>
      <c r="CP348" s="29">
        <v>1415.9</v>
      </c>
      <c r="CQ348" s="29">
        <v>36</v>
      </c>
      <c r="CR348" s="29">
        <v>1433.8000000000002</v>
      </c>
      <c r="CS348" s="29">
        <v>-33.42</v>
      </c>
      <c r="CT348" s="29">
        <v>0</v>
      </c>
      <c r="CU348" s="29">
        <v>13.4</v>
      </c>
      <c r="CV348" s="29">
        <v>124.10000000000001</v>
      </c>
      <c r="CW348" s="29">
        <v>32.4</v>
      </c>
      <c r="CX348" s="28">
        <v>4.1537376586741885E-2</v>
      </c>
      <c r="CY348" s="28">
        <v>4.1711328374530371E-2</v>
      </c>
      <c r="CZ348" s="31">
        <v>44.253086419753096</v>
      </c>
      <c r="DA348" s="5" t="s">
        <v>100</v>
      </c>
      <c r="DB348" s="9"/>
      <c r="DC348" s="9"/>
    </row>
    <row r="349" spans="1:107" ht="20">
      <c r="A349" s="25" t="s">
        <v>266</v>
      </c>
      <c r="B349" s="25" t="s">
        <v>267</v>
      </c>
      <c r="C349" s="26" t="s">
        <v>120</v>
      </c>
      <c r="D349" s="26" t="s">
        <v>1137</v>
      </c>
      <c r="E349" s="32" t="s">
        <v>99</v>
      </c>
      <c r="F349" s="32" t="s">
        <v>1138</v>
      </c>
      <c r="G349" s="27">
        <v>0.67</v>
      </c>
      <c r="H349" s="27">
        <v>0.96458055996357572</v>
      </c>
      <c r="I349" s="28">
        <v>9.0499999999999997E-2</v>
      </c>
      <c r="J349" s="28">
        <v>0.1483945406767036</v>
      </c>
      <c r="K349" s="28">
        <v>4.7E-2</v>
      </c>
      <c r="L349" s="28">
        <v>0.1081</v>
      </c>
      <c r="M349" s="28">
        <v>8.9722999999999997E-2</v>
      </c>
      <c r="N349" s="28">
        <v>0.12557838522716452</v>
      </c>
      <c r="O349" s="28">
        <v>-8.8187142441136346E-2</v>
      </c>
      <c r="P349" s="28">
        <v>-5.1166505781665067E-2</v>
      </c>
      <c r="Q349" s="29">
        <v>1077.0999999999999</v>
      </c>
      <c r="R349" s="29">
        <v>0</v>
      </c>
      <c r="S349" s="29">
        <v>685.4</v>
      </c>
      <c r="T349" s="29">
        <v>685.4</v>
      </c>
      <c r="U349" s="29">
        <v>1762.5</v>
      </c>
      <c r="V349" s="29">
        <v>71.099999999999994</v>
      </c>
      <c r="W349" s="29">
        <v>1691.4</v>
      </c>
      <c r="X349" s="30">
        <v>4.0340425531914893E-2</v>
      </c>
      <c r="Y349" s="31">
        <v>3.4816516955643757E-4</v>
      </c>
      <c r="Z349" s="30">
        <v>0.53206023909330857</v>
      </c>
      <c r="AA349" s="30">
        <v>0.38887943262411345</v>
      </c>
      <c r="AB349" s="30">
        <v>1.1370272063702722</v>
      </c>
      <c r="AC349" s="30">
        <v>0.63633831584811074</v>
      </c>
      <c r="AD349" s="29">
        <v>0.375</v>
      </c>
      <c r="AE349" s="31">
        <v>-0.48980555555555555</v>
      </c>
      <c r="AF349" s="30">
        <v>7.7459666924148338E-2</v>
      </c>
      <c r="AG349" s="30" t="s">
        <v>100</v>
      </c>
      <c r="AH349" s="31">
        <v>0.32778355879292403</v>
      </c>
      <c r="AI349" s="1">
        <v>5.6739130434782608</v>
      </c>
      <c r="AJ349" s="31">
        <v>9.0436607892527281</v>
      </c>
      <c r="AK349" s="31">
        <v>27.688946015424165</v>
      </c>
      <c r="AL349" s="31" t="s">
        <v>100</v>
      </c>
      <c r="AM349" s="31" t="s">
        <v>100</v>
      </c>
      <c r="AN349" s="31">
        <v>1.7868281353682813</v>
      </c>
      <c r="AO349" s="31">
        <v>0.41247654424999036</v>
      </c>
      <c r="AP349" s="31">
        <v>12.960919540229886</v>
      </c>
      <c r="AQ349" s="31">
        <v>9.9260563380281699</v>
      </c>
      <c r="AR349" s="31">
        <v>1.3916406121441502</v>
      </c>
      <c r="AS349" s="31">
        <v>0.64772335618274424</v>
      </c>
      <c r="AT349" s="30">
        <v>2.8277634961439591E-2</v>
      </c>
      <c r="AU349" s="30">
        <v>1.0212607928697429E-3</v>
      </c>
      <c r="AV349" s="28">
        <v>-0.35</v>
      </c>
      <c r="AW349" s="28">
        <v>-0.155</v>
      </c>
      <c r="AX349" s="28">
        <v>-1.01E-2</v>
      </c>
      <c r="AY349" s="28">
        <v>0.151</v>
      </c>
      <c r="AZ349" s="30" t="s">
        <v>100</v>
      </c>
      <c r="BA349" s="30" t="s">
        <v>100</v>
      </c>
      <c r="BB349" s="30">
        <v>6.0207398235567249E-2</v>
      </c>
      <c r="BC349" s="30">
        <v>7.4411879445499457E-2</v>
      </c>
      <c r="BD349" s="30">
        <v>1.6505431093007467E-2</v>
      </c>
      <c r="BE349" s="30">
        <v>5.5371690427698572E-2</v>
      </c>
      <c r="BF349" s="30">
        <v>0.30905861456483125</v>
      </c>
      <c r="BG349" s="30">
        <v>3.5199999999999997E-3</v>
      </c>
      <c r="BH349" s="29">
        <v>119.1</v>
      </c>
      <c r="BI349" s="29">
        <v>38.9</v>
      </c>
      <c r="BJ349" s="29">
        <v>130.5</v>
      </c>
      <c r="BK349" s="29">
        <v>130.5</v>
      </c>
      <c r="BL349" s="29">
        <v>2611.3000000000002</v>
      </c>
      <c r="BM349" s="29">
        <v>2356.8000000000002</v>
      </c>
      <c r="BN349" s="29">
        <v>212.7</v>
      </c>
      <c r="BO349" s="29">
        <v>170.4</v>
      </c>
      <c r="BP349" s="29">
        <v>90.167850799289511</v>
      </c>
      <c r="BQ349" s="29">
        <v>-63.600000000000136</v>
      </c>
      <c r="BR349" s="29">
        <v>0</v>
      </c>
      <c r="BS349" s="29">
        <v>158.69999999999999</v>
      </c>
      <c r="BT349" s="30">
        <v>1.7600508229175902</v>
      </c>
      <c r="BU349" s="29">
        <v>-68.532149200710478</v>
      </c>
      <c r="BV349" s="29">
        <v>-56.199999999999847</v>
      </c>
      <c r="BW349" s="29">
        <v>-119.79999999999998</v>
      </c>
      <c r="BX349" s="29">
        <v>646.1</v>
      </c>
      <c r="BY349" s="29">
        <v>1211.74</v>
      </c>
      <c r="BZ349" s="29">
        <v>602.79999999999995</v>
      </c>
      <c r="CA349" s="29">
        <v>1215.3999999999999</v>
      </c>
      <c r="CB349" s="29">
        <v>-1.1000000000000001</v>
      </c>
      <c r="CC349" s="31">
        <v>-0.17599999999999999</v>
      </c>
      <c r="CD349" s="31">
        <v>-0.17699999999999999</v>
      </c>
      <c r="CE349" s="31">
        <v>0.36</v>
      </c>
      <c r="CF349" s="31">
        <v>0.61153173165947572</v>
      </c>
      <c r="CG349" s="31">
        <v>0.6935325332964144</v>
      </c>
      <c r="CH349" s="29">
        <v>156.39999999999998</v>
      </c>
      <c r="CI349" s="29">
        <v>100.19</v>
      </c>
      <c r="CJ349" s="29">
        <v>-1.1000000000000001</v>
      </c>
      <c r="CK349" s="28" t="str">
        <f t="shared" si="10"/>
        <v>NA</v>
      </c>
      <c r="CL349" s="34">
        <f t="shared" si="11"/>
        <v>2.1485107783445785</v>
      </c>
      <c r="CM349" s="29">
        <v>56.3</v>
      </c>
      <c r="CN349" s="29">
        <v>17.399999999999999</v>
      </c>
      <c r="CO349" s="29">
        <v>38.9</v>
      </c>
      <c r="CP349" s="29">
        <v>1077.0999999999999</v>
      </c>
      <c r="CQ349" s="29">
        <v>170.4</v>
      </c>
      <c r="CR349" s="29">
        <v>1691.4</v>
      </c>
      <c r="CS349" s="29">
        <v>-56.199999999999847</v>
      </c>
      <c r="CT349" s="29">
        <v>2.7054</v>
      </c>
      <c r="CU349" s="29">
        <v>130.26219999999998</v>
      </c>
      <c r="CV349" s="29">
        <v>1218.1053999999999</v>
      </c>
      <c r="CW349" s="29">
        <v>213.47099999999998</v>
      </c>
      <c r="CX349" s="28">
        <v>5.9589824622298143E-2</v>
      </c>
      <c r="CY349" s="28">
        <v>7.4110820410561898E-2</v>
      </c>
      <c r="CZ349" s="31">
        <v>7.923324479671713</v>
      </c>
      <c r="DA349" s="5">
        <v>6.7997852925389148</v>
      </c>
      <c r="DB349" s="9"/>
      <c r="DC349" s="9"/>
    </row>
    <row r="350" spans="1:107" ht="20">
      <c r="A350" s="25" t="s">
        <v>314</v>
      </c>
      <c r="B350" s="25" t="s">
        <v>315</v>
      </c>
      <c r="C350" s="26" t="s">
        <v>183</v>
      </c>
      <c r="D350" s="26" t="s">
        <v>1137</v>
      </c>
      <c r="E350" s="32" t="s">
        <v>99</v>
      </c>
      <c r="F350" s="32" t="s">
        <v>1138</v>
      </c>
      <c r="G350" s="27">
        <v>0.63</v>
      </c>
      <c r="H350" s="27">
        <v>0.66999980207603527</v>
      </c>
      <c r="I350" s="28">
        <v>9.0499999999999997E-2</v>
      </c>
      <c r="J350" s="28">
        <v>0.12173498208788119</v>
      </c>
      <c r="K350" s="28">
        <v>4.7E-2</v>
      </c>
      <c r="L350" s="28">
        <v>0.1081</v>
      </c>
      <c r="M350" s="28">
        <v>8.9722999999999997E-2</v>
      </c>
      <c r="N350" s="28">
        <v>0.11965237481116009</v>
      </c>
      <c r="O350" s="28">
        <v>-5.5419985855778703E-2</v>
      </c>
      <c r="P350" s="28">
        <v>7.7215732027526462E-2</v>
      </c>
      <c r="Q350" s="29">
        <v>2308</v>
      </c>
      <c r="R350" s="29">
        <v>0</v>
      </c>
      <c r="S350" s="29">
        <v>160.6</v>
      </c>
      <c r="T350" s="29">
        <v>160.6</v>
      </c>
      <c r="U350" s="29">
        <v>2468.6</v>
      </c>
      <c r="V350" s="29">
        <v>602.4</v>
      </c>
      <c r="W350" s="29">
        <v>1866.1999999999998</v>
      </c>
      <c r="X350" s="30">
        <v>0.24402495341489103</v>
      </c>
      <c r="Y350" s="31">
        <v>9.6187758504600977E-4</v>
      </c>
      <c r="Z350" s="30">
        <v>9.8106291997556508E-2</v>
      </c>
      <c r="AA350" s="30">
        <v>6.5057117394474603E-2</v>
      </c>
      <c r="AB350" s="30">
        <v>0.10877810891357355</v>
      </c>
      <c r="AC350" s="30">
        <v>6.9584055459272098E-2</v>
      </c>
      <c r="AD350" s="29">
        <v>0.37</v>
      </c>
      <c r="AE350" s="31">
        <v>-0.56422222222222229</v>
      </c>
      <c r="AF350" s="30">
        <v>0.10488088481701516</v>
      </c>
      <c r="AG350" s="30" t="s">
        <v>100</v>
      </c>
      <c r="AH350" s="31">
        <v>0.35027223230490023</v>
      </c>
      <c r="AI350" s="1">
        <v>1.9950186799501868</v>
      </c>
      <c r="AJ350" s="31">
        <v>28.353808353808351</v>
      </c>
      <c r="AK350" s="31">
        <v>32.784090909090907</v>
      </c>
      <c r="AL350" s="31" t="s">
        <v>100</v>
      </c>
      <c r="AM350" s="31" t="s">
        <v>100</v>
      </c>
      <c r="AN350" s="31">
        <v>1.5632619886209698</v>
      </c>
      <c r="AO350" s="31">
        <v>1.9953315466413071</v>
      </c>
      <c r="AP350" s="31">
        <v>11.649188514357053</v>
      </c>
      <c r="AQ350" s="31">
        <v>9.780922431865827</v>
      </c>
      <c r="AR350" s="31">
        <v>1.804702942530336</v>
      </c>
      <c r="AS350" s="31">
        <v>1.6133828996282527</v>
      </c>
      <c r="AT350" s="30">
        <v>6.7755681818181812E-3</v>
      </c>
      <c r="AU350" s="30">
        <v>2.0667244367417677E-4</v>
      </c>
      <c r="AV350" s="28">
        <v>-0.14199999999999999</v>
      </c>
      <c r="AW350" s="28">
        <v>5.6100000000000004E-2</v>
      </c>
      <c r="AX350" s="28">
        <v>-8.5699999999999998E-2</v>
      </c>
      <c r="AY350" s="28">
        <v>3.7699999999999997E-2</v>
      </c>
      <c r="AZ350" s="30" t="s">
        <v>100</v>
      </c>
      <c r="BA350" s="30" t="s">
        <v>100</v>
      </c>
      <c r="BB350" s="30">
        <v>6.6314996232102491E-2</v>
      </c>
      <c r="BC350" s="30">
        <v>0.19686810683868655</v>
      </c>
      <c r="BD350" s="30">
        <v>6.3912846118928737E-2</v>
      </c>
      <c r="BE350" s="30">
        <v>0.14543803903767588</v>
      </c>
      <c r="BF350" s="30">
        <v>8.7553191489361706E-2</v>
      </c>
      <c r="BG350" s="30">
        <v>0.47649999999999998</v>
      </c>
      <c r="BH350" s="29">
        <v>81.400000000000006</v>
      </c>
      <c r="BI350" s="29">
        <v>70.400000000000006</v>
      </c>
      <c r="BJ350" s="29">
        <v>160.19999999999999</v>
      </c>
      <c r="BK350" s="29">
        <v>160.19999999999999</v>
      </c>
      <c r="BL350" s="29">
        <v>1156.7</v>
      </c>
      <c r="BM350" s="29">
        <v>1101.5</v>
      </c>
      <c r="BN350" s="29">
        <v>212.6</v>
      </c>
      <c r="BO350" s="29">
        <v>190.8</v>
      </c>
      <c r="BP350" s="29">
        <v>146.17397872340425</v>
      </c>
      <c r="BQ350" s="29">
        <v>14.599999999999998</v>
      </c>
      <c r="BR350" s="29">
        <v>26.1</v>
      </c>
      <c r="BS350" s="29">
        <v>64</v>
      </c>
      <c r="BT350" s="30">
        <v>0.6163887771741543</v>
      </c>
      <c r="BU350" s="29">
        <v>56.073978723404245</v>
      </c>
      <c r="BV350" s="29">
        <v>-34.299999999999997</v>
      </c>
      <c r="BW350" s="29">
        <v>-19.699999999999996</v>
      </c>
      <c r="BX350" s="29">
        <v>1061.5999999999999</v>
      </c>
      <c r="BY350" s="29">
        <v>742.49699999999996</v>
      </c>
      <c r="BZ350" s="29">
        <v>1476.4</v>
      </c>
      <c r="CA350" s="29">
        <v>1034.076</v>
      </c>
      <c r="CB350" s="29">
        <v>-0.47699999999999998</v>
      </c>
      <c r="CC350" s="31">
        <v>-0.215</v>
      </c>
      <c r="CD350" s="31">
        <v>-0.17899999999999999</v>
      </c>
      <c r="CE350" s="31">
        <v>0.36</v>
      </c>
      <c r="CF350" s="31">
        <v>0.80797459636201152</v>
      </c>
      <c r="CG350" s="31">
        <v>0.78597726890948916</v>
      </c>
      <c r="CH350" s="29">
        <v>129.86999999999998</v>
      </c>
      <c r="CI350" s="29">
        <v>73.990000000000009</v>
      </c>
      <c r="CJ350" s="29">
        <v>-0.47699999999999998</v>
      </c>
      <c r="CK350" s="28" t="str">
        <f t="shared" si="10"/>
        <v>NA</v>
      </c>
      <c r="CL350" s="34">
        <f t="shared" si="11"/>
        <v>1.1185831602319365</v>
      </c>
      <c r="CM350" s="29">
        <v>94</v>
      </c>
      <c r="CN350" s="29">
        <v>8.23</v>
      </c>
      <c r="CO350" s="29">
        <v>70.400000000000006</v>
      </c>
      <c r="CP350" s="29">
        <v>2308</v>
      </c>
      <c r="CQ350" s="29">
        <v>190.8</v>
      </c>
      <c r="CR350" s="29">
        <v>1866.1999999999998</v>
      </c>
      <c r="CS350" s="29">
        <v>-34.299999999999997</v>
      </c>
      <c r="CT350" s="29">
        <v>0</v>
      </c>
      <c r="CU350" s="29">
        <v>160.19999999999999</v>
      </c>
      <c r="CV350" s="29">
        <v>1034.076</v>
      </c>
      <c r="CW350" s="29">
        <v>212.6</v>
      </c>
      <c r="CX350" s="28">
        <v>6.6314996232102491E-2</v>
      </c>
      <c r="CY350" s="28">
        <v>0.19686810683868655</v>
      </c>
      <c r="CZ350" s="31">
        <v>8.7779868297271868</v>
      </c>
      <c r="DA350" s="5" t="s">
        <v>100</v>
      </c>
      <c r="DB350" s="9"/>
      <c r="DC350" s="9"/>
    </row>
    <row r="351" spans="1:107" ht="20">
      <c r="A351" s="25" t="s">
        <v>1089</v>
      </c>
      <c r="B351" s="25" t="s">
        <v>1090</v>
      </c>
      <c r="C351" s="26" t="s">
        <v>106</v>
      </c>
      <c r="D351" s="26" t="s">
        <v>1137</v>
      </c>
      <c r="E351" s="32" t="s">
        <v>99</v>
      </c>
      <c r="F351" s="32" t="s">
        <v>1138</v>
      </c>
      <c r="G351" s="27">
        <v>0.89</v>
      </c>
      <c r="H351" s="27">
        <v>0.91154842342342346</v>
      </c>
      <c r="I351" s="28">
        <v>9.0499999999999997E-2</v>
      </c>
      <c r="J351" s="28">
        <v>0.14359513231981982</v>
      </c>
      <c r="K351" s="28">
        <v>3.6999999999999998E-2</v>
      </c>
      <c r="L351" s="28">
        <v>9.8099999999999993E-2</v>
      </c>
      <c r="M351" s="28">
        <v>8.1422999999999995E-2</v>
      </c>
      <c r="N351" s="28">
        <v>0.14072359452201935</v>
      </c>
      <c r="O351" s="28">
        <v>-0.14260109653453154</v>
      </c>
      <c r="P351" s="28">
        <v>-0.13037134929480773</v>
      </c>
      <c r="Q351" s="29">
        <v>355.2</v>
      </c>
      <c r="R351" s="29">
        <v>0</v>
      </c>
      <c r="S351" s="29">
        <v>17.2</v>
      </c>
      <c r="T351" s="29">
        <v>17.2</v>
      </c>
      <c r="U351" s="29">
        <v>372.4</v>
      </c>
      <c r="V351" s="29">
        <v>16.100000000000001</v>
      </c>
      <c r="W351" s="29">
        <v>356.29999999999995</v>
      </c>
      <c r="X351" s="30">
        <v>4.3233082706766922E-2</v>
      </c>
      <c r="Y351" s="31">
        <v>2.3106419003037697</v>
      </c>
      <c r="Z351" s="30">
        <v>0.17731958762886596</v>
      </c>
      <c r="AA351" s="30">
        <v>4.6186895810955961E-2</v>
      </c>
      <c r="AB351" s="30">
        <v>0.21553884711779447</v>
      </c>
      <c r="AC351" s="30">
        <v>4.8423423423423421E-2</v>
      </c>
      <c r="AD351" s="29">
        <v>3.5000000000000003E-2</v>
      </c>
      <c r="AE351" s="31">
        <v>1.4228888888888891</v>
      </c>
      <c r="AF351" s="30">
        <v>7.0710678118654752E-2</v>
      </c>
      <c r="AG351" s="30">
        <v>0.57699913344822285</v>
      </c>
      <c r="AH351" s="31">
        <v>8.8235294117647023E-2</v>
      </c>
      <c r="AI351" s="1">
        <v>1.203125</v>
      </c>
      <c r="AJ351" s="31">
        <v>2192.5925925925926</v>
      </c>
      <c r="AK351" s="31">
        <v>7103.9999999999991</v>
      </c>
      <c r="AL351" s="31" t="s">
        <v>100</v>
      </c>
      <c r="AM351" s="31" t="s">
        <v>100</v>
      </c>
      <c r="AN351" s="31">
        <v>4.4511278195488719</v>
      </c>
      <c r="AO351" s="31">
        <v>77.385620915032675</v>
      </c>
      <c r="AP351" s="31">
        <v>231.36363636363632</v>
      </c>
      <c r="AQ351" s="31">
        <v>222.68749999999997</v>
      </c>
      <c r="AR351" s="31">
        <v>4.4307103064066844</v>
      </c>
      <c r="AS351" s="31">
        <v>77.625272331154676</v>
      </c>
      <c r="AT351" s="30">
        <v>0</v>
      </c>
      <c r="AU351" s="30">
        <v>0</v>
      </c>
      <c r="AV351" s="28" t="s">
        <v>100</v>
      </c>
      <c r="AW351" s="28" t="s">
        <v>100</v>
      </c>
      <c r="AX351" s="28" t="s">
        <v>100</v>
      </c>
      <c r="AY351" s="28" t="s">
        <v>100</v>
      </c>
      <c r="AZ351" s="30" t="s">
        <v>100</v>
      </c>
      <c r="BA351" s="30" t="s">
        <v>100</v>
      </c>
      <c r="BB351" s="30">
        <v>9.9403578528827049E-4</v>
      </c>
      <c r="BC351" s="30">
        <v>1.0352245227211617E-2</v>
      </c>
      <c r="BD351" s="30">
        <v>9.1074681238615673E-3</v>
      </c>
      <c r="BE351" s="30">
        <v>0.28051001821493626</v>
      </c>
      <c r="BF351" s="30">
        <v>0.5</v>
      </c>
      <c r="BG351" s="30">
        <v>2.5400000000000002E-3</v>
      </c>
      <c r="BH351" s="29">
        <v>0.16200000000000001</v>
      </c>
      <c r="BI351" s="29">
        <v>0.05</v>
      </c>
      <c r="BJ351" s="29">
        <v>1.54</v>
      </c>
      <c r="BK351" s="29">
        <v>1.54</v>
      </c>
      <c r="BL351" s="29">
        <v>4.59</v>
      </c>
      <c r="BM351" s="29">
        <v>5.49</v>
      </c>
      <c r="BN351" s="29">
        <v>1.55</v>
      </c>
      <c r="BO351" s="29">
        <v>1.6</v>
      </c>
      <c r="BP351" s="29">
        <v>0.77</v>
      </c>
      <c r="BQ351" s="29">
        <v>8.5</v>
      </c>
      <c r="BR351" s="29">
        <v>0</v>
      </c>
      <c r="BS351" s="29">
        <v>0.15</v>
      </c>
      <c r="BT351" s="30">
        <v>0.19480519480519479</v>
      </c>
      <c r="BU351" s="29">
        <v>0.62</v>
      </c>
      <c r="BV351" s="29">
        <v>-8.6</v>
      </c>
      <c r="BW351" s="29">
        <v>-9.9999999999999992E-2</v>
      </c>
      <c r="BX351" s="29">
        <v>50.3</v>
      </c>
      <c r="BY351" s="29">
        <v>74.38</v>
      </c>
      <c r="BZ351" s="29">
        <v>79.8</v>
      </c>
      <c r="CA351" s="29">
        <v>80.416000000000011</v>
      </c>
      <c r="CB351" s="29">
        <v>0</v>
      </c>
      <c r="CC351" s="31">
        <v>0.27200000000000002</v>
      </c>
      <c r="CD351" s="31" t="s">
        <v>100</v>
      </c>
      <c r="CE351" s="31">
        <v>0.36</v>
      </c>
      <c r="CF351" s="31" t="s">
        <v>100</v>
      </c>
      <c r="CG351" s="31" t="s">
        <v>100</v>
      </c>
      <c r="CH351" s="29" t="s">
        <v>100</v>
      </c>
      <c r="CI351" s="29" t="s">
        <v>100</v>
      </c>
      <c r="CJ351" s="29">
        <v>0</v>
      </c>
      <c r="CK351" s="28">
        <f t="shared" si="10"/>
        <v>0</v>
      </c>
      <c r="CL351" s="34">
        <f t="shared" si="11"/>
        <v>5.7078193394349372E-2</v>
      </c>
      <c r="CM351" s="29">
        <v>0.28100000000000003</v>
      </c>
      <c r="CN351" s="29">
        <v>0.27500000000000002</v>
      </c>
      <c r="CO351" s="29">
        <v>0.05</v>
      </c>
      <c r="CP351" s="29">
        <v>355.2</v>
      </c>
      <c r="CQ351" s="29">
        <v>1.6</v>
      </c>
      <c r="CR351" s="29">
        <v>356.29999999999995</v>
      </c>
      <c r="CS351" s="29" t="s">
        <v>100</v>
      </c>
      <c r="CT351" s="29">
        <v>0</v>
      </c>
      <c r="CU351" s="29">
        <v>1.54</v>
      </c>
      <c r="CV351" s="29">
        <v>80.416000000000011</v>
      </c>
      <c r="CW351" s="29">
        <v>1.55</v>
      </c>
      <c r="CX351" s="28">
        <v>9.9403578528827049E-4</v>
      </c>
      <c r="CY351" s="28">
        <v>1.0352245227211617E-2</v>
      </c>
      <c r="CZ351" s="31">
        <v>229.87096774193546</v>
      </c>
      <c r="DA351" s="5">
        <v>7.8451612903225802</v>
      </c>
      <c r="DB351" s="9"/>
      <c r="DC351" s="9"/>
    </row>
    <row r="352" spans="1:107" ht="20">
      <c r="A352" s="25" t="s">
        <v>1051</v>
      </c>
      <c r="B352" s="25" t="s">
        <v>1052</v>
      </c>
      <c r="C352" s="26" t="s">
        <v>145</v>
      </c>
      <c r="D352" s="26" t="s">
        <v>1137</v>
      </c>
      <c r="E352" s="32" t="s">
        <v>99</v>
      </c>
      <c r="F352" s="32" t="s">
        <v>1138</v>
      </c>
      <c r="G352" s="27">
        <v>0.62</v>
      </c>
      <c r="H352" s="27">
        <v>3.3979844961240309</v>
      </c>
      <c r="I352" s="28">
        <v>9.0499999999999997E-2</v>
      </c>
      <c r="J352" s="28">
        <v>0.3686175968992248</v>
      </c>
      <c r="K352" s="28">
        <v>4.7E-2</v>
      </c>
      <c r="L352" s="28">
        <v>0.1081</v>
      </c>
      <c r="M352" s="28">
        <v>8.9722999999999997E-2</v>
      </c>
      <c r="N352" s="28">
        <v>0.14061041584158418</v>
      </c>
      <c r="O352" s="28" t="s">
        <v>100</v>
      </c>
      <c r="P352" s="28">
        <v>-0.1993011607625774</v>
      </c>
      <c r="Q352" s="29">
        <v>12.9</v>
      </c>
      <c r="R352" s="29">
        <v>0</v>
      </c>
      <c r="S352" s="29">
        <v>57.8</v>
      </c>
      <c r="T352" s="29">
        <v>57.8</v>
      </c>
      <c r="U352" s="29">
        <v>70.7</v>
      </c>
      <c r="V352" s="29">
        <v>1.79</v>
      </c>
      <c r="W352" s="29">
        <v>68.91</v>
      </c>
      <c r="X352" s="30">
        <v>2.5318246110325317E-2</v>
      </c>
      <c r="Y352" s="31">
        <v>8.0349681815260005E-2</v>
      </c>
      <c r="Z352" s="30" t="s">
        <v>100</v>
      </c>
      <c r="AA352" s="30">
        <v>0.81753889674681746</v>
      </c>
      <c r="AB352" s="30" t="s">
        <v>100</v>
      </c>
      <c r="AC352" s="30">
        <v>4.4806201550387597</v>
      </c>
      <c r="AD352" s="29">
        <v>4.0000000000000001E-3</v>
      </c>
      <c r="AE352" s="31">
        <v>-0.57033333333333347</v>
      </c>
      <c r="AF352" s="30">
        <v>0.1414213562373095</v>
      </c>
      <c r="AG352" s="30" t="s">
        <v>100</v>
      </c>
      <c r="AH352" s="31">
        <v>0.27272727272727276</v>
      </c>
      <c r="AI352" s="1" t="s">
        <v>100</v>
      </c>
      <c r="AJ352" s="31">
        <v>27.505330490405118</v>
      </c>
      <c r="AK352" s="31" t="s">
        <v>100</v>
      </c>
      <c r="AL352" s="31" t="s">
        <v>100</v>
      </c>
      <c r="AM352" s="31" t="s">
        <v>100</v>
      </c>
      <c r="AN352" s="31" t="s">
        <v>100</v>
      </c>
      <c r="AO352" s="31">
        <v>0.30069930069930073</v>
      </c>
      <c r="AP352" s="31" t="s">
        <v>100</v>
      </c>
      <c r="AQ352" s="31">
        <v>41.512048192771083</v>
      </c>
      <c r="AR352" s="31">
        <v>2.7334391114637051</v>
      </c>
      <c r="AS352" s="31">
        <v>1.6062937062937062</v>
      </c>
      <c r="AT352" s="30" t="s">
        <v>100</v>
      </c>
      <c r="AU352" s="30">
        <v>0</v>
      </c>
      <c r="AV352" s="28" t="s">
        <v>100</v>
      </c>
      <c r="AW352" s="28" t="s">
        <v>100</v>
      </c>
      <c r="AX352" s="28">
        <v>0.17300000000000001</v>
      </c>
      <c r="AY352" s="28">
        <v>5.2100000000000002E-3</v>
      </c>
      <c r="AZ352" s="30" t="s">
        <v>100</v>
      </c>
      <c r="BA352" s="30" t="s">
        <v>100</v>
      </c>
      <c r="BB352" s="30" t="s">
        <v>100</v>
      </c>
      <c r="BC352" s="30">
        <v>-5.8690744920993215E-2</v>
      </c>
      <c r="BD352" s="30">
        <v>-0.10442655935613682</v>
      </c>
      <c r="BE352" s="30">
        <v>-4.7082494969818908E-2</v>
      </c>
      <c r="BF352" s="30">
        <v>0</v>
      </c>
      <c r="BG352" s="30">
        <v>0.20550000000000002</v>
      </c>
      <c r="BH352" s="29">
        <v>0.46899999999999997</v>
      </c>
      <c r="BI352" s="29">
        <v>-5.19</v>
      </c>
      <c r="BJ352" s="29">
        <v>-2.34</v>
      </c>
      <c r="BK352" s="29">
        <v>-2.34</v>
      </c>
      <c r="BL352" s="29">
        <v>42.9</v>
      </c>
      <c r="BM352" s="29">
        <v>49.7</v>
      </c>
      <c r="BN352" s="29">
        <v>0.125</v>
      </c>
      <c r="BO352" s="29">
        <v>1.66</v>
      </c>
      <c r="BP352" s="29">
        <v>-2.34</v>
      </c>
      <c r="BQ352" s="29">
        <v>3.0979999999999999</v>
      </c>
      <c r="BR352" s="29">
        <v>0</v>
      </c>
      <c r="BS352" s="29">
        <v>0.26800000000000002</v>
      </c>
      <c r="BT352" s="30" t="s">
        <v>100</v>
      </c>
      <c r="BU352" s="29">
        <v>-2.6079999999999997</v>
      </c>
      <c r="BV352" s="29">
        <v>-8.5560000000000009</v>
      </c>
      <c r="BW352" s="29">
        <v>-5.4580000000000002</v>
      </c>
      <c r="BX352" s="29">
        <v>-29.5</v>
      </c>
      <c r="BY352" s="29">
        <v>39.870000000000005</v>
      </c>
      <c r="BZ352" s="29">
        <v>-30.8</v>
      </c>
      <c r="CA352" s="29">
        <v>25.209999999999997</v>
      </c>
      <c r="CB352" s="29">
        <v>0</v>
      </c>
      <c r="CC352" s="31">
        <v>-0.46800000000000003</v>
      </c>
      <c r="CD352" s="31">
        <v>0.32800000000000001</v>
      </c>
      <c r="CE352" s="31">
        <v>0.36</v>
      </c>
      <c r="CF352" s="31">
        <v>0.97677207595183146</v>
      </c>
      <c r="CG352" s="31">
        <v>0.95242011624520762</v>
      </c>
      <c r="CH352" s="29">
        <v>-9.0809999999999995</v>
      </c>
      <c r="CI352" s="29">
        <v>-12.508399999999998</v>
      </c>
      <c r="CJ352" s="29">
        <v>0</v>
      </c>
      <c r="CK352" s="28">
        <f t="shared" si="10"/>
        <v>0</v>
      </c>
      <c r="CL352" s="34">
        <f t="shared" si="11"/>
        <v>1.7017056723522412</v>
      </c>
      <c r="CM352" s="29" t="s">
        <v>100</v>
      </c>
      <c r="CN352" s="29" t="s">
        <v>100</v>
      </c>
      <c r="CO352" s="29" t="s">
        <v>100</v>
      </c>
      <c r="CP352" s="29" t="s">
        <v>100</v>
      </c>
      <c r="CQ352" s="29">
        <v>1.66</v>
      </c>
      <c r="CR352" s="29">
        <v>68.91</v>
      </c>
      <c r="CS352" s="29" t="s">
        <v>100</v>
      </c>
      <c r="CT352" s="29">
        <v>0</v>
      </c>
      <c r="CU352" s="29">
        <v>-2.34</v>
      </c>
      <c r="CV352" s="29">
        <v>25.209999999999997</v>
      </c>
      <c r="CW352" s="29">
        <v>0.125</v>
      </c>
      <c r="CX352" s="28" t="s">
        <v>100</v>
      </c>
      <c r="CY352" s="28">
        <v>-5.8690744920993215E-2</v>
      </c>
      <c r="CZ352" s="31">
        <v>551.28</v>
      </c>
      <c r="DA352" s="5">
        <v>7.665923076923078</v>
      </c>
      <c r="DB352" s="9"/>
      <c r="DC352" s="9"/>
    </row>
    <row r="353" spans="1:107" ht="20">
      <c r="A353" s="25" t="s">
        <v>503</v>
      </c>
      <c r="B353" s="25" t="s">
        <v>504</v>
      </c>
      <c r="C353" s="26" t="s">
        <v>107</v>
      </c>
      <c r="D353" s="26" t="s">
        <v>1137</v>
      </c>
      <c r="E353" s="32" t="s">
        <v>99</v>
      </c>
      <c r="F353" s="32" t="s">
        <v>1138</v>
      </c>
      <c r="G353" s="27">
        <v>0.88</v>
      </c>
      <c r="H353" s="27">
        <v>6.5582993799822855</v>
      </c>
      <c r="I353" s="28">
        <v>9.0499999999999997E-2</v>
      </c>
      <c r="J353" s="28">
        <v>0.65462609388839688</v>
      </c>
      <c r="K353" s="28">
        <v>3.6999999999999998E-2</v>
      </c>
      <c r="L353" s="28">
        <v>9.8099999999999993E-2</v>
      </c>
      <c r="M353" s="28">
        <v>8.1422999999999995E-2</v>
      </c>
      <c r="N353" s="28">
        <v>0.1583360369622058</v>
      </c>
      <c r="O353" s="28">
        <v>-1.2043467642794583</v>
      </c>
      <c r="P353" s="28">
        <v>-0.23864345509542031</v>
      </c>
      <c r="Q353" s="29">
        <v>112.9</v>
      </c>
      <c r="R353" s="29">
        <v>0</v>
      </c>
      <c r="S353" s="29">
        <v>728.5</v>
      </c>
      <c r="T353" s="29">
        <v>728.5</v>
      </c>
      <c r="U353" s="29">
        <v>841.4</v>
      </c>
      <c r="V353" s="29">
        <v>32.700000000000003</v>
      </c>
      <c r="W353" s="29">
        <v>808.69999999999993</v>
      </c>
      <c r="X353" s="30">
        <v>3.886379843118612E-2</v>
      </c>
      <c r="Y353" s="31">
        <v>7.7962487715265011E-2</v>
      </c>
      <c r="Z353" s="30">
        <v>0.7337832393231265</v>
      </c>
      <c r="AA353" s="30">
        <v>0.86581887330639418</v>
      </c>
      <c r="AB353" s="30">
        <v>2.7563374952705257</v>
      </c>
      <c r="AC353" s="30">
        <v>6.4526129317980514</v>
      </c>
      <c r="AD353" s="29">
        <v>4.0000000000000001E-3</v>
      </c>
      <c r="AE353" s="31">
        <v>1.4189444444444446</v>
      </c>
      <c r="AF353" s="30">
        <v>0.2</v>
      </c>
      <c r="AG353" s="30">
        <v>0.54299999999999993</v>
      </c>
      <c r="AH353" s="31">
        <v>0.33333333333333331</v>
      </c>
      <c r="AI353" s="1" t="s">
        <v>100</v>
      </c>
      <c r="AJ353" s="31" t="s">
        <v>100</v>
      </c>
      <c r="AK353" s="31" t="s">
        <v>100</v>
      </c>
      <c r="AL353" s="31" t="s">
        <v>100</v>
      </c>
      <c r="AM353" s="31" t="s">
        <v>100</v>
      </c>
      <c r="AN353" s="31">
        <v>0.42716609912977677</v>
      </c>
      <c r="AO353" s="31">
        <v>0.47337526205450736</v>
      </c>
      <c r="AP353" s="31" t="s">
        <v>100</v>
      </c>
      <c r="AQ353" s="31" t="s">
        <v>100</v>
      </c>
      <c r="AR353" s="31">
        <v>0.9075300190775446</v>
      </c>
      <c r="AS353" s="31">
        <v>3.3907756813417187</v>
      </c>
      <c r="AT353" s="30" t="s">
        <v>100</v>
      </c>
      <c r="AU353" s="30">
        <v>0</v>
      </c>
      <c r="AV353" s="28" t="s">
        <v>100</v>
      </c>
      <c r="AW353" s="28" t="s">
        <v>100</v>
      </c>
      <c r="AX353" s="28">
        <v>0.41299999999999998</v>
      </c>
      <c r="AY353" s="28">
        <v>0.42700000000000005</v>
      </c>
      <c r="AZ353" s="30" t="s">
        <v>100</v>
      </c>
      <c r="BA353" s="30" t="s">
        <v>100</v>
      </c>
      <c r="BB353" s="30">
        <v>-0.54972067039106143</v>
      </c>
      <c r="BC353" s="30">
        <v>-8.0307418133214514E-2</v>
      </c>
      <c r="BD353" s="30">
        <v>-0.64765247915752522</v>
      </c>
      <c r="BE353" s="30">
        <v>-0.31636682755594558</v>
      </c>
      <c r="BF353" s="30">
        <v>0</v>
      </c>
      <c r="BG353" s="30" t="s">
        <v>100</v>
      </c>
      <c r="BH353" s="29">
        <v>-111.3</v>
      </c>
      <c r="BI353" s="29">
        <v>-147.6</v>
      </c>
      <c r="BJ353" s="29">
        <v>-72.099999999999994</v>
      </c>
      <c r="BK353" s="29">
        <v>-72.099999999999994</v>
      </c>
      <c r="BL353" s="29">
        <v>238.5</v>
      </c>
      <c r="BM353" s="29">
        <v>227.9</v>
      </c>
      <c r="BN353" s="29">
        <v>-2.0499999999999998</v>
      </c>
      <c r="BO353" s="29">
        <v>-2.16</v>
      </c>
      <c r="BP353" s="29">
        <v>-72.099999999999994</v>
      </c>
      <c r="BQ353" s="29">
        <v>-140.9</v>
      </c>
      <c r="BR353" s="29">
        <v>0</v>
      </c>
      <c r="BS353" s="29">
        <v>1.6000000000000085</v>
      </c>
      <c r="BT353" s="30" t="s">
        <v>100</v>
      </c>
      <c r="BU353" s="29">
        <v>-73.7</v>
      </c>
      <c r="BV353" s="29">
        <v>-8.2999999999999829</v>
      </c>
      <c r="BW353" s="29">
        <v>-149.19999999999999</v>
      </c>
      <c r="BX353" s="29">
        <v>268.5</v>
      </c>
      <c r="BY353" s="29">
        <v>897.80000000000007</v>
      </c>
      <c r="BZ353" s="29">
        <v>264.3</v>
      </c>
      <c r="CA353" s="29">
        <v>891.09999999999991</v>
      </c>
      <c r="CB353" s="29">
        <v>0</v>
      </c>
      <c r="CC353" s="31">
        <v>0.72399999999999998</v>
      </c>
      <c r="CD353" s="31">
        <v>7.8E-2</v>
      </c>
      <c r="CE353" s="31">
        <v>0.36</v>
      </c>
      <c r="CF353" s="31" t="s">
        <v>100</v>
      </c>
      <c r="CG353" s="31" t="s">
        <v>100</v>
      </c>
      <c r="CH353" s="29" t="s">
        <v>100</v>
      </c>
      <c r="CI353" s="29" t="s">
        <v>100</v>
      </c>
      <c r="CJ353" s="29">
        <v>0</v>
      </c>
      <c r="CK353" s="28">
        <f t="shared" si="10"/>
        <v>0</v>
      </c>
      <c r="CL353" s="34">
        <f t="shared" si="11"/>
        <v>0.26764672876220402</v>
      </c>
      <c r="CM353" s="29" t="s">
        <v>100</v>
      </c>
      <c r="CN353" s="29" t="s">
        <v>100</v>
      </c>
      <c r="CO353" s="29" t="s">
        <v>100</v>
      </c>
      <c r="CP353" s="29" t="s">
        <v>100</v>
      </c>
      <c r="CQ353" s="29" t="s">
        <v>100</v>
      </c>
      <c r="CR353" s="29" t="s">
        <v>100</v>
      </c>
      <c r="CS353" s="29" t="s">
        <v>100</v>
      </c>
      <c r="CT353" s="29">
        <v>0</v>
      </c>
      <c r="CU353" s="29">
        <v>-72.099999999999994</v>
      </c>
      <c r="CV353" s="29">
        <v>891.09999999999991</v>
      </c>
      <c r="CW353" s="29">
        <v>-2.0499999999999998</v>
      </c>
      <c r="CX353" s="28">
        <v>-0.54972067039106143</v>
      </c>
      <c r="CY353" s="28">
        <v>-8.0307418133214514E-2</v>
      </c>
      <c r="CZ353" s="31" t="s">
        <v>100</v>
      </c>
      <c r="DA353" s="5">
        <v>29.54653476772156</v>
      </c>
      <c r="DB353" s="9"/>
      <c r="DC353" s="9"/>
    </row>
    <row r="354" spans="1:107" ht="20">
      <c r="A354" s="25" t="s">
        <v>1113</v>
      </c>
      <c r="B354" s="25" t="s">
        <v>1114</v>
      </c>
      <c r="C354" s="26" t="s">
        <v>104</v>
      </c>
      <c r="D354" s="26" t="s">
        <v>1137</v>
      </c>
      <c r="E354" s="32" t="s">
        <v>99</v>
      </c>
      <c r="F354" s="32" t="s">
        <v>1138</v>
      </c>
      <c r="G354" s="27">
        <v>1.07</v>
      </c>
      <c r="H354" s="27">
        <v>1.3838415492957747</v>
      </c>
      <c r="I354" s="28">
        <v>9.0499999999999997E-2</v>
      </c>
      <c r="J354" s="28">
        <v>0.18633766021126763</v>
      </c>
      <c r="K354" s="28">
        <v>5.1999999999999998E-2</v>
      </c>
      <c r="L354" s="28">
        <v>0.11310000000000001</v>
      </c>
      <c r="M354" s="28">
        <v>9.3872999999999998E-2</v>
      </c>
      <c r="N354" s="28">
        <v>0.16536759161448408</v>
      </c>
      <c r="O354" s="28">
        <v>-0.41356279110131999</v>
      </c>
      <c r="P354" s="28">
        <v>-0.14831977456666703</v>
      </c>
      <c r="Q354" s="29">
        <v>284</v>
      </c>
      <c r="R354" s="29">
        <v>0</v>
      </c>
      <c r="S354" s="29">
        <v>83.3</v>
      </c>
      <c r="T354" s="29">
        <v>83.3</v>
      </c>
      <c r="U354" s="29">
        <v>367.3</v>
      </c>
      <c r="V354" s="29">
        <v>1.08</v>
      </c>
      <c r="W354" s="29">
        <v>366.22</v>
      </c>
      <c r="X354" s="30">
        <v>2.9403757146746531E-3</v>
      </c>
      <c r="Y354" s="31">
        <v>0.53002544122117867</v>
      </c>
      <c r="Z354" s="30">
        <v>0.43681174619821711</v>
      </c>
      <c r="AA354" s="30">
        <v>0.2267900898448135</v>
      </c>
      <c r="AB354" s="30">
        <v>0.77560521415270012</v>
      </c>
      <c r="AC354" s="30">
        <v>0.29330985915492958</v>
      </c>
      <c r="AD354" s="29">
        <v>2.3E-2</v>
      </c>
      <c r="AE354" s="31">
        <v>1.6981944444444448</v>
      </c>
      <c r="AF354" s="30">
        <v>8.3666002653407553E-2</v>
      </c>
      <c r="AG354" s="30">
        <v>0.98068507395886995</v>
      </c>
      <c r="AH354" s="31">
        <v>0.63157894736842113</v>
      </c>
      <c r="AI354" s="1">
        <v>0.11672597864768683</v>
      </c>
      <c r="AJ354" s="31" t="s">
        <v>100</v>
      </c>
      <c r="AK354" s="31" t="s">
        <v>100</v>
      </c>
      <c r="AL354" s="31" t="s">
        <v>100</v>
      </c>
      <c r="AM354" s="31" t="s">
        <v>100</v>
      </c>
      <c r="AN354" s="31">
        <v>2.6443202979515825</v>
      </c>
      <c r="AO354" s="31">
        <v>10.252707581227437</v>
      </c>
      <c r="AP354" s="31">
        <v>1116.5243902439024</v>
      </c>
      <c r="AQ354" s="31">
        <v>23.032704402515723</v>
      </c>
      <c r="AR354" s="31">
        <v>2.1628868414835818</v>
      </c>
      <c r="AS354" s="31">
        <v>13.220938628158846</v>
      </c>
      <c r="AT354" s="30" t="s">
        <v>100</v>
      </c>
      <c r="AU354" s="30">
        <v>0</v>
      </c>
      <c r="AV354" s="28" t="s">
        <v>100</v>
      </c>
      <c r="AW354" s="28" t="s">
        <v>100</v>
      </c>
      <c r="AX354" s="28">
        <v>1</v>
      </c>
      <c r="AY354" s="28" t="s">
        <v>100</v>
      </c>
      <c r="AZ354" s="30" t="s">
        <v>100</v>
      </c>
      <c r="BA354" s="30" t="s">
        <v>100</v>
      </c>
      <c r="BB354" s="30">
        <v>-0.22722513089005233</v>
      </c>
      <c r="BC354" s="30">
        <v>1.7047817047817045E-2</v>
      </c>
      <c r="BD354" s="30">
        <v>-0.11857923497267758</v>
      </c>
      <c r="BE354" s="30">
        <v>8.9617486338797823E-3</v>
      </c>
      <c r="BF354" s="30">
        <v>0</v>
      </c>
      <c r="BG354" s="30" t="s">
        <v>100</v>
      </c>
      <c r="BH354" s="29">
        <v>-2.79</v>
      </c>
      <c r="BI354" s="29">
        <v>-4.34</v>
      </c>
      <c r="BJ354" s="29">
        <v>0.32800000000000001</v>
      </c>
      <c r="BK354" s="29">
        <v>0.32800000000000001</v>
      </c>
      <c r="BL354" s="29">
        <v>27.7</v>
      </c>
      <c r="BM354" s="29">
        <v>36.6</v>
      </c>
      <c r="BN354" s="29">
        <v>11.6</v>
      </c>
      <c r="BO354" s="29">
        <v>15.9</v>
      </c>
      <c r="BP354" s="29">
        <v>0.32800000000000001</v>
      </c>
      <c r="BQ354" s="29">
        <v>3.79</v>
      </c>
      <c r="BR354" s="29">
        <v>0</v>
      </c>
      <c r="BS354" s="29">
        <v>90.91</v>
      </c>
      <c r="BT354" s="30">
        <v>277.16463414634143</v>
      </c>
      <c r="BU354" s="29">
        <v>-90.581999999999994</v>
      </c>
      <c r="BV354" s="29">
        <v>-99.04</v>
      </c>
      <c r="BW354" s="29">
        <v>-95.25</v>
      </c>
      <c r="BX354" s="29">
        <v>19.100000000000001</v>
      </c>
      <c r="BY354" s="29">
        <v>19.240000000000002</v>
      </c>
      <c r="BZ354" s="29">
        <v>107.4</v>
      </c>
      <c r="CA354" s="29">
        <v>169.31999999999996</v>
      </c>
      <c r="CB354" s="29">
        <v>0</v>
      </c>
      <c r="CC354" s="31">
        <v>0.54700000000000004</v>
      </c>
      <c r="CD354" s="31">
        <v>0.74199999999999999</v>
      </c>
      <c r="CE354" s="31">
        <v>0.36</v>
      </c>
      <c r="CF354" s="31" t="s">
        <v>100</v>
      </c>
      <c r="CG354" s="31" t="s">
        <v>100</v>
      </c>
      <c r="CH354" s="29" t="s">
        <v>100</v>
      </c>
      <c r="CI354" s="29" t="s">
        <v>100</v>
      </c>
      <c r="CJ354" s="29">
        <v>0</v>
      </c>
      <c r="CK354" s="28">
        <f t="shared" si="10"/>
        <v>0</v>
      </c>
      <c r="CL354" s="34">
        <f t="shared" si="11"/>
        <v>0.1635955587054099</v>
      </c>
      <c r="CM354" s="29" t="s">
        <v>100</v>
      </c>
      <c r="CN354" s="29" t="s">
        <v>100</v>
      </c>
      <c r="CO354" s="29" t="s">
        <v>100</v>
      </c>
      <c r="CP354" s="29" t="s">
        <v>100</v>
      </c>
      <c r="CQ354" s="29">
        <v>15.9</v>
      </c>
      <c r="CR354" s="29">
        <v>366.22</v>
      </c>
      <c r="CS354" s="29" t="s">
        <v>100</v>
      </c>
      <c r="CT354" s="29">
        <v>0.108</v>
      </c>
      <c r="CU354" s="29">
        <v>0.376</v>
      </c>
      <c r="CV354" s="29">
        <v>169.42799999999997</v>
      </c>
      <c r="CW354" s="29">
        <v>11.66</v>
      </c>
      <c r="CX354" s="28">
        <v>-0.22344856309870884</v>
      </c>
      <c r="CY354" s="28">
        <v>1.9433533181724208E-2</v>
      </c>
      <c r="CZ354" s="31">
        <v>31.408233276157805</v>
      </c>
      <c r="DA354" s="5">
        <v>3.3768844221105527</v>
      </c>
      <c r="DB354" s="9"/>
      <c r="DC354" s="9"/>
    </row>
    <row r="355" spans="1:107" ht="20">
      <c r="A355" s="25" t="s">
        <v>587</v>
      </c>
      <c r="B355" s="25" t="s">
        <v>588</v>
      </c>
      <c r="C355" s="26" t="s">
        <v>115</v>
      </c>
      <c r="D355" s="26" t="s">
        <v>1137</v>
      </c>
      <c r="E355" s="32" t="s">
        <v>99</v>
      </c>
      <c r="F355" s="32" t="s">
        <v>1138</v>
      </c>
      <c r="G355" s="27">
        <v>0.85</v>
      </c>
      <c r="H355" s="27">
        <v>1.4044446173946252</v>
      </c>
      <c r="I355" s="28">
        <v>9.0499999999999997E-2</v>
      </c>
      <c r="J355" s="28">
        <v>0.18820223787421358</v>
      </c>
      <c r="K355" s="28">
        <v>4.7E-2</v>
      </c>
      <c r="L355" s="28">
        <v>0.1081</v>
      </c>
      <c r="M355" s="28">
        <v>8.9722999999999997E-2</v>
      </c>
      <c r="N355" s="28">
        <v>0.14881477111602123</v>
      </c>
      <c r="O355" s="28">
        <v>0.12610412050728931</v>
      </c>
      <c r="P355" s="28">
        <v>-1.9528704840673594E-2</v>
      </c>
      <c r="Q355" s="29">
        <v>279.5</v>
      </c>
      <c r="R355" s="29">
        <v>0</v>
      </c>
      <c r="S355" s="29">
        <v>186.3</v>
      </c>
      <c r="T355" s="29">
        <v>186.3</v>
      </c>
      <c r="U355" s="29">
        <v>465.8</v>
      </c>
      <c r="V355" s="29">
        <v>13.2</v>
      </c>
      <c r="W355" s="29">
        <v>452.6</v>
      </c>
      <c r="X355" s="30">
        <v>2.83383426363246E-2</v>
      </c>
      <c r="Y355" s="31">
        <v>0.64810879728006798</v>
      </c>
      <c r="Z355" s="30">
        <v>0.42709766162310864</v>
      </c>
      <c r="AA355" s="30">
        <v>0.39995706311721768</v>
      </c>
      <c r="AB355" s="30">
        <v>0.74549819927971195</v>
      </c>
      <c r="AC355" s="30">
        <v>0.6665474060822898</v>
      </c>
      <c r="AD355" s="29">
        <v>0.04</v>
      </c>
      <c r="AE355" s="31" t="s">
        <v>100</v>
      </c>
      <c r="AF355" s="30" t="s">
        <v>100</v>
      </c>
      <c r="AG355" s="30" t="s">
        <v>100</v>
      </c>
      <c r="AH355" s="31">
        <v>0.19148936170212769</v>
      </c>
      <c r="AI355" s="1">
        <v>5.3257142857142856</v>
      </c>
      <c r="AJ355" s="31">
        <v>8.4186746987951793</v>
      </c>
      <c r="AK355" s="31">
        <v>6.4252873563218387</v>
      </c>
      <c r="AL355" s="31">
        <v>6.666666666666667</v>
      </c>
      <c r="AM355" s="31">
        <v>0.32379518072289148</v>
      </c>
      <c r="AN355" s="31">
        <v>1.1184473789515805</v>
      </c>
      <c r="AO355" s="31">
        <v>2.1921568627450982</v>
      </c>
      <c r="AP355" s="31">
        <v>9.7124463519313302</v>
      </c>
      <c r="AQ355" s="31">
        <v>7.632377740303542</v>
      </c>
      <c r="AR355" s="31">
        <v>1.0699763593380613</v>
      </c>
      <c r="AS355" s="31">
        <v>3.5498039215686275</v>
      </c>
      <c r="AT355" s="30">
        <v>0</v>
      </c>
      <c r="AU355" s="30">
        <v>0</v>
      </c>
      <c r="AV355" s="28" t="s">
        <v>100</v>
      </c>
      <c r="AW355" s="28" t="s">
        <v>100</v>
      </c>
      <c r="AX355" s="28" t="s">
        <v>100</v>
      </c>
      <c r="AY355" s="28" t="s">
        <v>100</v>
      </c>
      <c r="AZ355" s="30">
        <v>0.26</v>
      </c>
      <c r="BA355" s="30">
        <v>0.35600000000000004</v>
      </c>
      <c r="BB355" s="30">
        <v>0.31430635838150289</v>
      </c>
      <c r="BC355" s="30">
        <v>0.12928606627534764</v>
      </c>
      <c r="BD355" s="30">
        <v>0.32174556213017752</v>
      </c>
      <c r="BE355" s="30">
        <v>0.34467455621301779</v>
      </c>
      <c r="BF355" s="30">
        <v>2.1393258426966291E-2</v>
      </c>
      <c r="BG355" s="30">
        <v>1.06E-2</v>
      </c>
      <c r="BH355" s="29">
        <v>33.200000000000003</v>
      </c>
      <c r="BI355" s="29">
        <v>43.5</v>
      </c>
      <c r="BJ355" s="29">
        <v>46.6</v>
      </c>
      <c r="BK355" s="29">
        <v>46.6</v>
      </c>
      <c r="BL355" s="29">
        <v>127.5</v>
      </c>
      <c r="BM355" s="29">
        <v>135.19999999999999</v>
      </c>
      <c r="BN355" s="29">
        <v>57.8</v>
      </c>
      <c r="BO355" s="29">
        <v>59.3</v>
      </c>
      <c r="BP355" s="29">
        <v>45.603074157303375</v>
      </c>
      <c r="BQ355" s="29">
        <v>3.5999999999999943</v>
      </c>
      <c r="BR355" s="29">
        <v>0</v>
      </c>
      <c r="BS355" s="29">
        <v>76.616</v>
      </c>
      <c r="BT355" s="30">
        <v>1.6800621759778858</v>
      </c>
      <c r="BU355" s="29">
        <v>-31.012925842696625</v>
      </c>
      <c r="BV355" s="29">
        <v>-36.715999999999994</v>
      </c>
      <c r="BW355" s="29">
        <v>-33.116</v>
      </c>
      <c r="BX355" s="29">
        <v>138.4</v>
      </c>
      <c r="BY355" s="29">
        <v>352.73</v>
      </c>
      <c r="BZ355" s="29">
        <v>249.9</v>
      </c>
      <c r="CA355" s="29">
        <v>423.00000000000006</v>
      </c>
      <c r="CB355" s="29">
        <v>0</v>
      </c>
      <c r="CC355" s="31" t="s">
        <v>100</v>
      </c>
      <c r="CD355" s="31" t="s">
        <v>100</v>
      </c>
      <c r="CE355" s="31">
        <v>0.36</v>
      </c>
      <c r="CF355" s="31" t="s">
        <v>100</v>
      </c>
      <c r="CG355" s="31" t="s">
        <v>100</v>
      </c>
      <c r="CH355" s="29" t="s">
        <v>100</v>
      </c>
      <c r="CI355" s="29" t="s">
        <v>100</v>
      </c>
      <c r="CJ355" s="29">
        <v>0</v>
      </c>
      <c r="CK355" s="28">
        <f t="shared" si="10"/>
        <v>0</v>
      </c>
      <c r="CL355" s="34">
        <f t="shared" si="11"/>
        <v>0.30141843971631199</v>
      </c>
      <c r="CM355" s="29">
        <v>44.5</v>
      </c>
      <c r="CN355" s="29">
        <v>0.95199999999999996</v>
      </c>
      <c r="CO355" s="29">
        <v>43.5</v>
      </c>
      <c r="CP355" s="29">
        <v>279.5</v>
      </c>
      <c r="CQ355" s="29">
        <v>59.3</v>
      </c>
      <c r="CR355" s="29">
        <v>452.6</v>
      </c>
      <c r="CS355" s="29" t="s">
        <v>100</v>
      </c>
      <c r="CT355" s="29">
        <v>0</v>
      </c>
      <c r="CU355" s="29">
        <v>46.6</v>
      </c>
      <c r="CV355" s="29">
        <v>423.00000000000006</v>
      </c>
      <c r="CW355" s="29">
        <v>57.8</v>
      </c>
      <c r="CX355" s="28">
        <v>0.31430635838150289</v>
      </c>
      <c r="CY355" s="28">
        <v>0.12928606627534764</v>
      </c>
      <c r="CZ355" s="31">
        <v>7.8304498269896206</v>
      </c>
      <c r="DA355" s="5" t="s">
        <v>100</v>
      </c>
      <c r="DB355" s="9"/>
      <c r="DC355" s="9"/>
    </row>
    <row r="356" spans="1:107" ht="20">
      <c r="A356" s="25" t="s">
        <v>649</v>
      </c>
      <c r="B356" s="25" t="s">
        <v>650</v>
      </c>
      <c r="C356" s="26" t="s">
        <v>124</v>
      </c>
      <c r="D356" s="26" t="s">
        <v>1137</v>
      </c>
      <c r="E356" s="32" t="s">
        <v>99</v>
      </c>
      <c r="F356" s="32" t="s">
        <v>1138</v>
      </c>
      <c r="G356" s="27">
        <v>0.69</v>
      </c>
      <c r="H356" s="27">
        <v>1.222732394366197</v>
      </c>
      <c r="I356" s="28">
        <v>9.0499999999999997E-2</v>
      </c>
      <c r="J356" s="28">
        <v>0.17175728169014082</v>
      </c>
      <c r="K356" s="28">
        <v>4.7E-2</v>
      </c>
      <c r="L356" s="28">
        <v>0.1081</v>
      </c>
      <c r="M356" s="28">
        <v>8.9722999999999997E-2</v>
      </c>
      <c r="N356" s="28">
        <v>0.13601575761973872</v>
      </c>
      <c r="O356" s="28">
        <v>-0.32012523421239603</v>
      </c>
      <c r="P356" s="28">
        <v>1.6326807282961375E-2</v>
      </c>
      <c r="Q356" s="29">
        <v>816.5</v>
      </c>
      <c r="R356" s="29">
        <v>0</v>
      </c>
      <c r="S356" s="29">
        <v>630.4</v>
      </c>
      <c r="T356" s="29">
        <v>630.4</v>
      </c>
      <c r="U356" s="29">
        <v>1446.9</v>
      </c>
      <c r="V356" s="29">
        <v>82.3</v>
      </c>
      <c r="W356" s="29">
        <v>1364.6000000000001</v>
      </c>
      <c r="X356" s="30">
        <v>5.6880226691547443E-2</v>
      </c>
      <c r="Y356" s="31">
        <v>7.6923076923076927E-3</v>
      </c>
      <c r="Z356" s="30">
        <v>0.66121250262219422</v>
      </c>
      <c r="AA356" s="30">
        <v>0.43569009606745451</v>
      </c>
      <c r="AB356" s="30">
        <v>1.951702786377709</v>
      </c>
      <c r="AC356" s="30">
        <v>0.77207593386405382</v>
      </c>
      <c r="AD356" s="29">
        <v>0.71799999999999997</v>
      </c>
      <c r="AE356" s="31">
        <v>-0.10949999999999988</v>
      </c>
      <c r="AF356" s="30">
        <v>0.17606816861659008</v>
      </c>
      <c r="AG356" s="30" t="s">
        <v>100</v>
      </c>
      <c r="AH356" s="31">
        <v>0.22222222222222218</v>
      </c>
      <c r="AI356" s="1">
        <v>1.7146341463414634</v>
      </c>
      <c r="AJ356" s="31" t="s">
        <v>100</v>
      </c>
      <c r="AK356" s="31" t="s">
        <v>100</v>
      </c>
      <c r="AL356" s="31">
        <v>22.4375</v>
      </c>
      <c r="AM356" s="31" t="s">
        <v>100</v>
      </c>
      <c r="AN356" s="31">
        <v>2.5278637770897832</v>
      </c>
      <c r="AO356" s="31">
        <v>9.428406466512703</v>
      </c>
      <c r="AP356" s="31">
        <v>19.411095305832152</v>
      </c>
      <c r="AQ356" s="31">
        <v>18.565986394557825</v>
      </c>
      <c r="AR356" s="31">
        <v>1.5788682039593191</v>
      </c>
      <c r="AS356" s="31">
        <v>15.757505773672058</v>
      </c>
      <c r="AT356" s="30" t="s">
        <v>100</v>
      </c>
      <c r="AU356" s="30">
        <v>0</v>
      </c>
      <c r="AV356" s="28" t="s">
        <v>100</v>
      </c>
      <c r="AW356" s="28" t="s">
        <v>100</v>
      </c>
      <c r="AX356" s="28">
        <v>0.52400000000000002</v>
      </c>
      <c r="AY356" s="28" t="s">
        <v>100</v>
      </c>
      <c r="AZ356" s="30">
        <v>0.23499999999999999</v>
      </c>
      <c r="BA356" s="30" t="s">
        <v>100</v>
      </c>
      <c r="BB356" s="30">
        <v>-0.14836795252225521</v>
      </c>
      <c r="BC356" s="30">
        <v>0.15234256490270009</v>
      </c>
      <c r="BD356" s="30">
        <v>-0.30991735537190085</v>
      </c>
      <c r="BE356" s="30">
        <v>0.72623966942148754</v>
      </c>
      <c r="BF356" s="30">
        <v>0</v>
      </c>
      <c r="BG356" s="30" t="s">
        <v>100</v>
      </c>
      <c r="BH356" s="29">
        <v>-30.7</v>
      </c>
      <c r="BI356" s="29">
        <v>-30</v>
      </c>
      <c r="BJ356" s="29">
        <v>70.3</v>
      </c>
      <c r="BK356" s="29">
        <v>70.3</v>
      </c>
      <c r="BL356" s="29">
        <v>86.6</v>
      </c>
      <c r="BM356" s="29">
        <v>96.8</v>
      </c>
      <c r="BN356" s="29">
        <v>64.3</v>
      </c>
      <c r="BO356" s="29">
        <v>73.5</v>
      </c>
      <c r="BP356" s="29">
        <v>70.3</v>
      </c>
      <c r="BQ356" s="29">
        <v>-343.60000000000014</v>
      </c>
      <c r="BR356" s="29">
        <v>0</v>
      </c>
      <c r="BS356" s="29">
        <v>4.1999999999999993</v>
      </c>
      <c r="BT356" s="30">
        <v>5.9743954480796578E-2</v>
      </c>
      <c r="BU356" s="29">
        <v>66.099999999999994</v>
      </c>
      <c r="BV356" s="29">
        <v>309.40000000000015</v>
      </c>
      <c r="BW356" s="29">
        <v>-34.200000000000003</v>
      </c>
      <c r="BX356" s="29">
        <v>202.2</v>
      </c>
      <c r="BY356" s="29">
        <v>461.46000000000004</v>
      </c>
      <c r="BZ356" s="29">
        <v>323</v>
      </c>
      <c r="CA356" s="29">
        <v>864.29000000000008</v>
      </c>
      <c r="CB356" s="29">
        <v>0</v>
      </c>
      <c r="CC356" s="31">
        <v>-0.57599999999999996</v>
      </c>
      <c r="CD356" s="31">
        <v>1.05</v>
      </c>
      <c r="CE356" s="31">
        <v>0.36</v>
      </c>
      <c r="CF356" s="31" t="s">
        <v>100</v>
      </c>
      <c r="CG356" s="31" t="s">
        <v>100</v>
      </c>
      <c r="CH356" s="29" t="s">
        <v>100</v>
      </c>
      <c r="CI356" s="29" t="s">
        <v>100</v>
      </c>
      <c r="CJ356" s="29">
        <v>0</v>
      </c>
      <c r="CK356" s="28">
        <f t="shared" si="10"/>
        <v>0</v>
      </c>
      <c r="CL356" s="34">
        <f t="shared" si="11"/>
        <v>0.10019785025859375</v>
      </c>
      <c r="CM356" s="29" t="s">
        <v>100</v>
      </c>
      <c r="CN356" s="29" t="s">
        <v>100</v>
      </c>
      <c r="CO356" s="29" t="s">
        <v>100</v>
      </c>
      <c r="CP356" s="29" t="s">
        <v>100</v>
      </c>
      <c r="CQ356" s="29">
        <v>73.5</v>
      </c>
      <c r="CR356" s="29">
        <v>1364.6000000000001</v>
      </c>
      <c r="CS356" s="29" t="s">
        <v>100</v>
      </c>
      <c r="CT356" s="29">
        <v>0</v>
      </c>
      <c r="CU356" s="29">
        <v>70.3</v>
      </c>
      <c r="CV356" s="29">
        <v>864.29000000000008</v>
      </c>
      <c r="CW356" s="29">
        <v>64.3</v>
      </c>
      <c r="CX356" s="28">
        <v>-0.14836795252225521</v>
      </c>
      <c r="CY356" s="28">
        <v>0.15234256490270009</v>
      </c>
      <c r="CZ356" s="31">
        <v>21.222395023328151</v>
      </c>
      <c r="DA356" s="5">
        <v>18.703125000000004</v>
      </c>
      <c r="DB356" s="9"/>
      <c r="DC356" s="9"/>
    </row>
    <row r="357" spans="1:107" ht="20">
      <c r="A357" s="25" t="s">
        <v>1103</v>
      </c>
      <c r="B357" s="25" t="s">
        <v>1104</v>
      </c>
      <c r="C357" s="26" t="s">
        <v>113</v>
      </c>
      <c r="D357" s="26" t="s">
        <v>1137</v>
      </c>
      <c r="E357" s="32" t="s">
        <v>99</v>
      </c>
      <c r="F357" s="32" t="s">
        <v>1138</v>
      </c>
      <c r="G357" s="27">
        <v>0.73</v>
      </c>
      <c r="H357" s="27">
        <v>1.0769668792731695</v>
      </c>
      <c r="I357" s="28">
        <v>9.0499999999999997E-2</v>
      </c>
      <c r="J357" s="28">
        <v>0.15856550257422183</v>
      </c>
      <c r="K357" s="28">
        <v>4.7E-2</v>
      </c>
      <c r="L357" s="28">
        <v>0.1081</v>
      </c>
      <c r="M357" s="28">
        <v>8.9722999999999997E-2</v>
      </c>
      <c r="N357" s="28">
        <v>0.13225710376874872</v>
      </c>
      <c r="O357" s="28">
        <v>8.4551622950743172E-2</v>
      </c>
      <c r="P357" s="28">
        <v>4.7373699574669526E-2</v>
      </c>
      <c r="Q357" s="29">
        <v>646.70000000000005</v>
      </c>
      <c r="R357" s="29">
        <v>0</v>
      </c>
      <c r="S357" s="29">
        <v>400</v>
      </c>
      <c r="T357" s="29">
        <v>400</v>
      </c>
      <c r="U357" s="29">
        <v>1046.7</v>
      </c>
      <c r="V357" s="29">
        <v>78.5</v>
      </c>
      <c r="W357" s="29">
        <v>968.2</v>
      </c>
      <c r="X357" s="30">
        <v>7.4997611541033724E-2</v>
      </c>
      <c r="Y357" s="31">
        <v>2.2280010111386601</v>
      </c>
      <c r="Z357" s="30">
        <v>0.61795149080797163</v>
      </c>
      <c r="AA357" s="30">
        <v>0.38215343460399348</v>
      </c>
      <c r="AB357" s="30">
        <v>1.6174686615446825</v>
      </c>
      <c r="AC357" s="30">
        <v>0.61852481830833461</v>
      </c>
      <c r="AD357" s="29">
        <v>3.5000000000000003E-2</v>
      </c>
      <c r="AE357" s="31">
        <v>-1.2433333333333334</v>
      </c>
      <c r="AF357" s="30">
        <v>0.1</v>
      </c>
      <c r="AG357" s="30" t="s">
        <v>100</v>
      </c>
      <c r="AH357" s="31">
        <v>0.60869565217391297</v>
      </c>
      <c r="AI357" s="1">
        <v>3.1052631578947372</v>
      </c>
      <c r="AJ357" s="31">
        <v>12.805940594059408</v>
      </c>
      <c r="AK357" s="31">
        <v>12.412667946257198</v>
      </c>
      <c r="AL357" s="31">
        <v>17.5</v>
      </c>
      <c r="AM357" s="31" t="s">
        <v>100</v>
      </c>
      <c r="AN357" s="31">
        <v>2.6150424585523657</v>
      </c>
      <c r="AO357" s="31">
        <v>1.1660656328885683</v>
      </c>
      <c r="AP357" s="31">
        <v>9.6530408773678964</v>
      </c>
      <c r="AQ357" s="31">
        <v>8.2822925577416591</v>
      </c>
      <c r="AR357" s="31">
        <v>1.7021800281293955</v>
      </c>
      <c r="AS357" s="31">
        <v>1.7457627118644068</v>
      </c>
      <c r="AT357" s="30">
        <v>0</v>
      </c>
      <c r="AU357" s="30">
        <v>0</v>
      </c>
      <c r="AV357" s="28" t="s">
        <v>100</v>
      </c>
      <c r="AW357" s="28" t="s">
        <v>100</v>
      </c>
      <c r="AX357" s="28" t="s">
        <v>100</v>
      </c>
      <c r="AY357" s="28" t="s">
        <v>100</v>
      </c>
      <c r="AZ357" s="30" t="s">
        <v>100</v>
      </c>
      <c r="BA357" s="30">
        <v>9.4E-2</v>
      </c>
      <c r="BB357" s="30">
        <v>0.24311712552496501</v>
      </c>
      <c r="BC357" s="30">
        <v>0.17963080334341824</v>
      </c>
      <c r="BD357" s="30">
        <v>9.1355426968262321E-2</v>
      </c>
      <c r="BE357" s="30">
        <v>0.17587234788707698</v>
      </c>
      <c r="BF357" s="30">
        <v>0.23156342182890854</v>
      </c>
      <c r="BG357" s="30">
        <v>3.1899999999999998E-2</v>
      </c>
      <c r="BH357" s="29">
        <v>50.5</v>
      </c>
      <c r="BI357" s="29">
        <v>52.1</v>
      </c>
      <c r="BJ357" s="29">
        <v>100.3</v>
      </c>
      <c r="BK357" s="29">
        <v>100.3</v>
      </c>
      <c r="BL357" s="29">
        <v>554.6</v>
      </c>
      <c r="BM357" s="29">
        <v>570.29999999999995</v>
      </c>
      <c r="BN357" s="29">
        <v>113.3</v>
      </c>
      <c r="BO357" s="29">
        <v>116.9</v>
      </c>
      <c r="BP357" s="29">
        <v>77.07418879056047</v>
      </c>
      <c r="BQ357" s="29">
        <v>-198.40000000000003</v>
      </c>
      <c r="BR357" s="29">
        <v>0</v>
      </c>
      <c r="BS357" s="29">
        <v>135.4</v>
      </c>
      <c r="BT357" s="30">
        <v>1.7567489470169149</v>
      </c>
      <c r="BU357" s="29">
        <v>-58.325811209439536</v>
      </c>
      <c r="BV357" s="29">
        <v>115.10000000000002</v>
      </c>
      <c r="BW357" s="29">
        <v>-83.300000000000011</v>
      </c>
      <c r="BX357" s="29">
        <v>214.3</v>
      </c>
      <c r="BY357" s="29">
        <v>429.07</v>
      </c>
      <c r="BZ357" s="29">
        <v>247.3</v>
      </c>
      <c r="CA357" s="29">
        <v>568.79999999999995</v>
      </c>
      <c r="CB357" s="29">
        <v>0</v>
      </c>
      <c r="CC357" s="31">
        <v>-0.441</v>
      </c>
      <c r="CD357" s="31">
        <v>-0.46100000000000002</v>
      </c>
      <c r="CE357" s="31">
        <v>0.36</v>
      </c>
      <c r="CF357" s="31" t="s">
        <v>100</v>
      </c>
      <c r="CG357" s="31" t="s">
        <v>100</v>
      </c>
      <c r="CH357" s="29" t="s">
        <v>100</v>
      </c>
      <c r="CI357" s="29" t="s">
        <v>100</v>
      </c>
      <c r="CJ357" s="29">
        <v>0</v>
      </c>
      <c r="CK357" s="28">
        <f t="shared" si="10"/>
        <v>0</v>
      </c>
      <c r="CL357" s="34">
        <f t="shared" si="11"/>
        <v>0.9750351617440226</v>
      </c>
      <c r="CM357" s="29">
        <v>67.8</v>
      </c>
      <c r="CN357" s="29">
        <v>15.7</v>
      </c>
      <c r="CO357" s="29">
        <v>52.1</v>
      </c>
      <c r="CP357" s="29">
        <v>646.70000000000005</v>
      </c>
      <c r="CQ357" s="29">
        <v>116.9</v>
      </c>
      <c r="CR357" s="29">
        <v>968.2</v>
      </c>
      <c r="CS357" s="29" t="s">
        <v>100</v>
      </c>
      <c r="CT357" s="29">
        <v>0</v>
      </c>
      <c r="CU357" s="29">
        <v>100.3</v>
      </c>
      <c r="CV357" s="29">
        <v>568.79999999999995</v>
      </c>
      <c r="CW357" s="29">
        <v>113.3</v>
      </c>
      <c r="CX357" s="28">
        <v>0.24311712552496501</v>
      </c>
      <c r="CY357" s="28">
        <v>0.17963080334341824</v>
      </c>
      <c r="CZ357" s="31">
        <v>8.5454545454545467</v>
      </c>
      <c r="DA357" s="5" t="s">
        <v>100</v>
      </c>
      <c r="DB357" s="9"/>
      <c r="DC357" s="9"/>
    </row>
    <row r="358" spans="1:107" ht="20">
      <c r="A358" s="25" t="s">
        <v>943</v>
      </c>
      <c r="B358" s="25" t="s">
        <v>944</v>
      </c>
      <c r="C358" s="26" t="s">
        <v>158</v>
      </c>
      <c r="D358" s="26" t="s">
        <v>1137</v>
      </c>
      <c r="E358" s="32" t="s">
        <v>99</v>
      </c>
      <c r="F358" s="32" t="s">
        <v>1138</v>
      </c>
      <c r="G358" s="27">
        <v>0.87</v>
      </c>
      <c r="H358" s="27">
        <v>0.87805908087469631</v>
      </c>
      <c r="I358" s="28">
        <v>9.0499999999999997E-2</v>
      </c>
      <c r="J358" s="28">
        <v>0.14056434681916002</v>
      </c>
      <c r="K358" s="28">
        <v>3.2000000000000001E-2</v>
      </c>
      <c r="L358" s="28">
        <v>9.3100000000000002E-2</v>
      </c>
      <c r="M358" s="28">
        <v>7.7272999999999994E-2</v>
      </c>
      <c r="N358" s="28">
        <v>0.13996512672419159</v>
      </c>
      <c r="O358" s="28">
        <v>6.1717810857188499E-2</v>
      </c>
      <c r="P358" s="28">
        <v>-0.18792475214026624</v>
      </c>
      <c r="Q358" s="29">
        <v>43</v>
      </c>
      <c r="R358" s="29">
        <v>0</v>
      </c>
      <c r="S358" s="29">
        <v>0.41099999999999998</v>
      </c>
      <c r="T358" s="29">
        <v>0.41099999999999998</v>
      </c>
      <c r="U358" s="29">
        <v>43.411000000000001</v>
      </c>
      <c r="V358" s="29">
        <v>48.4</v>
      </c>
      <c r="W358" s="29">
        <v>-4.9889999999999972</v>
      </c>
      <c r="X358" s="30">
        <v>1.1149247886480385</v>
      </c>
      <c r="Y358" s="31">
        <v>0.1828434723171565</v>
      </c>
      <c r="Z358" s="30">
        <v>1.8912986457197288E-3</v>
      </c>
      <c r="AA358" s="30">
        <v>9.4676464490566891E-3</v>
      </c>
      <c r="AB358" s="30">
        <v>1.8948824343015213E-3</v>
      </c>
      <c r="AC358" s="30">
        <v>9.5581395348837209E-3</v>
      </c>
      <c r="AD358" s="29">
        <v>3.6999999999999998E-2</v>
      </c>
      <c r="AE358" s="31">
        <v>1.1661944444444445</v>
      </c>
      <c r="AF358" s="30">
        <v>0.18439088914585774</v>
      </c>
      <c r="AG358" s="30">
        <v>0.46206187515373759</v>
      </c>
      <c r="AH358" s="31">
        <v>0.28421052631578941</v>
      </c>
      <c r="AI358" s="1" t="s">
        <v>100</v>
      </c>
      <c r="AJ358" s="31">
        <v>1.0093896713615023</v>
      </c>
      <c r="AK358" s="31">
        <v>1.1025641025641026</v>
      </c>
      <c r="AL358" s="31" t="s">
        <v>100</v>
      </c>
      <c r="AM358" s="31" t="s">
        <v>100</v>
      </c>
      <c r="AN358" s="31">
        <v>0.19824804057169201</v>
      </c>
      <c r="AO358" s="31">
        <v>5.6878306878306883</v>
      </c>
      <c r="AP358" s="31" t="s">
        <v>100</v>
      </c>
      <c r="AQ358" s="31" t="s">
        <v>100</v>
      </c>
      <c r="AR358" s="31" t="s">
        <v>100</v>
      </c>
      <c r="AS358" s="31" t="s">
        <v>100</v>
      </c>
      <c r="AT358" s="30">
        <v>0</v>
      </c>
      <c r="AU358" s="30">
        <v>0</v>
      </c>
      <c r="AV358" s="28" t="s">
        <v>100</v>
      </c>
      <c r="AW358" s="28">
        <v>1.1020000000000001</v>
      </c>
      <c r="AX358" s="28">
        <v>-2.6499999999999999E-2</v>
      </c>
      <c r="AY358" s="28">
        <v>4.2900000000000001E-2</v>
      </c>
      <c r="AZ358" s="30" t="s">
        <v>100</v>
      </c>
      <c r="BA358" s="30" t="s">
        <v>100</v>
      </c>
      <c r="BB358" s="30">
        <v>0.20228215767634852</v>
      </c>
      <c r="BC358" s="30">
        <v>-4.7959625416074646E-2</v>
      </c>
      <c r="BD358" s="30">
        <v>5.508474576271186</v>
      </c>
      <c r="BE358" s="30">
        <v>-1.1906779661016949</v>
      </c>
      <c r="BF358" s="30">
        <v>3.0845771144278604E-2</v>
      </c>
      <c r="BG358" s="30">
        <v>0.2009</v>
      </c>
      <c r="BH358" s="29">
        <v>42.6</v>
      </c>
      <c r="BI358" s="29">
        <v>39</v>
      </c>
      <c r="BJ358" s="29">
        <v>-8.43</v>
      </c>
      <c r="BK358" s="29">
        <v>-8.43</v>
      </c>
      <c r="BL358" s="29">
        <v>7.56</v>
      </c>
      <c r="BM358" s="29">
        <v>7.08</v>
      </c>
      <c r="BN358" s="29">
        <v>-5.73</v>
      </c>
      <c r="BO358" s="29">
        <v>-7.76</v>
      </c>
      <c r="BP358" s="29">
        <v>-8.1699701492537322</v>
      </c>
      <c r="BQ358" s="29">
        <v>0</v>
      </c>
      <c r="BR358" s="29">
        <v>0</v>
      </c>
      <c r="BS358" s="29">
        <v>1.9999999999999907E-2</v>
      </c>
      <c r="BT358" s="30" t="s">
        <v>100</v>
      </c>
      <c r="BU358" s="29">
        <v>-8.1899701492537318</v>
      </c>
      <c r="BV358" s="29">
        <v>38.979999999999997</v>
      </c>
      <c r="BW358" s="29">
        <v>38.979999999999997</v>
      </c>
      <c r="BX358" s="29">
        <v>192.8</v>
      </c>
      <c r="BY358" s="29">
        <v>170.351</v>
      </c>
      <c r="BZ358" s="29">
        <v>216.9</v>
      </c>
      <c r="CA358" s="29">
        <v>162.721</v>
      </c>
      <c r="CB358" s="29">
        <v>0</v>
      </c>
      <c r="CC358" s="31">
        <v>0.56799999999999995</v>
      </c>
      <c r="CD358" s="31">
        <v>0.11899999999999999</v>
      </c>
      <c r="CE358" s="31">
        <v>0.36</v>
      </c>
      <c r="CF358" s="31" t="s">
        <v>100</v>
      </c>
      <c r="CG358" s="31" t="s">
        <v>100</v>
      </c>
      <c r="CH358" s="29" t="s">
        <v>100</v>
      </c>
      <c r="CI358" s="29" t="s">
        <v>100</v>
      </c>
      <c r="CJ358" s="29">
        <v>0</v>
      </c>
      <c r="CK358" s="28">
        <f t="shared" si="10"/>
        <v>0</v>
      </c>
      <c r="CL358" s="34">
        <f t="shared" si="11"/>
        <v>4.6459891470676799E-2</v>
      </c>
      <c r="CM358" s="29">
        <v>40.200000000000003</v>
      </c>
      <c r="CN358" s="29">
        <v>1.24</v>
      </c>
      <c r="CO358" s="29">
        <v>39</v>
      </c>
      <c r="CP358" s="29">
        <v>43</v>
      </c>
      <c r="CQ358" s="29" t="s">
        <v>100</v>
      </c>
      <c r="CR358" s="29" t="s">
        <v>100</v>
      </c>
      <c r="CS358" s="29" t="s">
        <v>100</v>
      </c>
      <c r="CT358" s="29">
        <v>0</v>
      </c>
      <c r="CU358" s="29">
        <v>-8.43</v>
      </c>
      <c r="CV358" s="29">
        <v>162.721</v>
      </c>
      <c r="CW358" s="29">
        <v>-5.73</v>
      </c>
      <c r="CX358" s="28">
        <v>0.20228215767634852</v>
      </c>
      <c r="CY358" s="28">
        <v>-4.7959625416074646E-2</v>
      </c>
      <c r="CZ358" s="31" t="s">
        <v>100</v>
      </c>
      <c r="DA358" s="5">
        <v>2.8636363636363638</v>
      </c>
      <c r="DB358" s="9"/>
      <c r="DC358" s="9"/>
    </row>
    <row r="359" spans="1:107" ht="20">
      <c r="A359" s="25" t="s">
        <v>867</v>
      </c>
      <c r="B359" s="25" t="s">
        <v>868</v>
      </c>
      <c r="C359" s="26" t="s">
        <v>133</v>
      </c>
      <c r="D359" s="26" t="s">
        <v>1137</v>
      </c>
      <c r="E359" s="32" t="s">
        <v>99</v>
      </c>
      <c r="F359" s="32" t="s">
        <v>1138</v>
      </c>
      <c r="G359" s="27">
        <v>0.75</v>
      </c>
      <c r="H359" s="27">
        <v>1.02068661971831</v>
      </c>
      <c r="I359" s="28">
        <v>9.0499999999999997E-2</v>
      </c>
      <c r="J359" s="28">
        <v>0.15347213908450705</v>
      </c>
      <c r="K359" s="28">
        <v>4.7E-2</v>
      </c>
      <c r="L359" s="28">
        <v>0.1081</v>
      </c>
      <c r="M359" s="28">
        <v>8.9722999999999997E-2</v>
      </c>
      <c r="N359" s="28">
        <v>0.12674703987730063</v>
      </c>
      <c r="O359" s="28">
        <v>-0.15421632513101868</v>
      </c>
      <c r="P359" s="28">
        <v>-0.10145784961004893</v>
      </c>
      <c r="Q359" s="29">
        <v>28.4</v>
      </c>
      <c r="R359" s="29">
        <v>0</v>
      </c>
      <c r="S359" s="29">
        <v>20.5</v>
      </c>
      <c r="T359" s="29">
        <v>20.5</v>
      </c>
      <c r="U359" s="29">
        <v>48.9</v>
      </c>
      <c r="V359" s="29">
        <v>0.81100000000000005</v>
      </c>
      <c r="W359" s="29">
        <v>48.088999999999999</v>
      </c>
      <c r="X359" s="30">
        <v>1.6584867075664624E-2</v>
      </c>
      <c r="Y359" s="31">
        <v>0.34322916666666664</v>
      </c>
      <c r="Z359" s="30">
        <v>0.35344827586206895</v>
      </c>
      <c r="AA359" s="30">
        <v>0.41922290388548056</v>
      </c>
      <c r="AB359" s="30">
        <v>0.54666666666666663</v>
      </c>
      <c r="AC359" s="30">
        <v>0.721830985915493</v>
      </c>
      <c r="AD359" s="29">
        <v>6.0000000000000001E-3</v>
      </c>
      <c r="AE359" s="31">
        <v>0.82919444444444446</v>
      </c>
      <c r="AF359" s="30">
        <v>3.1622776601683791E-2</v>
      </c>
      <c r="AG359" s="30" t="s">
        <v>100</v>
      </c>
      <c r="AH359" s="31">
        <v>0.2</v>
      </c>
      <c r="AI359" s="1">
        <v>1.8647058823529412</v>
      </c>
      <c r="AJ359" s="31">
        <v>1670.5882352941173</v>
      </c>
      <c r="AK359" s="31" t="s">
        <v>100</v>
      </c>
      <c r="AL359" s="31" t="s">
        <v>100</v>
      </c>
      <c r="AM359" s="31" t="s">
        <v>100</v>
      </c>
      <c r="AN359" s="31">
        <v>0.7573333333333333</v>
      </c>
      <c r="AO359" s="31">
        <v>1.535135135135135</v>
      </c>
      <c r="AP359" s="31">
        <v>15.170031545741324</v>
      </c>
      <c r="AQ359" s="31">
        <v>11.643825665859564</v>
      </c>
      <c r="AR359" s="31">
        <v>0.84087849061882525</v>
      </c>
      <c r="AS359" s="31">
        <v>2.5994054054054052</v>
      </c>
      <c r="AT359" s="30" t="s">
        <v>100</v>
      </c>
      <c r="AU359" s="30">
        <v>0</v>
      </c>
      <c r="AV359" s="28" t="s">
        <v>100</v>
      </c>
      <c r="AW359" s="28" t="s">
        <v>100</v>
      </c>
      <c r="AX359" s="28">
        <v>3.8699999999999998E-2</v>
      </c>
      <c r="AY359" s="28" t="s">
        <v>100</v>
      </c>
      <c r="AZ359" s="30" t="s">
        <v>100</v>
      </c>
      <c r="BA359" s="30" t="s">
        <v>100</v>
      </c>
      <c r="BB359" s="30">
        <v>-7.4418604651162797E-4</v>
      </c>
      <c r="BC359" s="30">
        <v>2.5289190267251696E-2</v>
      </c>
      <c r="BD359" s="30">
        <v>-1.8079096045197742E-3</v>
      </c>
      <c r="BE359" s="30">
        <v>0.17909604519774011</v>
      </c>
      <c r="BF359" s="30">
        <v>0.5</v>
      </c>
      <c r="BG359" s="30" t="s">
        <v>100</v>
      </c>
      <c r="BH359" s="29">
        <v>1.7000000000000001E-2</v>
      </c>
      <c r="BI359" s="29">
        <v>-3.2000000000000001E-2</v>
      </c>
      <c r="BJ359" s="29">
        <v>3.17</v>
      </c>
      <c r="BK359" s="29">
        <v>3.17</v>
      </c>
      <c r="BL359" s="29">
        <v>18.5</v>
      </c>
      <c r="BM359" s="29">
        <v>17.7</v>
      </c>
      <c r="BN359" s="29">
        <v>3.89</v>
      </c>
      <c r="BO359" s="29">
        <v>4.13</v>
      </c>
      <c r="BP359" s="29">
        <v>1.585</v>
      </c>
      <c r="BQ359" s="29">
        <v>-2.6999999999999993</v>
      </c>
      <c r="BR359" s="29">
        <v>0</v>
      </c>
      <c r="BS359" s="29">
        <v>0.11900000000000001</v>
      </c>
      <c r="BT359" s="30">
        <v>7.5078864353312305E-2</v>
      </c>
      <c r="BU359" s="29">
        <v>1.466</v>
      </c>
      <c r="BV359" s="29">
        <v>2.5489999999999995</v>
      </c>
      <c r="BW359" s="29">
        <v>-0.15100000000000002</v>
      </c>
      <c r="BX359" s="29">
        <v>43</v>
      </c>
      <c r="BY359" s="29">
        <v>62.674999999999997</v>
      </c>
      <c r="BZ359" s="29">
        <v>37.5</v>
      </c>
      <c r="CA359" s="29">
        <v>57.189</v>
      </c>
      <c r="CB359" s="29">
        <v>0</v>
      </c>
      <c r="CC359" s="31">
        <v>-4.7E-2</v>
      </c>
      <c r="CD359" s="31" t="s">
        <v>100</v>
      </c>
      <c r="CE359" s="31">
        <v>0.36</v>
      </c>
      <c r="CF359" s="31" t="s">
        <v>100</v>
      </c>
      <c r="CG359" s="31" t="s">
        <v>100</v>
      </c>
      <c r="CH359" s="29" t="s">
        <v>100</v>
      </c>
      <c r="CI359" s="29" t="s">
        <v>100</v>
      </c>
      <c r="CJ359" s="29">
        <v>0</v>
      </c>
      <c r="CK359" s="28">
        <f t="shared" si="10"/>
        <v>0</v>
      </c>
      <c r="CL359" s="34">
        <f t="shared" si="11"/>
        <v>0.32348878280788262</v>
      </c>
      <c r="CM359" s="29">
        <v>0.53700000000000003</v>
      </c>
      <c r="CN359" s="29">
        <v>0.55700000000000005</v>
      </c>
      <c r="CO359" s="29" t="s">
        <v>100</v>
      </c>
      <c r="CP359" s="29" t="s">
        <v>100</v>
      </c>
      <c r="CQ359" s="29">
        <v>4.13</v>
      </c>
      <c r="CR359" s="29">
        <v>48.088999999999999</v>
      </c>
      <c r="CS359" s="29" t="s">
        <v>100</v>
      </c>
      <c r="CT359" s="29">
        <v>0</v>
      </c>
      <c r="CU359" s="29">
        <v>3.17</v>
      </c>
      <c r="CV359" s="29">
        <v>57.189</v>
      </c>
      <c r="CW359" s="29">
        <v>3.89</v>
      </c>
      <c r="CX359" s="28">
        <v>-7.4418604651162797E-4</v>
      </c>
      <c r="CY359" s="28">
        <v>2.5289190267251696E-2</v>
      </c>
      <c r="CZ359" s="31">
        <v>12.362210796915166</v>
      </c>
      <c r="DA359" s="5">
        <v>2.0445103857566762</v>
      </c>
      <c r="DB359" s="9"/>
      <c r="DC359" s="9"/>
    </row>
    <row r="360" spans="1:107" ht="20">
      <c r="A360" s="25" t="s">
        <v>1099</v>
      </c>
      <c r="B360" s="25" t="s">
        <v>1100</v>
      </c>
      <c r="C360" s="26" t="s">
        <v>165</v>
      </c>
      <c r="D360" s="26" t="s">
        <v>1137</v>
      </c>
      <c r="E360" s="32" t="s">
        <v>99</v>
      </c>
      <c r="F360" s="32" t="s">
        <v>1138</v>
      </c>
      <c r="G360" s="27">
        <v>0.68</v>
      </c>
      <c r="H360" s="27">
        <v>1.223237505888648</v>
      </c>
      <c r="I360" s="28">
        <v>9.0499999999999997E-2</v>
      </c>
      <c r="J360" s="28">
        <v>0.17180299428292264</v>
      </c>
      <c r="K360" s="28">
        <v>3.2000000000000001E-2</v>
      </c>
      <c r="L360" s="28">
        <v>9.3100000000000002E-2</v>
      </c>
      <c r="M360" s="28">
        <v>7.7272999999999994E-2</v>
      </c>
      <c r="N360" s="28">
        <v>0.12303182879552704</v>
      </c>
      <c r="O360" s="28" t="s">
        <v>100</v>
      </c>
      <c r="P360" s="28" t="s">
        <v>100</v>
      </c>
      <c r="Q360" s="29">
        <v>3.19</v>
      </c>
      <c r="R360" s="29">
        <v>0</v>
      </c>
      <c r="S360" s="29">
        <v>3.4</v>
      </c>
      <c r="T360" s="29">
        <v>3.4</v>
      </c>
      <c r="U360" s="29">
        <v>6.59</v>
      </c>
      <c r="V360" s="29">
        <v>3.5000000000000003E-2</v>
      </c>
      <c r="W360" s="29">
        <v>6.5549999999999997</v>
      </c>
      <c r="X360" s="30">
        <v>5.3110773899848265E-3</v>
      </c>
      <c r="Y360" s="31">
        <v>0.14803471158754467</v>
      </c>
      <c r="Z360" s="30" t="s">
        <v>100</v>
      </c>
      <c r="AA360" s="30">
        <v>0.51593323216995446</v>
      </c>
      <c r="AB360" s="30" t="s">
        <v>100</v>
      </c>
      <c r="AC360" s="30">
        <v>1.0658307210031348</v>
      </c>
      <c r="AD360" s="29">
        <v>8.0000000000000002E-3</v>
      </c>
      <c r="AE360" s="31">
        <v>0.11802777777777779</v>
      </c>
      <c r="AF360" s="30">
        <v>6.3245553203367583E-2</v>
      </c>
      <c r="AG360" s="30">
        <v>0.29409182239565929</v>
      </c>
      <c r="AH360" s="31">
        <v>0.22222222222222218</v>
      </c>
      <c r="AI360" s="1">
        <v>2.2270742358078603</v>
      </c>
      <c r="AJ360" s="31">
        <v>8.7878787878787872</v>
      </c>
      <c r="AK360" s="31">
        <v>7.8765432098765427</v>
      </c>
      <c r="AL360" s="31" t="s">
        <v>100</v>
      </c>
      <c r="AM360" s="31" t="s">
        <v>100</v>
      </c>
      <c r="AN360" s="31" t="s">
        <v>100</v>
      </c>
      <c r="AO360" s="31">
        <v>2.4538461538461536</v>
      </c>
      <c r="AP360" s="31">
        <v>6.4264705882352935</v>
      </c>
      <c r="AQ360" s="31">
        <v>6.1839622641509431</v>
      </c>
      <c r="AR360" s="31" t="s">
        <v>100</v>
      </c>
      <c r="AS360" s="31">
        <v>5.0423076923076922</v>
      </c>
      <c r="AT360" s="30">
        <v>0</v>
      </c>
      <c r="AU360" s="30">
        <v>0</v>
      </c>
      <c r="AV360" s="28" t="s">
        <v>100</v>
      </c>
      <c r="AW360" s="28" t="s">
        <v>100</v>
      </c>
      <c r="AX360" s="28">
        <v>-0.215</v>
      </c>
      <c r="AY360" s="28">
        <v>-0.188</v>
      </c>
      <c r="AZ360" s="30" t="s">
        <v>100</v>
      </c>
      <c r="BA360" s="30" t="s">
        <v>100</v>
      </c>
      <c r="BB360" s="30" t="s">
        <v>100</v>
      </c>
      <c r="BC360" s="30" t="s">
        <v>100</v>
      </c>
      <c r="BD360" s="30">
        <v>0.31153846153846154</v>
      </c>
      <c r="BE360" s="30">
        <v>0.7846153846153846</v>
      </c>
      <c r="BF360" s="30">
        <v>0.2504638218923933</v>
      </c>
      <c r="BG360" s="30">
        <v>0.21989999999999998</v>
      </c>
      <c r="BH360" s="29">
        <v>0.36299999999999999</v>
      </c>
      <c r="BI360" s="29">
        <v>0.40500000000000003</v>
      </c>
      <c r="BJ360" s="29">
        <v>1.02</v>
      </c>
      <c r="BK360" s="29">
        <v>1.02</v>
      </c>
      <c r="BL360" s="29">
        <v>1.3</v>
      </c>
      <c r="BM360" s="29">
        <v>1.3</v>
      </c>
      <c r="BN360" s="29">
        <v>1.05</v>
      </c>
      <c r="BO360" s="29">
        <v>1.06</v>
      </c>
      <c r="BP360" s="29">
        <v>0.76452690166975878</v>
      </c>
      <c r="BQ360" s="29">
        <v>0.375</v>
      </c>
      <c r="BR360" s="29">
        <v>0</v>
      </c>
      <c r="BS360" s="29">
        <v>-4.2999999999999997E-2</v>
      </c>
      <c r="BT360" s="30">
        <v>-5.6243933216851096E-2</v>
      </c>
      <c r="BU360" s="29">
        <v>0.80752690166975882</v>
      </c>
      <c r="BV360" s="29">
        <v>7.3000000000000009E-2</v>
      </c>
      <c r="BW360" s="29">
        <v>0.44800000000000001</v>
      </c>
      <c r="BX360" s="29">
        <v>-6.82</v>
      </c>
      <c r="BY360" s="29">
        <v>-2.2190000000000003</v>
      </c>
      <c r="BZ360" s="29">
        <v>-5.55</v>
      </c>
      <c r="CA360" s="29">
        <v>-2.1850000000000001</v>
      </c>
      <c r="CB360" s="29">
        <v>0</v>
      </c>
      <c r="CC360" s="31">
        <v>0.124</v>
      </c>
      <c r="CD360" s="31">
        <v>-0.123</v>
      </c>
      <c r="CE360" s="31">
        <v>0.36</v>
      </c>
      <c r="CF360" s="31">
        <v>1.3577784937434461</v>
      </c>
      <c r="CG360" s="31">
        <v>1.2660789292458587</v>
      </c>
      <c r="CH360" s="29">
        <v>0.20744444444444443</v>
      </c>
      <c r="CI360" s="29">
        <v>-1.4851111111111108</v>
      </c>
      <c r="CJ360" s="29">
        <v>0</v>
      </c>
      <c r="CK360" s="28">
        <f t="shared" si="10"/>
        <v>0</v>
      </c>
      <c r="CL360" s="34" t="str">
        <f t="shared" si="11"/>
        <v>NA</v>
      </c>
      <c r="CM360" s="29">
        <v>0.53900000000000003</v>
      </c>
      <c r="CN360" s="29">
        <v>0.13500000000000001</v>
      </c>
      <c r="CO360" s="29">
        <v>0.40500000000000003</v>
      </c>
      <c r="CP360" s="29">
        <v>3.19</v>
      </c>
      <c r="CQ360" s="29">
        <v>1.06</v>
      </c>
      <c r="CR360" s="29">
        <v>6.5549999999999997</v>
      </c>
      <c r="CS360" s="29" t="s">
        <v>100</v>
      </c>
      <c r="CT360" s="29">
        <v>0</v>
      </c>
      <c r="CU360" s="29">
        <v>1.02</v>
      </c>
      <c r="CV360" s="29">
        <v>-2.1850000000000001</v>
      </c>
      <c r="CW360" s="29">
        <v>1.05</v>
      </c>
      <c r="CX360" s="28" t="s">
        <v>100</v>
      </c>
      <c r="CY360" s="28" t="s">
        <v>100</v>
      </c>
      <c r="CZ360" s="31">
        <v>6.242857142857142</v>
      </c>
      <c r="DA360" s="5">
        <v>13.336283185840708</v>
      </c>
      <c r="DB360" s="9"/>
      <c r="DC360" s="9"/>
    </row>
    <row r="361" spans="1:107" ht="20">
      <c r="A361" s="25" t="s">
        <v>495</v>
      </c>
      <c r="B361" s="25" t="s">
        <v>496</v>
      </c>
      <c r="C361" s="26" t="s">
        <v>103</v>
      </c>
      <c r="D361" s="26" t="s">
        <v>1137</v>
      </c>
      <c r="E361" s="32" t="s">
        <v>99</v>
      </c>
      <c r="F361" s="32" t="s">
        <v>1138</v>
      </c>
      <c r="G361" s="27">
        <v>0.79</v>
      </c>
      <c r="H361" s="27">
        <v>1.9226937060161726</v>
      </c>
      <c r="I361" s="28">
        <v>9.0499999999999997E-2</v>
      </c>
      <c r="J361" s="28">
        <v>0.23510378039446361</v>
      </c>
      <c r="K361" s="28">
        <v>4.1999999999999996E-2</v>
      </c>
      <c r="L361" s="28">
        <v>0.1031</v>
      </c>
      <c r="M361" s="28">
        <v>8.5572999999999996E-2</v>
      </c>
      <c r="N361" s="28">
        <v>0.13964159451453112</v>
      </c>
      <c r="O361" s="28">
        <v>-0.16704978714361995</v>
      </c>
      <c r="P361" s="28">
        <v>-5.9512205673045188E-2</v>
      </c>
      <c r="Q361" s="29">
        <v>94.7</v>
      </c>
      <c r="R361" s="29">
        <v>0</v>
      </c>
      <c r="S361" s="29">
        <v>167.2</v>
      </c>
      <c r="T361" s="29">
        <v>167.2</v>
      </c>
      <c r="U361" s="29">
        <v>261.89999999999998</v>
      </c>
      <c r="V361" s="29">
        <v>16.7</v>
      </c>
      <c r="W361" s="29">
        <v>245.2</v>
      </c>
      <c r="X361" s="30">
        <v>6.3764795723558615E-2</v>
      </c>
      <c r="Y361" s="31">
        <v>0.81060395212914005</v>
      </c>
      <c r="Z361" s="30">
        <v>0.4814281600921394</v>
      </c>
      <c r="AA361" s="30">
        <v>0.63841160748377246</v>
      </c>
      <c r="AB361" s="30">
        <v>0.92837312604108824</v>
      </c>
      <c r="AC361" s="30">
        <v>1.7655755015839492</v>
      </c>
      <c r="AD361" s="29">
        <v>1.2999999999999999E-2</v>
      </c>
      <c r="AE361" s="31">
        <v>2.1884722222222224</v>
      </c>
      <c r="AF361" s="30">
        <v>0.21447610589527216</v>
      </c>
      <c r="AG361" s="30">
        <v>0.65601713259706074</v>
      </c>
      <c r="AH361" s="31">
        <v>0.29411764705882348</v>
      </c>
      <c r="AI361" s="1">
        <v>2</v>
      </c>
      <c r="AJ361" s="31">
        <v>5.4425287356321848</v>
      </c>
      <c r="AK361" s="31">
        <v>7.8264462809917363</v>
      </c>
      <c r="AL361" s="31" t="s">
        <v>100</v>
      </c>
      <c r="AM361" s="31" t="s">
        <v>100</v>
      </c>
      <c r="AN361" s="31">
        <v>0.52581898945030536</v>
      </c>
      <c r="AO361" s="31">
        <v>0.34828981243104085</v>
      </c>
      <c r="AP361" s="31">
        <v>9.430769230769231</v>
      </c>
      <c r="AQ361" s="31">
        <v>6.7922437673130185</v>
      </c>
      <c r="AR361" s="31">
        <v>0.74168179068360562</v>
      </c>
      <c r="AS361" s="31">
        <v>0.90180213313718283</v>
      </c>
      <c r="AT361" s="30">
        <v>9.0909090909090925E-2</v>
      </c>
      <c r="AU361" s="30">
        <v>1.1615628299894404E-2</v>
      </c>
      <c r="AV361" s="28" t="s">
        <v>100</v>
      </c>
      <c r="AW361" s="28" t="s">
        <v>100</v>
      </c>
      <c r="AX361" s="28" t="s">
        <v>100</v>
      </c>
      <c r="AY361" s="28" t="s">
        <v>100</v>
      </c>
      <c r="AZ361" s="30" t="s">
        <v>100</v>
      </c>
      <c r="BA361" s="30" t="s">
        <v>100</v>
      </c>
      <c r="BB361" s="30">
        <v>6.8053993250843645E-2</v>
      </c>
      <c r="BC361" s="30">
        <v>8.0129388841485932E-2</v>
      </c>
      <c r="BD361" s="30">
        <v>4.8987854251012146E-2</v>
      </c>
      <c r="BE361" s="30">
        <v>0.10526315789473684</v>
      </c>
      <c r="BF361" s="30">
        <v>0.1879194630872483</v>
      </c>
      <c r="BG361" s="30">
        <v>2.2799999999999997E-2</v>
      </c>
      <c r="BH361" s="29">
        <v>17.399999999999999</v>
      </c>
      <c r="BI361" s="29">
        <v>12.1</v>
      </c>
      <c r="BJ361" s="29">
        <v>26</v>
      </c>
      <c r="BK361" s="29">
        <v>26</v>
      </c>
      <c r="BL361" s="29">
        <v>271.89999999999998</v>
      </c>
      <c r="BM361" s="29">
        <v>247</v>
      </c>
      <c r="BN361" s="29">
        <v>37.200000000000003</v>
      </c>
      <c r="BO361" s="29">
        <v>36.1</v>
      </c>
      <c r="BP361" s="29">
        <v>21.114093959731544</v>
      </c>
      <c r="BQ361" s="29">
        <v>-80.2</v>
      </c>
      <c r="BR361" s="29">
        <v>0</v>
      </c>
      <c r="BS361" s="29">
        <v>23.6</v>
      </c>
      <c r="BT361" s="30">
        <v>1.1177368086458996</v>
      </c>
      <c r="BU361" s="29">
        <v>-2.485906040268457</v>
      </c>
      <c r="BV361" s="29">
        <v>68.7</v>
      </c>
      <c r="BW361" s="29">
        <v>-11.500000000000002</v>
      </c>
      <c r="BX361" s="29">
        <v>177.8</v>
      </c>
      <c r="BY361" s="29">
        <v>263.5</v>
      </c>
      <c r="BZ361" s="29">
        <v>180.1</v>
      </c>
      <c r="CA361" s="29">
        <v>330.59999999999997</v>
      </c>
      <c r="CB361" s="29">
        <v>-1.1000000000000001</v>
      </c>
      <c r="CC361" s="31">
        <v>0.93799999999999994</v>
      </c>
      <c r="CD361" s="31">
        <v>0.48299999999999998</v>
      </c>
      <c r="CE361" s="31">
        <v>0.36</v>
      </c>
      <c r="CF361" s="31" t="s">
        <v>100</v>
      </c>
      <c r="CG361" s="31" t="s">
        <v>100</v>
      </c>
      <c r="CH361" s="29" t="s">
        <v>100</v>
      </c>
      <c r="CI361" s="29" t="s">
        <v>100</v>
      </c>
      <c r="CJ361" s="29">
        <v>-1.1000000000000001</v>
      </c>
      <c r="CK361" s="28">
        <f t="shared" si="10"/>
        <v>-1.6011644832605532E-2</v>
      </c>
      <c r="CL361" s="34">
        <f t="shared" si="11"/>
        <v>0.82244404113732605</v>
      </c>
      <c r="CM361" s="29">
        <v>14.9</v>
      </c>
      <c r="CN361" s="29">
        <v>2.8</v>
      </c>
      <c r="CO361" s="29">
        <v>12.1</v>
      </c>
      <c r="CP361" s="29">
        <v>94.7</v>
      </c>
      <c r="CQ361" s="29">
        <v>36.1</v>
      </c>
      <c r="CR361" s="29">
        <v>245.2</v>
      </c>
      <c r="CS361" s="29">
        <v>68.7</v>
      </c>
      <c r="CT361" s="29">
        <v>0</v>
      </c>
      <c r="CU361" s="29">
        <v>26</v>
      </c>
      <c r="CV361" s="29">
        <v>330.59999999999997</v>
      </c>
      <c r="CW361" s="29">
        <v>37.200000000000003</v>
      </c>
      <c r="CX361" s="28">
        <v>6.8053993250843645E-2</v>
      </c>
      <c r="CY361" s="28">
        <v>8.0129388841485932E-2</v>
      </c>
      <c r="CZ361" s="31">
        <v>6.5913978494623651</v>
      </c>
      <c r="DA361" s="5">
        <v>9.4270833333333339</v>
      </c>
      <c r="DB361" s="9"/>
      <c r="DC361" s="9"/>
    </row>
    <row r="362" spans="1:107" ht="20">
      <c r="A362" s="25" t="s">
        <v>521</v>
      </c>
      <c r="B362" s="25" t="s">
        <v>522</v>
      </c>
      <c r="C362" s="26" t="s">
        <v>102</v>
      </c>
      <c r="D362" s="26" t="s">
        <v>1137</v>
      </c>
      <c r="E362" s="32" t="s">
        <v>99</v>
      </c>
      <c r="F362" s="32" t="s">
        <v>1138</v>
      </c>
      <c r="G362" s="27">
        <v>1.1000000000000001</v>
      </c>
      <c r="H362" s="27">
        <v>1.1698508279731765</v>
      </c>
      <c r="I362" s="28">
        <v>9.0499999999999997E-2</v>
      </c>
      <c r="J362" s="28">
        <v>0.16697149993157245</v>
      </c>
      <c r="K362" s="28">
        <v>4.7E-2</v>
      </c>
      <c r="L362" s="28">
        <v>0.1081</v>
      </c>
      <c r="M362" s="28">
        <v>8.9722999999999997E-2</v>
      </c>
      <c r="N362" s="28">
        <v>0.16235905571998455</v>
      </c>
      <c r="O362" s="28">
        <v>-0.15023065775423594</v>
      </c>
      <c r="P362" s="28">
        <v>-0.15871735081107063</v>
      </c>
      <c r="Q362" s="29">
        <v>730.7</v>
      </c>
      <c r="R362" s="29">
        <v>0</v>
      </c>
      <c r="S362" s="29">
        <v>46.4</v>
      </c>
      <c r="T362" s="29">
        <v>46.4</v>
      </c>
      <c r="U362" s="29">
        <v>777.1</v>
      </c>
      <c r="V362" s="29">
        <v>0.92700000000000005</v>
      </c>
      <c r="W362" s="29">
        <v>776.173</v>
      </c>
      <c r="X362" s="30">
        <v>1.192896667095612E-3</v>
      </c>
      <c r="Y362" s="31">
        <v>0.75670555992181043</v>
      </c>
      <c r="Z362" s="30">
        <v>0.13511939429237041</v>
      </c>
      <c r="AA362" s="30">
        <v>5.9709175138334833E-2</v>
      </c>
      <c r="AB362" s="30">
        <v>0.15622895622895622</v>
      </c>
      <c r="AC362" s="30">
        <v>6.3500752702887631E-2</v>
      </c>
      <c r="AD362" s="29">
        <v>2.9000000000000001E-2</v>
      </c>
      <c r="AE362" s="31">
        <v>0.12719444444444444</v>
      </c>
      <c r="AF362" s="30">
        <v>6.3245553203367583E-2</v>
      </c>
      <c r="AG362" s="30" t="s">
        <v>100</v>
      </c>
      <c r="AH362" s="31">
        <v>6.6666666666666666E-2</v>
      </c>
      <c r="AI362" s="1">
        <v>7.162393162393163E-2</v>
      </c>
      <c r="AJ362" s="31">
        <v>157.47844827586209</v>
      </c>
      <c r="AK362" s="31">
        <v>149.4274028629857</v>
      </c>
      <c r="AL362" s="31" t="s">
        <v>100</v>
      </c>
      <c r="AM362" s="31" t="s">
        <v>100</v>
      </c>
      <c r="AN362" s="31">
        <v>2.4602693602693604</v>
      </c>
      <c r="AO362" s="31">
        <v>136.07076350093109</v>
      </c>
      <c r="AP362" s="31">
        <v>926.22076372315041</v>
      </c>
      <c r="AQ362" s="31">
        <v>524.44121621621628</v>
      </c>
      <c r="AR362" s="31">
        <v>2.9193374280201456</v>
      </c>
      <c r="AS362" s="31">
        <v>144.53873370577281</v>
      </c>
      <c r="AT362" s="30">
        <v>0</v>
      </c>
      <c r="AU362" s="30">
        <v>0</v>
      </c>
      <c r="AV362" s="28" t="s">
        <v>100</v>
      </c>
      <c r="AW362" s="28" t="s">
        <v>100</v>
      </c>
      <c r="AX362" s="28">
        <v>2.8580000000000001</v>
      </c>
      <c r="AY362" s="28">
        <v>1.7050000000000001</v>
      </c>
      <c r="AZ362" s="30" t="s">
        <v>100</v>
      </c>
      <c r="BA362" s="30" t="s">
        <v>100</v>
      </c>
      <c r="BB362" s="30">
        <v>1.6740842177336526E-2</v>
      </c>
      <c r="BC362" s="30">
        <v>3.6417049089139202E-3</v>
      </c>
      <c r="BD362" s="30">
        <v>2.4759493670886073E-2</v>
      </c>
      <c r="BE362" s="30">
        <v>4.2430379746835438E-3</v>
      </c>
      <c r="BF362" s="30">
        <v>0</v>
      </c>
      <c r="BG362" s="30">
        <v>0.18140000000000001</v>
      </c>
      <c r="BH362" s="29">
        <v>4.6399999999999997</v>
      </c>
      <c r="BI362" s="29">
        <v>4.8899999999999997</v>
      </c>
      <c r="BJ362" s="29">
        <v>0.83799999999999997</v>
      </c>
      <c r="BK362" s="29">
        <v>0.83799999999999997</v>
      </c>
      <c r="BL362" s="29">
        <v>5.37</v>
      </c>
      <c r="BM362" s="29">
        <v>197.5</v>
      </c>
      <c r="BN362" s="29">
        <v>0.23400000000000001</v>
      </c>
      <c r="BO362" s="29">
        <v>1.48</v>
      </c>
      <c r="BP362" s="29">
        <v>0.83799999999999997</v>
      </c>
      <c r="BQ362" s="29">
        <v>-14.2</v>
      </c>
      <c r="BR362" s="29">
        <v>0</v>
      </c>
      <c r="BS362" s="29">
        <v>13.673</v>
      </c>
      <c r="BT362" s="30">
        <v>16.316229116945109</v>
      </c>
      <c r="BU362" s="29">
        <v>-12.835000000000001</v>
      </c>
      <c r="BV362" s="29">
        <v>5.416999999999998</v>
      </c>
      <c r="BW362" s="29">
        <v>-8.7830000000000013</v>
      </c>
      <c r="BX362" s="29">
        <v>292.10000000000002</v>
      </c>
      <c r="BY362" s="29">
        <v>230.11199999999999</v>
      </c>
      <c r="BZ362" s="29">
        <v>297</v>
      </c>
      <c r="CA362" s="29">
        <v>265.87299999999993</v>
      </c>
      <c r="CB362" s="29">
        <v>0</v>
      </c>
      <c r="CC362" s="31">
        <v>-7.3999999999999996E-2</v>
      </c>
      <c r="CD362" s="31">
        <v>0.28899999999999998</v>
      </c>
      <c r="CE362" s="31">
        <v>0.36</v>
      </c>
      <c r="CF362" s="31">
        <v>1.3865101319291104</v>
      </c>
      <c r="CG362" s="31">
        <v>2.947572129410934</v>
      </c>
      <c r="CH362" s="29">
        <v>-0.1142222222222222</v>
      </c>
      <c r="CI362" s="29">
        <v>3.6408888888888891</v>
      </c>
      <c r="CJ362" s="29">
        <v>0</v>
      </c>
      <c r="CK362" s="28">
        <f t="shared" si="10"/>
        <v>0</v>
      </c>
      <c r="CL362" s="34">
        <f t="shared" si="11"/>
        <v>2.0197613146126163E-2</v>
      </c>
      <c r="CM362" s="29">
        <v>0.47</v>
      </c>
      <c r="CN362" s="29" t="s">
        <v>100</v>
      </c>
      <c r="CO362" s="29">
        <v>4.8899999999999997</v>
      </c>
      <c r="CP362" s="29">
        <v>730.7</v>
      </c>
      <c r="CQ362" s="29">
        <v>1.48</v>
      </c>
      <c r="CR362" s="29">
        <v>776.173</v>
      </c>
      <c r="CS362" s="29" t="s">
        <v>100</v>
      </c>
      <c r="CT362" s="29">
        <v>0</v>
      </c>
      <c r="CU362" s="29">
        <v>0.83799999999999997</v>
      </c>
      <c r="CV362" s="29">
        <v>265.87299999999993</v>
      </c>
      <c r="CW362" s="29">
        <v>0.23400000000000001</v>
      </c>
      <c r="CX362" s="28">
        <v>1.6740842177336526E-2</v>
      </c>
      <c r="CY362" s="28">
        <v>3.6417049089139202E-3</v>
      </c>
      <c r="CZ362" s="31">
        <v>3316.9786324786323</v>
      </c>
      <c r="DA362" s="5">
        <v>228.46153846153845</v>
      </c>
      <c r="DB362" s="9"/>
      <c r="DC362" s="9"/>
    </row>
    <row r="363" spans="1:107" ht="20">
      <c r="A363" s="25" t="s">
        <v>252</v>
      </c>
      <c r="B363" s="25" t="s">
        <v>253</v>
      </c>
      <c r="C363" s="26" t="s">
        <v>175</v>
      </c>
      <c r="D363" s="26" t="s">
        <v>1137</v>
      </c>
      <c r="E363" s="32" t="s">
        <v>99</v>
      </c>
      <c r="F363" s="32" t="s">
        <v>1138</v>
      </c>
      <c r="G363" s="27">
        <v>0.6</v>
      </c>
      <c r="H363" s="27">
        <v>0.69077270733508411</v>
      </c>
      <c r="I363" s="28">
        <v>9.0499999999999997E-2</v>
      </c>
      <c r="J363" s="28">
        <v>0.12361493001382511</v>
      </c>
      <c r="K363" s="28">
        <v>3.2000000000000001E-2</v>
      </c>
      <c r="L363" s="28">
        <v>9.3100000000000002E-2</v>
      </c>
      <c r="M363" s="28">
        <v>7.7272999999999994E-2</v>
      </c>
      <c r="N363" s="28">
        <v>0.11633747998721768</v>
      </c>
      <c r="O363" s="28">
        <v>5.5176053592732269E-2</v>
      </c>
      <c r="P363" s="28">
        <v>2.2391397921336834E-2</v>
      </c>
      <c r="Q363" s="29">
        <v>1828.3</v>
      </c>
      <c r="R363" s="29">
        <v>0</v>
      </c>
      <c r="S363" s="29">
        <v>340.6</v>
      </c>
      <c r="T363" s="29">
        <v>340.6</v>
      </c>
      <c r="U363" s="29">
        <v>2168.9</v>
      </c>
      <c r="V363" s="29">
        <v>52.5</v>
      </c>
      <c r="W363" s="29">
        <v>2116.4</v>
      </c>
      <c r="X363" s="30">
        <v>2.4205818617732491E-2</v>
      </c>
      <c r="Y363" s="31">
        <v>2.0951486471841925E-2</v>
      </c>
      <c r="Z363" s="30">
        <v>0.505941770647653</v>
      </c>
      <c r="AA363" s="30">
        <v>0.15703812992761307</v>
      </c>
      <c r="AB363" s="30">
        <v>1.0240529164161154</v>
      </c>
      <c r="AC363" s="30">
        <v>0.18629327790843955</v>
      </c>
      <c r="AD363" s="29">
        <v>4.3999999999999997E-2</v>
      </c>
      <c r="AE363" s="31">
        <v>0.86127777777777781</v>
      </c>
      <c r="AF363" s="30">
        <v>5.4772255750516613E-2</v>
      </c>
      <c r="AG363" s="30">
        <v>0.32315630892804792</v>
      </c>
      <c r="AH363" s="31">
        <v>0.17499999999999999</v>
      </c>
      <c r="AI363" s="1">
        <v>2.0871670702179177</v>
      </c>
      <c r="AJ363" s="31">
        <v>42.419953596287698</v>
      </c>
      <c r="AK363" s="31">
        <v>52.386819484240689</v>
      </c>
      <c r="AL363" s="31">
        <v>44</v>
      </c>
      <c r="AM363" s="31">
        <v>1.9915471171966055</v>
      </c>
      <c r="AN363" s="31">
        <v>5.4969933854479853</v>
      </c>
      <c r="AO363" s="31">
        <v>0.54205579768152035</v>
      </c>
      <c r="AP363" s="31">
        <v>24.552204176334108</v>
      </c>
      <c r="AQ363" s="31">
        <v>14.099933377748169</v>
      </c>
      <c r="AR363" s="31">
        <v>3.4096987272434349</v>
      </c>
      <c r="AS363" s="31">
        <v>0.62747190844673728</v>
      </c>
      <c r="AT363" s="30">
        <v>0.34383954154727797</v>
      </c>
      <c r="AU363" s="30">
        <v>6.5634742657113164E-3</v>
      </c>
      <c r="AV363" s="28">
        <v>3.2300000000000002E-2</v>
      </c>
      <c r="AW363" s="28">
        <v>0.18899999999999997</v>
      </c>
      <c r="AX363" s="28">
        <v>0.26600000000000001</v>
      </c>
      <c r="AY363" s="28">
        <v>0.29899999999999999</v>
      </c>
      <c r="AZ363" s="30">
        <v>0.21299999999999999</v>
      </c>
      <c r="BA363" s="30">
        <v>0.17800000000000002</v>
      </c>
      <c r="BB363" s="30">
        <v>0.17879098360655737</v>
      </c>
      <c r="BC363" s="30">
        <v>0.13872887790855451</v>
      </c>
      <c r="BD363" s="30">
        <v>1.0366233997683192E-2</v>
      </c>
      <c r="BE363" s="30">
        <v>2.5603706893991152E-2</v>
      </c>
      <c r="BF363" s="30">
        <v>0.18790496760259179</v>
      </c>
      <c r="BG363" s="30">
        <v>1.6899999999999998E-2</v>
      </c>
      <c r="BH363" s="29">
        <v>43.1</v>
      </c>
      <c r="BI363" s="29">
        <v>34.9</v>
      </c>
      <c r="BJ363" s="29">
        <v>86.2</v>
      </c>
      <c r="BK363" s="29">
        <v>86.2</v>
      </c>
      <c r="BL363" s="29">
        <v>3372.9</v>
      </c>
      <c r="BM363" s="29">
        <v>3366.7</v>
      </c>
      <c r="BN363" s="29">
        <v>156.4</v>
      </c>
      <c r="BO363" s="29">
        <v>150.1</v>
      </c>
      <c r="BP363" s="29">
        <v>70.002591792656588</v>
      </c>
      <c r="BQ363" s="29">
        <v>-3.9000000000000057</v>
      </c>
      <c r="BR363" s="29">
        <v>0</v>
      </c>
      <c r="BS363" s="29">
        <v>154.80000000000001</v>
      </c>
      <c r="BT363" s="30">
        <v>2.2113466949696403</v>
      </c>
      <c r="BU363" s="29">
        <v>-84.797408207343423</v>
      </c>
      <c r="BV363" s="29">
        <v>-116</v>
      </c>
      <c r="BW363" s="29">
        <v>-119.9</v>
      </c>
      <c r="BX363" s="29">
        <v>195.2</v>
      </c>
      <c r="BY363" s="29">
        <v>504.59999999999991</v>
      </c>
      <c r="BZ363" s="29">
        <v>332.6</v>
      </c>
      <c r="CA363" s="29">
        <v>620.70000000000005</v>
      </c>
      <c r="CB363" s="29">
        <v>-12</v>
      </c>
      <c r="CC363" s="31">
        <v>0.11799999999999999</v>
      </c>
      <c r="CD363" s="31">
        <v>0.7</v>
      </c>
      <c r="CE363" s="31">
        <v>0.36</v>
      </c>
      <c r="CF363" s="31" t="s">
        <v>100</v>
      </c>
      <c r="CG363" s="31" t="s">
        <v>100</v>
      </c>
      <c r="CH363" s="29" t="s">
        <v>100</v>
      </c>
      <c r="CI363" s="29" t="s">
        <v>100</v>
      </c>
      <c r="CJ363" s="29">
        <v>-12</v>
      </c>
      <c r="CK363" s="28" t="str">
        <f t="shared" si="10"/>
        <v>NA</v>
      </c>
      <c r="CL363" s="34">
        <f t="shared" si="11"/>
        <v>5.4340260995650072</v>
      </c>
      <c r="CM363" s="29">
        <v>46.3</v>
      </c>
      <c r="CN363" s="29">
        <v>8.6999999999999993</v>
      </c>
      <c r="CO363" s="29">
        <v>34.9</v>
      </c>
      <c r="CP363" s="29">
        <v>1828.3</v>
      </c>
      <c r="CQ363" s="29">
        <v>150.1</v>
      </c>
      <c r="CR363" s="29">
        <v>2116.4</v>
      </c>
      <c r="CS363" s="29">
        <v>-116</v>
      </c>
      <c r="CT363" s="29">
        <v>0</v>
      </c>
      <c r="CU363" s="29">
        <v>86.2</v>
      </c>
      <c r="CV363" s="29">
        <v>620.70000000000005</v>
      </c>
      <c r="CW363" s="29">
        <v>156.4</v>
      </c>
      <c r="CX363" s="28">
        <v>0.17879098360655737</v>
      </c>
      <c r="CY363" s="28">
        <v>0.13872887790855451</v>
      </c>
      <c r="CZ363" s="31">
        <v>13.531969309462916</v>
      </c>
      <c r="DA363" s="5">
        <v>5.5943204868154162</v>
      </c>
      <c r="DB363" s="9"/>
      <c r="DC363" s="9"/>
    </row>
    <row r="364" spans="1:107" ht="20">
      <c r="A364" s="25" t="s">
        <v>1125</v>
      </c>
      <c r="B364" s="25" t="s">
        <v>1126</v>
      </c>
      <c r="C364" s="26" t="s">
        <v>119</v>
      </c>
      <c r="D364" s="26" t="s">
        <v>1137</v>
      </c>
      <c r="E364" s="32" t="s">
        <v>99</v>
      </c>
      <c r="F364" s="32" t="s">
        <v>1138</v>
      </c>
      <c r="G364" s="27">
        <v>0.99</v>
      </c>
      <c r="H364" s="27">
        <v>0.99</v>
      </c>
      <c r="I364" s="28">
        <v>9.0499999999999997E-2</v>
      </c>
      <c r="J364" s="28">
        <v>0.150695</v>
      </c>
      <c r="K364" s="28">
        <v>2.7E-2</v>
      </c>
      <c r="L364" s="28">
        <v>8.8099999999999998E-2</v>
      </c>
      <c r="M364" s="28">
        <v>7.3122999999999994E-2</v>
      </c>
      <c r="N364" s="28">
        <v>0.150695</v>
      </c>
      <c r="O364" s="28">
        <v>-0.12007935940099833</v>
      </c>
      <c r="P364" s="28">
        <v>-0.11408267875497334</v>
      </c>
      <c r="Q364" s="29">
        <v>23.8</v>
      </c>
      <c r="R364" s="29">
        <v>0</v>
      </c>
      <c r="S364" s="29">
        <v>0</v>
      </c>
      <c r="T364" s="29">
        <v>0</v>
      </c>
      <c r="U364" s="29">
        <v>23.8</v>
      </c>
      <c r="V364" s="29">
        <v>14.1</v>
      </c>
      <c r="W364" s="29">
        <v>9.7000000000000011</v>
      </c>
      <c r="X364" s="30">
        <v>0.59243697478991597</v>
      </c>
      <c r="Y364" s="31">
        <v>2.4509803921568627E-3</v>
      </c>
      <c r="Z364" s="30">
        <v>0</v>
      </c>
      <c r="AA364" s="30">
        <v>0</v>
      </c>
      <c r="AB364" s="30">
        <v>0</v>
      </c>
      <c r="AC364" s="30">
        <v>0</v>
      </c>
      <c r="AD364" s="29">
        <v>7.8E-2</v>
      </c>
      <c r="AE364" s="31">
        <v>0.44241666666666668</v>
      </c>
      <c r="AF364" s="30">
        <v>0.1</v>
      </c>
      <c r="AG364" s="30">
        <v>0.22949999999999998</v>
      </c>
      <c r="AH364" s="31">
        <v>4.5161290322580684E-2</v>
      </c>
      <c r="AI364" s="1">
        <v>48.679245283018872</v>
      </c>
      <c r="AJ364" s="31">
        <v>12.934782608695652</v>
      </c>
      <c r="AK364" s="31">
        <v>12.934782608695652</v>
      </c>
      <c r="AL364" s="31" t="s">
        <v>100</v>
      </c>
      <c r="AM364" s="31" t="s">
        <v>100</v>
      </c>
      <c r="AN364" s="31">
        <v>0.38699186991869922</v>
      </c>
      <c r="AO364" s="31">
        <v>0.15824468085106383</v>
      </c>
      <c r="AP364" s="31">
        <v>3.7596899224806206</v>
      </c>
      <c r="AQ364" s="31">
        <v>2.0166320166320171</v>
      </c>
      <c r="AR364" s="31">
        <v>0.20464135021097049</v>
      </c>
      <c r="AS364" s="31">
        <v>6.4494680851063829E-2</v>
      </c>
      <c r="AT364" s="30">
        <v>0.28260869565217389</v>
      </c>
      <c r="AU364" s="30">
        <v>2.1848739495798318E-2</v>
      </c>
      <c r="AV364" s="28">
        <v>-5.0599999999999999E-2</v>
      </c>
      <c r="AW364" s="28" t="s">
        <v>100</v>
      </c>
      <c r="AX364" s="28">
        <v>-0.02</v>
      </c>
      <c r="AY364" s="28" t="s">
        <v>100</v>
      </c>
      <c r="AZ364" s="30" t="s">
        <v>100</v>
      </c>
      <c r="BA364" s="30" t="s">
        <v>100</v>
      </c>
      <c r="BB364" s="30">
        <v>3.0615640599001664E-2</v>
      </c>
      <c r="BC364" s="30">
        <v>3.6612321245026655E-2</v>
      </c>
      <c r="BD364" s="30">
        <v>1.223404255319149E-2</v>
      </c>
      <c r="BE364" s="30">
        <v>1.7154255319148937E-2</v>
      </c>
      <c r="BF364" s="30">
        <v>0.2759842519685039</v>
      </c>
      <c r="BG364" s="30" t="s">
        <v>100</v>
      </c>
      <c r="BH364" s="29">
        <v>1.84</v>
      </c>
      <c r="BI364" s="29">
        <v>1.84</v>
      </c>
      <c r="BJ364" s="29">
        <v>2.58</v>
      </c>
      <c r="BK364" s="29">
        <v>2.58</v>
      </c>
      <c r="BL364" s="29">
        <v>150.4</v>
      </c>
      <c r="BM364" s="29">
        <v>150.4</v>
      </c>
      <c r="BN364" s="29">
        <v>4.8099999999999996</v>
      </c>
      <c r="BO364" s="29">
        <v>4.8099999999999996</v>
      </c>
      <c r="BP364" s="29">
        <v>1.8679606299212601</v>
      </c>
      <c r="BQ364" s="29">
        <v>0</v>
      </c>
      <c r="BR364" s="29">
        <v>0</v>
      </c>
      <c r="BS364" s="29">
        <v>2.41</v>
      </c>
      <c r="BT364" s="30">
        <v>1.2901770847823428</v>
      </c>
      <c r="BU364" s="29">
        <v>-0.54203937007874003</v>
      </c>
      <c r="BV364" s="29">
        <v>-0.57000000000000006</v>
      </c>
      <c r="BW364" s="29">
        <v>-0.57000000000000006</v>
      </c>
      <c r="BX364" s="29">
        <v>60.1</v>
      </c>
      <c r="BY364" s="29">
        <v>51.02</v>
      </c>
      <c r="BZ364" s="29">
        <v>61.5</v>
      </c>
      <c r="CA364" s="29">
        <v>47.4</v>
      </c>
      <c r="CB364" s="29">
        <v>-0.52</v>
      </c>
      <c r="CC364" s="31">
        <v>0.153</v>
      </c>
      <c r="CD364" s="31">
        <v>0.17199999999999999</v>
      </c>
      <c r="CE364" s="31">
        <v>0.36</v>
      </c>
      <c r="CF364" s="31">
        <v>0.65039076461887979</v>
      </c>
      <c r="CG364" s="31">
        <v>0.81328931107314317</v>
      </c>
      <c r="CH364" s="29">
        <v>7.0622222222222231</v>
      </c>
      <c r="CI364" s="29">
        <v>4.0604444444444443</v>
      </c>
      <c r="CJ364" s="29">
        <v>-0.52</v>
      </c>
      <c r="CK364" s="28" t="str">
        <f t="shared" si="10"/>
        <v>NA</v>
      </c>
      <c r="CL364" s="34">
        <f t="shared" si="11"/>
        <v>3.1729957805907176</v>
      </c>
      <c r="CM364" s="29">
        <v>2.54</v>
      </c>
      <c r="CN364" s="29">
        <v>0.70099999999999996</v>
      </c>
      <c r="CO364" s="29">
        <v>1.84</v>
      </c>
      <c r="CP364" s="29">
        <v>23.8</v>
      </c>
      <c r="CQ364" s="29">
        <v>4.8099999999999996</v>
      </c>
      <c r="CR364" s="29">
        <v>9.7000000000000011</v>
      </c>
      <c r="CS364" s="29">
        <v>-0.57000000000000006</v>
      </c>
      <c r="CT364" s="29">
        <v>0</v>
      </c>
      <c r="CU364" s="29">
        <v>2.58</v>
      </c>
      <c r="CV364" s="29">
        <v>47.4</v>
      </c>
      <c r="CW364" s="29">
        <v>4.8099999999999996</v>
      </c>
      <c r="CX364" s="28">
        <v>3.0615640599001664E-2</v>
      </c>
      <c r="CY364" s="28">
        <v>3.6612321245026655E-2</v>
      </c>
      <c r="CZ364" s="31">
        <v>2.0166320166320171</v>
      </c>
      <c r="DA364" s="5">
        <v>26.338797814207652</v>
      </c>
      <c r="DB364" s="9"/>
      <c r="DC364" s="9"/>
    </row>
    <row r="365" spans="1:107" ht="20">
      <c r="A365" s="25" t="s">
        <v>593</v>
      </c>
      <c r="B365" s="25" t="s">
        <v>594</v>
      </c>
      <c r="C365" s="26" t="s">
        <v>175</v>
      </c>
      <c r="D365" s="26" t="s">
        <v>1137</v>
      </c>
      <c r="E365" s="32" t="s">
        <v>99</v>
      </c>
      <c r="F365" s="32" t="s">
        <v>1138</v>
      </c>
      <c r="G365" s="27">
        <v>0.6</v>
      </c>
      <c r="H365" s="27">
        <v>0.66727493917274938</v>
      </c>
      <c r="I365" s="28">
        <v>9.0499999999999997E-2</v>
      </c>
      <c r="J365" s="28">
        <v>0.12148838199513382</v>
      </c>
      <c r="K365" s="28">
        <v>3.2000000000000001E-2</v>
      </c>
      <c r="L365" s="28">
        <v>9.3100000000000002E-2</v>
      </c>
      <c r="M365" s="28">
        <v>7.7272999999999994E-2</v>
      </c>
      <c r="N365" s="28">
        <v>0.11420902032520325</v>
      </c>
      <c r="O365" s="28">
        <v>-9.2465393489386691E-2</v>
      </c>
      <c r="P365" s="28">
        <v>-9.2108835778413403E-2</v>
      </c>
      <c r="Q365" s="29">
        <v>41.1</v>
      </c>
      <c r="R365" s="29">
        <v>0</v>
      </c>
      <c r="S365" s="29">
        <v>8.1</v>
      </c>
      <c r="T365" s="29">
        <v>8.1</v>
      </c>
      <c r="U365" s="29">
        <v>49.2</v>
      </c>
      <c r="V365" s="29">
        <v>5.33</v>
      </c>
      <c r="W365" s="29">
        <v>43.870000000000005</v>
      </c>
      <c r="X365" s="30">
        <v>0.10833333333333332</v>
      </c>
      <c r="Y365" s="31">
        <v>4.554170661553212E-2</v>
      </c>
      <c r="Z365" s="30">
        <v>0.20454545454545453</v>
      </c>
      <c r="AA365" s="30">
        <v>0.16463414634146339</v>
      </c>
      <c r="AB365" s="30">
        <v>0.25714285714285712</v>
      </c>
      <c r="AC365" s="30">
        <v>0.1970802919708029</v>
      </c>
      <c r="AD365" s="29">
        <v>2.5999999999999999E-2</v>
      </c>
      <c r="AE365" s="31">
        <v>0.14775000000000005</v>
      </c>
      <c r="AF365" s="30">
        <v>4.4721359549995794E-2</v>
      </c>
      <c r="AG365" s="30">
        <v>0.46286607134245644</v>
      </c>
      <c r="AH365" s="31">
        <v>0.30158730158730163</v>
      </c>
      <c r="AI365" s="1">
        <v>1.9695044472681067</v>
      </c>
      <c r="AJ365" s="31">
        <v>33.688524590163937</v>
      </c>
      <c r="AK365" s="31">
        <v>40.693069306930695</v>
      </c>
      <c r="AL365" s="31">
        <v>26</v>
      </c>
      <c r="AM365" s="31" t="s">
        <v>100</v>
      </c>
      <c r="AN365" s="31">
        <v>1.3047619047619048</v>
      </c>
      <c r="AO365" s="31">
        <v>0.30902255639097748</v>
      </c>
      <c r="AP365" s="31">
        <v>28.303225806451614</v>
      </c>
      <c r="AQ365" s="31">
        <v>8.8985801217038549</v>
      </c>
      <c r="AR365" s="31">
        <v>1.2934897983252742</v>
      </c>
      <c r="AS365" s="31">
        <v>0.32984962406015039</v>
      </c>
      <c r="AT365" s="30">
        <v>0</v>
      </c>
      <c r="AU365" s="30">
        <v>0</v>
      </c>
      <c r="AV365" s="28">
        <v>-0.17399999999999999</v>
      </c>
      <c r="AW365" s="28" t="s">
        <v>100</v>
      </c>
      <c r="AX365" s="28">
        <v>0.22800000000000001</v>
      </c>
      <c r="AY365" s="28" t="s">
        <v>100</v>
      </c>
      <c r="AZ365" s="30" t="s">
        <v>100</v>
      </c>
      <c r="BA365" s="30">
        <v>0.13100000000000001</v>
      </c>
      <c r="BB365" s="30">
        <v>2.9022988505747128E-2</v>
      </c>
      <c r="BC365" s="30">
        <v>2.2100184546789844E-2</v>
      </c>
      <c r="BD365" s="30">
        <v>7.6981707317073178E-3</v>
      </c>
      <c r="BE365" s="30">
        <v>1.1814024390243904E-2</v>
      </c>
      <c r="BF365" s="30">
        <v>0.43106995884773663</v>
      </c>
      <c r="BG365" s="30">
        <v>3.8599999999999995E-2</v>
      </c>
      <c r="BH365" s="29">
        <v>1.22</v>
      </c>
      <c r="BI365" s="29">
        <v>1.01</v>
      </c>
      <c r="BJ365" s="29">
        <v>1.55</v>
      </c>
      <c r="BK365" s="29">
        <v>1.55</v>
      </c>
      <c r="BL365" s="29">
        <v>133</v>
      </c>
      <c r="BM365" s="29">
        <v>131.19999999999999</v>
      </c>
      <c r="BN365" s="29">
        <v>5.25</v>
      </c>
      <c r="BO365" s="29">
        <v>4.93</v>
      </c>
      <c r="BP365" s="29">
        <v>0.8818415637860082</v>
      </c>
      <c r="BQ365" s="29">
        <v>-0.99000000000000021</v>
      </c>
      <c r="BR365" s="29">
        <v>0</v>
      </c>
      <c r="BS365" s="29">
        <v>5.08</v>
      </c>
      <c r="BT365" s="30">
        <v>5.7606719944000471</v>
      </c>
      <c r="BU365" s="29">
        <v>-4.1981584362139923</v>
      </c>
      <c r="BV365" s="29">
        <v>-3.08</v>
      </c>
      <c r="BW365" s="29">
        <v>-4.07</v>
      </c>
      <c r="BX365" s="29">
        <v>34.799999999999997</v>
      </c>
      <c r="BY365" s="29">
        <v>39.901999999999994</v>
      </c>
      <c r="BZ365" s="29">
        <v>31.5</v>
      </c>
      <c r="CA365" s="29">
        <v>33.916000000000004</v>
      </c>
      <c r="CB365" s="29">
        <v>0</v>
      </c>
      <c r="CC365" s="31">
        <v>0.13800000000000001</v>
      </c>
      <c r="CD365" s="31">
        <v>-0.11899999999999999</v>
      </c>
      <c r="CE365" s="31">
        <v>0.36</v>
      </c>
      <c r="CF365" s="31" t="s">
        <v>100</v>
      </c>
      <c r="CG365" s="31" t="s">
        <v>100</v>
      </c>
      <c r="CH365" s="29" t="s">
        <v>100</v>
      </c>
      <c r="CI365" s="29" t="s">
        <v>100</v>
      </c>
      <c r="CJ365" s="29">
        <v>0</v>
      </c>
      <c r="CK365" s="28">
        <f t="shared" si="10"/>
        <v>0</v>
      </c>
      <c r="CL365" s="34">
        <f t="shared" si="11"/>
        <v>3.9214530015331994</v>
      </c>
      <c r="CM365" s="29">
        <v>0.97199999999999998</v>
      </c>
      <c r="CN365" s="29">
        <v>0.41899999999999998</v>
      </c>
      <c r="CO365" s="29">
        <v>1.01</v>
      </c>
      <c r="CP365" s="29">
        <v>41.1</v>
      </c>
      <c r="CQ365" s="29">
        <v>4.93</v>
      </c>
      <c r="CR365" s="29">
        <v>43.870000000000005</v>
      </c>
      <c r="CS365" s="29" t="s">
        <v>100</v>
      </c>
      <c r="CT365" s="29">
        <v>0</v>
      </c>
      <c r="CU365" s="29">
        <v>1.55</v>
      </c>
      <c r="CV365" s="29">
        <v>33.916000000000004</v>
      </c>
      <c r="CW365" s="29">
        <v>5.25</v>
      </c>
      <c r="CX365" s="28">
        <v>2.9022988505747128E-2</v>
      </c>
      <c r="CY365" s="28">
        <v>2.2100184546789844E-2</v>
      </c>
      <c r="CZ365" s="31">
        <v>8.3561904761904771</v>
      </c>
      <c r="DA365" s="5">
        <v>3.1268436578171088</v>
      </c>
      <c r="DB365" s="9"/>
      <c r="DC365" s="9"/>
    </row>
    <row r="366" spans="1:107" ht="20">
      <c r="A366" s="25" t="s">
        <v>480</v>
      </c>
      <c r="B366" s="25" t="s">
        <v>481</v>
      </c>
      <c r="C366" s="26" t="s">
        <v>119</v>
      </c>
      <c r="D366" s="26" t="s">
        <v>1137</v>
      </c>
      <c r="E366" s="32" t="s">
        <v>99</v>
      </c>
      <c r="F366" s="32" t="s">
        <v>1138</v>
      </c>
      <c r="G366" s="27">
        <v>0.99</v>
      </c>
      <c r="H366" s="27">
        <v>1.3837590152422652</v>
      </c>
      <c r="I366" s="28">
        <v>9.0499999999999997E-2</v>
      </c>
      <c r="J366" s="28">
        <v>0.18633019087942498</v>
      </c>
      <c r="K366" s="28">
        <v>2.7E-2</v>
      </c>
      <c r="L366" s="28">
        <v>8.8099999999999998E-2</v>
      </c>
      <c r="M366" s="28">
        <v>7.3122999999999994E-2</v>
      </c>
      <c r="N366" s="28">
        <v>0.14646666911981157</v>
      </c>
      <c r="O366" s="28">
        <v>-4.5667540277015362E-2</v>
      </c>
      <c r="P366" s="28">
        <v>-6.3014280445604087E-3</v>
      </c>
      <c r="Q366" s="29">
        <v>56.3</v>
      </c>
      <c r="R366" s="29">
        <v>0</v>
      </c>
      <c r="S366" s="29">
        <v>30.6</v>
      </c>
      <c r="T366" s="29">
        <v>30.6</v>
      </c>
      <c r="U366" s="29">
        <v>86.9</v>
      </c>
      <c r="V366" s="29">
        <v>17.3</v>
      </c>
      <c r="W366" s="29">
        <v>69.600000000000009</v>
      </c>
      <c r="X366" s="30">
        <v>0.19907940161104717</v>
      </c>
      <c r="Y366" s="31">
        <v>9.727626459143969E-3</v>
      </c>
      <c r="Z366" s="30">
        <v>0.3197492163009405</v>
      </c>
      <c r="AA366" s="30">
        <v>0.35212888377445339</v>
      </c>
      <c r="AB366" s="30">
        <v>0.47004608294930883</v>
      </c>
      <c r="AC366" s="30">
        <v>0.54351687388987568</v>
      </c>
      <c r="AD366" s="29">
        <v>0.27400000000000002</v>
      </c>
      <c r="AE366" s="31">
        <v>-0.55300000000000016</v>
      </c>
      <c r="AF366" s="30">
        <v>0.10954451150103323</v>
      </c>
      <c r="AG366" s="30">
        <v>0.21361179742701478</v>
      </c>
      <c r="AH366" s="31">
        <v>7.0567986230636801E-2</v>
      </c>
      <c r="AI366" s="1">
        <v>4.2894736842105265</v>
      </c>
      <c r="AJ366" s="31">
        <v>5.1181818181818182</v>
      </c>
      <c r="AK366" s="31">
        <v>6.0278372591006422</v>
      </c>
      <c r="AL366" s="31" t="s">
        <v>100</v>
      </c>
      <c r="AM366" s="31" t="s">
        <v>100</v>
      </c>
      <c r="AN366" s="31">
        <v>0.86482334869431643</v>
      </c>
      <c r="AO366" s="31">
        <v>0.18829431438127089</v>
      </c>
      <c r="AP366" s="31">
        <v>4.2699386503067487</v>
      </c>
      <c r="AQ366" s="31">
        <v>3.8666666666666671</v>
      </c>
      <c r="AR366" s="31">
        <v>0.88775510204081653</v>
      </c>
      <c r="AS366" s="31">
        <v>0.23277591973244149</v>
      </c>
      <c r="AT366" s="30">
        <v>0.25053533190578159</v>
      </c>
      <c r="AU366" s="30">
        <v>4.1563055062166961E-2</v>
      </c>
      <c r="AV366" s="28">
        <v>-0.106</v>
      </c>
      <c r="AW366" s="28">
        <v>0.27</v>
      </c>
      <c r="AX366" s="28">
        <v>7.0999999999999991E-4</v>
      </c>
      <c r="AY366" s="28">
        <v>0.14699999999999999</v>
      </c>
      <c r="AZ366" s="30" t="s">
        <v>100</v>
      </c>
      <c r="BA366" s="30" t="s">
        <v>100</v>
      </c>
      <c r="BB366" s="30">
        <v>0.14066265060240962</v>
      </c>
      <c r="BC366" s="30">
        <v>0.14016524107525116</v>
      </c>
      <c r="BD366" s="30">
        <v>3.4000728066982164E-2</v>
      </c>
      <c r="BE366" s="30">
        <v>5.9337459046232256E-2</v>
      </c>
      <c r="BF366" s="30">
        <v>0.2682170542635659</v>
      </c>
      <c r="BG366" s="30" t="s">
        <v>100</v>
      </c>
      <c r="BH366" s="29">
        <v>11</v>
      </c>
      <c r="BI366" s="29">
        <v>9.34</v>
      </c>
      <c r="BJ366" s="29">
        <v>16.3</v>
      </c>
      <c r="BK366" s="29">
        <v>16.3</v>
      </c>
      <c r="BL366" s="29">
        <v>299</v>
      </c>
      <c r="BM366" s="29">
        <v>274.7</v>
      </c>
      <c r="BN366" s="29">
        <v>20.100000000000001</v>
      </c>
      <c r="BO366" s="29">
        <v>18</v>
      </c>
      <c r="BP366" s="29">
        <v>11.928062015503876</v>
      </c>
      <c r="BQ366" s="29">
        <v>11.555000000000001</v>
      </c>
      <c r="BR366" s="29">
        <v>0</v>
      </c>
      <c r="BS366" s="29">
        <v>3.5</v>
      </c>
      <c r="BT366" s="30">
        <v>0.29342570448164706</v>
      </c>
      <c r="BU366" s="29">
        <v>8.4280620155038761</v>
      </c>
      <c r="BV366" s="29">
        <v>-5.7150000000000016</v>
      </c>
      <c r="BW366" s="29">
        <v>5.84</v>
      </c>
      <c r="BX366" s="29">
        <v>66.400000000000006</v>
      </c>
      <c r="BY366" s="29">
        <v>85.100000000000009</v>
      </c>
      <c r="BZ366" s="29">
        <v>65.099999999999994</v>
      </c>
      <c r="CA366" s="29">
        <v>78.399999999999991</v>
      </c>
      <c r="CB366" s="29">
        <v>-2.34</v>
      </c>
      <c r="CC366" s="31">
        <v>0.156</v>
      </c>
      <c r="CD366" s="31">
        <v>-0.92</v>
      </c>
      <c r="CE366" s="31">
        <v>0.36</v>
      </c>
      <c r="CF366" s="31">
        <v>0.68251107605388139</v>
      </c>
      <c r="CG366" s="31">
        <v>0.85707360684216072</v>
      </c>
      <c r="CH366" s="29">
        <v>9.8480000000000008</v>
      </c>
      <c r="CI366" s="29">
        <v>6.1550000000000002</v>
      </c>
      <c r="CJ366" s="29">
        <v>-2.34</v>
      </c>
      <c r="CK366" s="28" t="str">
        <f t="shared" si="10"/>
        <v>NA</v>
      </c>
      <c r="CL366" s="34">
        <f t="shared" si="11"/>
        <v>3.8137755102040822</v>
      </c>
      <c r="CM366" s="29">
        <v>12.9</v>
      </c>
      <c r="CN366" s="29">
        <v>3.46</v>
      </c>
      <c r="CO366" s="29">
        <v>9.34</v>
      </c>
      <c r="CP366" s="29">
        <v>56.3</v>
      </c>
      <c r="CQ366" s="29">
        <v>18</v>
      </c>
      <c r="CR366" s="29">
        <v>69.600000000000009</v>
      </c>
      <c r="CS366" s="29">
        <v>-5.7150000000000016</v>
      </c>
      <c r="CT366" s="29">
        <v>0</v>
      </c>
      <c r="CU366" s="29">
        <v>16.3</v>
      </c>
      <c r="CV366" s="29">
        <v>78.399999999999991</v>
      </c>
      <c r="CW366" s="29">
        <v>20.100000000000001</v>
      </c>
      <c r="CX366" s="28">
        <v>0.14066265060240962</v>
      </c>
      <c r="CY366" s="28">
        <v>0.14016524107525116</v>
      </c>
      <c r="CZ366" s="31">
        <v>3.4626865671641793</v>
      </c>
      <c r="DA366" s="5">
        <v>8.4267241379310356</v>
      </c>
      <c r="DB366" s="9"/>
      <c r="DC366" s="9"/>
    </row>
    <row r="367" spans="1:107" ht="20">
      <c r="A367" s="25" t="s">
        <v>466</v>
      </c>
      <c r="B367" s="25" t="s">
        <v>467</v>
      </c>
      <c r="C367" s="26" t="s">
        <v>144</v>
      </c>
      <c r="D367" s="26" t="s">
        <v>1137</v>
      </c>
      <c r="E367" s="32" t="s">
        <v>99</v>
      </c>
      <c r="F367" s="32" t="s">
        <v>1138</v>
      </c>
      <c r="G367" s="27">
        <v>1.05</v>
      </c>
      <c r="H367" s="27">
        <v>1.0577076345105683</v>
      </c>
      <c r="I367" s="28">
        <v>9.0499999999999997E-2</v>
      </c>
      <c r="J367" s="28">
        <v>0.15682254092320641</v>
      </c>
      <c r="K367" s="28">
        <v>3.2000000000000001E-2</v>
      </c>
      <c r="L367" s="28">
        <v>9.3100000000000002E-2</v>
      </c>
      <c r="M367" s="28">
        <v>7.7272999999999994E-2</v>
      </c>
      <c r="N367" s="28">
        <v>0.15605735668322274</v>
      </c>
      <c r="O367" s="28">
        <v>0.25841909476452596</v>
      </c>
      <c r="P367" s="28">
        <v>0.49455920233028283</v>
      </c>
      <c r="Q367" s="29">
        <v>3191.8</v>
      </c>
      <c r="R367" s="29">
        <v>0</v>
      </c>
      <c r="S367" s="29">
        <v>31</v>
      </c>
      <c r="T367" s="29">
        <v>31</v>
      </c>
      <c r="U367" s="29">
        <v>3222.8</v>
      </c>
      <c r="V367" s="29">
        <v>115.6</v>
      </c>
      <c r="W367" s="29">
        <v>3107.2000000000003</v>
      </c>
      <c r="X367" s="30">
        <v>3.5869430309048031E-2</v>
      </c>
      <c r="Y367" s="31">
        <v>0.15764564268811468</v>
      </c>
      <c r="Z367" s="30">
        <v>9.6393034825870638E-2</v>
      </c>
      <c r="AA367" s="30">
        <v>9.6189648752637458E-3</v>
      </c>
      <c r="AB367" s="30">
        <v>0.10667584308327598</v>
      </c>
      <c r="AC367" s="30">
        <v>9.7123879942352265E-3</v>
      </c>
      <c r="AD367" s="29">
        <v>0.218</v>
      </c>
      <c r="AE367" s="31">
        <v>1.5152777777777777</v>
      </c>
      <c r="AF367" s="30">
        <v>0.16431676725154984</v>
      </c>
      <c r="AG367" s="30">
        <v>0.36240975888258492</v>
      </c>
      <c r="AH367" s="31">
        <v>0.21484374999999997</v>
      </c>
      <c r="AI367" s="1">
        <v>29.087301587301585</v>
      </c>
      <c r="AJ367" s="31">
        <v>27.187393526405451</v>
      </c>
      <c r="AK367" s="31">
        <v>28.57475380483438</v>
      </c>
      <c r="AL367" s="31">
        <v>27.25</v>
      </c>
      <c r="AM367" s="31">
        <v>2.0596510247276858</v>
      </c>
      <c r="AN367" s="31">
        <v>10.983482450103235</v>
      </c>
      <c r="AO367" s="31">
        <v>9.7459541984732834</v>
      </c>
      <c r="AP367" s="31">
        <v>21.195088676671215</v>
      </c>
      <c r="AQ367" s="31">
        <v>20.020618556701034</v>
      </c>
      <c r="AR367" s="31">
        <v>18.075625363583477</v>
      </c>
      <c r="AS367" s="31">
        <v>9.4876335877862612</v>
      </c>
      <c r="AT367" s="30">
        <v>0.51029543419874668</v>
      </c>
      <c r="AU367" s="30">
        <v>1.7858261795851871E-2</v>
      </c>
      <c r="AV367" s="28">
        <v>0.16699999999999998</v>
      </c>
      <c r="AW367" s="28">
        <v>0.35200000000000004</v>
      </c>
      <c r="AX367" s="28">
        <v>0.21299999999999999</v>
      </c>
      <c r="AY367" s="28">
        <v>0.19899999999999998</v>
      </c>
      <c r="AZ367" s="30">
        <v>0.13200000000000001</v>
      </c>
      <c r="BA367" s="30">
        <v>0.10400000000000001</v>
      </c>
      <c r="BB367" s="30">
        <v>0.41524163568773237</v>
      </c>
      <c r="BC367" s="30">
        <v>0.65061655901350557</v>
      </c>
      <c r="BD367" s="30">
        <v>0.3607881136950904</v>
      </c>
      <c r="BE367" s="30">
        <v>0.47351421188630488</v>
      </c>
      <c r="BF367" s="30">
        <v>0.24420190995907229</v>
      </c>
      <c r="BG367" s="30">
        <v>0.15939999999999999</v>
      </c>
      <c r="BH367" s="29">
        <v>117.4</v>
      </c>
      <c r="BI367" s="29">
        <v>111.7</v>
      </c>
      <c r="BJ367" s="29">
        <v>146.6</v>
      </c>
      <c r="BK367" s="29">
        <v>146.6</v>
      </c>
      <c r="BL367" s="29">
        <v>327.5</v>
      </c>
      <c r="BM367" s="29">
        <v>309.60000000000002</v>
      </c>
      <c r="BN367" s="29">
        <v>164</v>
      </c>
      <c r="BO367" s="29">
        <v>155.19999999999999</v>
      </c>
      <c r="BP367" s="29">
        <v>110.8</v>
      </c>
      <c r="BQ367" s="29">
        <v>7.58</v>
      </c>
      <c r="BR367" s="29">
        <v>0</v>
      </c>
      <c r="BS367" s="29">
        <v>11.138999999999999</v>
      </c>
      <c r="BT367" s="30">
        <v>0.10053249097472924</v>
      </c>
      <c r="BU367" s="29">
        <v>99.661000000000001</v>
      </c>
      <c r="BV367" s="29">
        <v>92.981000000000009</v>
      </c>
      <c r="BW367" s="29">
        <v>100.56100000000001</v>
      </c>
      <c r="BX367" s="29">
        <v>269</v>
      </c>
      <c r="BY367" s="29">
        <v>170.3</v>
      </c>
      <c r="BZ367" s="29">
        <v>290.60000000000002</v>
      </c>
      <c r="CA367" s="29">
        <v>171.90000000000003</v>
      </c>
      <c r="CB367" s="29">
        <v>-57</v>
      </c>
      <c r="CC367" s="31">
        <v>0.39700000000000002</v>
      </c>
      <c r="CD367" s="31">
        <v>0.84699999999999998</v>
      </c>
      <c r="CE367" s="31">
        <v>0.36</v>
      </c>
      <c r="CF367" s="31">
        <v>0.83026475417100731</v>
      </c>
      <c r="CG367" s="31">
        <v>0.97940322635864252</v>
      </c>
      <c r="CH367" s="29">
        <v>70.650000000000006</v>
      </c>
      <c r="CI367" s="29">
        <v>46.902000000000001</v>
      </c>
      <c r="CJ367" s="29">
        <v>-57</v>
      </c>
      <c r="CK367" s="28">
        <f t="shared" si="10"/>
        <v>-0.61302846818167145</v>
      </c>
      <c r="CL367" s="34">
        <f t="shared" si="11"/>
        <v>1.9051774287376377</v>
      </c>
      <c r="CM367" s="29">
        <v>146.6</v>
      </c>
      <c r="CN367" s="29">
        <v>35.799999999999997</v>
      </c>
      <c r="CO367" s="29">
        <v>111.7</v>
      </c>
      <c r="CP367" s="29">
        <v>3191.8</v>
      </c>
      <c r="CQ367" s="29">
        <v>155.19999999999999</v>
      </c>
      <c r="CR367" s="29">
        <v>3107.2000000000003</v>
      </c>
      <c r="CS367" s="29">
        <v>92.981000000000009</v>
      </c>
      <c r="CT367" s="29">
        <v>0</v>
      </c>
      <c r="CU367" s="29">
        <v>146.6</v>
      </c>
      <c r="CV367" s="29">
        <v>171.90000000000003</v>
      </c>
      <c r="CW367" s="29">
        <v>164</v>
      </c>
      <c r="CX367" s="28">
        <v>0.41524163568773237</v>
      </c>
      <c r="CY367" s="28">
        <v>0.65061655901350557</v>
      </c>
      <c r="CZ367" s="31">
        <v>18.946341463414637</v>
      </c>
      <c r="DA367" s="5">
        <v>8.3535911602209936</v>
      </c>
      <c r="DB367" s="9"/>
      <c r="DC367" s="9"/>
    </row>
    <row r="368" spans="1:107" ht="20">
      <c r="A368" s="25" t="s">
        <v>781</v>
      </c>
      <c r="B368" s="25" t="s">
        <v>782</v>
      </c>
      <c r="C368" s="26" t="s">
        <v>98</v>
      </c>
      <c r="D368" s="26" t="s">
        <v>1137</v>
      </c>
      <c r="E368" s="32" t="s">
        <v>99</v>
      </c>
      <c r="F368" s="32" t="s">
        <v>1138</v>
      </c>
      <c r="G368" s="27">
        <v>1.05</v>
      </c>
      <c r="H368" s="27">
        <v>1.1657940552941859</v>
      </c>
      <c r="I368" s="28">
        <v>9.0499999999999997E-2</v>
      </c>
      <c r="J368" s="28">
        <v>0.16660436200412382</v>
      </c>
      <c r="K368" s="28">
        <v>3.6999999999999998E-2</v>
      </c>
      <c r="L368" s="28">
        <v>9.8099999999999993E-2</v>
      </c>
      <c r="M368" s="28">
        <v>8.1422999999999995E-2</v>
      </c>
      <c r="N368" s="28">
        <v>0.15610308502011408</v>
      </c>
      <c r="O368" s="28">
        <v>-6.4970375076019243E-2</v>
      </c>
      <c r="P368" s="28">
        <v>1.8892287003105163E-2</v>
      </c>
      <c r="Q368" s="29">
        <v>191.3</v>
      </c>
      <c r="R368" s="29">
        <v>0</v>
      </c>
      <c r="S368" s="29">
        <v>26.9</v>
      </c>
      <c r="T368" s="29">
        <v>26.9</v>
      </c>
      <c r="U368" s="29">
        <v>218.20000000000002</v>
      </c>
      <c r="V368" s="29">
        <v>9.43</v>
      </c>
      <c r="W368" s="29">
        <v>208.77</v>
      </c>
      <c r="X368" s="30">
        <v>4.3217231897341883E-2</v>
      </c>
      <c r="Y368" s="31">
        <v>2.3181818181818182E-2</v>
      </c>
      <c r="Z368" s="30">
        <v>0.20788253477588869</v>
      </c>
      <c r="AA368" s="30">
        <v>0.12328139321723187</v>
      </c>
      <c r="AB368" s="30">
        <v>0.26243902439024391</v>
      </c>
      <c r="AC368" s="30">
        <v>0.14061683220073182</v>
      </c>
      <c r="AD368" s="29">
        <v>0.17399999999999999</v>
      </c>
      <c r="AE368" s="31">
        <v>2.0847500000000001</v>
      </c>
      <c r="AF368" s="30">
        <v>0.161245154965971</v>
      </c>
      <c r="AG368" s="30">
        <v>0.5609470871796951</v>
      </c>
      <c r="AH368" s="31">
        <v>0.39632545931758534</v>
      </c>
      <c r="AI368" s="1">
        <v>13.020833333333334</v>
      </c>
      <c r="AJ368" s="31">
        <v>17.712962962962962</v>
      </c>
      <c r="AK368" s="31">
        <v>20.503751339764204</v>
      </c>
      <c r="AL368" s="31">
        <v>12.428571428571427</v>
      </c>
      <c r="AM368" s="31" t="s">
        <v>100</v>
      </c>
      <c r="AN368" s="31">
        <v>1.8663414634146342</v>
      </c>
      <c r="AO368" s="31">
        <v>4.7944862155388472</v>
      </c>
      <c r="AP368" s="31">
        <v>16.701599999999999</v>
      </c>
      <c r="AQ368" s="31">
        <v>12.067630057803468</v>
      </c>
      <c r="AR368" s="31">
        <v>2.1685883452789034</v>
      </c>
      <c r="AS368" s="31">
        <v>5.2323308270676696</v>
      </c>
      <c r="AT368" s="30">
        <v>0</v>
      </c>
      <c r="AU368" s="30">
        <v>0</v>
      </c>
      <c r="AV368" s="28">
        <v>-0.107</v>
      </c>
      <c r="AW368" s="28" t="s">
        <v>100</v>
      </c>
      <c r="AX368" s="28">
        <v>-2.86E-2</v>
      </c>
      <c r="AY368" s="28" t="s">
        <v>100</v>
      </c>
      <c r="AZ368" s="30" t="s">
        <v>100</v>
      </c>
      <c r="BA368" s="30">
        <v>0.72799999999999998</v>
      </c>
      <c r="BB368" s="30">
        <v>0.10163398692810457</v>
      </c>
      <c r="BC368" s="30">
        <v>0.17499537202321924</v>
      </c>
      <c r="BD368" s="30">
        <v>0.2356060606060606</v>
      </c>
      <c r="BE368" s="30">
        <v>0.31565656565656564</v>
      </c>
      <c r="BF368" s="30">
        <v>0.21574074074074073</v>
      </c>
      <c r="BG368" s="30">
        <v>9.1400000000000009E-2</v>
      </c>
      <c r="BH368" s="29">
        <v>10.8</v>
      </c>
      <c r="BI368" s="29">
        <v>9.33</v>
      </c>
      <c r="BJ368" s="29">
        <v>12.5</v>
      </c>
      <c r="BK368" s="29">
        <v>12.5</v>
      </c>
      <c r="BL368" s="29">
        <v>39.9</v>
      </c>
      <c r="BM368" s="29">
        <v>39.6</v>
      </c>
      <c r="BN368" s="29">
        <v>19.399999999999999</v>
      </c>
      <c r="BO368" s="29">
        <v>17.3</v>
      </c>
      <c r="BP368" s="29">
        <v>9.8032407407407405</v>
      </c>
      <c r="BQ368" s="29">
        <v>-15.559999999999999</v>
      </c>
      <c r="BR368" s="29">
        <v>0</v>
      </c>
      <c r="BS368" s="29">
        <v>36.1</v>
      </c>
      <c r="BT368" s="30">
        <v>3.68245572609209</v>
      </c>
      <c r="BU368" s="29">
        <v>-26.296759259259261</v>
      </c>
      <c r="BV368" s="29">
        <v>-11.210000000000004</v>
      </c>
      <c r="BW368" s="29">
        <v>-26.770000000000003</v>
      </c>
      <c r="BX368" s="29">
        <v>91.8</v>
      </c>
      <c r="BY368" s="29">
        <v>56.019999999999996</v>
      </c>
      <c r="BZ368" s="29">
        <v>102.5</v>
      </c>
      <c r="CA368" s="29">
        <v>96.27</v>
      </c>
      <c r="CB368" s="29">
        <v>0</v>
      </c>
      <c r="CC368" s="31">
        <v>0.60299999999999998</v>
      </c>
      <c r="CD368" s="31">
        <v>1.05</v>
      </c>
      <c r="CE368" s="31">
        <v>0.36</v>
      </c>
      <c r="CF368" s="31" t="s">
        <v>100</v>
      </c>
      <c r="CG368" s="31" t="s">
        <v>100</v>
      </c>
      <c r="CH368" s="29" t="s">
        <v>100</v>
      </c>
      <c r="CI368" s="29" t="s">
        <v>100</v>
      </c>
      <c r="CJ368" s="29">
        <v>0</v>
      </c>
      <c r="CK368" s="28">
        <f t="shared" si="10"/>
        <v>0</v>
      </c>
      <c r="CL368" s="34">
        <f t="shared" si="11"/>
        <v>0.41445933312558431</v>
      </c>
      <c r="CM368" s="29">
        <v>10.8</v>
      </c>
      <c r="CN368" s="29">
        <v>2.33</v>
      </c>
      <c r="CO368" s="29">
        <v>9.33</v>
      </c>
      <c r="CP368" s="29">
        <v>191.3</v>
      </c>
      <c r="CQ368" s="29">
        <v>17.3</v>
      </c>
      <c r="CR368" s="29">
        <v>208.77</v>
      </c>
      <c r="CS368" s="29" t="s">
        <v>100</v>
      </c>
      <c r="CT368" s="29">
        <v>3.5799999999999998E-2</v>
      </c>
      <c r="CU368" s="29">
        <v>12.499599999999999</v>
      </c>
      <c r="CV368" s="29">
        <v>96.305799999999991</v>
      </c>
      <c r="CW368" s="29">
        <v>19.410999999999998</v>
      </c>
      <c r="CX368" s="28">
        <v>0.10159001173834169</v>
      </c>
      <c r="CY368" s="28">
        <v>0.17487801506779022</v>
      </c>
      <c r="CZ368" s="31">
        <v>10.755241873164703</v>
      </c>
      <c r="DA368" s="5">
        <v>9.1134289439374179</v>
      </c>
      <c r="DB368" s="9"/>
      <c r="DC368" s="9"/>
    </row>
    <row r="369" spans="1:107" ht="20">
      <c r="A369" s="25" t="s">
        <v>434</v>
      </c>
      <c r="B369" s="25" t="s">
        <v>435</v>
      </c>
      <c r="C369" s="26" t="s">
        <v>106</v>
      </c>
      <c r="D369" s="26" t="s">
        <v>1137</v>
      </c>
      <c r="E369" s="32" t="s">
        <v>99</v>
      </c>
      <c r="F369" s="32" t="s">
        <v>1138</v>
      </c>
      <c r="G369" s="27">
        <v>0.89</v>
      </c>
      <c r="H369" s="27">
        <v>1.1476810635159578</v>
      </c>
      <c r="I369" s="28">
        <v>9.0499999999999997E-2</v>
      </c>
      <c r="J369" s="28">
        <v>0.16496513624819417</v>
      </c>
      <c r="K369" s="28">
        <v>3.6999999999999998E-2</v>
      </c>
      <c r="L369" s="28">
        <v>9.8099999999999993E-2</v>
      </c>
      <c r="M369" s="28">
        <v>8.1422999999999995E-2</v>
      </c>
      <c r="N369" s="28">
        <v>0.14272875052439099</v>
      </c>
      <c r="O369" s="28">
        <v>6.1045579777134595E-2</v>
      </c>
      <c r="P369" s="28">
        <v>9.2603024793890099E-2</v>
      </c>
      <c r="Q369" s="29">
        <v>273</v>
      </c>
      <c r="R369" s="29">
        <v>1.4206179791089011</v>
      </c>
      <c r="S369" s="29">
        <v>97.6</v>
      </c>
      <c r="T369" s="29">
        <v>99.020617979108891</v>
      </c>
      <c r="U369" s="29">
        <v>372.02061797910892</v>
      </c>
      <c r="V369" s="29">
        <v>90.5</v>
      </c>
      <c r="W369" s="29">
        <v>281.52061797910892</v>
      </c>
      <c r="X369" s="30">
        <v>0.24326608694865964</v>
      </c>
      <c r="Y369" s="31">
        <v>0.57284193845429043</v>
      </c>
      <c r="Z369" s="30">
        <v>0.27891511919157252</v>
      </c>
      <c r="AA369" s="30">
        <v>0.26616970456371175</v>
      </c>
      <c r="AB369" s="30">
        <v>0.38679928898089411</v>
      </c>
      <c r="AC369" s="30">
        <v>0.36271288637036225</v>
      </c>
      <c r="AD369" s="29">
        <v>5.8000000000000003E-2</v>
      </c>
      <c r="AE369" s="31">
        <v>3.1027777777777779</v>
      </c>
      <c r="AF369" s="30">
        <v>0.27386127875258304</v>
      </c>
      <c r="AG369" s="30">
        <v>0.62988094113094106</v>
      </c>
      <c r="AH369" s="31">
        <v>0.35135135135135132</v>
      </c>
      <c r="AI369" s="1">
        <v>5.0655903128153383</v>
      </c>
      <c r="AJ369" s="31">
        <v>8.1492537313432845</v>
      </c>
      <c r="AK369" s="31">
        <v>5.8836206896551726</v>
      </c>
      <c r="AL369" s="31">
        <v>7.25</v>
      </c>
      <c r="AM369" s="31" t="s">
        <v>100</v>
      </c>
      <c r="AN369" s="31">
        <v>1.06640625</v>
      </c>
      <c r="AO369" s="31">
        <v>0.75728155339805825</v>
      </c>
      <c r="AP369" s="31">
        <v>5.5414306808020735</v>
      </c>
      <c r="AQ369" s="31">
        <v>4.5636944247427973</v>
      </c>
      <c r="AR369" s="31">
        <v>1.0642672020422341</v>
      </c>
      <c r="AS369" s="31">
        <v>0.78091710951209137</v>
      </c>
      <c r="AT369" s="30">
        <v>0.23060344827586207</v>
      </c>
      <c r="AU369" s="30">
        <v>3.9194139194139194E-2</v>
      </c>
      <c r="AV369" s="28">
        <v>0.187</v>
      </c>
      <c r="AW369" s="28">
        <v>0.76200000000000001</v>
      </c>
      <c r="AX369" s="28">
        <v>0.20399999999999999</v>
      </c>
      <c r="AY369" s="28">
        <v>0.27500000000000002</v>
      </c>
      <c r="AZ369" s="30" t="s">
        <v>100</v>
      </c>
      <c r="BA369" s="30">
        <v>0.124</v>
      </c>
      <c r="BB369" s="30">
        <v>0.22601071602532877</v>
      </c>
      <c r="BC369" s="30">
        <v>0.23533177531828109</v>
      </c>
      <c r="BD369" s="30">
        <v>0.12473118279569892</v>
      </c>
      <c r="BE369" s="30">
        <v>0.13656687205424253</v>
      </c>
      <c r="BF369" s="30">
        <v>0.20176730486008834</v>
      </c>
      <c r="BG369" s="30">
        <v>0.3997</v>
      </c>
      <c r="BH369" s="29">
        <v>33.5</v>
      </c>
      <c r="BI369" s="29">
        <v>46.4</v>
      </c>
      <c r="BJ369" s="29">
        <v>50.2</v>
      </c>
      <c r="BK369" s="29">
        <v>50.802876404178221</v>
      </c>
      <c r="BL369" s="29">
        <v>360.5</v>
      </c>
      <c r="BM369" s="29">
        <v>372</v>
      </c>
      <c r="BN369" s="29">
        <v>50.7</v>
      </c>
      <c r="BO369" s="29">
        <v>61.686999999999998</v>
      </c>
      <c r="BP369" s="29">
        <v>40.552516952967004</v>
      </c>
      <c r="BQ369" s="29">
        <v>3.0699999999999994</v>
      </c>
      <c r="BR369" s="29">
        <v>0</v>
      </c>
      <c r="BS369" s="29">
        <v>20.8</v>
      </c>
      <c r="BT369" s="30">
        <v>0.51291514221235479</v>
      </c>
      <c r="BU369" s="29">
        <v>19.752516952967003</v>
      </c>
      <c r="BV369" s="29">
        <v>22.529999999999998</v>
      </c>
      <c r="BW369" s="29">
        <v>25.599999999999998</v>
      </c>
      <c r="BX369" s="29">
        <v>205.3</v>
      </c>
      <c r="BY369" s="29">
        <v>172.3206179791089</v>
      </c>
      <c r="BZ369" s="29">
        <v>256</v>
      </c>
      <c r="CA369" s="29">
        <v>264.52061797910892</v>
      </c>
      <c r="CB369" s="29">
        <v>-10.7</v>
      </c>
      <c r="CC369" s="31">
        <v>1.1499999999999999</v>
      </c>
      <c r="CD369" s="31">
        <v>1.05</v>
      </c>
      <c r="CE369" s="31">
        <v>0.36</v>
      </c>
      <c r="CF369" s="31">
        <v>1.2362627505881727</v>
      </c>
      <c r="CG369" s="31">
        <v>1.403599934476796</v>
      </c>
      <c r="CH369" s="29">
        <v>26.161000000000001</v>
      </c>
      <c r="CI369" s="29">
        <v>17.399000000000001</v>
      </c>
      <c r="CJ369" s="29">
        <v>-10.7</v>
      </c>
      <c r="CK369" s="28">
        <f t="shared" si="10"/>
        <v>-0.47492232578783844</v>
      </c>
      <c r="CL369" s="34">
        <f t="shared" si="11"/>
        <v>1.3628427256603159</v>
      </c>
      <c r="CM369" s="29">
        <v>67.900000000000006</v>
      </c>
      <c r="CN369" s="29">
        <v>13.7</v>
      </c>
      <c r="CO369" s="29">
        <v>46.4</v>
      </c>
      <c r="CP369" s="29">
        <v>273</v>
      </c>
      <c r="CQ369" s="29">
        <v>61.686999999999998</v>
      </c>
      <c r="CR369" s="29">
        <v>281.52061797910892</v>
      </c>
      <c r="CS369" s="29">
        <v>22.529999999999998</v>
      </c>
      <c r="CT369" s="29">
        <v>0</v>
      </c>
      <c r="CU369" s="29">
        <v>50.802876404178221</v>
      </c>
      <c r="CV369" s="29">
        <v>264.52061797910892</v>
      </c>
      <c r="CW369" s="29">
        <v>50.7</v>
      </c>
      <c r="CX369" s="28">
        <v>0.22601071602532877</v>
      </c>
      <c r="CY369" s="28">
        <v>0.23533177531828109</v>
      </c>
      <c r="CZ369" s="31">
        <v>5.5526749108305502</v>
      </c>
      <c r="DA369" s="5">
        <v>20.557377049180332</v>
      </c>
      <c r="DB369" s="9"/>
      <c r="DC369" s="9"/>
    </row>
    <row r="370" spans="1:107" ht="20">
      <c r="A370" s="25" t="s">
        <v>555</v>
      </c>
      <c r="B370" s="25" t="s">
        <v>556</v>
      </c>
      <c r="C370" s="26" t="s">
        <v>134</v>
      </c>
      <c r="D370" s="26" t="s">
        <v>1137</v>
      </c>
      <c r="E370" s="32" t="s">
        <v>99</v>
      </c>
      <c r="F370" s="32" t="s">
        <v>1138</v>
      </c>
      <c r="G370" s="27">
        <v>0.8</v>
      </c>
      <c r="H370" s="27">
        <v>0.81802785404083256</v>
      </c>
      <c r="I370" s="28">
        <v>9.0499999999999997E-2</v>
      </c>
      <c r="J370" s="28">
        <v>0.13513152079069535</v>
      </c>
      <c r="K370" s="28">
        <v>4.7E-2</v>
      </c>
      <c r="L370" s="28">
        <v>0.1081</v>
      </c>
      <c r="M370" s="28">
        <v>8.9722999999999997E-2</v>
      </c>
      <c r="N370" s="28">
        <v>0.13383858110037236</v>
      </c>
      <c r="O370" s="28">
        <v>9.8134199290440566E-2</v>
      </c>
      <c r="P370" s="28">
        <v>0.12951687688733995</v>
      </c>
      <c r="Q370" s="29">
        <v>368.5</v>
      </c>
      <c r="R370" s="29">
        <v>0</v>
      </c>
      <c r="S370" s="29">
        <v>10.8</v>
      </c>
      <c r="T370" s="29">
        <v>10.8</v>
      </c>
      <c r="U370" s="29">
        <v>379.3</v>
      </c>
      <c r="V370" s="29">
        <v>9.1300000000000008</v>
      </c>
      <c r="W370" s="29">
        <v>370.17</v>
      </c>
      <c r="X370" s="30">
        <v>2.4070656472449249E-2</v>
      </c>
      <c r="Y370" s="31">
        <v>1.4050387596899225E-2</v>
      </c>
      <c r="Z370" s="30">
        <v>0.10671936758893281</v>
      </c>
      <c r="AA370" s="30">
        <v>2.8473503822831533E-2</v>
      </c>
      <c r="AB370" s="30">
        <v>0.11946902654867257</v>
      </c>
      <c r="AC370" s="30">
        <v>2.9308005427408416E-2</v>
      </c>
      <c r="AD370" s="29">
        <v>0.35699999999999998</v>
      </c>
      <c r="AE370" s="31">
        <v>-0.25227777777777777</v>
      </c>
      <c r="AF370" s="30">
        <v>0.11832159566199232</v>
      </c>
      <c r="AG370" s="30" t="s">
        <v>100</v>
      </c>
      <c r="AH370" s="31">
        <v>0.25038402457757292</v>
      </c>
      <c r="AI370" s="1">
        <v>25.702479338842977</v>
      </c>
      <c r="AJ370" s="31">
        <v>15.548523206751055</v>
      </c>
      <c r="AK370" s="31">
        <v>16.021739130434781</v>
      </c>
      <c r="AL370" s="31" t="s">
        <v>100</v>
      </c>
      <c r="AM370" s="31" t="s">
        <v>100</v>
      </c>
      <c r="AN370" s="31">
        <v>4.0763274336283182</v>
      </c>
      <c r="AO370" s="31">
        <v>2.2225572979493364</v>
      </c>
      <c r="AP370" s="31">
        <v>11.902572347266881</v>
      </c>
      <c r="AQ370" s="31">
        <v>10.004594594594595</v>
      </c>
      <c r="AR370" s="31">
        <v>4.0205278592375366</v>
      </c>
      <c r="AS370" s="31">
        <v>2.2326296743063931</v>
      </c>
      <c r="AT370" s="30">
        <v>0.33608695652173914</v>
      </c>
      <c r="AU370" s="30">
        <v>2.0976933514246947E-2</v>
      </c>
      <c r="AV370" s="28">
        <v>0.115</v>
      </c>
      <c r="AW370" s="28">
        <v>8.0299999999999996E-2</v>
      </c>
      <c r="AX370" s="28">
        <v>0.153</v>
      </c>
      <c r="AY370" s="28">
        <v>0.16699999999999998</v>
      </c>
      <c r="AZ370" s="30" t="s">
        <v>100</v>
      </c>
      <c r="BA370" s="30" t="s">
        <v>100</v>
      </c>
      <c r="BB370" s="30">
        <v>0.23326572008113591</v>
      </c>
      <c r="BC370" s="30">
        <v>0.26335545798771232</v>
      </c>
      <c r="BD370" s="30">
        <v>0.1402439024390244</v>
      </c>
      <c r="BE370" s="30">
        <v>0.18963414634146342</v>
      </c>
      <c r="BF370" s="30">
        <v>0.23110367892976591</v>
      </c>
      <c r="BG370" s="30">
        <v>2.8599999999999997E-3</v>
      </c>
      <c r="BH370" s="29">
        <v>23.7</v>
      </c>
      <c r="BI370" s="29">
        <v>23</v>
      </c>
      <c r="BJ370" s="29">
        <v>31.1</v>
      </c>
      <c r="BK370" s="29">
        <v>31.1</v>
      </c>
      <c r="BL370" s="29">
        <v>165.8</v>
      </c>
      <c r="BM370" s="29">
        <v>164</v>
      </c>
      <c r="BN370" s="29">
        <v>37.4</v>
      </c>
      <c r="BO370" s="29">
        <v>37</v>
      </c>
      <c r="BP370" s="29">
        <v>23.91267558528428</v>
      </c>
      <c r="BQ370" s="29">
        <v>0.628</v>
      </c>
      <c r="BR370" s="29">
        <v>0</v>
      </c>
      <c r="BS370" s="29">
        <v>22.2</v>
      </c>
      <c r="BT370" s="30">
        <v>0.92837791910085332</v>
      </c>
      <c r="BU370" s="29">
        <v>1.7126755852842805</v>
      </c>
      <c r="BV370" s="29">
        <v>0.17200000000000071</v>
      </c>
      <c r="BW370" s="29">
        <v>0.80000000000000071</v>
      </c>
      <c r="BX370" s="29">
        <v>98.6</v>
      </c>
      <c r="BY370" s="29">
        <v>90.8</v>
      </c>
      <c r="BZ370" s="29">
        <v>90.4</v>
      </c>
      <c r="CA370" s="29">
        <v>92.070000000000007</v>
      </c>
      <c r="CB370" s="29">
        <v>-7.73</v>
      </c>
      <c r="CC370" s="31">
        <v>-0.23799999999999999</v>
      </c>
      <c r="CD370" s="31">
        <v>0.20799999999999999</v>
      </c>
      <c r="CE370" s="31">
        <v>0.36</v>
      </c>
      <c r="CF370" s="31">
        <v>0.47946787639327593</v>
      </c>
      <c r="CG370" s="31">
        <v>0.62130065559686276</v>
      </c>
      <c r="CH370" s="29">
        <v>21.083000000000002</v>
      </c>
      <c r="CI370" s="29">
        <v>13.856999999999999</v>
      </c>
      <c r="CJ370" s="29">
        <v>-7.73</v>
      </c>
      <c r="CK370" s="28">
        <f t="shared" si="10"/>
        <v>-44.941860465116093</v>
      </c>
      <c r="CL370" s="34">
        <f t="shared" si="11"/>
        <v>1.8008037362876073</v>
      </c>
      <c r="CM370" s="29">
        <v>29.9</v>
      </c>
      <c r="CN370" s="29">
        <v>6.91</v>
      </c>
      <c r="CO370" s="29">
        <v>23</v>
      </c>
      <c r="CP370" s="29">
        <v>368.5</v>
      </c>
      <c r="CQ370" s="29">
        <v>37</v>
      </c>
      <c r="CR370" s="29">
        <v>370.17</v>
      </c>
      <c r="CS370" s="29">
        <v>0.17200000000000071</v>
      </c>
      <c r="CT370" s="29">
        <v>0</v>
      </c>
      <c r="CU370" s="29">
        <v>31.1</v>
      </c>
      <c r="CV370" s="29">
        <v>92.070000000000007</v>
      </c>
      <c r="CW370" s="29">
        <v>37.4</v>
      </c>
      <c r="CX370" s="28">
        <v>0.23326572008113591</v>
      </c>
      <c r="CY370" s="28">
        <v>0.26335545798771232</v>
      </c>
      <c r="CZ370" s="31">
        <v>9.8975935828877013</v>
      </c>
      <c r="DA370" s="5" t="s">
        <v>100</v>
      </c>
      <c r="DB370" s="9"/>
      <c r="DC370" s="9"/>
    </row>
    <row r="371" spans="1:107" ht="20">
      <c r="A371" s="25" t="s">
        <v>801</v>
      </c>
      <c r="B371" s="25" t="s">
        <v>802</v>
      </c>
      <c r="C371" s="26" t="s">
        <v>151</v>
      </c>
      <c r="D371" s="26" t="s">
        <v>1137</v>
      </c>
      <c r="E371" s="32" t="s">
        <v>99</v>
      </c>
      <c r="F371" s="32" t="s">
        <v>1138</v>
      </c>
      <c r="G371" s="27">
        <v>0.79</v>
      </c>
      <c r="H371" s="27">
        <v>1.1863816273932253</v>
      </c>
      <c r="I371" s="28">
        <v>9.0499999999999997E-2</v>
      </c>
      <c r="J371" s="28">
        <v>0.16846753727908687</v>
      </c>
      <c r="K371" s="28">
        <v>3.2000000000000001E-2</v>
      </c>
      <c r="L371" s="28">
        <v>9.3100000000000002E-2</v>
      </c>
      <c r="M371" s="28">
        <v>7.7272999999999994E-2</v>
      </c>
      <c r="N371" s="28">
        <v>0.13247343754178734</v>
      </c>
      <c r="O371" s="28">
        <v>-0.13634244843758012</v>
      </c>
      <c r="P371" s="28">
        <v>-9.7162448082815808E-2</v>
      </c>
      <c r="Q371" s="29">
        <v>38.799999999999997</v>
      </c>
      <c r="R371" s="29">
        <v>0</v>
      </c>
      <c r="S371" s="29">
        <v>25.3</v>
      </c>
      <c r="T371" s="29">
        <v>25.3</v>
      </c>
      <c r="U371" s="29">
        <v>64.099999999999994</v>
      </c>
      <c r="V371" s="29">
        <v>13.6</v>
      </c>
      <c r="W371" s="29">
        <v>50.499999999999993</v>
      </c>
      <c r="X371" s="30">
        <v>0.21216848673946959</v>
      </c>
      <c r="Y371" s="31">
        <v>2.0431256679449297E-2</v>
      </c>
      <c r="Z371" s="30">
        <v>0.12927950945324476</v>
      </c>
      <c r="AA371" s="30">
        <v>0.39469578783151332</v>
      </c>
      <c r="AB371" s="30">
        <v>0.14847417840375587</v>
      </c>
      <c r="AC371" s="30">
        <v>0.65206185567010311</v>
      </c>
      <c r="AD371" s="29">
        <v>8.0000000000000002E-3</v>
      </c>
      <c r="AE371" s="31">
        <v>1.1783888888888889</v>
      </c>
      <c r="AF371" s="30">
        <v>0.12649110640673517</v>
      </c>
      <c r="AG371" s="30">
        <v>0.41149138052941031</v>
      </c>
      <c r="AH371" s="31">
        <v>0.36000000000000004</v>
      </c>
      <c r="AI371" s="1">
        <v>2.9951219512195122</v>
      </c>
      <c r="AJ371" s="31">
        <v>12.317460317460316</v>
      </c>
      <c r="AK371" s="31">
        <v>8.5840707964601766</v>
      </c>
      <c r="AL371" s="31" t="s">
        <v>100</v>
      </c>
      <c r="AM371" s="31" t="s">
        <v>100</v>
      </c>
      <c r="AN371" s="31">
        <v>0.22769953051643191</v>
      </c>
      <c r="AO371" s="31">
        <v>1.1547619047619047</v>
      </c>
      <c r="AP371" s="31">
        <v>8.2247557003257317</v>
      </c>
      <c r="AQ371" s="31">
        <v>6.8707482993197271</v>
      </c>
      <c r="AR371" s="31">
        <v>0.27732015376166935</v>
      </c>
      <c r="AS371" s="31">
        <v>1.5029761904761902</v>
      </c>
      <c r="AT371" s="30">
        <v>0</v>
      </c>
      <c r="AU371" s="30">
        <v>0</v>
      </c>
      <c r="AV371" s="28">
        <v>0.45200000000000001</v>
      </c>
      <c r="AW371" s="28">
        <v>0.21</v>
      </c>
      <c r="AX371" s="28">
        <v>0.19699999999999998</v>
      </c>
      <c r="AY371" s="28">
        <v>0.28499999999999998</v>
      </c>
      <c r="AZ371" s="30" t="s">
        <v>100</v>
      </c>
      <c r="BA371" s="30" t="s">
        <v>100</v>
      </c>
      <c r="BB371" s="30">
        <v>3.2125088841506749E-2</v>
      </c>
      <c r="BC371" s="30">
        <v>3.5310989458971528E-2</v>
      </c>
      <c r="BD371" s="30">
        <v>0.13101449275362317</v>
      </c>
      <c r="BE371" s="30">
        <v>0.17797101449275363</v>
      </c>
      <c r="BF371" s="30">
        <v>0.23051948051948051</v>
      </c>
      <c r="BG371" s="30">
        <v>7.6100000000000001E-2</v>
      </c>
      <c r="BH371" s="29">
        <v>3.15</v>
      </c>
      <c r="BI371" s="29">
        <v>4.5199999999999996</v>
      </c>
      <c r="BJ371" s="29">
        <v>6.14</v>
      </c>
      <c r="BK371" s="29">
        <v>6.14</v>
      </c>
      <c r="BL371" s="29">
        <v>33.6</v>
      </c>
      <c r="BM371" s="29">
        <v>34.5</v>
      </c>
      <c r="BN371" s="29">
        <v>6.55</v>
      </c>
      <c r="BO371" s="29">
        <v>7.35</v>
      </c>
      <c r="BP371" s="29">
        <v>4.7246103896103895</v>
      </c>
      <c r="BQ371" s="29">
        <v>-11.186</v>
      </c>
      <c r="BR371" s="29">
        <v>-0.98099999999999998</v>
      </c>
      <c r="BS371" s="29">
        <v>6.09</v>
      </c>
      <c r="BT371" s="30">
        <v>1.0813590071331383</v>
      </c>
      <c r="BU371" s="29">
        <v>-0.38438961038961039</v>
      </c>
      <c r="BV371" s="29">
        <v>10.597</v>
      </c>
      <c r="BW371" s="29">
        <v>-0.5890000000000003</v>
      </c>
      <c r="BX371" s="29">
        <v>140.69999999999999</v>
      </c>
      <c r="BY371" s="29">
        <v>133.79999999999998</v>
      </c>
      <c r="BZ371" s="29">
        <v>170.4</v>
      </c>
      <c r="CA371" s="29">
        <v>182.10000000000002</v>
      </c>
      <c r="CB371" s="29">
        <v>0</v>
      </c>
      <c r="CC371" s="31">
        <v>0.34699999999999998</v>
      </c>
      <c r="CD371" s="31">
        <v>0.58099999999999996</v>
      </c>
      <c r="CE371" s="31">
        <v>0.36</v>
      </c>
      <c r="CF371" s="31">
        <v>1.2940638836201479</v>
      </c>
      <c r="CG371" s="31">
        <v>1.5514949821054431</v>
      </c>
      <c r="CH371" s="29">
        <v>1.1100999999999999</v>
      </c>
      <c r="CI371" s="29">
        <v>-0.89300000000000035</v>
      </c>
      <c r="CJ371" s="29">
        <v>0</v>
      </c>
      <c r="CK371" s="28">
        <f t="shared" si="10"/>
        <v>0</v>
      </c>
      <c r="CL371" s="34">
        <f t="shared" si="11"/>
        <v>0.1845140032948929</v>
      </c>
      <c r="CM371" s="29">
        <v>6.16</v>
      </c>
      <c r="CN371" s="29">
        <v>1.42</v>
      </c>
      <c r="CO371" s="29">
        <v>4.5199999999999996</v>
      </c>
      <c r="CP371" s="29">
        <v>38.799999999999997</v>
      </c>
      <c r="CQ371" s="29">
        <v>7.35</v>
      </c>
      <c r="CR371" s="29">
        <v>50.499999999999993</v>
      </c>
      <c r="CS371" s="29" t="s">
        <v>100</v>
      </c>
      <c r="CT371" s="29">
        <v>0</v>
      </c>
      <c r="CU371" s="29">
        <v>6.14</v>
      </c>
      <c r="CV371" s="29">
        <v>182.10000000000002</v>
      </c>
      <c r="CW371" s="29">
        <v>6.55</v>
      </c>
      <c r="CX371" s="28">
        <v>3.2125088841506749E-2</v>
      </c>
      <c r="CY371" s="28">
        <v>3.5310989458971528E-2</v>
      </c>
      <c r="CZ371" s="31">
        <v>7.7099236641221367</v>
      </c>
      <c r="DA371" s="5" t="s">
        <v>100</v>
      </c>
      <c r="DB371" s="9"/>
      <c r="DC371" s="9"/>
    </row>
    <row r="372" spans="1:107" ht="20">
      <c r="A372" s="25" t="s">
        <v>889</v>
      </c>
      <c r="B372" s="25" t="s">
        <v>890</v>
      </c>
      <c r="C372" s="26" t="s">
        <v>139</v>
      </c>
      <c r="D372" s="26" t="s">
        <v>1137</v>
      </c>
      <c r="E372" s="32" t="s">
        <v>99</v>
      </c>
      <c r="F372" s="32" t="s">
        <v>1138</v>
      </c>
      <c r="G372" s="27">
        <v>0.83</v>
      </c>
      <c r="H372" s="27">
        <v>0.83406492886686956</v>
      </c>
      <c r="I372" s="28">
        <v>9.0499999999999997E-2</v>
      </c>
      <c r="J372" s="28">
        <v>0.13658287606245167</v>
      </c>
      <c r="K372" s="28">
        <v>4.7E-2</v>
      </c>
      <c r="L372" s="28">
        <v>0.1081</v>
      </c>
      <c r="M372" s="28">
        <v>8.9722999999999997E-2</v>
      </c>
      <c r="N372" s="28">
        <v>0.13634500867127172</v>
      </c>
      <c r="O372" s="28">
        <v>0.22560199788712809</v>
      </c>
      <c r="P372" s="28">
        <v>0.31178094118044453</v>
      </c>
      <c r="Q372" s="29">
        <v>14.7</v>
      </c>
      <c r="R372" s="29">
        <v>0</v>
      </c>
      <c r="S372" s="29">
        <v>7.4999999999999997E-2</v>
      </c>
      <c r="T372" s="29">
        <v>7.4999999999999997E-2</v>
      </c>
      <c r="U372" s="29">
        <v>14.774999999999999</v>
      </c>
      <c r="V372" s="29">
        <v>4.84</v>
      </c>
      <c r="W372" s="29">
        <v>9.9349999999999987</v>
      </c>
      <c r="X372" s="30">
        <v>0.32758037225042302</v>
      </c>
      <c r="Y372" s="31">
        <v>0.3294131080155287</v>
      </c>
      <c r="Z372" s="30">
        <v>5.0761421319796959E-3</v>
      </c>
      <c r="AA372" s="30">
        <v>5.0761421319796959E-3</v>
      </c>
      <c r="AB372" s="30">
        <v>5.1020408163265311E-3</v>
      </c>
      <c r="AC372" s="30">
        <v>5.1020408163265311E-3</v>
      </c>
      <c r="AD372" s="29">
        <v>3.4000000000000002E-2</v>
      </c>
      <c r="AE372" s="31">
        <v>2.8644166666666671</v>
      </c>
      <c r="AF372" s="30">
        <v>0.19235384061671346</v>
      </c>
      <c r="AG372" s="30">
        <v>0.81880351073330726</v>
      </c>
      <c r="AH372" s="31">
        <v>0.59322033898305093</v>
      </c>
      <c r="AI372" s="1">
        <v>2140</v>
      </c>
      <c r="AJ372" s="31">
        <v>3.8082901554404143</v>
      </c>
      <c r="AK372" s="31">
        <v>3.4106728538283062</v>
      </c>
      <c r="AL372" s="31" t="s">
        <v>100</v>
      </c>
      <c r="AM372" s="31" t="s">
        <v>100</v>
      </c>
      <c r="AN372" s="31">
        <v>1</v>
      </c>
      <c r="AO372" s="31">
        <v>1.0352112676056338</v>
      </c>
      <c r="AP372" s="31">
        <v>2.3212616822429903</v>
      </c>
      <c r="AQ372" s="31">
        <v>2.0526859504132231</v>
      </c>
      <c r="AR372" s="31">
        <v>1</v>
      </c>
      <c r="AS372" s="31">
        <v>0.69964788732394356</v>
      </c>
      <c r="AT372" s="30">
        <v>0</v>
      </c>
      <c r="AU372" s="30">
        <v>0</v>
      </c>
      <c r="AV372" s="28">
        <v>1.77</v>
      </c>
      <c r="AW372" s="28">
        <v>1.419</v>
      </c>
      <c r="AX372" s="28">
        <v>0.92599999999999993</v>
      </c>
      <c r="AY372" s="28">
        <v>0.63</v>
      </c>
      <c r="AZ372" s="30" t="s">
        <v>100</v>
      </c>
      <c r="BA372" s="30" t="s">
        <v>100</v>
      </c>
      <c r="BB372" s="30">
        <v>0.36218487394957977</v>
      </c>
      <c r="BC372" s="30">
        <v>0.44812594985171622</v>
      </c>
      <c r="BD372" s="30">
        <v>0.30567375886524822</v>
      </c>
      <c r="BE372" s="30">
        <v>0.30354609929078019</v>
      </c>
      <c r="BF372" s="30">
        <v>4.0089086859688192E-2</v>
      </c>
      <c r="BG372" s="30">
        <v>0.25180000000000002</v>
      </c>
      <c r="BH372" s="29">
        <v>3.86</v>
      </c>
      <c r="BI372" s="29">
        <v>4.3099999999999996</v>
      </c>
      <c r="BJ372" s="29">
        <v>4.28</v>
      </c>
      <c r="BK372" s="29">
        <v>4.28</v>
      </c>
      <c r="BL372" s="29">
        <v>14.2</v>
      </c>
      <c r="BM372" s="29">
        <v>14.1</v>
      </c>
      <c r="BN372" s="29">
        <v>4.41</v>
      </c>
      <c r="BO372" s="29">
        <v>4.84</v>
      </c>
      <c r="BP372" s="29">
        <v>4.108418708240535</v>
      </c>
      <c r="BQ372" s="29">
        <v>0</v>
      </c>
      <c r="BR372" s="29">
        <v>0</v>
      </c>
      <c r="BS372" s="29">
        <v>0.112</v>
      </c>
      <c r="BT372" s="30">
        <v>2.7261096775592512E-2</v>
      </c>
      <c r="BU372" s="29">
        <v>3.9964187082405349</v>
      </c>
      <c r="BV372" s="29">
        <v>4.1979999999999995</v>
      </c>
      <c r="BW372" s="29">
        <v>4.1979999999999995</v>
      </c>
      <c r="BX372" s="29">
        <v>11.9</v>
      </c>
      <c r="BY372" s="29">
        <v>9.168000000000001</v>
      </c>
      <c r="BZ372" s="29">
        <v>14.7</v>
      </c>
      <c r="CA372" s="29">
        <v>9.9349999999999987</v>
      </c>
      <c r="CB372" s="29">
        <v>0</v>
      </c>
      <c r="CC372" s="31">
        <v>1.05</v>
      </c>
      <c r="CD372" s="31">
        <v>0.99299999999999999</v>
      </c>
      <c r="CE372" s="31">
        <v>0.36</v>
      </c>
      <c r="CF372" s="31">
        <v>1.6627349004300549</v>
      </c>
      <c r="CG372" s="31">
        <v>1.4846579691958768</v>
      </c>
      <c r="CH372" s="29">
        <v>0.26409999999999995</v>
      </c>
      <c r="CI372" s="29">
        <v>3.6100000000000042E-2</v>
      </c>
      <c r="CJ372" s="29">
        <v>0</v>
      </c>
      <c r="CK372" s="28">
        <f t="shared" si="10"/>
        <v>0</v>
      </c>
      <c r="CL372" s="34">
        <f t="shared" si="11"/>
        <v>1.4292903875188727</v>
      </c>
      <c r="CM372" s="29">
        <v>4.49</v>
      </c>
      <c r="CN372" s="29">
        <v>0.18</v>
      </c>
      <c r="CO372" s="29">
        <v>4.3099999999999996</v>
      </c>
      <c r="CP372" s="29">
        <v>14.7</v>
      </c>
      <c r="CQ372" s="29">
        <v>4.84</v>
      </c>
      <c r="CR372" s="29">
        <v>9.9349999999999987</v>
      </c>
      <c r="CS372" s="29" t="s">
        <v>100</v>
      </c>
      <c r="CT372" s="29">
        <v>0</v>
      </c>
      <c r="CU372" s="29">
        <v>4.28</v>
      </c>
      <c r="CV372" s="29">
        <v>9.9349999999999987</v>
      </c>
      <c r="CW372" s="29">
        <v>4.41</v>
      </c>
      <c r="CX372" s="28">
        <v>0.36218487394957977</v>
      </c>
      <c r="CY372" s="28">
        <v>0.44812594985171622</v>
      </c>
      <c r="CZ372" s="31">
        <v>2.2528344671201812</v>
      </c>
      <c r="DA372" s="5" t="s">
        <v>100</v>
      </c>
      <c r="DB372" s="9"/>
      <c r="DC372" s="9"/>
    </row>
    <row r="373" spans="1:107" ht="20">
      <c r="A373" s="25" t="s">
        <v>234</v>
      </c>
      <c r="B373" s="25" t="s">
        <v>235</v>
      </c>
      <c r="C373" s="26" t="s">
        <v>124</v>
      </c>
      <c r="D373" s="26" t="s">
        <v>1137</v>
      </c>
      <c r="E373" s="32" t="s">
        <v>99</v>
      </c>
      <c r="F373" s="32" t="s">
        <v>1138</v>
      </c>
      <c r="G373" s="27">
        <v>0.69</v>
      </c>
      <c r="H373" s="27">
        <v>0.77129517694616567</v>
      </c>
      <c r="I373" s="28">
        <v>9.0499999999999997E-2</v>
      </c>
      <c r="J373" s="28">
        <v>0.13090221351362799</v>
      </c>
      <c r="K373" s="28">
        <v>3.2000000000000001E-2</v>
      </c>
      <c r="L373" s="28">
        <v>9.3100000000000002E-2</v>
      </c>
      <c r="M373" s="28">
        <v>7.7272999999999994E-2</v>
      </c>
      <c r="N373" s="28">
        <v>0.12359019182042499</v>
      </c>
      <c r="O373" s="28">
        <v>7.0589794850124343E-2</v>
      </c>
      <c r="P373" s="28">
        <v>0.12810903459964137</v>
      </c>
      <c r="Q373" s="29">
        <v>21359.1</v>
      </c>
      <c r="R373" s="29">
        <v>1579.3272781649998</v>
      </c>
      <c r="S373" s="29">
        <v>1792.6</v>
      </c>
      <c r="T373" s="29">
        <v>3371.9272781649997</v>
      </c>
      <c r="U373" s="29">
        <v>24731.027278164998</v>
      </c>
      <c r="V373" s="29">
        <v>1551.2</v>
      </c>
      <c r="W373" s="29">
        <v>23179.827278164998</v>
      </c>
      <c r="X373" s="30">
        <v>6.2722829203684272E-2</v>
      </c>
      <c r="Y373" s="31">
        <v>0.20779030291548131</v>
      </c>
      <c r="Z373" s="30">
        <v>0.32655274849457139</v>
      </c>
      <c r="AA373" s="30">
        <v>0.13634400383934198</v>
      </c>
      <c r="AB373" s="30">
        <v>0.48489729190310471</v>
      </c>
      <c r="AC373" s="30">
        <v>0.15786841571812482</v>
      </c>
      <c r="AD373" s="29">
        <v>0.218</v>
      </c>
      <c r="AE373" s="31">
        <v>0.72722222222222233</v>
      </c>
      <c r="AF373" s="30">
        <v>0.19748417658131498</v>
      </c>
      <c r="AG373" s="30">
        <v>0.2840733924669685</v>
      </c>
      <c r="AH373" s="31">
        <v>7.4698795180722879E-2</v>
      </c>
      <c r="AI373" s="1">
        <v>16.836019621583745</v>
      </c>
      <c r="AJ373" s="31">
        <v>18.071833488450796</v>
      </c>
      <c r="AK373" s="31">
        <v>18.783836074223903</v>
      </c>
      <c r="AL373" s="31">
        <v>15.571428571428571</v>
      </c>
      <c r="AM373" s="31">
        <v>1.6280931070676394</v>
      </c>
      <c r="AN373" s="31">
        <v>3.0715282071930861</v>
      </c>
      <c r="AO373" s="31">
        <v>2.9492150283749634</v>
      </c>
      <c r="AP373" s="31">
        <v>9.6694031598337951</v>
      </c>
      <c r="AQ373" s="31">
        <v>5.8163318390497576</v>
      </c>
      <c r="AR373" s="31">
        <v>2.6484187052731931</v>
      </c>
      <c r="AS373" s="31">
        <v>3.2006168314161241</v>
      </c>
      <c r="AT373" s="30">
        <v>0.52545950224254689</v>
      </c>
      <c r="AU373" s="30">
        <v>2.7974025122781392E-2</v>
      </c>
      <c r="AV373" s="28">
        <v>9.0700000000000003E-2</v>
      </c>
      <c r="AW373" s="28">
        <v>4.8600000000000004E-2</v>
      </c>
      <c r="AX373" s="28">
        <v>8.4199999999999997E-2</v>
      </c>
      <c r="AY373" s="28">
        <v>6.1200000000000004E-2</v>
      </c>
      <c r="AZ373" s="30">
        <v>0.111</v>
      </c>
      <c r="BA373" s="30">
        <v>7.6499999999999999E-2</v>
      </c>
      <c r="BB373" s="30">
        <v>0.20149200836375233</v>
      </c>
      <c r="BC373" s="30">
        <v>0.25169922642006637</v>
      </c>
      <c r="BD373" s="30">
        <v>0.16149465282413258</v>
      </c>
      <c r="BE373" s="30">
        <v>0.34046307315149621</v>
      </c>
      <c r="BF373" s="30">
        <v>0.25368797496647294</v>
      </c>
      <c r="BG373" s="30">
        <v>0.22359999999999999</v>
      </c>
      <c r="BH373" s="29">
        <v>1181.9000000000001</v>
      </c>
      <c r="BI373" s="29">
        <v>1137.0999999999999</v>
      </c>
      <c r="BJ373" s="29">
        <v>2402.5</v>
      </c>
      <c r="BK373" s="29">
        <v>2397.2345443670001</v>
      </c>
      <c r="BL373" s="29">
        <v>7242.3</v>
      </c>
      <c r="BM373" s="29">
        <v>7041.1</v>
      </c>
      <c r="BN373" s="29">
        <v>3739.2</v>
      </c>
      <c r="BO373" s="29">
        <v>3985.2999999999997</v>
      </c>
      <c r="BP373" s="29">
        <v>1789.0849672868605</v>
      </c>
      <c r="BQ373" s="29">
        <v>-229.90000000000009</v>
      </c>
      <c r="BR373" s="29">
        <v>0</v>
      </c>
      <c r="BS373" s="29">
        <v>817.6099999999999</v>
      </c>
      <c r="BT373" s="30">
        <v>0.45699897710274873</v>
      </c>
      <c r="BU373" s="29">
        <v>971.47496728686065</v>
      </c>
      <c r="BV373" s="29">
        <v>549.3900000000001</v>
      </c>
      <c r="BW373" s="29">
        <v>319.49</v>
      </c>
      <c r="BX373" s="29">
        <v>5643.4</v>
      </c>
      <c r="BY373" s="29">
        <v>7108.0272781650001</v>
      </c>
      <c r="BZ373" s="29">
        <v>6953.9</v>
      </c>
      <c r="CA373" s="29">
        <v>8752.3272781649994</v>
      </c>
      <c r="CB373" s="29">
        <v>-597.5</v>
      </c>
      <c r="CC373" s="31">
        <v>0.374</v>
      </c>
      <c r="CD373" s="31">
        <v>3.4000000000000002E-2</v>
      </c>
      <c r="CE373" s="31">
        <v>0.36</v>
      </c>
      <c r="CF373" s="31">
        <v>0.16718055858353037</v>
      </c>
      <c r="CG373" s="31">
        <v>0.19740156494616146</v>
      </c>
      <c r="CH373" s="29">
        <v>2369.84</v>
      </c>
      <c r="CI373" s="29">
        <v>1128.4199999999998</v>
      </c>
      <c r="CJ373" s="29">
        <v>-597.5</v>
      </c>
      <c r="CK373" s="28">
        <f t="shared" si="10"/>
        <v>-1.0875698501974915</v>
      </c>
      <c r="CL373" s="34">
        <f t="shared" si="11"/>
        <v>0.82747134217293694</v>
      </c>
      <c r="CM373" s="29">
        <v>2237</v>
      </c>
      <c r="CN373" s="29">
        <v>567.5</v>
      </c>
      <c r="CO373" s="29">
        <v>1137.0999999999999</v>
      </c>
      <c r="CP373" s="29">
        <v>21359.1</v>
      </c>
      <c r="CQ373" s="29">
        <v>3985.2999999999997</v>
      </c>
      <c r="CR373" s="29">
        <v>23179.827278164998</v>
      </c>
      <c r="CS373" s="29">
        <v>549.3900000000001</v>
      </c>
      <c r="CT373" s="29">
        <v>0</v>
      </c>
      <c r="CU373" s="29">
        <v>2397.2345443670001</v>
      </c>
      <c r="CV373" s="29">
        <v>8752.3272781649994</v>
      </c>
      <c r="CW373" s="29">
        <v>3739.2</v>
      </c>
      <c r="CX373" s="28">
        <v>0.20149200836375233</v>
      </c>
      <c r="CY373" s="28">
        <v>0.25169922642006637</v>
      </c>
      <c r="CZ373" s="31">
        <v>6.1991407996804124</v>
      </c>
      <c r="DA373" s="5">
        <v>45.403329065300895</v>
      </c>
      <c r="DB373" s="9"/>
      <c r="DC373" s="9"/>
    </row>
    <row r="374" spans="1:107" ht="20">
      <c r="A374" s="25" t="s">
        <v>845</v>
      </c>
      <c r="B374" s="25" t="s">
        <v>846</v>
      </c>
      <c r="C374" s="26" t="s">
        <v>158</v>
      </c>
      <c r="D374" s="26" t="s">
        <v>1137</v>
      </c>
      <c r="E374" s="32" t="s">
        <v>99</v>
      </c>
      <c r="F374" s="32" t="s">
        <v>1138</v>
      </c>
      <c r="G374" s="27">
        <v>0.87</v>
      </c>
      <c r="H374" s="27">
        <v>2.2159271036448178</v>
      </c>
      <c r="I374" s="28">
        <v>9.0499999999999997E-2</v>
      </c>
      <c r="J374" s="28">
        <v>0.26164140287985599</v>
      </c>
      <c r="K374" s="28">
        <v>3.2000000000000001E-2</v>
      </c>
      <c r="L374" s="28">
        <v>9.3100000000000002E-2</v>
      </c>
      <c r="M374" s="28">
        <v>7.7272999999999994E-2</v>
      </c>
      <c r="N374" s="28">
        <v>0.14419003481148568</v>
      </c>
      <c r="O374" s="28">
        <v>-0.16668902192747503</v>
      </c>
      <c r="P374" s="28">
        <v>-0.10210066833233102</v>
      </c>
      <c r="Q374" s="29">
        <v>5.31</v>
      </c>
      <c r="R374" s="29">
        <v>0</v>
      </c>
      <c r="S374" s="29">
        <v>9.32</v>
      </c>
      <c r="T374" s="29">
        <v>9.32</v>
      </c>
      <c r="U374" s="29">
        <v>14.629999999999999</v>
      </c>
      <c r="V374" s="29">
        <v>0.45600000000000002</v>
      </c>
      <c r="W374" s="29">
        <v>14.173999999999999</v>
      </c>
      <c r="X374" s="30">
        <v>3.1168831168831172E-2</v>
      </c>
      <c r="Y374" s="31">
        <v>0.43793103448275861</v>
      </c>
      <c r="Z374" s="30">
        <v>0.47991761071060757</v>
      </c>
      <c r="AA374" s="30">
        <v>0.63704716336295286</v>
      </c>
      <c r="AB374" s="30">
        <v>0.92277227722772281</v>
      </c>
      <c r="AC374" s="30">
        <v>1.7551789077212807</v>
      </c>
      <c r="AD374" s="29">
        <v>7.0000000000000001E-3</v>
      </c>
      <c r="AE374" s="31">
        <v>2.0602222222222228</v>
      </c>
      <c r="AF374" s="30">
        <v>0.24899799195977465</v>
      </c>
      <c r="AG374" s="30">
        <v>0.48735332781159119</v>
      </c>
      <c r="AH374" s="31">
        <v>0.26315789473684209</v>
      </c>
      <c r="AI374" s="1">
        <v>2.3728323699421967</v>
      </c>
      <c r="AJ374" s="31">
        <v>4.3884297520661155</v>
      </c>
      <c r="AK374" s="31">
        <v>5.3259779338014042</v>
      </c>
      <c r="AL374" s="31" t="s">
        <v>100</v>
      </c>
      <c r="AM374" s="31" t="s">
        <v>100</v>
      </c>
      <c r="AN374" s="31">
        <v>0.52574257425742577</v>
      </c>
      <c r="AO374" s="31">
        <v>0.20742187499999998</v>
      </c>
      <c r="AP374" s="31">
        <v>17.264311814859926</v>
      </c>
      <c r="AQ374" s="31">
        <v>10.124285714285715</v>
      </c>
      <c r="AR374" s="31">
        <v>0.74741615692891783</v>
      </c>
      <c r="AS374" s="31">
        <v>0.55367187499999992</v>
      </c>
      <c r="AT374" s="30">
        <v>0</v>
      </c>
      <c r="AU374" s="30">
        <v>0</v>
      </c>
      <c r="AV374" s="28">
        <v>9.8900000000000002E-2</v>
      </c>
      <c r="AW374" s="28">
        <v>0.21100000000000002</v>
      </c>
      <c r="AX374" s="28">
        <v>4.0399999999999998E-2</v>
      </c>
      <c r="AY374" s="28">
        <v>9.9600000000000008E-2</v>
      </c>
      <c r="AZ374" s="30" t="s">
        <v>100</v>
      </c>
      <c r="BA374" s="30" t="s">
        <v>100</v>
      </c>
      <c r="BB374" s="30">
        <v>9.4952380952380955E-2</v>
      </c>
      <c r="BC374" s="30">
        <v>4.2089366479154663E-2</v>
      </c>
      <c r="BD374" s="30">
        <v>4.9113300492610833E-2</v>
      </c>
      <c r="BE374" s="30">
        <v>4.0443349753694575E-2</v>
      </c>
      <c r="BF374" s="30">
        <v>0.11858407079646019</v>
      </c>
      <c r="BG374" s="30">
        <v>8.539999999999999E-2</v>
      </c>
      <c r="BH374" s="29">
        <v>1.21</v>
      </c>
      <c r="BI374" s="29">
        <v>0.997</v>
      </c>
      <c r="BJ374" s="29">
        <v>0.82099999999999995</v>
      </c>
      <c r="BK374" s="29">
        <v>0.82099999999999995</v>
      </c>
      <c r="BL374" s="29">
        <v>25.6</v>
      </c>
      <c r="BM374" s="29">
        <v>20.3</v>
      </c>
      <c r="BN374" s="29">
        <v>1.73</v>
      </c>
      <c r="BO374" s="29">
        <v>1.4</v>
      </c>
      <c r="BP374" s="29">
        <v>0.72364247787610614</v>
      </c>
      <c r="BQ374" s="29">
        <v>-1.5509999999999997</v>
      </c>
      <c r="BR374" s="29">
        <v>0</v>
      </c>
      <c r="BS374" s="29">
        <v>4.72</v>
      </c>
      <c r="BT374" s="30">
        <v>6.5225579541063157</v>
      </c>
      <c r="BU374" s="29">
        <v>-3.9963575221238936</v>
      </c>
      <c r="BV374" s="29">
        <v>-2.1720000000000002</v>
      </c>
      <c r="BW374" s="29">
        <v>-3.7229999999999999</v>
      </c>
      <c r="BX374" s="29">
        <v>10.5</v>
      </c>
      <c r="BY374" s="29">
        <v>17.193000000000001</v>
      </c>
      <c r="BZ374" s="29">
        <v>10.1</v>
      </c>
      <c r="CA374" s="29">
        <v>18.964000000000002</v>
      </c>
      <c r="CB374" s="29">
        <v>0</v>
      </c>
      <c r="CC374" s="31">
        <v>0.80900000000000005</v>
      </c>
      <c r="CD374" s="31">
        <v>0.60499999999999998</v>
      </c>
      <c r="CE374" s="31">
        <v>0.36</v>
      </c>
      <c r="CF374" s="31">
        <v>1.0098561760015099</v>
      </c>
      <c r="CG374" s="31">
        <v>1.3800265422846483</v>
      </c>
      <c r="CH374" s="29">
        <v>0.89290000000000003</v>
      </c>
      <c r="CI374" s="29">
        <v>0.40890000000000004</v>
      </c>
      <c r="CJ374" s="29">
        <v>0</v>
      </c>
      <c r="CK374" s="28">
        <f t="shared" si="10"/>
        <v>0</v>
      </c>
      <c r="CL374" s="34">
        <f t="shared" si="11"/>
        <v>1.3499261759122547</v>
      </c>
      <c r="CM374" s="29">
        <v>1.1299999999999999</v>
      </c>
      <c r="CN374" s="29">
        <v>0.13400000000000001</v>
      </c>
      <c r="CO374" s="29">
        <v>0.997</v>
      </c>
      <c r="CP374" s="29">
        <v>5.31</v>
      </c>
      <c r="CQ374" s="29">
        <v>1.4</v>
      </c>
      <c r="CR374" s="29">
        <v>14.173999999999999</v>
      </c>
      <c r="CS374" s="29" t="s">
        <v>100</v>
      </c>
      <c r="CT374" s="29">
        <v>0</v>
      </c>
      <c r="CU374" s="29">
        <v>0.82099999999999995</v>
      </c>
      <c r="CV374" s="29">
        <v>18.964000000000002</v>
      </c>
      <c r="CW374" s="29">
        <v>1.73</v>
      </c>
      <c r="CX374" s="28">
        <v>9.4952380952380955E-2</v>
      </c>
      <c r="CY374" s="28">
        <v>4.2089366479154663E-2</v>
      </c>
      <c r="CZ374" s="31">
        <v>8.1930635838150287</v>
      </c>
      <c r="DA374" s="5">
        <v>3.7210300429184548</v>
      </c>
      <c r="DB374" s="9"/>
      <c r="DC374" s="9"/>
    </row>
    <row r="375" spans="1:107" ht="20">
      <c r="A375" s="25" t="s">
        <v>376</v>
      </c>
      <c r="B375" s="25" t="s">
        <v>377</v>
      </c>
      <c r="C375" s="26" t="s">
        <v>121</v>
      </c>
      <c r="D375" s="26" t="s">
        <v>1137</v>
      </c>
      <c r="E375" s="32" t="s">
        <v>99</v>
      </c>
      <c r="F375" s="32" t="s">
        <v>1138</v>
      </c>
      <c r="G375" s="27">
        <v>0.85</v>
      </c>
      <c r="H375" s="27">
        <v>0.85439923212963109</v>
      </c>
      <c r="I375" s="28">
        <v>9.0499999999999997E-2</v>
      </c>
      <c r="J375" s="28">
        <v>0.13842313050773161</v>
      </c>
      <c r="K375" s="28">
        <v>3.2000000000000001E-2</v>
      </c>
      <c r="L375" s="28">
        <v>9.3100000000000002E-2</v>
      </c>
      <c r="M375" s="28">
        <v>7.7272999999999994E-2</v>
      </c>
      <c r="N375" s="28">
        <v>0.13802203645684732</v>
      </c>
      <c r="O375" s="28">
        <v>-1.9182694875226725E-2</v>
      </c>
      <c r="P375" s="28">
        <v>3.5232828741145805E-2</v>
      </c>
      <c r="Q375" s="29">
        <v>654.29999999999995</v>
      </c>
      <c r="R375" s="29">
        <v>0</v>
      </c>
      <c r="S375" s="29">
        <v>4.32</v>
      </c>
      <c r="T375" s="29">
        <v>4.32</v>
      </c>
      <c r="U375" s="29">
        <v>658.62</v>
      </c>
      <c r="V375" s="29">
        <v>125.8</v>
      </c>
      <c r="W375" s="29">
        <v>532.82000000000005</v>
      </c>
      <c r="X375" s="30">
        <v>0.19100543560778596</v>
      </c>
      <c r="Y375" s="31">
        <v>4.2722222222222224E-2</v>
      </c>
      <c r="Z375" s="30">
        <v>1.2841091492776886E-2</v>
      </c>
      <c r="AA375" s="30">
        <v>6.5591691719048923E-3</v>
      </c>
      <c r="AB375" s="30">
        <v>1.3008130081300813E-2</v>
      </c>
      <c r="AC375" s="30">
        <v>6.6024759284731786E-3</v>
      </c>
      <c r="AD375" s="29">
        <v>0.14499999999999999</v>
      </c>
      <c r="AE375" s="31">
        <v>1.2266388888888891</v>
      </c>
      <c r="AF375" s="30">
        <v>0.24289915602982237</v>
      </c>
      <c r="AG375" s="30">
        <v>0.30877011359723183</v>
      </c>
      <c r="AH375" s="31">
        <v>0.25848563968668409</v>
      </c>
      <c r="AI375" s="1">
        <v>88.790035587188598</v>
      </c>
      <c r="AJ375" s="31">
        <v>13.98076923076923</v>
      </c>
      <c r="AK375" s="31">
        <v>15.323185011709599</v>
      </c>
      <c r="AL375" s="31">
        <v>14.499999999999998</v>
      </c>
      <c r="AM375" s="31" t="s">
        <v>100</v>
      </c>
      <c r="AN375" s="31">
        <v>1.9701897018970187</v>
      </c>
      <c r="AO375" s="31">
        <v>1.0786350148367951</v>
      </c>
      <c r="AP375" s="31">
        <v>10.677755511022045</v>
      </c>
      <c r="AQ375" s="31">
        <v>8.8361525704809303</v>
      </c>
      <c r="AR375" s="31">
        <v>2.5297692526825566</v>
      </c>
      <c r="AS375" s="31">
        <v>0.87837124958786683</v>
      </c>
      <c r="AT375" s="30">
        <v>0.46838407494145196</v>
      </c>
      <c r="AU375" s="30">
        <v>3.0567018187375825E-2</v>
      </c>
      <c r="AV375" s="28">
        <v>-2.1600000000000001E-2</v>
      </c>
      <c r="AW375" s="28">
        <v>7.690000000000001E-2</v>
      </c>
      <c r="AX375" s="28">
        <v>8.8399999999999992E-2</v>
      </c>
      <c r="AY375" s="28">
        <v>0.106</v>
      </c>
      <c r="AZ375" s="30" t="s">
        <v>100</v>
      </c>
      <c r="BA375" s="30">
        <v>0.109</v>
      </c>
      <c r="BB375" s="30">
        <v>0.11924043563250489</v>
      </c>
      <c r="BC375" s="30">
        <v>0.17325486519799313</v>
      </c>
      <c r="BD375" s="30">
        <v>7.200674536256324E-2</v>
      </c>
      <c r="BE375" s="30">
        <v>8.4148397976391232E-2</v>
      </c>
      <c r="BF375" s="30">
        <v>0.21611721611721613</v>
      </c>
      <c r="BG375" s="30">
        <v>5.2400000000000002E-2</v>
      </c>
      <c r="BH375" s="29">
        <v>46.8</v>
      </c>
      <c r="BI375" s="29">
        <v>42.7</v>
      </c>
      <c r="BJ375" s="29">
        <v>49.9</v>
      </c>
      <c r="BK375" s="29">
        <v>49.9</v>
      </c>
      <c r="BL375" s="29">
        <v>606.6</v>
      </c>
      <c r="BM375" s="29">
        <v>593</v>
      </c>
      <c r="BN375" s="29">
        <v>65</v>
      </c>
      <c r="BO375" s="29">
        <v>60.3</v>
      </c>
      <c r="BP375" s="29">
        <v>39.115750915750915</v>
      </c>
      <c r="BQ375" s="29">
        <v>4.8000000000000007</v>
      </c>
      <c r="BR375" s="29">
        <v>0</v>
      </c>
      <c r="BS375" s="29">
        <v>23.8</v>
      </c>
      <c r="BT375" s="30">
        <v>0.60845054595171655</v>
      </c>
      <c r="BU375" s="29">
        <v>15.315750915750915</v>
      </c>
      <c r="BV375" s="29">
        <v>14.100000000000001</v>
      </c>
      <c r="BW375" s="29">
        <v>18.900000000000002</v>
      </c>
      <c r="BX375" s="29">
        <v>358.1</v>
      </c>
      <c r="BY375" s="29">
        <v>225.77000000000004</v>
      </c>
      <c r="BZ375" s="29">
        <v>332.1</v>
      </c>
      <c r="CA375" s="29">
        <v>210.62</v>
      </c>
      <c r="CB375" s="29">
        <v>-20</v>
      </c>
      <c r="CC375" s="31">
        <v>0.5</v>
      </c>
      <c r="CD375" s="31">
        <v>0.32300000000000001</v>
      </c>
      <c r="CE375" s="31">
        <v>0.36</v>
      </c>
      <c r="CF375" s="31">
        <v>0.3594201856401818</v>
      </c>
      <c r="CG375" s="31">
        <v>0.33839560809445557</v>
      </c>
      <c r="CH375" s="29">
        <v>49.269999999999996</v>
      </c>
      <c r="CI375" s="29">
        <v>42.62</v>
      </c>
      <c r="CJ375" s="29">
        <v>-20</v>
      </c>
      <c r="CK375" s="28">
        <f t="shared" si="10"/>
        <v>-1.4184397163120566</v>
      </c>
      <c r="CL375" s="34">
        <f t="shared" si="11"/>
        <v>2.8800683695755391</v>
      </c>
      <c r="CM375" s="29">
        <v>54.6</v>
      </c>
      <c r="CN375" s="29">
        <v>11.8</v>
      </c>
      <c r="CO375" s="29">
        <v>42.7</v>
      </c>
      <c r="CP375" s="29">
        <v>654.29999999999995</v>
      </c>
      <c r="CQ375" s="29">
        <v>60.3</v>
      </c>
      <c r="CR375" s="29">
        <v>532.82000000000005</v>
      </c>
      <c r="CS375" s="29">
        <v>14.100000000000001</v>
      </c>
      <c r="CT375" s="29">
        <v>0.44180000000000008</v>
      </c>
      <c r="CU375" s="29">
        <v>49.9482</v>
      </c>
      <c r="CV375" s="29">
        <v>211.06180000000001</v>
      </c>
      <c r="CW375" s="29">
        <v>65.17</v>
      </c>
      <c r="CX375" s="28">
        <v>0.11922793939228285</v>
      </c>
      <c r="CY375" s="28">
        <v>0.17308351759693377</v>
      </c>
      <c r="CZ375" s="31">
        <v>8.1758477827221121</v>
      </c>
      <c r="DA375" s="5">
        <v>13.041666666666668</v>
      </c>
      <c r="DB375" s="9"/>
      <c r="DC375" s="9"/>
    </row>
    <row r="376" spans="1:107" ht="20">
      <c r="A376" s="25" t="s">
        <v>1087</v>
      </c>
      <c r="B376" s="25" t="s">
        <v>1088</v>
      </c>
      <c r="C376" s="26" t="s">
        <v>114</v>
      </c>
      <c r="D376" s="26" t="s">
        <v>1137</v>
      </c>
      <c r="E376" s="32" t="s">
        <v>99</v>
      </c>
      <c r="F376" s="32" t="s">
        <v>1138</v>
      </c>
      <c r="G376" s="27">
        <v>0.1</v>
      </c>
      <c r="H376" s="27">
        <v>0.43420487106017203</v>
      </c>
      <c r="I376" s="28">
        <v>9.0499999999999997E-2</v>
      </c>
      <c r="J376" s="28">
        <v>0.10039554083094557</v>
      </c>
      <c r="K376" s="28">
        <v>4.7E-2</v>
      </c>
      <c r="L376" s="28">
        <v>0.1081</v>
      </c>
      <c r="M376" s="28">
        <v>8.9722999999999997E-2</v>
      </c>
      <c r="N376" s="28">
        <v>9.1689755491881575E-2</v>
      </c>
      <c r="O376" s="28">
        <v>1.0996864232345582E-2</v>
      </c>
      <c r="P376" s="28">
        <v>-9.1689755491881575E-2</v>
      </c>
      <c r="Q376" s="29">
        <v>13.6</v>
      </c>
      <c r="R376" s="29">
        <v>0</v>
      </c>
      <c r="S376" s="29">
        <v>60.2</v>
      </c>
      <c r="T376" s="29">
        <v>60.2</v>
      </c>
      <c r="U376" s="29">
        <v>73.8</v>
      </c>
      <c r="V376" s="29">
        <v>3.44</v>
      </c>
      <c r="W376" s="29">
        <v>70.36</v>
      </c>
      <c r="X376" s="30">
        <v>4.6612466124661245E-2</v>
      </c>
      <c r="Y376" s="31">
        <v>4.2141335556173012E-2</v>
      </c>
      <c r="Z376" s="30">
        <v>0.72793228536880294</v>
      </c>
      <c r="AA376" s="30">
        <v>0.81571815718157192</v>
      </c>
      <c r="AB376" s="30">
        <v>2.6755555555555555</v>
      </c>
      <c r="AC376" s="30">
        <v>4.4264705882352944</v>
      </c>
      <c r="AD376" s="29">
        <v>1.2999999999999999E-2</v>
      </c>
      <c r="AE376" s="31">
        <v>0.50947222222222233</v>
      </c>
      <c r="AF376" s="30" t="s">
        <v>100</v>
      </c>
      <c r="AG376" s="30" t="s">
        <v>100</v>
      </c>
      <c r="AH376" s="31">
        <v>0.17241379310344829</v>
      </c>
      <c r="AI376" s="1" t="s">
        <v>100</v>
      </c>
      <c r="AJ376" s="31">
        <v>4.6416382252559725</v>
      </c>
      <c r="AK376" s="31">
        <v>5.1515151515151514</v>
      </c>
      <c r="AL376" s="31" t="s">
        <v>100</v>
      </c>
      <c r="AM376" s="31" t="s">
        <v>100</v>
      </c>
      <c r="AN376" s="31">
        <v>0.60444444444444445</v>
      </c>
      <c r="AO376" s="31">
        <v>2.3488773747841103</v>
      </c>
      <c r="AP376" s="31" t="s">
        <v>100</v>
      </c>
      <c r="AQ376" s="31" t="s">
        <v>100</v>
      </c>
      <c r="AR376" s="31">
        <v>0.88771132980065603</v>
      </c>
      <c r="AS376" s="31">
        <v>12.151986183074266</v>
      </c>
      <c r="AT376" s="30">
        <v>0.28143939393939393</v>
      </c>
      <c r="AU376" s="30">
        <v>5.4632352941176472E-2</v>
      </c>
      <c r="AV376" s="28">
        <v>-7.4800000000000005E-2</v>
      </c>
      <c r="AW376" s="28" t="s">
        <v>100</v>
      </c>
      <c r="AX376" s="28">
        <v>7.4099999999999999E-3</v>
      </c>
      <c r="AY376" s="28" t="s">
        <v>100</v>
      </c>
      <c r="AZ376" s="30" t="s">
        <v>100</v>
      </c>
      <c r="BA376" s="30" t="s">
        <v>100</v>
      </c>
      <c r="BB376" s="30">
        <v>0.11139240506329115</v>
      </c>
      <c r="BC376" s="30">
        <v>0</v>
      </c>
      <c r="BD376" s="30">
        <v>0.47739602169981915</v>
      </c>
      <c r="BE376" s="30">
        <v>0</v>
      </c>
      <c r="BF376" s="30">
        <v>0.24498567335243551</v>
      </c>
      <c r="BG376" s="30" t="s">
        <v>100</v>
      </c>
      <c r="BH376" s="29">
        <v>2.93</v>
      </c>
      <c r="BI376" s="29">
        <v>2.64</v>
      </c>
      <c r="BJ376" s="29">
        <v>0</v>
      </c>
      <c r="BK376" s="29">
        <v>0</v>
      </c>
      <c r="BL376" s="29">
        <v>5.79</v>
      </c>
      <c r="BM376" s="29">
        <v>5.53</v>
      </c>
      <c r="BN376" s="29">
        <v>0</v>
      </c>
      <c r="BO376" s="29">
        <v>0</v>
      </c>
      <c r="BP376" s="29">
        <v>0</v>
      </c>
      <c r="BQ376" s="29">
        <v>-3.1000000000000014</v>
      </c>
      <c r="BR376" s="29">
        <v>0</v>
      </c>
      <c r="BS376" s="29">
        <v>5.37</v>
      </c>
      <c r="BT376" s="30" t="s">
        <v>100</v>
      </c>
      <c r="BU376" s="29">
        <v>-5.37</v>
      </c>
      <c r="BV376" s="29">
        <v>0.37000000000000144</v>
      </c>
      <c r="BW376" s="29">
        <v>-2.73</v>
      </c>
      <c r="BX376" s="29">
        <v>23.7</v>
      </c>
      <c r="BY376" s="29">
        <v>84.86999999999999</v>
      </c>
      <c r="BZ376" s="29">
        <v>22.5</v>
      </c>
      <c r="CA376" s="29">
        <v>79.260000000000005</v>
      </c>
      <c r="CB376" s="29">
        <v>-0.74299999999999999</v>
      </c>
      <c r="CC376" s="31">
        <v>5.8999999999999997E-2</v>
      </c>
      <c r="CD376" s="31">
        <v>0.436</v>
      </c>
      <c r="CE376" s="31">
        <v>0.36</v>
      </c>
      <c r="CF376" s="31" t="s">
        <v>100</v>
      </c>
      <c r="CG376" s="31" t="s">
        <v>100</v>
      </c>
      <c r="CH376" s="29" t="s">
        <v>100</v>
      </c>
      <c r="CI376" s="29" t="s">
        <v>100</v>
      </c>
      <c r="CJ376" s="29">
        <v>-0.74299999999999999</v>
      </c>
      <c r="CK376" s="28">
        <f t="shared" si="10"/>
        <v>-2.0081081081081003</v>
      </c>
      <c r="CL376" s="34">
        <f t="shared" si="11"/>
        <v>7.3050719152157453E-2</v>
      </c>
      <c r="CM376" s="29">
        <v>3.49</v>
      </c>
      <c r="CN376" s="29">
        <v>0.85499999999999998</v>
      </c>
      <c r="CO376" s="29">
        <v>2.64</v>
      </c>
      <c r="CP376" s="29">
        <v>13.6</v>
      </c>
      <c r="CQ376" s="29" t="s">
        <v>100</v>
      </c>
      <c r="CR376" s="29" t="s">
        <v>100</v>
      </c>
      <c r="CS376" s="29">
        <v>0.37000000000000144</v>
      </c>
      <c r="CT376" s="29">
        <v>0</v>
      </c>
      <c r="CU376" s="29">
        <v>0</v>
      </c>
      <c r="CV376" s="29">
        <v>79.260000000000005</v>
      </c>
      <c r="CW376" s="29">
        <v>0</v>
      </c>
      <c r="CX376" s="28">
        <v>0.11139240506329115</v>
      </c>
      <c r="CY376" s="28">
        <v>0</v>
      </c>
      <c r="CZ376" s="31" t="s">
        <v>100</v>
      </c>
      <c r="DA376" s="5">
        <v>1.4364261168384878</v>
      </c>
      <c r="DB376" s="9"/>
      <c r="DC376" s="9"/>
    </row>
    <row r="377" spans="1:107" ht="20">
      <c r="A377" s="25" t="s">
        <v>416</v>
      </c>
      <c r="B377" s="25" t="s">
        <v>417</v>
      </c>
      <c r="C377" s="26" t="s">
        <v>120</v>
      </c>
      <c r="D377" s="26" t="s">
        <v>1137</v>
      </c>
      <c r="E377" s="32" t="s">
        <v>99</v>
      </c>
      <c r="F377" s="32" t="s">
        <v>1138</v>
      </c>
      <c r="G377" s="27">
        <v>0.67</v>
      </c>
      <c r="H377" s="27">
        <v>0.94266752629012029</v>
      </c>
      <c r="I377" s="28">
        <v>9.0499999999999997E-2</v>
      </c>
      <c r="J377" s="28">
        <v>0.14641141112925588</v>
      </c>
      <c r="K377" s="28">
        <v>3.2000000000000001E-2</v>
      </c>
      <c r="L377" s="28">
        <v>9.3100000000000002E-2</v>
      </c>
      <c r="M377" s="28">
        <v>7.7272999999999994E-2</v>
      </c>
      <c r="N377" s="28">
        <v>0.12271445857620962</v>
      </c>
      <c r="O377" s="28">
        <v>1.0589871484620872E-3</v>
      </c>
      <c r="P377" s="28">
        <v>-8.7189009185882627E-3</v>
      </c>
      <c r="Q377" s="29">
        <v>458.5</v>
      </c>
      <c r="R377" s="29">
        <v>0</v>
      </c>
      <c r="S377" s="29">
        <v>239.1</v>
      </c>
      <c r="T377" s="29">
        <v>239.1</v>
      </c>
      <c r="U377" s="29">
        <v>697.6</v>
      </c>
      <c r="V377" s="29">
        <v>73.5</v>
      </c>
      <c r="W377" s="29">
        <v>624.1</v>
      </c>
      <c r="X377" s="30">
        <v>0.10536123853211009</v>
      </c>
      <c r="Y377" s="31">
        <v>0.31923817808985272</v>
      </c>
      <c r="Z377" s="30">
        <v>0.4560366202555789</v>
      </c>
      <c r="AA377" s="30">
        <v>0.34274655963302753</v>
      </c>
      <c r="AB377" s="30">
        <v>0.83835904628330993</v>
      </c>
      <c r="AC377" s="30">
        <v>0.52148309705561613</v>
      </c>
      <c r="AD377" s="29">
        <v>0.14199999999999999</v>
      </c>
      <c r="AE377" s="31">
        <v>1.1920277777777779</v>
      </c>
      <c r="AF377" s="30">
        <v>0.17320508075688773</v>
      </c>
      <c r="AG377" s="30">
        <v>0.35420439014783539</v>
      </c>
      <c r="AH377" s="31">
        <v>0.21405750798722045</v>
      </c>
      <c r="AI377" s="1">
        <v>3.9384615384615387</v>
      </c>
      <c r="AJ377" s="31">
        <v>17.10820895522388</v>
      </c>
      <c r="AK377" s="31">
        <v>16.733576642335766</v>
      </c>
      <c r="AL377" s="31">
        <v>14.2</v>
      </c>
      <c r="AM377" s="31">
        <v>1.0063652326602281</v>
      </c>
      <c r="AN377" s="31">
        <v>1.6076437587657784</v>
      </c>
      <c r="AO377" s="31">
        <v>1.1048192771084338</v>
      </c>
      <c r="AP377" s="31">
        <v>12.189453125</v>
      </c>
      <c r="AQ377" s="31">
        <v>10.231147540983606</v>
      </c>
      <c r="AR377" s="31">
        <v>1.4059156135252642</v>
      </c>
      <c r="AS377" s="31">
        <v>1.503855421686747</v>
      </c>
      <c r="AT377" s="30">
        <v>6.9343065693430656E-2</v>
      </c>
      <c r="AU377" s="30">
        <v>4.1439476553980373E-3</v>
      </c>
      <c r="AV377" s="28">
        <v>0.33200000000000002</v>
      </c>
      <c r="AW377" s="28">
        <v>0.59200000000000008</v>
      </c>
      <c r="AX377" s="28">
        <v>0.41700000000000004</v>
      </c>
      <c r="AY377" s="28">
        <v>0.59599999999999997</v>
      </c>
      <c r="AZ377" s="30">
        <v>0.17</v>
      </c>
      <c r="BA377" s="30">
        <v>0.27200000000000002</v>
      </c>
      <c r="BB377" s="30">
        <v>0.14747039827771796</v>
      </c>
      <c r="BC377" s="30">
        <v>0.11399555765762136</v>
      </c>
      <c r="BD377" s="30">
        <v>6.4108563406644836E-2</v>
      </c>
      <c r="BE377" s="30">
        <v>0.11979410388394947</v>
      </c>
      <c r="BF377" s="30">
        <v>0.21959798994974877</v>
      </c>
      <c r="BG377" s="30">
        <v>0.16210000000000002</v>
      </c>
      <c r="BH377" s="29">
        <v>26.8</v>
      </c>
      <c r="BI377" s="29">
        <v>27.4</v>
      </c>
      <c r="BJ377" s="29">
        <v>51.2</v>
      </c>
      <c r="BK377" s="29">
        <v>51.2</v>
      </c>
      <c r="BL377" s="29">
        <v>415</v>
      </c>
      <c r="BM377" s="29">
        <v>427.4</v>
      </c>
      <c r="BN377" s="29">
        <v>60.9</v>
      </c>
      <c r="BO377" s="29">
        <v>61</v>
      </c>
      <c r="BP377" s="29">
        <v>39.956582914572863</v>
      </c>
      <c r="BQ377" s="29">
        <v>-29.199999999999996</v>
      </c>
      <c r="BR377" s="29">
        <v>0</v>
      </c>
      <c r="BS377" s="29">
        <v>38.24</v>
      </c>
      <c r="BT377" s="30">
        <v>0.95703879587894403</v>
      </c>
      <c r="BU377" s="29">
        <v>1.7165829145728608</v>
      </c>
      <c r="BV377" s="29">
        <v>18.359999999999992</v>
      </c>
      <c r="BW377" s="29">
        <v>-10.840000000000003</v>
      </c>
      <c r="BX377" s="29">
        <v>185.8</v>
      </c>
      <c r="BY377" s="29">
        <v>350.51</v>
      </c>
      <c r="BZ377" s="29">
        <v>285.2</v>
      </c>
      <c r="CA377" s="29">
        <v>443.90999999999997</v>
      </c>
      <c r="CB377" s="29">
        <v>-1.9</v>
      </c>
      <c r="CC377" s="31">
        <v>0.40899999999999997</v>
      </c>
      <c r="CD377" s="31">
        <v>0.47</v>
      </c>
      <c r="CE377" s="31">
        <v>0.36</v>
      </c>
      <c r="CF377" s="31">
        <v>1.0171514650522895</v>
      </c>
      <c r="CG377" s="31">
        <v>1.2055865893680902</v>
      </c>
      <c r="CH377" s="29">
        <v>17.773</v>
      </c>
      <c r="CI377" s="29">
        <v>7.8537000000000008</v>
      </c>
      <c r="CJ377" s="29">
        <v>-1.9</v>
      </c>
      <c r="CK377" s="28">
        <f t="shared" si="10"/>
        <v>-0.10348583877995647</v>
      </c>
      <c r="CL377" s="34">
        <f t="shared" si="11"/>
        <v>0.93487418620891627</v>
      </c>
      <c r="CM377" s="29">
        <v>39.799999999999997</v>
      </c>
      <c r="CN377" s="29">
        <v>8.74</v>
      </c>
      <c r="CO377" s="29">
        <v>27.4</v>
      </c>
      <c r="CP377" s="29">
        <v>458.5</v>
      </c>
      <c r="CQ377" s="29">
        <v>61</v>
      </c>
      <c r="CR377" s="29">
        <v>624.1</v>
      </c>
      <c r="CS377" s="29">
        <v>18.359999999999992</v>
      </c>
      <c r="CT377" s="29">
        <v>0.46739999999999998</v>
      </c>
      <c r="CU377" s="29">
        <v>51.3446</v>
      </c>
      <c r="CV377" s="29">
        <v>444.37739999999997</v>
      </c>
      <c r="CW377" s="29">
        <v>61.125999999999998</v>
      </c>
      <c r="CX377" s="28">
        <v>0.14787665474473793</v>
      </c>
      <c r="CY377" s="28">
        <v>0.11416526831991498</v>
      </c>
      <c r="CZ377" s="31">
        <v>10.210057913162975</v>
      </c>
      <c r="DA377" s="5">
        <v>16.262146892655366</v>
      </c>
      <c r="DB377" s="9"/>
      <c r="DC377" s="9"/>
    </row>
    <row r="378" spans="1:107" ht="20">
      <c r="A378" s="25" t="s">
        <v>380</v>
      </c>
      <c r="B378" s="25" t="s">
        <v>381</v>
      </c>
      <c r="C378" s="26" t="s">
        <v>104</v>
      </c>
      <c r="D378" s="26" t="s">
        <v>1137</v>
      </c>
      <c r="E378" s="32" t="s">
        <v>99</v>
      </c>
      <c r="F378" s="32" t="s">
        <v>1138</v>
      </c>
      <c r="G378" s="27">
        <v>1.07</v>
      </c>
      <c r="H378" s="27">
        <v>1.389718641411037</v>
      </c>
      <c r="I378" s="28">
        <v>9.0499999999999997E-2</v>
      </c>
      <c r="J378" s="28">
        <v>0.18686953704769882</v>
      </c>
      <c r="K378" s="28">
        <v>3.2000000000000001E-2</v>
      </c>
      <c r="L378" s="28">
        <v>9.3100000000000002E-2</v>
      </c>
      <c r="M378" s="28">
        <v>7.7272999999999994E-2</v>
      </c>
      <c r="N378" s="28">
        <v>0.15247259961247742</v>
      </c>
      <c r="O378" s="28">
        <v>-8.9586664655656109E-2</v>
      </c>
      <c r="P378" s="28">
        <v>-6.8939304924137301E-2</v>
      </c>
      <c r="Q378" s="29">
        <v>333.4</v>
      </c>
      <c r="R378" s="29">
        <v>0</v>
      </c>
      <c r="S378" s="29">
        <v>152.5</v>
      </c>
      <c r="T378" s="29">
        <v>152.5</v>
      </c>
      <c r="U378" s="29">
        <v>485.9</v>
      </c>
      <c r="V378" s="29">
        <v>14.9</v>
      </c>
      <c r="W378" s="29">
        <v>471</v>
      </c>
      <c r="X378" s="30">
        <v>3.0664745832475821E-2</v>
      </c>
      <c r="Y378" s="31">
        <v>0.30411665189720455</v>
      </c>
      <c r="Z378" s="30">
        <v>0.26967285587975243</v>
      </c>
      <c r="AA378" s="30">
        <v>0.31385058654044046</v>
      </c>
      <c r="AB378" s="30">
        <v>0.36924939467312351</v>
      </c>
      <c r="AC378" s="30">
        <v>0.45740851829634077</v>
      </c>
      <c r="AD378" s="29">
        <v>4.4999999999999998E-2</v>
      </c>
      <c r="AE378" s="31">
        <v>3.4961111111111109</v>
      </c>
      <c r="AF378" s="30">
        <v>0.38078865529319539</v>
      </c>
      <c r="AG378" s="30">
        <v>0.44118961440866783</v>
      </c>
      <c r="AH378" s="31">
        <v>0.43421052631578949</v>
      </c>
      <c r="AI378" s="1">
        <v>6.3950892857142847</v>
      </c>
      <c r="AJ378" s="31">
        <v>6.4737864077669895</v>
      </c>
      <c r="AK378" s="31">
        <v>8.3142144638403987</v>
      </c>
      <c r="AL378" s="31">
        <v>9</v>
      </c>
      <c r="AM378" s="31">
        <v>0.45913378778489289</v>
      </c>
      <c r="AN378" s="31">
        <v>0.8072639225181597</v>
      </c>
      <c r="AO378" s="31">
        <v>0.56014784946236551</v>
      </c>
      <c r="AP378" s="31">
        <v>8.2198952879581153</v>
      </c>
      <c r="AQ378" s="31">
        <v>5.3340883352208381</v>
      </c>
      <c r="AR378" s="31">
        <v>0.855430439520523</v>
      </c>
      <c r="AS378" s="31">
        <v>0.79133064516129026</v>
      </c>
      <c r="AT378" s="30">
        <v>0.541147132169576</v>
      </c>
      <c r="AU378" s="30">
        <v>6.508698260347931E-2</v>
      </c>
      <c r="AV378" s="28">
        <v>-0.113</v>
      </c>
      <c r="AW378" s="28">
        <v>3.5000000000000003E-2</v>
      </c>
      <c r="AX378" s="28">
        <v>-4.7800000000000002E-2</v>
      </c>
      <c r="AY378" s="28">
        <v>-1.21E-2</v>
      </c>
      <c r="AZ378" s="30">
        <v>0.14099999999999999</v>
      </c>
      <c r="BA378" s="30">
        <v>-3.4099999999999998E-2</v>
      </c>
      <c r="BB378" s="30">
        <v>9.728287239204271E-2</v>
      </c>
      <c r="BC378" s="30">
        <v>8.3533294688340115E-2</v>
      </c>
      <c r="BD378" s="30">
        <v>7.0006983240223475E-2</v>
      </c>
      <c r="BE378" s="30">
        <v>0.10003491620111732</v>
      </c>
      <c r="BF378" s="30">
        <v>0.34674922600619196</v>
      </c>
      <c r="BG378" s="30">
        <v>4.2699999999999995E-2</v>
      </c>
      <c r="BH378" s="29">
        <v>51.5</v>
      </c>
      <c r="BI378" s="29">
        <v>40.1</v>
      </c>
      <c r="BJ378" s="29">
        <v>57.3</v>
      </c>
      <c r="BK378" s="29">
        <v>57.3</v>
      </c>
      <c r="BL378" s="29">
        <v>595.20000000000005</v>
      </c>
      <c r="BM378" s="29">
        <v>572.79999999999995</v>
      </c>
      <c r="BN378" s="29">
        <v>107.3</v>
      </c>
      <c r="BO378" s="29">
        <v>88.3</v>
      </c>
      <c r="BP378" s="29">
        <v>37.431269349845202</v>
      </c>
      <c r="BQ378" s="29">
        <v>-82.399999999999977</v>
      </c>
      <c r="BR378" s="29">
        <v>0</v>
      </c>
      <c r="BS378" s="29">
        <v>43.5</v>
      </c>
      <c r="BT378" s="30">
        <v>1.1621299719609934</v>
      </c>
      <c r="BU378" s="29">
        <v>-6.068730650154798</v>
      </c>
      <c r="BV378" s="29">
        <v>78.999999999999972</v>
      </c>
      <c r="BW378" s="29">
        <v>-3.3999999999999986</v>
      </c>
      <c r="BX378" s="29">
        <v>412.2</v>
      </c>
      <c r="BY378" s="29">
        <v>448.09999999999997</v>
      </c>
      <c r="BZ378" s="29">
        <v>413</v>
      </c>
      <c r="CA378" s="29">
        <v>550.6</v>
      </c>
      <c r="CB378" s="29">
        <v>-21.7</v>
      </c>
      <c r="CC378" s="31">
        <v>1.1200000000000001</v>
      </c>
      <c r="CD378" s="31">
        <v>1.54</v>
      </c>
      <c r="CE378" s="31">
        <v>0.36</v>
      </c>
      <c r="CF378" s="31">
        <v>0.80256485349957485</v>
      </c>
      <c r="CG378" s="31">
        <v>0.82834839117656367</v>
      </c>
      <c r="CH378" s="29">
        <v>105.26999999999998</v>
      </c>
      <c r="CI378" s="29">
        <v>69.44</v>
      </c>
      <c r="CJ378" s="29">
        <v>-21.7</v>
      </c>
      <c r="CK378" s="28">
        <f t="shared" si="10"/>
        <v>-0.27468354430379754</v>
      </c>
      <c r="CL378" s="34">
        <f t="shared" si="11"/>
        <v>1.0810025426807119</v>
      </c>
      <c r="CM378" s="29">
        <v>64.599999999999994</v>
      </c>
      <c r="CN378" s="29">
        <v>22.4</v>
      </c>
      <c r="CO378" s="29">
        <v>40.1</v>
      </c>
      <c r="CP378" s="29">
        <v>333.4</v>
      </c>
      <c r="CQ378" s="29">
        <v>88.3</v>
      </c>
      <c r="CR378" s="29">
        <v>471</v>
      </c>
      <c r="CS378" s="29">
        <v>78.999999999999972</v>
      </c>
      <c r="CT378" s="29">
        <v>0</v>
      </c>
      <c r="CU378" s="29">
        <v>57.3</v>
      </c>
      <c r="CV378" s="29">
        <v>550.6</v>
      </c>
      <c r="CW378" s="29">
        <v>107.3</v>
      </c>
      <c r="CX378" s="28">
        <v>9.728287239204271E-2</v>
      </c>
      <c r="CY378" s="28">
        <v>8.3533294688340115E-2</v>
      </c>
      <c r="CZ378" s="31">
        <v>4.3895619757688724</v>
      </c>
      <c r="DA378" s="5">
        <v>17.5</v>
      </c>
      <c r="DB378" s="9"/>
      <c r="DC378" s="9"/>
    </row>
    <row r="379" spans="1:107" ht="20">
      <c r="A379" s="25" t="s">
        <v>306</v>
      </c>
      <c r="B379" s="25" t="s">
        <v>307</v>
      </c>
      <c r="C379" s="26" t="s">
        <v>137</v>
      </c>
      <c r="D379" s="26" t="s">
        <v>1137</v>
      </c>
      <c r="E379" s="32" t="s">
        <v>99</v>
      </c>
      <c r="F379" s="32" t="s">
        <v>1138</v>
      </c>
      <c r="G379" s="27">
        <v>0.87</v>
      </c>
      <c r="H379" s="27">
        <v>1.0937810787929785</v>
      </c>
      <c r="I379" s="28">
        <v>9.0499999999999997E-2</v>
      </c>
      <c r="J379" s="28">
        <v>0.16008718763076457</v>
      </c>
      <c r="K379" s="28">
        <v>3.2000000000000001E-2</v>
      </c>
      <c r="L379" s="28">
        <v>9.3100000000000002E-2</v>
      </c>
      <c r="M379" s="28">
        <v>7.7272999999999994E-2</v>
      </c>
      <c r="N379" s="28">
        <v>0.13870498293996211</v>
      </c>
      <c r="O379" s="28">
        <v>3.4808404016567179E-2</v>
      </c>
      <c r="P379" s="28">
        <v>1.9677328499442037E-2</v>
      </c>
      <c r="Q379" s="29">
        <v>513.70000000000005</v>
      </c>
      <c r="R379" s="29">
        <v>0</v>
      </c>
      <c r="S379" s="29">
        <v>178.8</v>
      </c>
      <c r="T379" s="29">
        <v>178.8</v>
      </c>
      <c r="U379" s="29">
        <v>692.5</v>
      </c>
      <c r="V379" s="29">
        <v>37.5</v>
      </c>
      <c r="W379" s="29">
        <v>655</v>
      </c>
      <c r="X379" s="30">
        <v>5.4151624548736461E-2</v>
      </c>
      <c r="Y379" s="31">
        <v>0.17801716268029943</v>
      </c>
      <c r="Z379" s="30">
        <v>0.47251585623678655</v>
      </c>
      <c r="AA379" s="30">
        <v>0.25819494584837549</v>
      </c>
      <c r="AB379" s="30">
        <v>0.89579158316633278</v>
      </c>
      <c r="AC379" s="30">
        <v>0.34806307183180846</v>
      </c>
      <c r="AD379" s="29">
        <v>7.1999999999999995E-2</v>
      </c>
      <c r="AE379" s="31">
        <v>0.91963888888888901</v>
      </c>
      <c r="AF379" s="30">
        <v>0.13416407864998739</v>
      </c>
      <c r="AG379" s="30">
        <v>0.37789548819746444</v>
      </c>
      <c r="AH379" s="31">
        <v>0.14705882352941174</v>
      </c>
      <c r="AI379" s="1">
        <v>3.5461538461538464</v>
      </c>
      <c r="AJ379" s="31">
        <v>20.882113821138212</v>
      </c>
      <c r="AK379" s="31">
        <v>20.384920634920636</v>
      </c>
      <c r="AL379" s="31">
        <v>18</v>
      </c>
      <c r="AM379" s="31">
        <v>0.85934624778346547</v>
      </c>
      <c r="AN379" s="31">
        <v>2.5736472945891786</v>
      </c>
      <c r="AO379" s="31">
        <v>0.43607809847198648</v>
      </c>
      <c r="AP379" s="31">
        <v>14.20824295010846</v>
      </c>
      <c r="AQ379" s="31">
        <v>13.449691991786446</v>
      </c>
      <c r="AR379" s="31">
        <v>2.173191771731918</v>
      </c>
      <c r="AS379" s="31">
        <v>0.55602716468590829</v>
      </c>
      <c r="AT379" s="30">
        <v>0</v>
      </c>
      <c r="AU379" s="30">
        <v>0</v>
      </c>
      <c r="AV379" s="28">
        <v>0.28499999999999998</v>
      </c>
      <c r="AW379" s="28" t="s">
        <v>100</v>
      </c>
      <c r="AX379" s="28">
        <v>0.29399999999999998</v>
      </c>
      <c r="AY379" s="28" t="s">
        <v>100</v>
      </c>
      <c r="AZ379" s="30">
        <v>0.24299999999999999</v>
      </c>
      <c r="BA379" s="30">
        <v>0.24100000000000002</v>
      </c>
      <c r="BB379" s="30">
        <v>0.19489559164733175</v>
      </c>
      <c r="BC379" s="30">
        <v>0.15838231143940415</v>
      </c>
      <c r="BD379" s="30">
        <v>2.1057909250438704E-2</v>
      </c>
      <c r="BE379" s="30">
        <v>3.8522603827191443E-2</v>
      </c>
      <c r="BF379" s="30">
        <v>0.26099706744868034</v>
      </c>
      <c r="BG379" s="30">
        <v>9.4800000000000009E-2</v>
      </c>
      <c r="BH379" s="29">
        <v>24.6</v>
      </c>
      <c r="BI379" s="29">
        <v>25.2</v>
      </c>
      <c r="BJ379" s="29">
        <v>46.1</v>
      </c>
      <c r="BK379" s="29">
        <v>46.1</v>
      </c>
      <c r="BL379" s="29">
        <v>1178</v>
      </c>
      <c r="BM379" s="29">
        <v>1196.7</v>
      </c>
      <c r="BN379" s="29">
        <v>44.5</v>
      </c>
      <c r="BO379" s="29">
        <v>48.7</v>
      </c>
      <c r="BP379" s="29">
        <v>34.068035190615838</v>
      </c>
      <c r="BQ379" s="29">
        <v>-56.000000000000014</v>
      </c>
      <c r="BR379" s="29">
        <v>0</v>
      </c>
      <c r="BS379" s="29">
        <v>10.029999999999999</v>
      </c>
      <c r="BT379" s="30">
        <v>0.29441087353234857</v>
      </c>
      <c r="BU379" s="29">
        <v>24.038035190615837</v>
      </c>
      <c r="BV379" s="29">
        <v>71.170000000000016</v>
      </c>
      <c r="BW379" s="29">
        <v>15.17</v>
      </c>
      <c r="BX379" s="29">
        <v>129.30000000000001</v>
      </c>
      <c r="BY379" s="29">
        <v>215.10000000000005</v>
      </c>
      <c r="BZ379" s="29">
        <v>199.6</v>
      </c>
      <c r="CA379" s="29">
        <v>301.39999999999998</v>
      </c>
      <c r="CB379" s="29">
        <v>0</v>
      </c>
      <c r="CC379" s="31">
        <v>0.33800000000000002</v>
      </c>
      <c r="CD379" s="31">
        <v>0.317</v>
      </c>
      <c r="CE379" s="31">
        <v>0.36</v>
      </c>
      <c r="CF379" s="31" t="s">
        <v>100</v>
      </c>
      <c r="CG379" s="31" t="s">
        <v>100</v>
      </c>
      <c r="CH379" s="29" t="s">
        <v>100</v>
      </c>
      <c r="CI379" s="29" t="s">
        <v>100</v>
      </c>
      <c r="CJ379" s="29">
        <v>0</v>
      </c>
      <c r="CK379" s="28">
        <f t="shared" si="10"/>
        <v>0</v>
      </c>
      <c r="CL379" s="34">
        <f t="shared" si="11"/>
        <v>3.9084273390842736</v>
      </c>
      <c r="CM379" s="29">
        <v>34.1</v>
      </c>
      <c r="CN379" s="29">
        <v>8.9</v>
      </c>
      <c r="CO379" s="29">
        <v>25.2</v>
      </c>
      <c r="CP379" s="29">
        <v>513.70000000000005</v>
      </c>
      <c r="CQ379" s="29">
        <v>48.7</v>
      </c>
      <c r="CR379" s="29">
        <v>655</v>
      </c>
      <c r="CS379" s="29" t="s">
        <v>100</v>
      </c>
      <c r="CT379" s="29">
        <v>0</v>
      </c>
      <c r="CU379" s="29">
        <v>46.1</v>
      </c>
      <c r="CV379" s="29">
        <v>301.39999999999998</v>
      </c>
      <c r="CW379" s="29">
        <v>44.5</v>
      </c>
      <c r="CX379" s="28">
        <v>0.19489559164733175</v>
      </c>
      <c r="CY379" s="28">
        <v>0.15838231143940415</v>
      </c>
      <c r="CZ379" s="31">
        <v>14.719101123595506</v>
      </c>
      <c r="DA379" s="5">
        <v>2.2827988338192418</v>
      </c>
      <c r="DB379" s="9"/>
      <c r="DC379" s="9"/>
    </row>
    <row r="380" spans="1:107" ht="20">
      <c r="A380" s="25" t="s">
        <v>837</v>
      </c>
      <c r="B380" s="25" t="s">
        <v>838</v>
      </c>
      <c r="C380" s="26" t="s">
        <v>111</v>
      </c>
      <c r="D380" s="26" t="s">
        <v>1137</v>
      </c>
      <c r="E380" s="32" t="s">
        <v>99</v>
      </c>
      <c r="F380" s="32" t="s">
        <v>1138</v>
      </c>
      <c r="G380" s="27">
        <v>0.59</v>
      </c>
      <c r="H380" s="27">
        <v>0.83666156202143949</v>
      </c>
      <c r="I380" s="28">
        <v>9.0499999999999997E-2</v>
      </c>
      <c r="J380" s="28">
        <v>0.13681787136294027</v>
      </c>
      <c r="K380" s="28">
        <v>4.7E-2</v>
      </c>
      <c r="L380" s="28">
        <v>0.1081</v>
      </c>
      <c r="M380" s="28">
        <v>8.9722999999999997E-2</v>
      </c>
      <c r="N380" s="28">
        <v>0.1153718331943286</v>
      </c>
      <c r="O380" s="28">
        <v>-0.11621419682225785</v>
      </c>
      <c r="P380" s="28">
        <v>-8.1043259705218557E-2</v>
      </c>
      <c r="Q380" s="29">
        <v>6.53</v>
      </c>
      <c r="R380" s="29">
        <v>0</v>
      </c>
      <c r="S380" s="29">
        <v>5.46</v>
      </c>
      <c r="T380" s="29">
        <v>5.46</v>
      </c>
      <c r="U380" s="29">
        <v>11.99</v>
      </c>
      <c r="V380" s="29">
        <v>1.17</v>
      </c>
      <c r="W380" s="29">
        <v>10.82</v>
      </c>
      <c r="X380" s="30">
        <v>9.7581317764803999E-2</v>
      </c>
      <c r="Y380" s="31">
        <v>4.2517006802721092E-3</v>
      </c>
      <c r="Z380" s="30">
        <v>0.43505976095617527</v>
      </c>
      <c r="AA380" s="30">
        <v>0.4553794829024187</v>
      </c>
      <c r="AB380" s="30">
        <v>0.77009873060648804</v>
      </c>
      <c r="AC380" s="30">
        <v>0.83614088820826948</v>
      </c>
      <c r="AD380" s="29">
        <v>0.111</v>
      </c>
      <c r="AE380" s="31">
        <v>-3.9833333333333339E-2</v>
      </c>
      <c r="AF380" s="30">
        <v>3.1622776601683791E-2</v>
      </c>
      <c r="AG380" s="30" t="s">
        <v>100</v>
      </c>
      <c r="AH380" s="31">
        <v>0</v>
      </c>
      <c r="AI380" s="1">
        <v>1.3837209302325582</v>
      </c>
      <c r="AJ380" s="31">
        <v>35.879120879120883</v>
      </c>
      <c r="AK380" s="31">
        <v>41.592356687898089</v>
      </c>
      <c r="AL380" s="31" t="s">
        <v>100</v>
      </c>
      <c r="AM380" s="31" t="s">
        <v>100</v>
      </c>
      <c r="AN380" s="31">
        <v>0.92101551480959098</v>
      </c>
      <c r="AO380" s="31">
        <v>0.2889380530973451</v>
      </c>
      <c r="AP380" s="31">
        <v>11.365546218487395</v>
      </c>
      <c r="AQ380" s="31">
        <v>6.3647058823529417</v>
      </c>
      <c r="AR380" s="31">
        <v>0.95079086115992961</v>
      </c>
      <c r="AS380" s="31">
        <v>0.47876106194690266</v>
      </c>
      <c r="AT380" s="30">
        <v>0</v>
      </c>
      <c r="AU380" s="30">
        <v>0</v>
      </c>
      <c r="AV380" s="28">
        <v>0.309</v>
      </c>
      <c r="AW380" s="28">
        <v>0.871</v>
      </c>
      <c r="AX380" s="28">
        <v>-2.8199999999999999E-2</v>
      </c>
      <c r="AY380" s="28">
        <v>2.81E-2</v>
      </c>
      <c r="AZ380" s="30" t="s">
        <v>100</v>
      </c>
      <c r="BA380" s="30" t="s">
        <v>100</v>
      </c>
      <c r="BB380" s="30">
        <v>2.0603674540682414E-2</v>
      </c>
      <c r="BC380" s="30">
        <v>3.4328573489110052E-2</v>
      </c>
      <c r="BD380" s="30">
        <v>7.3708920187793422E-3</v>
      </c>
      <c r="BE380" s="30">
        <v>4.4694835680751173E-2</v>
      </c>
      <c r="BF380" s="30">
        <v>0.5</v>
      </c>
      <c r="BG380" s="30" t="s">
        <v>100</v>
      </c>
      <c r="BH380" s="29">
        <v>0.182</v>
      </c>
      <c r="BI380" s="29">
        <v>0.157</v>
      </c>
      <c r="BJ380" s="29">
        <v>0.95199999999999996</v>
      </c>
      <c r="BK380" s="29">
        <v>0.95199999999999996</v>
      </c>
      <c r="BL380" s="29">
        <v>22.6</v>
      </c>
      <c r="BM380" s="29">
        <v>21.3</v>
      </c>
      <c r="BN380" s="29">
        <v>1.86</v>
      </c>
      <c r="BO380" s="29">
        <v>1.7</v>
      </c>
      <c r="BP380" s="29">
        <v>0.47599999999999998</v>
      </c>
      <c r="BQ380" s="29">
        <v>0.33</v>
      </c>
      <c r="BR380" s="29">
        <v>0</v>
      </c>
      <c r="BS380" s="29">
        <v>-0.39300000000000002</v>
      </c>
      <c r="BT380" s="30">
        <v>-0.8256302521008404</v>
      </c>
      <c r="BU380" s="29">
        <v>0.86899999999999999</v>
      </c>
      <c r="BV380" s="29">
        <v>0.22000000000000003</v>
      </c>
      <c r="BW380" s="29">
        <v>0.55000000000000004</v>
      </c>
      <c r="BX380" s="29">
        <v>7.62</v>
      </c>
      <c r="BY380" s="29">
        <v>13.866</v>
      </c>
      <c r="BZ380" s="29">
        <v>7.09</v>
      </c>
      <c r="CA380" s="29">
        <v>11.38</v>
      </c>
      <c r="CB380" s="29">
        <v>0</v>
      </c>
      <c r="CC380" s="31">
        <v>-1.4999999999999999E-2</v>
      </c>
      <c r="CD380" s="31">
        <v>-1.2999999999999999E-2</v>
      </c>
      <c r="CE380" s="31">
        <v>0.36</v>
      </c>
      <c r="CF380" s="31" t="s">
        <v>100</v>
      </c>
      <c r="CG380" s="31" t="s">
        <v>100</v>
      </c>
      <c r="CH380" s="29" t="s">
        <v>100</v>
      </c>
      <c r="CI380" s="29" t="s">
        <v>100</v>
      </c>
      <c r="CJ380" s="29">
        <v>0</v>
      </c>
      <c r="CK380" s="28">
        <f t="shared" si="10"/>
        <v>0</v>
      </c>
      <c r="CL380" s="34">
        <f t="shared" si="11"/>
        <v>1.9859402460456941</v>
      </c>
      <c r="CM380" s="29">
        <v>0.34899999999999998</v>
      </c>
      <c r="CN380" s="29">
        <v>0.223</v>
      </c>
      <c r="CO380" s="29">
        <v>0.157</v>
      </c>
      <c r="CP380" s="29">
        <v>6.53</v>
      </c>
      <c r="CQ380" s="29">
        <v>1.7</v>
      </c>
      <c r="CR380" s="29">
        <v>10.82</v>
      </c>
      <c r="CS380" s="29" t="s">
        <v>100</v>
      </c>
      <c r="CT380" s="29">
        <v>0</v>
      </c>
      <c r="CU380" s="29">
        <v>0.95199999999999996</v>
      </c>
      <c r="CV380" s="29">
        <v>11.38</v>
      </c>
      <c r="CW380" s="29">
        <v>1.86</v>
      </c>
      <c r="CX380" s="28">
        <v>2.0603674540682414E-2</v>
      </c>
      <c r="CY380" s="28">
        <v>3.4328573489110052E-2</v>
      </c>
      <c r="CZ380" s="31">
        <v>5.817204301075269</v>
      </c>
      <c r="DA380" s="5" t="s">
        <v>100</v>
      </c>
      <c r="DB380" s="9"/>
      <c r="DC380" s="9"/>
    </row>
    <row r="381" spans="1:107" ht="20">
      <c r="A381" s="25" t="s">
        <v>400</v>
      </c>
      <c r="B381" s="25" t="s">
        <v>401</v>
      </c>
      <c r="C381" s="26" t="s">
        <v>110</v>
      </c>
      <c r="D381" s="26" t="s">
        <v>1137</v>
      </c>
      <c r="E381" s="32" t="s">
        <v>99</v>
      </c>
      <c r="F381" s="32" t="s">
        <v>1138</v>
      </c>
      <c r="G381" s="27">
        <v>1.05</v>
      </c>
      <c r="H381" s="27">
        <v>1.3928462987913226</v>
      </c>
      <c r="I381" s="28">
        <v>9.0499999999999997E-2</v>
      </c>
      <c r="J381" s="28">
        <v>0.18715259004061469</v>
      </c>
      <c r="K381" s="28">
        <v>4.7E-2</v>
      </c>
      <c r="L381" s="28">
        <v>0.1081</v>
      </c>
      <c r="M381" s="28">
        <v>8.9722999999999997E-2</v>
      </c>
      <c r="N381" s="28">
        <v>0.1545490568370794</v>
      </c>
      <c r="O381" s="28">
        <v>-4.4679471761044781E-2</v>
      </c>
      <c r="P381" s="28">
        <v>0.16122176329986146</v>
      </c>
      <c r="Q381" s="29">
        <v>119.1</v>
      </c>
      <c r="R381" s="29">
        <v>0</v>
      </c>
      <c r="S381" s="29">
        <v>59.9</v>
      </c>
      <c r="T381" s="29">
        <v>59.9</v>
      </c>
      <c r="U381" s="29">
        <v>179</v>
      </c>
      <c r="V381" s="29">
        <v>48.5</v>
      </c>
      <c r="W381" s="29">
        <v>130.5</v>
      </c>
      <c r="X381" s="30">
        <v>0.27094972067039108</v>
      </c>
      <c r="Y381" s="31">
        <v>8.5714285714285719E-3</v>
      </c>
      <c r="Z381" s="30">
        <v>0.29507389162561576</v>
      </c>
      <c r="AA381" s="30">
        <v>0.3346368715083799</v>
      </c>
      <c r="AB381" s="30">
        <v>0.41858839972047518</v>
      </c>
      <c r="AC381" s="30">
        <v>0.50293870696893372</v>
      </c>
      <c r="AD381" s="29">
        <v>5.8999999999999997E-2</v>
      </c>
      <c r="AE381" s="31">
        <v>-0.3439444444444445</v>
      </c>
      <c r="AF381" s="30">
        <v>5.4772255750516613E-2</v>
      </c>
      <c r="AG381" s="30" t="s">
        <v>100</v>
      </c>
      <c r="AH381" s="31">
        <v>0.11475409836065578</v>
      </c>
      <c r="AI381" s="1">
        <v>11.434511434511435</v>
      </c>
      <c r="AJ381" s="31">
        <v>6.5081967213114744</v>
      </c>
      <c r="AK381" s="31">
        <v>7.4905660377358485</v>
      </c>
      <c r="AL381" s="31" t="s">
        <v>100</v>
      </c>
      <c r="AM381" s="31" t="s">
        <v>100</v>
      </c>
      <c r="AN381" s="31">
        <v>0.83228511530398319</v>
      </c>
      <c r="AO381" s="31">
        <v>0.2382</v>
      </c>
      <c r="AP381" s="31">
        <v>2.3727272727272726</v>
      </c>
      <c r="AQ381" s="31">
        <v>1.9106881405563689</v>
      </c>
      <c r="AR381" s="31">
        <v>0.86435289442310248</v>
      </c>
      <c r="AS381" s="31">
        <v>0.26100000000000001</v>
      </c>
      <c r="AT381" s="30">
        <v>0.59685534591194966</v>
      </c>
      <c r="AU381" s="30">
        <v>7.9680940386230067E-2</v>
      </c>
      <c r="AV381" s="28">
        <v>-0.32400000000000001</v>
      </c>
      <c r="AW381" s="28" t="s">
        <v>100</v>
      </c>
      <c r="AX381" s="28">
        <v>-1.4800000000000001E-2</v>
      </c>
      <c r="AY381" s="28" t="s">
        <v>100</v>
      </c>
      <c r="AZ381" s="30" t="s">
        <v>100</v>
      </c>
      <c r="BA381" s="30" t="s">
        <v>100</v>
      </c>
      <c r="BB381" s="30">
        <v>0.1424731182795699</v>
      </c>
      <c r="BC381" s="30">
        <v>0.31577082013694086</v>
      </c>
      <c r="BD381" s="30">
        <v>3.2468858484786603E-2</v>
      </c>
      <c r="BE381" s="30">
        <v>0.11231366142536246</v>
      </c>
      <c r="BF381" s="30">
        <v>0.35077519379844962</v>
      </c>
      <c r="BG381" s="30" t="s">
        <v>100</v>
      </c>
      <c r="BH381" s="29">
        <v>18.3</v>
      </c>
      <c r="BI381" s="29">
        <v>15.9</v>
      </c>
      <c r="BJ381" s="29">
        <v>55</v>
      </c>
      <c r="BK381" s="29">
        <v>55</v>
      </c>
      <c r="BL381" s="29">
        <v>500</v>
      </c>
      <c r="BM381" s="29">
        <v>489.7</v>
      </c>
      <c r="BN381" s="29">
        <v>68.8</v>
      </c>
      <c r="BO381" s="29">
        <v>68.3</v>
      </c>
      <c r="BP381" s="29">
        <v>35.707364341085274</v>
      </c>
      <c r="BQ381" s="29">
        <v>-6.1400000000000006</v>
      </c>
      <c r="BR381" s="29">
        <v>0</v>
      </c>
      <c r="BS381" s="29">
        <v>12.2</v>
      </c>
      <c r="BT381" s="30">
        <v>0.34166621438263223</v>
      </c>
      <c r="BU381" s="29">
        <v>23.507364341085275</v>
      </c>
      <c r="BV381" s="29">
        <v>9.8400000000000016</v>
      </c>
      <c r="BW381" s="29">
        <v>3.7000000000000011</v>
      </c>
      <c r="BX381" s="29">
        <v>111.6</v>
      </c>
      <c r="BY381" s="29">
        <v>113.08</v>
      </c>
      <c r="BZ381" s="29">
        <v>143.1</v>
      </c>
      <c r="CA381" s="29">
        <v>150.97999999999999</v>
      </c>
      <c r="CB381" s="29">
        <v>-9.49</v>
      </c>
      <c r="CC381" s="31">
        <v>-0.106</v>
      </c>
      <c r="CD381" s="31">
        <v>-0.16</v>
      </c>
      <c r="CE381" s="31">
        <v>0.36</v>
      </c>
      <c r="CF381" s="31" t="s">
        <v>100</v>
      </c>
      <c r="CG381" s="31" t="s">
        <v>100</v>
      </c>
      <c r="CH381" s="29" t="s">
        <v>100</v>
      </c>
      <c r="CI381" s="29" t="s">
        <v>100</v>
      </c>
      <c r="CJ381" s="29">
        <v>-9.49</v>
      </c>
      <c r="CK381" s="28">
        <f t="shared" si="10"/>
        <v>-0.96443089430894291</v>
      </c>
      <c r="CL381" s="34">
        <f t="shared" si="11"/>
        <v>3.3116969134984768</v>
      </c>
      <c r="CM381" s="29">
        <v>51.6</v>
      </c>
      <c r="CN381" s="29">
        <v>18.100000000000001</v>
      </c>
      <c r="CO381" s="29">
        <v>15.9</v>
      </c>
      <c r="CP381" s="29">
        <v>119.1</v>
      </c>
      <c r="CQ381" s="29">
        <v>68.3</v>
      </c>
      <c r="CR381" s="29">
        <v>130.5</v>
      </c>
      <c r="CS381" s="29">
        <v>9.8400000000000016</v>
      </c>
      <c r="CT381" s="29">
        <v>0</v>
      </c>
      <c r="CU381" s="29">
        <v>55</v>
      </c>
      <c r="CV381" s="29">
        <v>150.97999999999999</v>
      </c>
      <c r="CW381" s="29">
        <v>68.8</v>
      </c>
      <c r="CX381" s="28">
        <v>0.1424731182795699</v>
      </c>
      <c r="CY381" s="28">
        <v>0.31577082013694086</v>
      </c>
      <c r="CZ381" s="31">
        <v>1.8968023255813955</v>
      </c>
      <c r="DA381" s="5">
        <v>12.489932885906043</v>
      </c>
      <c r="DB381" s="9"/>
      <c r="DC381" s="9"/>
    </row>
    <row r="382" spans="1:107" ht="20">
      <c r="A382" s="25" t="s">
        <v>557</v>
      </c>
      <c r="B382" s="25" t="s">
        <v>558</v>
      </c>
      <c r="C382" s="26" t="s">
        <v>106</v>
      </c>
      <c r="D382" s="26" t="s">
        <v>1137</v>
      </c>
      <c r="E382" s="32" t="s">
        <v>99</v>
      </c>
      <c r="F382" s="32" t="s">
        <v>1138</v>
      </c>
      <c r="G382" s="27">
        <v>0.89</v>
      </c>
      <c r="H382" s="27">
        <v>0.90005610277899772</v>
      </c>
      <c r="I382" s="28">
        <v>9.0499999999999997E-2</v>
      </c>
      <c r="J382" s="28">
        <v>0.1425550773014993</v>
      </c>
      <c r="K382" s="28">
        <v>4.7E-2</v>
      </c>
      <c r="L382" s="28">
        <v>0.1081</v>
      </c>
      <c r="M382" s="28">
        <v>8.9722999999999997E-2</v>
      </c>
      <c r="N382" s="28">
        <v>0.14171822805346623</v>
      </c>
      <c r="O382" s="28">
        <v>5.2847221549075424E-2</v>
      </c>
      <c r="P382" s="28">
        <v>3.9450922102092972E-2</v>
      </c>
      <c r="Q382" s="29">
        <v>206.9</v>
      </c>
      <c r="R382" s="29">
        <v>0</v>
      </c>
      <c r="S382" s="29">
        <v>3.33</v>
      </c>
      <c r="T382" s="29">
        <v>3.33</v>
      </c>
      <c r="U382" s="29">
        <v>210.23000000000002</v>
      </c>
      <c r="V382" s="29">
        <v>48.3</v>
      </c>
      <c r="W382" s="29">
        <v>161.93</v>
      </c>
      <c r="X382" s="30">
        <v>0.22974837083194594</v>
      </c>
      <c r="Y382" s="31">
        <v>0.37536656891495601</v>
      </c>
      <c r="Z382" s="30">
        <v>4.8662867163524776E-2</v>
      </c>
      <c r="AA382" s="30">
        <v>1.5839794510773914E-2</v>
      </c>
      <c r="AB382" s="30">
        <v>5.1152073732718899E-2</v>
      </c>
      <c r="AC382" s="30">
        <v>1.6094731754470758E-2</v>
      </c>
      <c r="AD382" s="29">
        <v>6.0999999999999999E-2</v>
      </c>
      <c r="AE382" s="31">
        <v>1.556888888888889</v>
      </c>
      <c r="AF382" s="30" t="s">
        <v>100</v>
      </c>
      <c r="AG382" s="30" t="s">
        <v>100</v>
      </c>
      <c r="AH382" s="31">
        <v>0.21621621621621617</v>
      </c>
      <c r="AI382" s="1" t="s">
        <v>100</v>
      </c>
      <c r="AJ382" s="31">
        <v>15.674242424242426</v>
      </c>
      <c r="AK382" s="31">
        <v>15.213235294117649</v>
      </c>
      <c r="AL382" s="31">
        <v>15.25</v>
      </c>
      <c r="AM382" s="31">
        <v>0.83819478204504949</v>
      </c>
      <c r="AN382" s="31">
        <v>3.178187403993856</v>
      </c>
      <c r="AO382" s="31">
        <v>1.2163433274544386</v>
      </c>
      <c r="AP382" s="31">
        <v>15.570192307692308</v>
      </c>
      <c r="AQ382" s="31">
        <v>13.840170940170941</v>
      </c>
      <c r="AR382" s="31">
        <v>8.0442126179831117</v>
      </c>
      <c r="AS382" s="31">
        <v>0.95196942974720755</v>
      </c>
      <c r="AT382" s="30">
        <v>0.67132352941176476</v>
      </c>
      <c r="AU382" s="30">
        <v>4.4127597873368778E-2</v>
      </c>
      <c r="AV382" s="28">
        <v>0.12</v>
      </c>
      <c r="AW382" s="28">
        <v>0.27</v>
      </c>
      <c r="AX382" s="28">
        <v>0.11599999999999999</v>
      </c>
      <c r="AY382" s="28">
        <v>4.4800000000000006E-2</v>
      </c>
      <c r="AZ382" s="30">
        <v>0.187</v>
      </c>
      <c r="BA382" s="30">
        <v>0.17</v>
      </c>
      <c r="BB382" s="30">
        <v>0.19540229885057472</v>
      </c>
      <c r="BC382" s="30">
        <v>0.18116915015555921</v>
      </c>
      <c r="BD382" s="30">
        <v>8.5159674389480286E-2</v>
      </c>
      <c r="BE382" s="30">
        <v>6.5122103944896689E-2</v>
      </c>
      <c r="BF382" s="30">
        <v>0.29796954314720814</v>
      </c>
      <c r="BG382" s="30">
        <v>0.13589999999999999</v>
      </c>
      <c r="BH382" s="29">
        <v>13.2</v>
      </c>
      <c r="BI382" s="29">
        <v>13.6</v>
      </c>
      <c r="BJ382" s="29">
        <v>10.4</v>
      </c>
      <c r="BK382" s="29">
        <v>10.4</v>
      </c>
      <c r="BL382" s="29">
        <v>170.1</v>
      </c>
      <c r="BM382" s="29">
        <v>159.69999999999999</v>
      </c>
      <c r="BN382" s="29">
        <v>13.2</v>
      </c>
      <c r="BO382" s="29">
        <v>11.7</v>
      </c>
      <c r="BP382" s="29">
        <v>7.3011167512690358</v>
      </c>
      <c r="BQ382" s="29">
        <v>0</v>
      </c>
      <c r="BR382" s="29">
        <v>0</v>
      </c>
      <c r="BS382" s="29">
        <v>1.1829999999999998</v>
      </c>
      <c r="BT382" s="30">
        <v>0.16203000723065797</v>
      </c>
      <c r="BU382" s="29">
        <v>6.118116751269036</v>
      </c>
      <c r="BV382" s="29">
        <v>12.417</v>
      </c>
      <c r="BW382" s="29">
        <v>12.417</v>
      </c>
      <c r="BX382" s="29">
        <v>69.599999999999994</v>
      </c>
      <c r="BY382" s="29">
        <v>40.299999999999997</v>
      </c>
      <c r="BZ382" s="29">
        <v>65.099999999999994</v>
      </c>
      <c r="CA382" s="29">
        <v>20.129999999999995</v>
      </c>
      <c r="CB382" s="29">
        <v>-9.1300000000000008</v>
      </c>
      <c r="CC382" s="31" t="s">
        <v>100</v>
      </c>
      <c r="CD382" s="31">
        <v>0.34399999999999997</v>
      </c>
      <c r="CE382" s="31">
        <v>0.36</v>
      </c>
      <c r="CF382" s="31" t="s">
        <v>100</v>
      </c>
      <c r="CG382" s="31" t="s">
        <v>100</v>
      </c>
      <c r="CH382" s="29" t="s">
        <v>100</v>
      </c>
      <c r="CI382" s="29" t="s">
        <v>100</v>
      </c>
      <c r="CJ382" s="29">
        <v>-9.1300000000000008</v>
      </c>
      <c r="CK382" s="28">
        <f t="shared" si="10"/>
        <v>-0.73528227430136106</v>
      </c>
      <c r="CL382" s="34">
        <f t="shared" si="11"/>
        <v>8.4500745156482875</v>
      </c>
      <c r="CM382" s="29">
        <v>19.7</v>
      </c>
      <c r="CN382" s="29">
        <v>5.87</v>
      </c>
      <c r="CO382" s="29">
        <v>13.6</v>
      </c>
      <c r="CP382" s="29">
        <v>206.9</v>
      </c>
      <c r="CQ382" s="29">
        <v>11.7</v>
      </c>
      <c r="CR382" s="29">
        <v>161.93</v>
      </c>
      <c r="CS382" s="29">
        <v>12.417</v>
      </c>
      <c r="CT382" s="29">
        <v>0</v>
      </c>
      <c r="CU382" s="29">
        <v>10.4</v>
      </c>
      <c r="CV382" s="29">
        <v>20.129999999999995</v>
      </c>
      <c r="CW382" s="29">
        <v>13.2</v>
      </c>
      <c r="CX382" s="28">
        <v>0.19540229885057472</v>
      </c>
      <c r="CY382" s="28">
        <v>0.18116915015555921</v>
      </c>
      <c r="CZ382" s="31">
        <v>12.267424242424244</v>
      </c>
      <c r="DA382" s="5">
        <v>8.6105263157894729</v>
      </c>
      <c r="DB382" s="9"/>
      <c r="DC382" s="9"/>
    </row>
    <row r="383" spans="1:107" ht="20">
      <c r="A383" s="25" t="s">
        <v>1017</v>
      </c>
      <c r="B383" s="25" t="s">
        <v>1018</v>
      </c>
      <c r="C383" s="26" t="s">
        <v>107</v>
      </c>
      <c r="D383" s="26" t="s">
        <v>1137</v>
      </c>
      <c r="E383" s="32" t="s">
        <v>99</v>
      </c>
      <c r="F383" s="32" t="s">
        <v>1138</v>
      </c>
      <c r="G383" s="27">
        <v>0.88</v>
      </c>
      <c r="H383" s="27">
        <v>1.2670787284788565</v>
      </c>
      <c r="I383" s="28">
        <v>9.0499999999999997E-2</v>
      </c>
      <c r="J383" s="28">
        <v>0.17577062492733653</v>
      </c>
      <c r="K383" s="28">
        <v>3.2000000000000001E-2</v>
      </c>
      <c r="L383" s="28">
        <v>9.3100000000000002E-2</v>
      </c>
      <c r="M383" s="28">
        <v>7.7272999999999994E-2</v>
      </c>
      <c r="N383" s="28">
        <v>0.14554952391480508</v>
      </c>
      <c r="O383" s="28">
        <v>6.2690913534201947E-2</v>
      </c>
      <c r="P383" s="28">
        <v>-1.0172158235879858E-2</v>
      </c>
      <c r="Q383" s="29">
        <v>2923.9</v>
      </c>
      <c r="R383" s="29">
        <v>0</v>
      </c>
      <c r="S383" s="29">
        <v>1294.2</v>
      </c>
      <c r="T383" s="29">
        <v>1294.2</v>
      </c>
      <c r="U383" s="29">
        <v>4218.1000000000004</v>
      </c>
      <c r="V383" s="29">
        <v>53.2</v>
      </c>
      <c r="W383" s="29">
        <v>4164.9000000000005</v>
      </c>
      <c r="X383" s="30">
        <v>1.2612313600910361E-2</v>
      </c>
      <c r="Y383" s="31">
        <v>0.17010047055831107</v>
      </c>
      <c r="Z383" s="30">
        <v>0.8137063816409934</v>
      </c>
      <c r="AA383" s="30">
        <v>0.30682060643417652</v>
      </c>
      <c r="AB383" s="30">
        <v>4.3678704016199799</v>
      </c>
      <c r="AC383" s="30">
        <v>0.44262799685351756</v>
      </c>
      <c r="AD383" s="29">
        <v>0.62</v>
      </c>
      <c r="AE383" s="31">
        <v>0.66241666666666676</v>
      </c>
      <c r="AF383" s="30">
        <v>0.13784048752090222</v>
      </c>
      <c r="AG383" s="30">
        <v>0.31014109692202996</v>
      </c>
      <c r="AH383" s="31">
        <v>0.15408805031446537</v>
      </c>
      <c r="AI383" s="1">
        <v>2.3631901840490799</v>
      </c>
      <c r="AJ383" s="31">
        <v>27.820171265461468</v>
      </c>
      <c r="AK383" s="31">
        <v>34.933094384707289</v>
      </c>
      <c r="AL383" s="31">
        <v>26.956521739130434</v>
      </c>
      <c r="AM383" s="31">
        <v>0.85076976346976962</v>
      </c>
      <c r="AN383" s="31">
        <v>9.868039149510631</v>
      </c>
      <c r="AO383" s="31">
        <v>10.950936329588016</v>
      </c>
      <c r="AP383" s="31">
        <v>21.624610591900314</v>
      </c>
      <c r="AQ383" s="31">
        <v>21.325652841781874</v>
      </c>
      <c r="AR383" s="31">
        <v>2.7967365028203064</v>
      </c>
      <c r="AS383" s="31">
        <v>15.598876404494384</v>
      </c>
      <c r="AT383" s="30">
        <v>0.26284348864994023</v>
      </c>
      <c r="AU383" s="30">
        <v>7.5241971339649093E-3</v>
      </c>
      <c r="AV383" s="28">
        <v>0.28499999999999998</v>
      </c>
      <c r="AW383" s="28" t="s">
        <v>100</v>
      </c>
      <c r="AX383" s="28">
        <v>0.46500000000000002</v>
      </c>
      <c r="AY383" s="28" t="s">
        <v>100</v>
      </c>
      <c r="AZ383" s="30">
        <v>0.32700000000000001</v>
      </c>
      <c r="BA383" s="30">
        <v>0.253</v>
      </c>
      <c r="BB383" s="30">
        <v>0.23846153846153847</v>
      </c>
      <c r="BC383" s="30">
        <v>0.13537736567892522</v>
      </c>
      <c r="BD383" s="30">
        <v>0.32644305772230892</v>
      </c>
      <c r="BE383" s="30">
        <v>0.75117004680187216</v>
      </c>
      <c r="BF383" s="30">
        <v>6.2486002239641666E-3</v>
      </c>
      <c r="BG383" s="30">
        <v>0.1231</v>
      </c>
      <c r="BH383" s="29">
        <v>105.1</v>
      </c>
      <c r="BI383" s="29">
        <v>83.7</v>
      </c>
      <c r="BJ383" s="29">
        <v>192.6</v>
      </c>
      <c r="BK383" s="29">
        <v>192.6</v>
      </c>
      <c r="BL383" s="29">
        <v>267</v>
      </c>
      <c r="BM383" s="29">
        <v>256.39999999999998</v>
      </c>
      <c r="BN383" s="29">
        <v>202</v>
      </c>
      <c r="BO383" s="29">
        <v>195.3</v>
      </c>
      <c r="BP383" s="29">
        <v>191.39651959686449</v>
      </c>
      <c r="BQ383" s="29">
        <v>-139.10000000000014</v>
      </c>
      <c r="BR383" s="29">
        <v>0</v>
      </c>
      <c r="BS383" s="29">
        <v>20.21</v>
      </c>
      <c r="BT383" s="30">
        <v>0.10559230670739472</v>
      </c>
      <c r="BU383" s="29">
        <v>171.18651959686449</v>
      </c>
      <c r="BV383" s="29">
        <v>202.59000000000015</v>
      </c>
      <c r="BW383" s="29">
        <v>63.49</v>
      </c>
      <c r="BX383" s="29">
        <v>351</v>
      </c>
      <c r="BY383" s="29">
        <v>1413.8000000000002</v>
      </c>
      <c r="BZ383" s="29">
        <v>296.3</v>
      </c>
      <c r="CA383" s="29">
        <v>1489.2</v>
      </c>
      <c r="CB383" s="29">
        <v>-22</v>
      </c>
      <c r="CC383" s="31">
        <v>0.28499999999999998</v>
      </c>
      <c r="CD383" s="31">
        <v>0.14399999999999999</v>
      </c>
      <c r="CE383" s="31">
        <v>0.36</v>
      </c>
      <c r="CF383" s="31" t="s">
        <v>100</v>
      </c>
      <c r="CG383" s="31" t="s">
        <v>100</v>
      </c>
      <c r="CH383" s="29" t="s">
        <v>100</v>
      </c>
      <c r="CI383" s="29" t="s">
        <v>100</v>
      </c>
      <c r="CJ383" s="29">
        <v>-62.5</v>
      </c>
      <c r="CK383" s="28">
        <f t="shared" si="10"/>
        <v>-0.30850486203662547</v>
      </c>
      <c r="CL383" s="34">
        <f t="shared" si="11"/>
        <v>0.17929089443996776</v>
      </c>
      <c r="CM383" s="29">
        <v>89.3</v>
      </c>
      <c r="CN383" s="29">
        <v>0.55800000000000005</v>
      </c>
      <c r="CO383" s="29">
        <v>83.7</v>
      </c>
      <c r="CP383" s="29">
        <v>2923.9</v>
      </c>
      <c r="CQ383" s="29">
        <v>195.3</v>
      </c>
      <c r="CR383" s="29">
        <v>4164.9000000000005</v>
      </c>
      <c r="CS383" s="29">
        <v>202.59000000000015</v>
      </c>
      <c r="CT383" s="29">
        <v>0</v>
      </c>
      <c r="CU383" s="29">
        <v>192.6</v>
      </c>
      <c r="CV383" s="29">
        <v>1489.2</v>
      </c>
      <c r="CW383" s="29">
        <v>202</v>
      </c>
      <c r="CX383" s="28">
        <v>0.23846153846153847</v>
      </c>
      <c r="CY383" s="28">
        <v>0.13537736567892522</v>
      </c>
      <c r="CZ383" s="31">
        <v>20.61831683168317</v>
      </c>
      <c r="DA383" s="5">
        <v>1.6400000000000003</v>
      </c>
      <c r="DB383" s="9"/>
      <c r="DC383" s="9"/>
    </row>
    <row r="384" spans="1:107" ht="20">
      <c r="A384" s="25" t="s">
        <v>743</v>
      </c>
      <c r="B384" s="25" t="s">
        <v>744</v>
      </c>
      <c r="C384" s="26" t="s">
        <v>139</v>
      </c>
      <c r="D384" s="26" t="s">
        <v>1137</v>
      </c>
      <c r="E384" s="32" t="s">
        <v>99</v>
      </c>
      <c r="F384" s="32" t="s">
        <v>1138</v>
      </c>
      <c r="G384" s="27">
        <v>0.83</v>
      </c>
      <c r="H384" s="27">
        <v>4.3136944444444438</v>
      </c>
      <c r="I384" s="28">
        <v>9.0499999999999997E-2</v>
      </c>
      <c r="J384" s="28">
        <v>0.45148934722222211</v>
      </c>
      <c r="K384" s="28">
        <v>4.7E-2</v>
      </c>
      <c r="L384" s="28">
        <v>0.1081</v>
      </c>
      <c r="M384" s="28">
        <v>8.9722999999999997E-2</v>
      </c>
      <c r="N384" s="28">
        <v>0.15933063495456973</v>
      </c>
      <c r="O384" s="28">
        <v>-0.73469736727234736</v>
      </c>
      <c r="P384" s="28">
        <v>-0.16815062174401682</v>
      </c>
      <c r="Q384" s="29">
        <v>36</v>
      </c>
      <c r="R384" s="29">
        <v>0</v>
      </c>
      <c r="S384" s="29">
        <v>151.1</v>
      </c>
      <c r="T384" s="29">
        <v>151.1</v>
      </c>
      <c r="U384" s="29">
        <v>187.1</v>
      </c>
      <c r="V384" s="29">
        <v>5.78</v>
      </c>
      <c r="W384" s="29">
        <v>181.32</v>
      </c>
      <c r="X384" s="30">
        <v>3.0892570817744523E-2</v>
      </c>
      <c r="Y384" s="31">
        <v>4.536766821488758</v>
      </c>
      <c r="Z384" s="30">
        <v>0.5879377431906615</v>
      </c>
      <c r="AA384" s="30">
        <v>0.80758952431854625</v>
      </c>
      <c r="AB384" s="30">
        <v>1.4268177525967893</v>
      </c>
      <c r="AC384" s="30">
        <v>4.197222222222222</v>
      </c>
      <c r="AD384" s="29">
        <v>4.0000000000000001E-3</v>
      </c>
      <c r="AE384" s="31">
        <v>0.96319444444444446</v>
      </c>
      <c r="AF384" s="30">
        <v>0.19748417658131498</v>
      </c>
      <c r="AG384" s="30" t="s">
        <v>100</v>
      </c>
      <c r="AH384" s="31">
        <v>0.94117647058823528</v>
      </c>
      <c r="AI384" s="1" t="s">
        <v>100</v>
      </c>
      <c r="AJ384" s="31" t="s">
        <v>100</v>
      </c>
      <c r="AK384" s="31" t="s">
        <v>100</v>
      </c>
      <c r="AL384" s="31" t="s">
        <v>100</v>
      </c>
      <c r="AM384" s="31" t="s">
        <v>100</v>
      </c>
      <c r="AN384" s="31">
        <v>0.33994334277620397</v>
      </c>
      <c r="AO384" s="31">
        <v>0.6</v>
      </c>
      <c r="AP384" s="31" t="s">
        <v>100</v>
      </c>
      <c r="AQ384" s="31">
        <v>30.06965174129353</v>
      </c>
      <c r="AR384" s="31">
        <v>0.72175782182947212</v>
      </c>
      <c r="AS384" s="31">
        <v>3.0219999999999998</v>
      </c>
      <c r="AT384" s="30" t="s">
        <v>100</v>
      </c>
      <c r="AU384" s="30">
        <v>0</v>
      </c>
      <c r="AV384" s="28" t="s">
        <v>100</v>
      </c>
      <c r="AW384" s="28" t="s">
        <v>100</v>
      </c>
      <c r="AX384" s="28">
        <v>-0.06</v>
      </c>
      <c r="AY384" s="28">
        <v>0.158</v>
      </c>
      <c r="AZ384" s="30" t="s">
        <v>100</v>
      </c>
      <c r="BA384" s="30" t="s">
        <v>100</v>
      </c>
      <c r="BB384" s="30">
        <v>-0.2832080200501253</v>
      </c>
      <c r="BC384" s="30">
        <v>-8.8199867894470999E-3</v>
      </c>
      <c r="BD384" s="30">
        <v>-0.63602251407129462</v>
      </c>
      <c r="BE384" s="30">
        <v>-4.2589118198874301E-2</v>
      </c>
      <c r="BF384" s="30">
        <v>0</v>
      </c>
      <c r="BG384" s="30">
        <v>0.10800000000000001</v>
      </c>
      <c r="BH384" s="29">
        <v>-34.299999999999997</v>
      </c>
      <c r="BI384" s="29">
        <v>-33.9</v>
      </c>
      <c r="BJ384" s="29">
        <v>-2.27</v>
      </c>
      <c r="BK384" s="29">
        <v>-2.27</v>
      </c>
      <c r="BL384" s="29">
        <v>60</v>
      </c>
      <c r="BM384" s="29">
        <v>53.3</v>
      </c>
      <c r="BN384" s="29">
        <v>9.56</v>
      </c>
      <c r="BO384" s="29">
        <v>6.03</v>
      </c>
      <c r="BP384" s="29">
        <v>-2.27</v>
      </c>
      <c r="BQ384" s="29">
        <v>-6.5</v>
      </c>
      <c r="BR384" s="29">
        <v>0</v>
      </c>
      <c r="BS384" s="29">
        <v>24.7</v>
      </c>
      <c r="BT384" s="30" t="s">
        <v>100</v>
      </c>
      <c r="BU384" s="29">
        <v>-26.97</v>
      </c>
      <c r="BV384" s="29">
        <v>-52.099999999999994</v>
      </c>
      <c r="BW384" s="29">
        <v>-58.599999999999994</v>
      </c>
      <c r="BX384" s="29">
        <v>119.7</v>
      </c>
      <c r="BY384" s="29">
        <v>257.37</v>
      </c>
      <c r="BZ384" s="29">
        <v>105.9</v>
      </c>
      <c r="CA384" s="29">
        <v>251.22</v>
      </c>
      <c r="CB384" s="29">
        <v>0</v>
      </c>
      <c r="CC384" s="31" t="s">
        <v>100</v>
      </c>
      <c r="CD384" s="31">
        <v>2.5000000000000001E-2</v>
      </c>
      <c r="CE384" s="31">
        <v>0.36</v>
      </c>
      <c r="CF384" s="31" t="s">
        <v>100</v>
      </c>
      <c r="CG384" s="31" t="s">
        <v>100</v>
      </c>
      <c r="CH384" s="29" t="s">
        <v>100</v>
      </c>
      <c r="CI384" s="29" t="s">
        <v>100</v>
      </c>
      <c r="CJ384" s="29">
        <v>0</v>
      </c>
      <c r="CK384" s="28">
        <f t="shared" si="10"/>
        <v>0</v>
      </c>
      <c r="CL384" s="34">
        <f t="shared" si="11"/>
        <v>0.23883448770002388</v>
      </c>
      <c r="CM384" s="29" t="s">
        <v>100</v>
      </c>
      <c r="CN384" s="29" t="s">
        <v>100</v>
      </c>
      <c r="CO384" s="29" t="s">
        <v>100</v>
      </c>
      <c r="CP384" s="29" t="s">
        <v>100</v>
      </c>
      <c r="CQ384" s="29">
        <v>6.03</v>
      </c>
      <c r="CR384" s="29">
        <v>181.32</v>
      </c>
      <c r="CS384" s="29" t="s">
        <v>100</v>
      </c>
      <c r="CT384" s="29">
        <v>0</v>
      </c>
      <c r="CU384" s="29">
        <v>-2.27</v>
      </c>
      <c r="CV384" s="29">
        <v>251.22</v>
      </c>
      <c r="CW384" s="29">
        <v>9.56</v>
      </c>
      <c r="CX384" s="28">
        <v>-0.2832080200501253</v>
      </c>
      <c r="CY384" s="28">
        <v>-8.8199867894470999E-3</v>
      </c>
      <c r="CZ384" s="31">
        <v>18.966527196652716</v>
      </c>
      <c r="DA384" s="5">
        <v>7.3991031390134534</v>
      </c>
      <c r="DB384" s="9"/>
      <c r="DC384" s="9"/>
    </row>
    <row r="385" spans="1:107" ht="20">
      <c r="A385" s="25" t="s">
        <v>1063</v>
      </c>
      <c r="B385" s="25" t="s">
        <v>1064</v>
      </c>
      <c r="C385" s="26" t="s">
        <v>181</v>
      </c>
      <c r="D385" s="26" t="s">
        <v>1137</v>
      </c>
      <c r="E385" s="32" t="s">
        <v>99</v>
      </c>
      <c r="F385" s="32" t="s">
        <v>1138</v>
      </c>
      <c r="G385" s="27">
        <v>0.81</v>
      </c>
      <c r="H385" s="27">
        <v>1.4616550748894188</v>
      </c>
      <c r="I385" s="28">
        <v>9.0499999999999997E-2</v>
      </c>
      <c r="J385" s="28">
        <v>0.19337978427749242</v>
      </c>
      <c r="K385" s="28">
        <v>3.2000000000000001E-2</v>
      </c>
      <c r="L385" s="28">
        <v>9.3100000000000002E-2</v>
      </c>
      <c r="M385" s="28">
        <v>7.7272999999999994E-2</v>
      </c>
      <c r="N385" s="28">
        <v>0.14161546826111415</v>
      </c>
      <c r="O385" s="28">
        <v>-0.22400478427749243</v>
      </c>
      <c r="P385" s="28">
        <v>-0.12359576330950403</v>
      </c>
      <c r="Q385" s="29">
        <v>54.2</v>
      </c>
      <c r="R385" s="29">
        <v>4.574146921599122E-3</v>
      </c>
      <c r="S385" s="29">
        <v>43.6</v>
      </c>
      <c r="T385" s="29">
        <v>43.6045741469216</v>
      </c>
      <c r="U385" s="29">
        <v>97.804574146921595</v>
      </c>
      <c r="V385" s="29">
        <v>0.29499999999999998</v>
      </c>
      <c r="W385" s="29">
        <v>97.509574146921594</v>
      </c>
      <c r="X385" s="30">
        <v>3.0162188483828199E-3</v>
      </c>
      <c r="Y385" s="31">
        <v>9.6958609650125774E-2</v>
      </c>
      <c r="Z385" s="30">
        <v>0.51907380746503695</v>
      </c>
      <c r="AA385" s="30">
        <v>0.44583368955135988</v>
      </c>
      <c r="AB385" s="30">
        <v>1.0793211422505347</v>
      </c>
      <c r="AC385" s="30">
        <v>0.80451243813508477</v>
      </c>
      <c r="AD385" s="29">
        <v>2.5000000000000001E-2</v>
      </c>
      <c r="AE385" s="31">
        <v>0.46788888888888891</v>
      </c>
      <c r="AF385" s="30">
        <v>0.1</v>
      </c>
      <c r="AG385" s="30">
        <v>0.26849999999999996</v>
      </c>
      <c r="AH385" s="31">
        <v>0.23333333333333331</v>
      </c>
      <c r="AI385" s="1">
        <v>0.46987951807228912</v>
      </c>
      <c r="AJ385" s="31" t="s">
        <v>100</v>
      </c>
      <c r="AK385" s="31" t="s">
        <v>100</v>
      </c>
      <c r="AL385" s="31" t="s">
        <v>100</v>
      </c>
      <c r="AM385" s="31" t="s">
        <v>100</v>
      </c>
      <c r="AN385" s="31">
        <v>1.3415841584158417</v>
      </c>
      <c r="AO385" s="31">
        <v>2.0223880597014925</v>
      </c>
      <c r="AP385" s="31">
        <v>49.900370574021053</v>
      </c>
      <c r="AQ385" s="31">
        <v>22.493558050039585</v>
      </c>
      <c r="AR385" s="31">
        <v>1.1648556947115647</v>
      </c>
      <c r="AS385" s="31">
        <v>3.6384169457806563</v>
      </c>
      <c r="AT385" s="30" t="s">
        <v>100</v>
      </c>
      <c r="AU385" s="30">
        <v>0</v>
      </c>
      <c r="AV385" s="28" t="s">
        <v>100</v>
      </c>
      <c r="AW385" s="28" t="s">
        <v>100</v>
      </c>
      <c r="AX385" s="28">
        <v>0.26400000000000001</v>
      </c>
      <c r="AY385" s="28" t="s">
        <v>100</v>
      </c>
      <c r="AZ385" s="30" t="s">
        <v>100</v>
      </c>
      <c r="BA385" s="30" t="s">
        <v>100</v>
      </c>
      <c r="BB385" s="30">
        <v>-3.0624999999999999E-2</v>
      </c>
      <c r="BC385" s="30">
        <v>1.8019704951610128E-2</v>
      </c>
      <c r="BD385" s="30">
        <v>-6.074380165289256E-2</v>
      </c>
      <c r="BE385" s="30">
        <v>8.0747321099821495E-2</v>
      </c>
      <c r="BF385" s="30">
        <v>0</v>
      </c>
      <c r="BG385" s="30" t="s">
        <v>100</v>
      </c>
      <c r="BH385" s="29">
        <v>-0.81499999999999995</v>
      </c>
      <c r="BI385" s="29">
        <v>-1.47</v>
      </c>
      <c r="BJ385" s="29">
        <v>1.95</v>
      </c>
      <c r="BK385" s="29">
        <v>1.9540851706156801</v>
      </c>
      <c r="BL385" s="29">
        <v>26.8</v>
      </c>
      <c r="BM385" s="29">
        <v>24.2</v>
      </c>
      <c r="BN385" s="29">
        <v>5.0599999999999996</v>
      </c>
      <c r="BO385" s="29">
        <v>4.335</v>
      </c>
      <c r="BP385" s="29">
        <v>1.9540851706156801</v>
      </c>
      <c r="BQ385" s="29">
        <v>-13.379999999999999</v>
      </c>
      <c r="BR385" s="29">
        <v>0</v>
      </c>
      <c r="BS385" s="29">
        <v>9.7200000000000006</v>
      </c>
      <c r="BT385" s="30">
        <v>4.9741946493240556</v>
      </c>
      <c r="BU385" s="29">
        <v>-7.7659148293843208</v>
      </c>
      <c r="BV385" s="29">
        <v>2.1899999999999977</v>
      </c>
      <c r="BW385" s="29">
        <v>-11.190000000000001</v>
      </c>
      <c r="BX385" s="29">
        <v>48</v>
      </c>
      <c r="BY385" s="29">
        <v>108.4415741469216</v>
      </c>
      <c r="BZ385" s="29">
        <v>40.4</v>
      </c>
      <c r="CA385" s="29">
        <v>83.709574146921597</v>
      </c>
      <c r="CB385" s="29">
        <v>0</v>
      </c>
      <c r="CC385" s="31">
        <v>0.17899999999999999</v>
      </c>
      <c r="CD385" s="31">
        <v>0.14699999999999999</v>
      </c>
      <c r="CE385" s="31">
        <v>0.36</v>
      </c>
      <c r="CF385" s="31" t="s">
        <v>100</v>
      </c>
      <c r="CG385" s="31" t="s">
        <v>100</v>
      </c>
      <c r="CH385" s="29" t="s">
        <v>100</v>
      </c>
      <c r="CI385" s="29" t="s">
        <v>100</v>
      </c>
      <c r="CJ385" s="29">
        <v>0</v>
      </c>
      <c r="CK385" s="28">
        <f t="shared" si="10"/>
        <v>0</v>
      </c>
      <c r="CL385" s="34">
        <f t="shared" si="11"/>
        <v>0.32015453755579243</v>
      </c>
      <c r="CM385" s="29" t="s">
        <v>100</v>
      </c>
      <c r="CN385" s="29" t="s">
        <v>100</v>
      </c>
      <c r="CO385" s="29" t="s">
        <v>100</v>
      </c>
      <c r="CP385" s="29" t="s">
        <v>100</v>
      </c>
      <c r="CQ385" s="29">
        <v>4.335</v>
      </c>
      <c r="CR385" s="29">
        <v>97.509574146921594</v>
      </c>
      <c r="CS385" s="29" t="s">
        <v>100</v>
      </c>
      <c r="CT385" s="29">
        <v>0</v>
      </c>
      <c r="CU385" s="29">
        <v>1.9540851706156801</v>
      </c>
      <c r="CV385" s="29">
        <v>83.709574146921597</v>
      </c>
      <c r="CW385" s="29">
        <v>5.0599999999999996</v>
      </c>
      <c r="CX385" s="28">
        <v>-3.0624999999999999E-2</v>
      </c>
      <c r="CY385" s="28">
        <v>1.8019704951610128E-2</v>
      </c>
      <c r="CZ385" s="31">
        <v>19.27066682745486</v>
      </c>
      <c r="DA385" s="5">
        <v>15.961589403973511</v>
      </c>
      <c r="DB385" s="9"/>
      <c r="DC385" s="9"/>
    </row>
    <row r="386" spans="1:107" ht="20">
      <c r="A386" s="25" t="s">
        <v>527</v>
      </c>
      <c r="B386" s="25" t="s">
        <v>528</v>
      </c>
      <c r="C386" s="26" t="s">
        <v>133</v>
      </c>
      <c r="D386" s="26" t="s">
        <v>1137</v>
      </c>
      <c r="E386" s="32" t="s">
        <v>99</v>
      </c>
      <c r="F386" s="32" t="s">
        <v>1138</v>
      </c>
      <c r="G386" s="27">
        <v>0.75</v>
      </c>
      <c r="H386" s="27">
        <v>1.0984141791044777</v>
      </c>
      <c r="I386" s="28">
        <v>9.0499999999999997E-2</v>
      </c>
      <c r="J386" s="28">
        <v>0.16050648320895522</v>
      </c>
      <c r="K386" s="28">
        <v>3.2000000000000001E-2</v>
      </c>
      <c r="L386" s="28">
        <v>9.3100000000000002E-2</v>
      </c>
      <c r="M386" s="28">
        <v>7.7272999999999994E-2</v>
      </c>
      <c r="N386" s="28">
        <v>0.12041917698259187</v>
      </c>
      <c r="O386" s="28">
        <v>-0.16081898320895521</v>
      </c>
      <c r="P386" s="28">
        <v>-0.11307963942142905</v>
      </c>
      <c r="Q386" s="29">
        <v>53.6</v>
      </c>
      <c r="R386" s="29">
        <v>0</v>
      </c>
      <c r="S386" s="29">
        <v>49.8</v>
      </c>
      <c r="T386" s="29">
        <v>49.8</v>
      </c>
      <c r="U386" s="29">
        <v>103.4</v>
      </c>
      <c r="V386" s="29">
        <v>4.2300000000000004</v>
      </c>
      <c r="W386" s="29">
        <v>99.17</v>
      </c>
      <c r="X386" s="30">
        <v>4.0909090909090909E-2</v>
      </c>
      <c r="Y386" s="31">
        <v>4.6296296296296294E-3</v>
      </c>
      <c r="Z386" s="30">
        <v>0.2608695652173913</v>
      </c>
      <c r="AA386" s="30">
        <v>0.48162475822050282</v>
      </c>
      <c r="AB386" s="30">
        <v>0.3529411764705882</v>
      </c>
      <c r="AC386" s="30">
        <v>0.92910447761194026</v>
      </c>
      <c r="AD386" s="29">
        <v>1.9E-2</v>
      </c>
      <c r="AE386" s="31">
        <v>1.0303333333333335</v>
      </c>
      <c r="AF386" s="30">
        <v>5.4772255750516613E-2</v>
      </c>
      <c r="AG386" s="30">
        <v>0.45187110994176205</v>
      </c>
      <c r="AH386" s="31">
        <v>0.22448979591836732</v>
      </c>
      <c r="AI386" s="1">
        <v>0.95031055900621109</v>
      </c>
      <c r="AJ386" s="31">
        <v>22.057613168724281</v>
      </c>
      <c r="AK386" s="31" t="s">
        <v>100</v>
      </c>
      <c r="AL386" s="31" t="s">
        <v>100</v>
      </c>
      <c r="AM386" s="31" t="s">
        <v>100</v>
      </c>
      <c r="AN386" s="31">
        <v>0.37987243090007089</v>
      </c>
      <c r="AO386" s="31">
        <v>0.26469135802469135</v>
      </c>
      <c r="AP386" s="31">
        <v>32.408496732026144</v>
      </c>
      <c r="AQ386" s="31">
        <v>7.1345323741007194</v>
      </c>
      <c r="AR386" s="31">
        <v>0.53125837038624313</v>
      </c>
      <c r="AS386" s="31">
        <v>0.48972839506172838</v>
      </c>
      <c r="AT386" s="30" t="s">
        <v>100</v>
      </c>
      <c r="AU386" s="30">
        <v>1.9589552238805971E-2</v>
      </c>
      <c r="AV386" s="28" t="e">
        <v>#VALUE!</v>
      </c>
      <c r="AW386" s="28" t="e">
        <v>#VALUE!</v>
      </c>
      <c r="AX386" s="28">
        <v>8.6199999999999999E-2</v>
      </c>
      <c r="AY386" s="28">
        <v>9.5600000000000004E-2</v>
      </c>
      <c r="AZ386" s="30" t="s">
        <v>100</v>
      </c>
      <c r="BA386" s="30" t="s">
        <v>100</v>
      </c>
      <c r="BB386" s="30">
        <v>-3.1250000000000001E-4</v>
      </c>
      <c r="BC386" s="30">
        <v>7.3395375611628125E-3</v>
      </c>
      <c r="BD386" s="30">
        <v>-2.3999999999999998E-4</v>
      </c>
      <c r="BE386" s="30">
        <v>1.6320000000000001E-2</v>
      </c>
      <c r="BF386" s="30">
        <v>0.5</v>
      </c>
      <c r="BG386" s="30">
        <v>1.5700000000000002E-2</v>
      </c>
      <c r="BH386" s="29">
        <v>2.4300000000000002</v>
      </c>
      <c r="BI386" s="29">
        <v>-4.4999999999999998E-2</v>
      </c>
      <c r="BJ386" s="29">
        <v>3.06</v>
      </c>
      <c r="BK386" s="29">
        <v>3.06</v>
      </c>
      <c r="BL386" s="29">
        <v>202.5</v>
      </c>
      <c r="BM386" s="29">
        <v>187.5</v>
      </c>
      <c r="BN386" s="29">
        <v>18.5</v>
      </c>
      <c r="BO386" s="29">
        <v>13.9</v>
      </c>
      <c r="BP386" s="29">
        <v>1.53</v>
      </c>
      <c r="BQ386" s="29">
        <v>14.048</v>
      </c>
      <c r="BR386" s="29">
        <v>0</v>
      </c>
      <c r="BS386" s="29">
        <v>7.49</v>
      </c>
      <c r="BT386" s="30">
        <v>4.8954248366013076</v>
      </c>
      <c r="BU386" s="29">
        <v>-5.96</v>
      </c>
      <c r="BV386" s="29">
        <v>-21.582999999999998</v>
      </c>
      <c r="BW386" s="29">
        <v>-7.5350000000000001</v>
      </c>
      <c r="BX386" s="29">
        <v>144</v>
      </c>
      <c r="BY386" s="29">
        <v>208.46</v>
      </c>
      <c r="BZ386" s="29">
        <v>141.1</v>
      </c>
      <c r="CA386" s="29">
        <v>186.67</v>
      </c>
      <c r="CB386" s="29">
        <v>-1.05</v>
      </c>
      <c r="CC386" s="31">
        <v>0.16500000000000001</v>
      </c>
      <c r="CD386" s="31">
        <v>0.78900000000000003</v>
      </c>
      <c r="CE386" s="31">
        <v>0.36</v>
      </c>
      <c r="CF386" s="31">
        <v>0.45787432946869655</v>
      </c>
      <c r="CG386" s="31">
        <v>0.85407066407756971</v>
      </c>
      <c r="CH386" s="29">
        <v>12.169</v>
      </c>
      <c r="CI386" s="29">
        <v>7.0409999999999995</v>
      </c>
      <c r="CJ386" s="29">
        <v>-1.05</v>
      </c>
      <c r="CK386" s="28" t="str">
        <f t="shared" ref="CK386:CK449" si="12">IF(CJ386=0,0,IF(BV386&gt;0,CJ386/BV386,"NA"))</f>
        <v>NA</v>
      </c>
      <c r="CL386" s="34">
        <f t="shared" si="11"/>
        <v>1.0848020571061232</v>
      </c>
      <c r="CM386" s="29">
        <v>1.81</v>
      </c>
      <c r="CN386" s="29">
        <v>1.85</v>
      </c>
      <c r="CO386" s="29" t="s">
        <v>100</v>
      </c>
      <c r="CP386" s="29" t="s">
        <v>100</v>
      </c>
      <c r="CQ386" s="29">
        <v>13.9</v>
      </c>
      <c r="CR386" s="29">
        <v>99.17</v>
      </c>
      <c r="CS386" s="29">
        <v>-21.582999999999998</v>
      </c>
      <c r="CT386" s="29">
        <v>0</v>
      </c>
      <c r="CU386" s="29">
        <v>3.06</v>
      </c>
      <c r="CV386" s="29">
        <v>186.67</v>
      </c>
      <c r="CW386" s="29">
        <v>18.5</v>
      </c>
      <c r="CX386" s="28">
        <v>-3.1250000000000001E-4</v>
      </c>
      <c r="CY386" s="28">
        <v>7.3395375611628125E-3</v>
      </c>
      <c r="CZ386" s="31">
        <v>5.3605405405405406</v>
      </c>
      <c r="DA386" s="5">
        <v>6.3220121951219515</v>
      </c>
      <c r="DB386" s="9"/>
      <c r="DC386" s="9"/>
    </row>
    <row r="387" spans="1:107" ht="20">
      <c r="A387" s="25" t="s">
        <v>829</v>
      </c>
      <c r="B387" s="25" t="s">
        <v>830</v>
      </c>
      <c r="C387" s="26" t="s">
        <v>146</v>
      </c>
      <c r="D387" s="26" t="s">
        <v>1137</v>
      </c>
      <c r="E387" s="32" t="s">
        <v>99</v>
      </c>
      <c r="F387" s="32" t="s">
        <v>1138</v>
      </c>
      <c r="G387" s="27">
        <v>0.45</v>
      </c>
      <c r="H387" s="27">
        <v>0.68380281690140843</v>
      </c>
      <c r="I387" s="28">
        <v>9.0499999999999997E-2</v>
      </c>
      <c r="J387" s="28">
        <v>0.12298415492957745</v>
      </c>
      <c r="K387" s="28">
        <v>3.2000000000000001E-2</v>
      </c>
      <c r="L387" s="28">
        <v>9.3100000000000002E-2</v>
      </c>
      <c r="M387" s="28">
        <v>7.7272999999999994E-2</v>
      </c>
      <c r="N387" s="28">
        <v>0.10365911382113821</v>
      </c>
      <c r="O387" s="28">
        <v>-6.9088051033473555E-2</v>
      </c>
      <c r="P387" s="28">
        <v>-0.10365911382113821</v>
      </c>
      <c r="Q387" s="29">
        <v>28.4</v>
      </c>
      <c r="R387" s="29">
        <v>0</v>
      </c>
      <c r="S387" s="29">
        <v>20.8</v>
      </c>
      <c r="T387" s="29">
        <v>20.8</v>
      </c>
      <c r="U387" s="29">
        <v>49.2</v>
      </c>
      <c r="V387" s="29">
        <v>13</v>
      </c>
      <c r="W387" s="29">
        <v>36.200000000000003</v>
      </c>
      <c r="X387" s="30">
        <v>0.26422764227642276</v>
      </c>
      <c r="Y387" s="31">
        <v>7.8155814938717077E-3</v>
      </c>
      <c r="Z387" s="30">
        <v>0.32859399684044238</v>
      </c>
      <c r="AA387" s="30">
        <v>0.42276422764227639</v>
      </c>
      <c r="AB387" s="30">
        <v>0.48941176470588238</v>
      </c>
      <c r="AC387" s="30">
        <v>0.73239436619718312</v>
      </c>
      <c r="AD387" s="29">
        <v>4.0000000000000001E-3</v>
      </c>
      <c r="AE387" s="31">
        <v>0.48166666666666669</v>
      </c>
      <c r="AF387" s="30">
        <v>7.7459666924148338E-2</v>
      </c>
      <c r="AG387" s="30">
        <v>0.2846642759462451</v>
      </c>
      <c r="AH387" s="31">
        <v>0.2</v>
      </c>
      <c r="AI387" s="1" t="s">
        <v>100</v>
      </c>
      <c r="AJ387" s="31">
        <v>13.027522935779816</v>
      </c>
      <c r="AK387" s="31">
        <v>11.405622489959837</v>
      </c>
      <c r="AL387" s="31" t="s">
        <v>100</v>
      </c>
      <c r="AM387" s="31" t="s">
        <v>100</v>
      </c>
      <c r="AN387" s="31">
        <v>0.66823529411764704</v>
      </c>
      <c r="AO387" s="31">
        <v>1.4343434343434343</v>
      </c>
      <c r="AP387" s="31" t="s">
        <v>100</v>
      </c>
      <c r="AQ387" s="31" t="s">
        <v>100</v>
      </c>
      <c r="AR387" s="31">
        <v>0.71968190854870784</v>
      </c>
      <c r="AS387" s="31">
        <v>1.8282828282828283</v>
      </c>
      <c r="AT387" s="30">
        <v>0</v>
      </c>
      <c r="AU387" s="30">
        <v>0</v>
      </c>
      <c r="AV387" s="28" t="s">
        <v>100</v>
      </c>
      <c r="AW387" s="28">
        <v>2.8799999999999999E-2</v>
      </c>
      <c r="AX387" s="28">
        <v>0.22</v>
      </c>
      <c r="AY387" s="28">
        <v>8.77E-2</v>
      </c>
      <c r="AZ387" s="30" t="s">
        <v>100</v>
      </c>
      <c r="BA387" s="30" t="s">
        <v>100</v>
      </c>
      <c r="BB387" s="30">
        <v>5.38961038961039E-2</v>
      </c>
      <c r="BC387" s="30">
        <v>0</v>
      </c>
      <c r="BD387" s="30">
        <v>0.11971153846153847</v>
      </c>
      <c r="BE387" s="30">
        <v>0</v>
      </c>
      <c r="BF387" s="30">
        <v>0.29059829059829062</v>
      </c>
      <c r="BG387" s="30">
        <v>0.1057</v>
      </c>
      <c r="BH387" s="29">
        <v>2.1800000000000002</v>
      </c>
      <c r="BI387" s="29">
        <v>2.4900000000000002</v>
      </c>
      <c r="BJ387" s="29">
        <v>0</v>
      </c>
      <c r="BK387" s="29">
        <v>0</v>
      </c>
      <c r="BL387" s="29">
        <v>19.8</v>
      </c>
      <c r="BM387" s="29">
        <v>20.8</v>
      </c>
      <c r="BN387" s="29">
        <v>0</v>
      </c>
      <c r="BO387" s="29">
        <v>0</v>
      </c>
      <c r="BP387" s="29">
        <v>0</v>
      </c>
      <c r="BQ387" s="29">
        <v>-8.5</v>
      </c>
      <c r="BR387" s="29">
        <v>0</v>
      </c>
      <c r="BS387" s="29">
        <v>-0.30399999999999999</v>
      </c>
      <c r="BT387" s="30" t="s">
        <v>100</v>
      </c>
      <c r="BU387" s="29">
        <v>0.30399999999999999</v>
      </c>
      <c r="BV387" s="29">
        <v>11.294</v>
      </c>
      <c r="BW387" s="29">
        <v>2.794</v>
      </c>
      <c r="BX387" s="29">
        <v>46.2</v>
      </c>
      <c r="BY387" s="29">
        <v>54.32</v>
      </c>
      <c r="BZ387" s="29">
        <v>42.5</v>
      </c>
      <c r="CA387" s="29">
        <v>50.3</v>
      </c>
      <c r="CB387" s="29">
        <v>0</v>
      </c>
      <c r="CC387" s="31">
        <v>0.14699999999999999</v>
      </c>
      <c r="CD387" s="31">
        <v>0.22700000000000001</v>
      </c>
      <c r="CE387" s="31">
        <v>0.36</v>
      </c>
      <c r="CF387" s="31" t="s">
        <v>100</v>
      </c>
      <c r="CG387" s="31">
        <v>1.2618408893726454</v>
      </c>
      <c r="CH387" s="29" t="s">
        <v>100</v>
      </c>
      <c r="CI387" s="29">
        <v>2.5367000000000006</v>
      </c>
      <c r="CJ387" s="29">
        <v>-9.0999999999999998E-2</v>
      </c>
      <c r="CK387" s="28">
        <f t="shared" si="12"/>
        <v>-8.0573755976624754E-3</v>
      </c>
      <c r="CL387" s="34">
        <f t="shared" ref="CL387:CL450" si="13">IF(CA387&gt;0,IF(BL387&gt;0,BL387/CA387,"NA"),"NA")</f>
        <v>0.3936381709741551</v>
      </c>
      <c r="CM387" s="29">
        <v>3.51</v>
      </c>
      <c r="CN387" s="29">
        <v>1.02</v>
      </c>
      <c r="CO387" s="29">
        <v>2.4900000000000002</v>
      </c>
      <c r="CP387" s="29">
        <v>28.4</v>
      </c>
      <c r="CQ387" s="29" t="s">
        <v>100</v>
      </c>
      <c r="CR387" s="29" t="s">
        <v>100</v>
      </c>
      <c r="CS387" s="29">
        <v>11.294</v>
      </c>
      <c r="CT387" s="29">
        <v>0</v>
      </c>
      <c r="CU387" s="29">
        <v>0</v>
      </c>
      <c r="CV387" s="29">
        <v>50.3</v>
      </c>
      <c r="CW387" s="29">
        <v>0</v>
      </c>
      <c r="CX387" s="28">
        <v>5.38961038961039E-2</v>
      </c>
      <c r="CY387" s="28">
        <v>0</v>
      </c>
      <c r="CZ387" s="31" t="s">
        <v>100</v>
      </c>
      <c r="DA387" s="5" t="s">
        <v>100</v>
      </c>
      <c r="DB387" s="9"/>
      <c r="DC387" s="9"/>
    </row>
    <row r="388" spans="1:107" ht="20">
      <c r="A388" s="25" t="s">
        <v>727</v>
      </c>
      <c r="B388" s="25" t="s">
        <v>728</v>
      </c>
      <c r="C388" s="26" t="s">
        <v>113</v>
      </c>
      <c r="D388" s="26" t="s">
        <v>1137</v>
      </c>
      <c r="E388" s="32" t="s">
        <v>99</v>
      </c>
      <c r="F388" s="32" t="s">
        <v>1138</v>
      </c>
      <c r="G388" s="27">
        <v>0.73</v>
      </c>
      <c r="H388" s="27">
        <v>0.96106832392862585</v>
      </c>
      <c r="I388" s="28">
        <v>9.0499999999999997E-2</v>
      </c>
      <c r="J388" s="28">
        <v>0.14807668331554064</v>
      </c>
      <c r="K388" s="28">
        <v>2.7E-2</v>
      </c>
      <c r="L388" s="28">
        <v>8.8099999999999998E-2</v>
      </c>
      <c r="M388" s="28">
        <v>7.3122999999999994E-2</v>
      </c>
      <c r="N388" s="28">
        <v>0.12584465860330402</v>
      </c>
      <c r="O388" s="28">
        <v>-4.65382217770791E-2</v>
      </c>
      <c r="P388" s="28">
        <v>2.842867852275674E-2</v>
      </c>
      <c r="Q388" s="29">
        <v>24.9</v>
      </c>
      <c r="R388" s="29">
        <v>0</v>
      </c>
      <c r="S388" s="29">
        <v>10.5</v>
      </c>
      <c r="T388" s="29">
        <v>10.5</v>
      </c>
      <c r="U388" s="29">
        <v>35.4</v>
      </c>
      <c r="V388" s="29">
        <v>5.52</v>
      </c>
      <c r="W388" s="29">
        <v>29.88</v>
      </c>
      <c r="X388" s="30">
        <v>0.15593220338983049</v>
      </c>
      <c r="Y388" s="31">
        <v>1.2363688540271665</v>
      </c>
      <c r="Z388" s="30">
        <v>0.30172413793103453</v>
      </c>
      <c r="AA388" s="30">
        <v>0.29661016949152541</v>
      </c>
      <c r="AB388" s="30">
        <v>0.43209876543209874</v>
      </c>
      <c r="AC388" s="30">
        <v>0.42168674698795183</v>
      </c>
      <c r="AD388" s="29">
        <v>2.4E-2</v>
      </c>
      <c r="AE388" s="31">
        <v>0.48436111111111119</v>
      </c>
      <c r="AF388" s="30">
        <v>0.10954451150103323</v>
      </c>
      <c r="AG388" s="30">
        <v>0.15336231610144649</v>
      </c>
      <c r="AH388" s="31">
        <v>0.17647058823529405</v>
      </c>
      <c r="AI388" s="1">
        <v>7.9241877256317679</v>
      </c>
      <c r="AJ388" s="31">
        <v>12.639593908629442</v>
      </c>
      <c r="AK388" s="31">
        <v>12.575757575757574</v>
      </c>
      <c r="AL388" s="31" t="s">
        <v>100</v>
      </c>
      <c r="AM388" s="31" t="s">
        <v>100</v>
      </c>
      <c r="AN388" s="31">
        <v>1.0246913580246912</v>
      </c>
      <c r="AO388" s="31">
        <v>0.41293532338308458</v>
      </c>
      <c r="AP388" s="31">
        <v>6.8063781321184509</v>
      </c>
      <c r="AQ388" s="31">
        <v>5.1785095320623915</v>
      </c>
      <c r="AR388" s="31">
        <v>1.0204918032786885</v>
      </c>
      <c r="AS388" s="31">
        <v>0.4955223880597015</v>
      </c>
      <c r="AT388" s="30">
        <v>0.38030303030303031</v>
      </c>
      <c r="AU388" s="30">
        <v>3.0240963855421688E-2</v>
      </c>
      <c r="AV388" s="28">
        <v>5.9699999999999996E-2</v>
      </c>
      <c r="AW388" s="28" t="s">
        <v>100</v>
      </c>
      <c r="AX388" s="28">
        <v>0.13800000000000001</v>
      </c>
      <c r="AY388" s="28" t="s">
        <v>100</v>
      </c>
      <c r="AZ388" s="30" t="s">
        <v>100</v>
      </c>
      <c r="BA388" s="30" t="s">
        <v>100</v>
      </c>
      <c r="BB388" s="30">
        <v>0.10153846153846154</v>
      </c>
      <c r="BC388" s="30">
        <v>0.15427333712606076</v>
      </c>
      <c r="BD388" s="30">
        <v>3.3445945945945944E-2</v>
      </c>
      <c r="BE388" s="30">
        <v>7.4155405405405397E-2</v>
      </c>
      <c r="BF388" s="30">
        <v>0.24936708860759493</v>
      </c>
      <c r="BG388" s="30">
        <v>0.15229999999999999</v>
      </c>
      <c r="BH388" s="29">
        <v>1.97</v>
      </c>
      <c r="BI388" s="29">
        <v>1.98</v>
      </c>
      <c r="BJ388" s="29">
        <v>4.3899999999999997</v>
      </c>
      <c r="BK388" s="29">
        <v>4.3899999999999997</v>
      </c>
      <c r="BL388" s="29">
        <v>60.3</v>
      </c>
      <c r="BM388" s="29">
        <v>59.2</v>
      </c>
      <c r="BN388" s="29">
        <v>5.61</v>
      </c>
      <c r="BO388" s="29">
        <v>5.77</v>
      </c>
      <c r="BP388" s="29">
        <v>3.2952784810126579</v>
      </c>
      <c r="BQ388" s="29">
        <v>-3.4809999999999999</v>
      </c>
      <c r="BR388" s="29">
        <v>0</v>
      </c>
      <c r="BS388" s="29">
        <v>4.3099999999999996</v>
      </c>
      <c r="BT388" s="30">
        <v>1.3079319471280351</v>
      </c>
      <c r="BU388" s="29">
        <v>-1.0147215189873418</v>
      </c>
      <c r="BV388" s="29">
        <v>1.1510000000000002</v>
      </c>
      <c r="BW388" s="29">
        <v>-2.3299999999999996</v>
      </c>
      <c r="BX388" s="29">
        <v>19.5</v>
      </c>
      <c r="BY388" s="29">
        <v>21.36</v>
      </c>
      <c r="BZ388" s="29">
        <v>24.3</v>
      </c>
      <c r="CA388" s="29">
        <v>29.279999999999998</v>
      </c>
      <c r="CB388" s="29">
        <v>-0.753</v>
      </c>
      <c r="CC388" s="31">
        <v>0.112</v>
      </c>
      <c r="CD388" s="31">
        <v>0.30099999999999999</v>
      </c>
      <c r="CE388" s="31">
        <v>0.36</v>
      </c>
      <c r="CF388" s="31" t="s">
        <v>100</v>
      </c>
      <c r="CG388" s="31" t="s">
        <v>100</v>
      </c>
      <c r="CH388" s="29" t="s">
        <v>100</v>
      </c>
      <c r="CI388" s="29" t="s">
        <v>100</v>
      </c>
      <c r="CJ388" s="29">
        <v>-0.753</v>
      </c>
      <c r="CK388" s="28">
        <f t="shared" si="12"/>
        <v>-0.65421372719374449</v>
      </c>
      <c r="CL388" s="34">
        <f t="shared" si="13"/>
        <v>2.0594262295081966</v>
      </c>
      <c r="CM388" s="29">
        <v>3.95</v>
      </c>
      <c r="CN388" s="29">
        <v>0.98499999999999999</v>
      </c>
      <c r="CO388" s="29">
        <v>1.98</v>
      </c>
      <c r="CP388" s="29">
        <v>24.9</v>
      </c>
      <c r="CQ388" s="29">
        <v>5.77</v>
      </c>
      <c r="CR388" s="29">
        <v>29.88</v>
      </c>
      <c r="CS388" s="29">
        <v>1.1510000000000002</v>
      </c>
      <c r="CT388" s="29">
        <v>0</v>
      </c>
      <c r="CU388" s="29">
        <v>4.3899999999999997</v>
      </c>
      <c r="CV388" s="29">
        <v>29.279999999999998</v>
      </c>
      <c r="CW388" s="29">
        <v>5.61</v>
      </c>
      <c r="CX388" s="28">
        <v>0.10153846153846154</v>
      </c>
      <c r="CY388" s="28">
        <v>0.15427333712606076</v>
      </c>
      <c r="CZ388" s="31">
        <v>5.3262032085561488</v>
      </c>
      <c r="DA388" s="5">
        <v>7.4375000000000009</v>
      </c>
      <c r="DB388" s="9"/>
      <c r="DC388" s="9"/>
    </row>
    <row r="389" spans="1:107" ht="20">
      <c r="A389" s="25" t="s">
        <v>995</v>
      </c>
      <c r="B389" s="25" t="s">
        <v>996</v>
      </c>
      <c r="C389" s="26" t="s">
        <v>111</v>
      </c>
      <c r="D389" s="26" t="s">
        <v>1137</v>
      </c>
      <c r="E389" s="32" t="s">
        <v>99</v>
      </c>
      <c r="F389" s="32" t="s">
        <v>1138</v>
      </c>
      <c r="G389" s="27">
        <v>0.59</v>
      </c>
      <c r="H389" s="27">
        <v>0.66507882882882885</v>
      </c>
      <c r="I389" s="28">
        <v>9.0499999999999997E-2</v>
      </c>
      <c r="J389" s="28">
        <v>0.12128963400900901</v>
      </c>
      <c r="K389" s="28">
        <v>4.7E-2</v>
      </c>
      <c r="L389" s="28">
        <v>0.1081</v>
      </c>
      <c r="M389" s="28">
        <v>8.9722999999999997E-2</v>
      </c>
      <c r="N389" s="28">
        <v>0.11772616783216783</v>
      </c>
      <c r="O389" s="28">
        <v>-0.23762950329005478</v>
      </c>
      <c r="P389" s="28">
        <v>-0.15785492319697469</v>
      </c>
      <c r="Q389" s="29">
        <v>4.4400000000000004</v>
      </c>
      <c r="R389" s="29">
        <v>0</v>
      </c>
      <c r="S389" s="29">
        <v>0.56499999999999995</v>
      </c>
      <c r="T389" s="29">
        <v>0.56499999999999995</v>
      </c>
      <c r="U389" s="29">
        <v>5.0050000000000008</v>
      </c>
      <c r="V389" s="29">
        <v>0.57999999999999996</v>
      </c>
      <c r="W389" s="29">
        <v>4.4250000000000007</v>
      </c>
      <c r="X389" s="30">
        <v>0.11588411588411586</v>
      </c>
      <c r="Y389" s="31">
        <v>0.42916666666666664</v>
      </c>
      <c r="Z389" s="30">
        <v>4.6829672606713633E-2</v>
      </c>
      <c r="AA389" s="30">
        <v>0.11288711288711285</v>
      </c>
      <c r="AB389" s="30">
        <v>4.9130434782608694E-2</v>
      </c>
      <c r="AC389" s="30">
        <v>0.12725225225225223</v>
      </c>
      <c r="AD389" s="29">
        <v>4.0000000000000001E-3</v>
      </c>
      <c r="AE389" s="31">
        <v>0.49783333333333335</v>
      </c>
      <c r="AF389" s="30">
        <v>5.4772255750516613E-2</v>
      </c>
      <c r="AG389" s="30" t="s">
        <v>100</v>
      </c>
      <c r="AH389" s="31">
        <v>0.2</v>
      </c>
      <c r="AI389" s="1" t="s">
        <v>100</v>
      </c>
      <c r="AJ389" s="31" t="s">
        <v>100</v>
      </c>
      <c r="AK389" s="31" t="s">
        <v>100</v>
      </c>
      <c r="AL389" s="31" t="s">
        <v>100</v>
      </c>
      <c r="AM389" s="31" t="s">
        <v>100</v>
      </c>
      <c r="AN389" s="31">
        <v>0.38608695652173919</v>
      </c>
      <c r="AO389" s="31">
        <v>7.4621848739495809</v>
      </c>
      <c r="AP389" s="31" t="s">
        <v>100</v>
      </c>
      <c r="AQ389" s="31" t="s">
        <v>100</v>
      </c>
      <c r="AR389" s="31">
        <v>0.38528515454941237</v>
      </c>
      <c r="AS389" s="31">
        <v>7.4369747899159675</v>
      </c>
      <c r="AT389" s="30" t="s">
        <v>100</v>
      </c>
      <c r="AU389" s="30">
        <v>0</v>
      </c>
      <c r="AV389" s="28" t="s">
        <v>100</v>
      </c>
      <c r="AW389" s="28" t="s">
        <v>100</v>
      </c>
      <c r="AX389" s="28">
        <v>-0.57899999999999996</v>
      </c>
      <c r="AY389" s="28">
        <v>-0.40600000000000003</v>
      </c>
      <c r="AZ389" s="30" t="s">
        <v>100</v>
      </c>
      <c r="BA389" s="30" t="s">
        <v>100</v>
      </c>
      <c r="BB389" s="30">
        <v>-0.11633986928104575</v>
      </c>
      <c r="BC389" s="30">
        <v>-4.0128755364806867E-2</v>
      </c>
      <c r="BD389" s="30">
        <v>-2.976588628762542</v>
      </c>
      <c r="BE389" s="30">
        <v>-0.9381270903010035</v>
      </c>
      <c r="BF389" s="30">
        <v>0</v>
      </c>
      <c r="BG389" s="30" t="s">
        <v>100</v>
      </c>
      <c r="BH389" s="29">
        <v>-1.87</v>
      </c>
      <c r="BI389" s="29">
        <v>-1.78</v>
      </c>
      <c r="BJ389" s="29">
        <v>-0.56100000000000005</v>
      </c>
      <c r="BK389" s="29">
        <v>-0.56100000000000005</v>
      </c>
      <c r="BL389" s="29">
        <v>0.59499999999999997</v>
      </c>
      <c r="BM389" s="29">
        <v>0.59799999999999998</v>
      </c>
      <c r="BN389" s="29">
        <v>-0.36</v>
      </c>
      <c r="BO389" s="29">
        <v>-0.35699999999999998</v>
      </c>
      <c r="BP389" s="29">
        <v>-0.56100000000000005</v>
      </c>
      <c r="BQ389" s="29">
        <v>-1.07</v>
      </c>
      <c r="BR389" s="29">
        <v>0</v>
      </c>
      <c r="BS389" s="29">
        <v>0</v>
      </c>
      <c r="BT389" s="30" t="s">
        <v>100</v>
      </c>
      <c r="BU389" s="29">
        <v>-0.56100000000000005</v>
      </c>
      <c r="BV389" s="29">
        <v>-0.71</v>
      </c>
      <c r="BW389" s="29">
        <v>-1.78</v>
      </c>
      <c r="BX389" s="29">
        <v>15.3</v>
      </c>
      <c r="BY389" s="29">
        <v>13.98</v>
      </c>
      <c r="BZ389" s="29">
        <v>11.5</v>
      </c>
      <c r="CA389" s="29">
        <v>11.484999999999999</v>
      </c>
      <c r="CB389" s="29">
        <v>0</v>
      </c>
      <c r="CC389" s="31">
        <v>-0.16200000000000001</v>
      </c>
      <c r="CD389" s="31">
        <v>0.872</v>
      </c>
      <c r="CE389" s="31">
        <v>0.36</v>
      </c>
      <c r="CF389" s="31" t="s">
        <v>100</v>
      </c>
      <c r="CG389" s="31" t="s">
        <v>100</v>
      </c>
      <c r="CH389" s="29" t="s">
        <v>100</v>
      </c>
      <c r="CI389" s="29" t="s">
        <v>100</v>
      </c>
      <c r="CJ389" s="29">
        <v>0</v>
      </c>
      <c r="CK389" s="28">
        <f t="shared" si="12"/>
        <v>0</v>
      </c>
      <c r="CL389" s="34">
        <f t="shared" si="13"/>
        <v>5.1806704397039618E-2</v>
      </c>
      <c r="CM389" s="29" t="s">
        <v>100</v>
      </c>
      <c r="CN389" s="29" t="s">
        <v>100</v>
      </c>
      <c r="CO389" s="29" t="s">
        <v>100</v>
      </c>
      <c r="CP389" s="29" t="s">
        <v>100</v>
      </c>
      <c r="CQ389" s="29" t="s">
        <v>100</v>
      </c>
      <c r="CR389" s="29" t="s">
        <v>100</v>
      </c>
      <c r="CS389" s="29" t="s">
        <v>100</v>
      </c>
      <c r="CT389" s="29">
        <v>0</v>
      </c>
      <c r="CU389" s="29">
        <v>-0.56100000000000005</v>
      </c>
      <c r="CV389" s="29">
        <v>11.484999999999999</v>
      </c>
      <c r="CW389" s="29">
        <v>-0.36</v>
      </c>
      <c r="CX389" s="28">
        <v>-0.11633986928104575</v>
      </c>
      <c r="CY389" s="28">
        <v>-4.0128755364806867E-2</v>
      </c>
      <c r="CZ389" s="31" t="s">
        <v>100</v>
      </c>
      <c r="DA389" s="5" t="s">
        <v>100</v>
      </c>
      <c r="DB389" s="9"/>
      <c r="DC389" s="9"/>
    </row>
    <row r="390" spans="1:107" ht="20">
      <c r="A390" s="25" t="s">
        <v>767</v>
      </c>
      <c r="B390" s="25" t="s">
        <v>768</v>
      </c>
      <c r="C390" s="26" t="s">
        <v>141</v>
      </c>
      <c r="D390" s="26" t="s">
        <v>1137</v>
      </c>
      <c r="E390" s="32" t="s">
        <v>99</v>
      </c>
      <c r="F390" s="32" t="s">
        <v>1138</v>
      </c>
      <c r="G390" s="27">
        <v>0.61</v>
      </c>
      <c r="H390" s="27">
        <v>0.62355158775888375</v>
      </c>
      <c r="I390" s="28">
        <v>9.0499999999999997E-2</v>
      </c>
      <c r="J390" s="28">
        <v>0.11753141869217898</v>
      </c>
      <c r="K390" s="28">
        <v>4.7E-2</v>
      </c>
      <c r="L390" s="28">
        <v>0.1081</v>
      </c>
      <c r="M390" s="28">
        <v>8.9722999999999997E-2</v>
      </c>
      <c r="N390" s="28">
        <v>0.11672996511398345</v>
      </c>
      <c r="O390" s="28">
        <v>4.2786041625281351E-2</v>
      </c>
      <c r="P390" s="28">
        <v>8.8345865525735978E-2</v>
      </c>
      <c r="Q390" s="29">
        <v>40.1</v>
      </c>
      <c r="R390" s="29">
        <v>0</v>
      </c>
      <c r="S390" s="29">
        <v>1.19</v>
      </c>
      <c r="T390" s="29">
        <v>1.19</v>
      </c>
      <c r="U390" s="29">
        <v>41.29</v>
      </c>
      <c r="V390" s="29">
        <v>7.06</v>
      </c>
      <c r="W390" s="29">
        <v>34.229999999999997</v>
      </c>
      <c r="X390" s="30">
        <v>0.17098571082586583</v>
      </c>
      <c r="Y390" s="31">
        <v>2.4198315353923451E-2</v>
      </c>
      <c r="Z390" s="30">
        <v>4.4254369654146523E-2</v>
      </c>
      <c r="AA390" s="30">
        <v>2.8820537660450472E-2</v>
      </c>
      <c r="AB390" s="30">
        <v>4.6303501945525294E-2</v>
      </c>
      <c r="AC390" s="30">
        <v>2.9675810473815459E-2</v>
      </c>
      <c r="AD390" s="29">
        <v>0.03</v>
      </c>
      <c r="AE390" s="31">
        <v>0.89619444444444452</v>
      </c>
      <c r="AF390" s="30" t="s">
        <v>100</v>
      </c>
      <c r="AG390" s="30" t="s">
        <v>100</v>
      </c>
      <c r="AH390" s="31">
        <v>0.16666666666666669</v>
      </c>
      <c r="AI390" s="1">
        <v>109.76744186046511</v>
      </c>
      <c r="AJ390" s="31">
        <v>8.6051502145922747</v>
      </c>
      <c r="AK390" s="31">
        <v>9.9257425742574252</v>
      </c>
      <c r="AL390" s="31" t="s">
        <v>100</v>
      </c>
      <c r="AM390" s="31" t="s">
        <v>100</v>
      </c>
      <c r="AN390" s="31">
        <v>1.5603112840466926</v>
      </c>
      <c r="AO390" s="31">
        <v>0.88913525498891355</v>
      </c>
      <c r="AP390" s="31">
        <v>7.2521186440677967</v>
      </c>
      <c r="AQ390" s="31">
        <v>6.3038674033149169</v>
      </c>
      <c r="AR390" s="31">
        <v>1.7261724659606654</v>
      </c>
      <c r="AS390" s="31">
        <v>0.75898004434589794</v>
      </c>
      <c r="AT390" s="30">
        <v>6.410891089108911E-2</v>
      </c>
      <c r="AU390" s="30">
        <v>6.458852867830424E-3</v>
      </c>
      <c r="AV390" s="28" t="s">
        <v>100</v>
      </c>
      <c r="AW390" s="28" t="s">
        <v>100</v>
      </c>
      <c r="AX390" s="28" t="s">
        <v>100</v>
      </c>
      <c r="AY390" s="28" t="s">
        <v>100</v>
      </c>
      <c r="AZ390" s="30" t="s">
        <v>100</v>
      </c>
      <c r="BA390" s="30" t="s">
        <v>100</v>
      </c>
      <c r="BB390" s="30">
        <v>0.16031746031746033</v>
      </c>
      <c r="BC390" s="30">
        <v>0.20507583063971943</v>
      </c>
      <c r="BD390" s="30">
        <v>9.6420047732696898E-2</v>
      </c>
      <c r="BE390" s="30">
        <v>0.11264916467780429</v>
      </c>
      <c r="BF390" s="30">
        <v>0.25138632162661739</v>
      </c>
      <c r="BG390" s="30" t="s">
        <v>100</v>
      </c>
      <c r="BH390" s="29">
        <v>4.66</v>
      </c>
      <c r="BI390" s="29">
        <v>4.04</v>
      </c>
      <c r="BJ390" s="29">
        <v>4.72</v>
      </c>
      <c r="BK390" s="29">
        <v>4.72</v>
      </c>
      <c r="BL390" s="29">
        <v>45.1</v>
      </c>
      <c r="BM390" s="29">
        <v>41.9</v>
      </c>
      <c r="BN390" s="29">
        <v>6.49</v>
      </c>
      <c r="BO390" s="29">
        <v>5.43</v>
      </c>
      <c r="BP390" s="29">
        <v>3.5334565619223657</v>
      </c>
      <c r="BQ390" s="29">
        <v>1.43</v>
      </c>
      <c r="BR390" s="29">
        <v>0</v>
      </c>
      <c r="BS390" s="29">
        <v>0.6</v>
      </c>
      <c r="BT390" s="30">
        <v>0.16980539861895794</v>
      </c>
      <c r="BU390" s="29">
        <v>2.9334565619223656</v>
      </c>
      <c r="BV390" s="29">
        <v>2.0099999999999998</v>
      </c>
      <c r="BW390" s="29">
        <v>3.44</v>
      </c>
      <c r="BX390" s="29">
        <v>25.2</v>
      </c>
      <c r="BY390" s="29">
        <v>17.23</v>
      </c>
      <c r="BZ390" s="29">
        <v>25.7</v>
      </c>
      <c r="CA390" s="29">
        <v>19.830000000000002</v>
      </c>
      <c r="CB390" s="29">
        <v>-0.25900000000000001</v>
      </c>
      <c r="CC390" s="31">
        <v>-1.0999999999999999E-2</v>
      </c>
      <c r="CD390" s="31" t="s">
        <v>100</v>
      </c>
      <c r="CE390" s="31">
        <v>0.36</v>
      </c>
      <c r="CF390" s="31" t="s">
        <v>100</v>
      </c>
      <c r="CG390" s="31" t="s">
        <v>100</v>
      </c>
      <c r="CH390" s="29" t="s">
        <v>100</v>
      </c>
      <c r="CI390" s="29" t="s">
        <v>100</v>
      </c>
      <c r="CJ390" s="29">
        <v>-0.25900000000000001</v>
      </c>
      <c r="CK390" s="28">
        <f t="shared" si="12"/>
        <v>-0.12885572139303483</v>
      </c>
      <c r="CL390" s="34">
        <f t="shared" si="13"/>
        <v>2.2743318204740293</v>
      </c>
      <c r="CM390" s="29">
        <v>5.41</v>
      </c>
      <c r="CN390" s="29">
        <v>1.36</v>
      </c>
      <c r="CO390" s="29">
        <v>4.04</v>
      </c>
      <c r="CP390" s="29">
        <v>40.1</v>
      </c>
      <c r="CQ390" s="29">
        <v>5.43</v>
      </c>
      <c r="CR390" s="29">
        <v>34.229999999999997</v>
      </c>
      <c r="CS390" s="29">
        <v>2.0099999999999998</v>
      </c>
      <c r="CT390" s="29">
        <v>0</v>
      </c>
      <c r="CU390" s="29">
        <v>4.72</v>
      </c>
      <c r="CV390" s="29">
        <v>19.830000000000002</v>
      </c>
      <c r="CW390" s="29">
        <v>6.49</v>
      </c>
      <c r="CX390" s="28">
        <v>0.16031746031746033</v>
      </c>
      <c r="CY390" s="28">
        <v>0.20507583063971943</v>
      </c>
      <c r="CZ390" s="31">
        <v>5.2742681047765787</v>
      </c>
      <c r="DA390" s="5">
        <v>10.404814004376368</v>
      </c>
      <c r="DB390" s="9"/>
      <c r="DC390" s="9"/>
    </row>
    <row r="391" spans="1:107" ht="20">
      <c r="A391" s="25" t="s">
        <v>1115</v>
      </c>
      <c r="B391" s="25" t="s">
        <v>1116</v>
      </c>
      <c r="C391" s="26" t="s">
        <v>138</v>
      </c>
      <c r="D391" s="26" t="s">
        <v>1137</v>
      </c>
      <c r="E391" s="32" t="s">
        <v>99</v>
      </c>
      <c r="F391" s="32" t="s">
        <v>1138</v>
      </c>
      <c r="G391" s="27">
        <v>0.64</v>
      </c>
      <c r="H391" s="27">
        <v>1.327818572929347</v>
      </c>
      <c r="I391" s="28">
        <v>9.0499999999999997E-2</v>
      </c>
      <c r="J391" s="28">
        <v>0.18126758085010591</v>
      </c>
      <c r="K391" s="28">
        <v>3.2000000000000001E-2</v>
      </c>
      <c r="L391" s="28">
        <v>9.3100000000000002E-2</v>
      </c>
      <c r="M391" s="28">
        <v>7.7272999999999994E-2</v>
      </c>
      <c r="N391" s="28">
        <v>0.12048386303923064</v>
      </c>
      <c r="O391" s="28">
        <v>-1.727471097488309E-2</v>
      </c>
      <c r="P391" s="28">
        <v>-2.464322039827313E-3</v>
      </c>
      <c r="Q391" s="29">
        <v>197.7</v>
      </c>
      <c r="R391" s="29">
        <v>0</v>
      </c>
      <c r="S391" s="29">
        <v>278.10000000000002</v>
      </c>
      <c r="T391" s="29">
        <v>278.10000000000002</v>
      </c>
      <c r="U391" s="29">
        <v>475.8</v>
      </c>
      <c r="V391" s="29">
        <v>29.1</v>
      </c>
      <c r="W391" s="29">
        <v>446.7</v>
      </c>
      <c r="X391" s="30">
        <v>6.1160151324085754E-2</v>
      </c>
      <c r="Y391" s="31">
        <v>9.7339997379307749E-2</v>
      </c>
      <c r="Z391" s="30">
        <v>0.59423076923076923</v>
      </c>
      <c r="AA391" s="30">
        <v>0.58448928121059274</v>
      </c>
      <c r="AB391" s="30">
        <v>1.4644549763033177</v>
      </c>
      <c r="AC391" s="30">
        <v>1.4066767830045526</v>
      </c>
      <c r="AD391" s="29">
        <v>3.6999999999999998E-2</v>
      </c>
      <c r="AE391" s="31">
        <v>0.89466666666666683</v>
      </c>
      <c r="AF391" s="30">
        <v>0.17606816861659008</v>
      </c>
      <c r="AG391" s="30">
        <v>0.25302699715706739</v>
      </c>
      <c r="AH391" s="31">
        <v>0.25773195876288663</v>
      </c>
      <c r="AI391" s="1">
        <v>3.9096774193548387</v>
      </c>
      <c r="AJ391" s="31">
        <v>5.6485714285714286</v>
      </c>
      <c r="AK391" s="31">
        <v>7.1630434782608692</v>
      </c>
      <c r="AL391" s="31">
        <v>4.625</v>
      </c>
      <c r="AM391" s="31" t="s">
        <v>100</v>
      </c>
      <c r="AN391" s="31">
        <v>1.0410742496050551</v>
      </c>
      <c r="AO391" s="31">
        <v>0.38635919484072695</v>
      </c>
      <c r="AP391" s="31">
        <v>7.3712871287128712</v>
      </c>
      <c r="AQ391" s="31">
        <v>5.6544303797468354</v>
      </c>
      <c r="AR391" s="31">
        <v>1.0177717019822283</v>
      </c>
      <c r="AS391" s="31">
        <v>0.87297244479187019</v>
      </c>
      <c r="AT391" s="30">
        <v>0.16123188405797101</v>
      </c>
      <c r="AU391" s="30">
        <v>2.2508851795649976E-2</v>
      </c>
      <c r="AV391" s="28">
        <v>8.2799999999999999E-2</v>
      </c>
      <c r="AW391" s="28">
        <v>0.10099999999999999</v>
      </c>
      <c r="AX391" s="28">
        <v>0.20800000000000002</v>
      </c>
      <c r="AY391" s="28">
        <v>0.19800000000000001</v>
      </c>
      <c r="AZ391" s="30" t="s">
        <v>100</v>
      </c>
      <c r="BA391" s="30">
        <v>8.3400000000000002E-2</v>
      </c>
      <c r="BB391" s="30">
        <v>0.16399286987522282</v>
      </c>
      <c r="BC391" s="30">
        <v>0.11801954099940333</v>
      </c>
      <c r="BD391" s="30">
        <v>5.8191018342820998E-2</v>
      </c>
      <c r="BE391" s="30">
        <v>0.12776723592662872</v>
      </c>
      <c r="BF391" s="30">
        <v>0.23598901098901098</v>
      </c>
      <c r="BG391" s="30">
        <v>1.1599999999999999E-2</v>
      </c>
      <c r="BH391" s="29">
        <v>35</v>
      </c>
      <c r="BI391" s="29">
        <v>27.6</v>
      </c>
      <c r="BJ391" s="29">
        <v>60.6</v>
      </c>
      <c r="BK391" s="29">
        <v>60.6</v>
      </c>
      <c r="BL391" s="29">
        <v>511.7</v>
      </c>
      <c r="BM391" s="29">
        <v>474.3</v>
      </c>
      <c r="BN391" s="29">
        <v>82.2</v>
      </c>
      <c r="BO391" s="29">
        <v>79</v>
      </c>
      <c r="BP391" s="29">
        <v>46.299065934065929</v>
      </c>
      <c r="BQ391" s="29">
        <v>-3.8000000000000043</v>
      </c>
      <c r="BR391" s="29">
        <v>0</v>
      </c>
      <c r="BS391" s="29">
        <v>68.05</v>
      </c>
      <c r="BT391" s="30">
        <v>1.4697920709007255</v>
      </c>
      <c r="BU391" s="29">
        <v>-21.750934065934068</v>
      </c>
      <c r="BV391" s="29">
        <v>-36.649999999999991</v>
      </c>
      <c r="BW391" s="29">
        <v>-40.449999999999996</v>
      </c>
      <c r="BX391" s="29">
        <v>168.3</v>
      </c>
      <c r="BY391" s="29">
        <v>392.3</v>
      </c>
      <c r="BZ391" s="29">
        <v>189.9</v>
      </c>
      <c r="CA391" s="29">
        <v>438.9</v>
      </c>
      <c r="CB391" s="29">
        <v>-4.45</v>
      </c>
      <c r="CC391" s="31">
        <v>0.29699999999999999</v>
      </c>
      <c r="CD391" s="31">
        <v>0.373</v>
      </c>
      <c r="CE391" s="31">
        <v>0.36</v>
      </c>
      <c r="CF391" s="31">
        <v>0.53238296426187748</v>
      </c>
      <c r="CG391" s="31">
        <v>0.95122529703900727</v>
      </c>
      <c r="CH391" s="29">
        <v>33.059999999999995</v>
      </c>
      <c r="CI391" s="29">
        <v>15.657900000000001</v>
      </c>
      <c r="CJ391" s="29">
        <v>-4.45</v>
      </c>
      <c r="CK391" s="28" t="str">
        <f t="shared" si="12"/>
        <v>NA</v>
      </c>
      <c r="CL391" s="34">
        <f t="shared" si="13"/>
        <v>1.1658692185007975</v>
      </c>
      <c r="CM391" s="29">
        <v>36.4</v>
      </c>
      <c r="CN391" s="29">
        <v>8.59</v>
      </c>
      <c r="CO391" s="29">
        <v>27.6</v>
      </c>
      <c r="CP391" s="29">
        <v>197.7</v>
      </c>
      <c r="CQ391" s="29">
        <v>79</v>
      </c>
      <c r="CR391" s="29">
        <v>446.7</v>
      </c>
      <c r="CS391" s="29">
        <v>-36.649999999999991</v>
      </c>
      <c r="CT391" s="29">
        <v>0</v>
      </c>
      <c r="CU391" s="29">
        <v>60.6</v>
      </c>
      <c r="CV391" s="29">
        <v>438.9</v>
      </c>
      <c r="CW391" s="29">
        <v>82.2</v>
      </c>
      <c r="CX391" s="28">
        <v>0.16399286987522282</v>
      </c>
      <c r="CY391" s="28">
        <v>0.11801954099940333</v>
      </c>
      <c r="CZ391" s="31">
        <v>5.4343065693430654</v>
      </c>
      <c r="DA391" s="5" t="s">
        <v>100</v>
      </c>
      <c r="DB391" s="9"/>
      <c r="DC391" s="9"/>
    </row>
    <row r="392" spans="1:107" ht="20">
      <c r="A392" s="25" t="s">
        <v>464</v>
      </c>
      <c r="B392" s="25" t="s">
        <v>465</v>
      </c>
      <c r="C392" s="26" t="s">
        <v>120</v>
      </c>
      <c r="D392" s="26" t="s">
        <v>1137</v>
      </c>
      <c r="E392" s="32" t="s">
        <v>99</v>
      </c>
      <c r="F392" s="32" t="s">
        <v>1138</v>
      </c>
      <c r="G392" s="27">
        <v>0.67</v>
      </c>
      <c r="H392" s="27">
        <v>0.67282530553048281</v>
      </c>
      <c r="I392" s="28">
        <v>9.0499999999999997E-2</v>
      </c>
      <c r="J392" s="28">
        <v>0.1219906901505087</v>
      </c>
      <c r="K392" s="28">
        <v>3.2000000000000001E-2</v>
      </c>
      <c r="L392" s="28">
        <v>9.3100000000000002E-2</v>
      </c>
      <c r="M392" s="28">
        <v>7.7272999999999994E-2</v>
      </c>
      <c r="N392" s="28">
        <v>0.12174475842677696</v>
      </c>
      <c r="O392" s="28">
        <v>2.3819973614453205E-2</v>
      </c>
      <c r="P392" s="28">
        <v>6.327171808626228E-2</v>
      </c>
      <c r="Q392" s="29">
        <v>828.2</v>
      </c>
      <c r="R392" s="29">
        <v>0</v>
      </c>
      <c r="S392" s="29">
        <v>4.58</v>
      </c>
      <c r="T392" s="29">
        <v>4.58</v>
      </c>
      <c r="U392" s="29">
        <v>832.78000000000009</v>
      </c>
      <c r="V392" s="29">
        <v>45.8</v>
      </c>
      <c r="W392" s="29">
        <v>786.98000000000013</v>
      </c>
      <c r="X392" s="30">
        <v>5.4996517687744655E-2</v>
      </c>
      <c r="Y392" s="31">
        <v>5.8856114111618891E-3</v>
      </c>
      <c r="Z392" s="30">
        <v>2.4184179955644734E-2</v>
      </c>
      <c r="AA392" s="30">
        <v>5.4996517687744655E-3</v>
      </c>
      <c r="AB392" s="30">
        <v>2.4783549783549783E-2</v>
      </c>
      <c r="AC392" s="30">
        <v>5.5300652016421151E-3</v>
      </c>
      <c r="AD392" s="29">
        <v>0.28699999999999998</v>
      </c>
      <c r="AE392" s="31">
        <v>1.5938055555555557</v>
      </c>
      <c r="AF392" s="30">
        <v>0.1</v>
      </c>
      <c r="AG392" s="30">
        <v>0.33149999999999996</v>
      </c>
      <c r="AH392" s="31">
        <v>8.7542087542087518E-2</v>
      </c>
      <c r="AI392" s="1">
        <v>159.72222222222223</v>
      </c>
      <c r="AJ392" s="31">
        <v>35.242553191489364</v>
      </c>
      <c r="AK392" s="31">
        <v>30.902985074626866</v>
      </c>
      <c r="AL392" s="31">
        <v>22.076923076923077</v>
      </c>
      <c r="AM392" s="31" t="s">
        <v>100</v>
      </c>
      <c r="AN392" s="31">
        <v>4.4816017316017316</v>
      </c>
      <c r="AO392" s="31">
        <v>2.618400252924439</v>
      </c>
      <c r="AP392" s="31">
        <v>22.811014492753628</v>
      </c>
      <c r="AQ392" s="31">
        <v>17.182969432314415</v>
      </c>
      <c r="AR392" s="31">
        <v>5.4811255049449779</v>
      </c>
      <c r="AS392" s="31">
        <v>2.4880809358204239</v>
      </c>
      <c r="AT392" s="30">
        <v>0.14104477611940297</v>
      </c>
      <c r="AU392" s="30">
        <v>4.5641149480801736E-3</v>
      </c>
      <c r="AV392" s="28">
        <v>0.375</v>
      </c>
      <c r="AW392" s="28">
        <v>0.35700000000000004</v>
      </c>
      <c r="AX392" s="28">
        <v>0.215</v>
      </c>
      <c r="AY392" s="28">
        <v>0.18899999999999997</v>
      </c>
      <c r="AZ392" s="30" t="s">
        <v>100</v>
      </c>
      <c r="BA392" s="30">
        <v>0.14499999999999999</v>
      </c>
      <c r="BB392" s="30">
        <v>0.14581066376496191</v>
      </c>
      <c r="BC392" s="30">
        <v>0.18501647651303924</v>
      </c>
      <c r="BD392" s="30">
        <v>8.6507424144609421E-2</v>
      </c>
      <c r="BE392" s="30">
        <v>0.11136216914138153</v>
      </c>
      <c r="BF392" s="30">
        <v>0.23746397694524493</v>
      </c>
      <c r="BG392" s="30">
        <v>0.26940000000000003</v>
      </c>
      <c r="BH392" s="29">
        <v>23.5</v>
      </c>
      <c r="BI392" s="29">
        <v>26.8</v>
      </c>
      <c r="BJ392" s="29">
        <v>34.5</v>
      </c>
      <c r="BK392" s="29">
        <v>34.5</v>
      </c>
      <c r="BL392" s="29">
        <v>316.3</v>
      </c>
      <c r="BM392" s="29">
        <v>309.8</v>
      </c>
      <c r="BN392" s="29">
        <v>40.4</v>
      </c>
      <c r="BO392" s="29">
        <v>45.8</v>
      </c>
      <c r="BP392" s="29">
        <v>26.307492795389052</v>
      </c>
      <c r="BQ392" s="29">
        <v>3.72</v>
      </c>
      <c r="BR392" s="29">
        <v>0</v>
      </c>
      <c r="BS392" s="29">
        <v>8.7799999999999994</v>
      </c>
      <c r="BT392" s="30">
        <v>0.33374522111582144</v>
      </c>
      <c r="BU392" s="29">
        <v>17.527492795389051</v>
      </c>
      <c r="BV392" s="29">
        <v>14.300000000000002</v>
      </c>
      <c r="BW392" s="29">
        <v>18.020000000000003</v>
      </c>
      <c r="BX392" s="29">
        <v>183.8</v>
      </c>
      <c r="BY392" s="29">
        <v>142.19000000000003</v>
      </c>
      <c r="BZ392" s="29">
        <v>184.8</v>
      </c>
      <c r="CA392" s="29">
        <v>143.58000000000004</v>
      </c>
      <c r="CB392" s="29">
        <v>-3.78</v>
      </c>
      <c r="CC392" s="31">
        <v>0.221</v>
      </c>
      <c r="CD392" s="31">
        <v>1.29</v>
      </c>
      <c r="CE392" s="31">
        <v>0.36</v>
      </c>
      <c r="CF392" s="31">
        <v>0.91557426460706803</v>
      </c>
      <c r="CG392" s="31">
        <v>1.0121434666435021</v>
      </c>
      <c r="CH392" s="29">
        <v>16.148000000000003</v>
      </c>
      <c r="CI392" s="29">
        <v>12.9185</v>
      </c>
      <c r="CJ392" s="29">
        <v>-3.78</v>
      </c>
      <c r="CK392" s="28">
        <f t="shared" si="12"/>
        <v>-0.2643356643356643</v>
      </c>
      <c r="CL392" s="34">
        <f t="shared" si="13"/>
        <v>2.2029530575289034</v>
      </c>
      <c r="CM392" s="29">
        <v>34.700000000000003</v>
      </c>
      <c r="CN392" s="29">
        <v>8.24</v>
      </c>
      <c r="CO392" s="29">
        <v>26.8</v>
      </c>
      <c r="CP392" s="29">
        <v>828.2</v>
      </c>
      <c r="CQ392" s="29">
        <v>45.8</v>
      </c>
      <c r="CR392" s="29">
        <v>786.98000000000013</v>
      </c>
      <c r="CS392" s="29">
        <v>14.300000000000002</v>
      </c>
      <c r="CT392" s="29">
        <v>0</v>
      </c>
      <c r="CU392" s="29">
        <v>34.5</v>
      </c>
      <c r="CV392" s="29">
        <v>143.58000000000004</v>
      </c>
      <c r="CW392" s="29">
        <v>40.4</v>
      </c>
      <c r="CX392" s="28">
        <v>0.14581066376496191</v>
      </c>
      <c r="CY392" s="28">
        <v>0.18501647651303924</v>
      </c>
      <c r="CZ392" s="31">
        <v>19.479702970297033</v>
      </c>
      <c r="DA392" s="5" t="s">
        <v>100</v>
      </c>
      <c r="DB392" s="9"/>
      <c r="DC392" s="9"/>
    </row>
    <row r="393" spans="1:107" ht="20">
      <c r="A393" s="25" t="s">
        <v>436</v>
      </c>
      <c r="B393" s="25" t="s">
        <v>437</v>
      </c>
      <c r="C393" s="26" t="s">
        <v>127</v>
      </c>
      <c r="D393" s="26" t="s">
        <v>1137</v>
      </c>
      <c r="E393" s="32" t="s">
        <v>99</v>
      </c>
      <c r="F393" s="32" t="s">
        <v>1138</v>
      </c>
      <c r="G393" s="27">
        <v>0.92</v>
      </c>
      <c r="H393" s="27">
        <v>1.8413071913060208</v>
      </c>
      <c r="I393" s="28">
        <v>9.0499999999999997E-2</v>
      </c>
      <c r="J393" s="28">
        <v>0.2277383008131949</v>
      </c>
      <c r="K393" s="28">
        <v>4.7E-2</v>
      </c>
      <c r="L393" s="28">
        <v>0.1081</v>
      </c>
      <c r="M393" s="28">
        <v>8.9722999999999997E-2</v>
      </c>
      <c r="N393" s="28">
        <v>0.15868166010172799</v>
      </c>
      <c r="O393" s="28">
        <v>-0.27279838092000397</v>
      </c>
      <c r="P393" s="28">
        <v>-0.16895939026452275</v>
      </c>
      <c r="Q393" s="29">
        <v>45.1</v>
      </c>
      <c r="R393" s="29">
        <v>0.46408079119730195</v>
      </c>
      <c r="S393" s="29">
        <v>44.7</v>
      </c>
      <c r="T393" s="29">
        <v>45.164080791197307</v>
      </c>
      <c r="U393" s="29">
        <v>90.264080791197301</v>
      </c>
      <c r="V393" s="29">
        <v>18.5</v>
      </c>
      <c r="W393" s="29">
        <v>71.764080791197301</v>
      </c>
      <c r="X393" s="30">
        <v>0.20495417266581359</v>
      </c>
      <c r="Y393" s="31">
        <v>2.6089225150013043E-3</v>
      </c>
      <c r="Z393" s="30">
        <v>0.24497223427348722</v>
      </c>
      <c r="AA393" s="30">
        <v>0.50035496285253012</v>
      </c>
      <c r="AB393" s="30">
        <v>0.32445460338503818</v>
      </c>
      <c r="AC393" s="30">
        <v>1.0014208601152397</v>
      </c>
      <c r="AD393" s="29">
        <v>0.11799999999999999</v>
      </c>
      <c r="AE393" s="31">
        <v>-5.8416666666666672E-2</v>
      </c>
      <c r="AF393" s="30" t="s">
        <v>100</v>
      </c>
      <c r="AG393" s="30" t="s">
        <v>100</v>
      </c>
      <c r="AH393" s="31">
        <v>0.23954372623574144</v>
      </c>
      <c r="AI393" s="1" t="s">
        <v>100</v>
      </c>
      <c r="AJ393" s="31">
        <v>15.936395759717314</v>
      </c>
      <c r="AK393" s="31" t="s">
        <v>100</v>
      </c>
      <c r="AL393" s="31" t="s">
        <v>100</v>
      </c>
      <c r="AM393" s="31" t="s">
        <v>100</v>
      </c>
      <c r="AN393" s="31">
        <v>0.32399425287356326</v>
      </c>
      <c r="AO393" s="31">
        <v>0.11272181954511372</v>
      </c>
      <c r="AP393" s="31" t="s">
        <v>100</v>
      </c>
      <c r="AQ393" s="31">
        <v>18.761851187241124</v>
      </c>
      <c r="AR393" s="31">
        <v>0.43266800412043127</v>
      </c>
      <c r="AS393" s="31">
        <v>0.17936536063783379</v>
      </c>
      <c r="AT393" s="30" t="s">
        <v>100</v>
      </c>
      <c r="AU393" s="30">
        <v>7.5166297117516628E-2</v>
      </c>
      <c r="AV393" s="28" t="s">
        <v>100</v>
      </c>
      <c r="AW393" s="28" t="s">
        <v>100</v>
      </c>
      <c r="AX393" s="28">
        <v>-7.7100000000000002E-2</v>
      </c>
      <c r="AY393" s="28">
        <v>3.9399999999999998E-2</v>
      </c>
      <c r="AZ393" s="30" t="s">
        <v>100</v>
      </c>
      <c r="BA393" s="30" t="s">
        <v>100</v>
      </c>
      <c r="BB393" s="30">
        <v>-4.5060080106809078E-2</v>
      </c>
      <c r="BC393" s="30">
        <v>-1.0277730162794756E-2</v>
      </c>
      <c r="BD393" s="30">
        <v>-1.8184267241379309E-2</v>
      </c>
      <c r="BE393" s="30">
        <v>-5.3012288745675111E-3</v>
      </c>
      <c r="BF393" s="30">
        <v>0</v>
      </c>
      <c r="BG393" s="30">
        <v>0.10210000000000001</v>
      </c>
      <c r="BH393" s="29">
        <v>2.83</v>
      </c>
      <c r="BI393" s="29">
        <v>-6.75</v>
      </c>
      <c r="BJ393" s="29">
        <v>-2.0099999999999998</v>
      </c>
      <c r="BK393" s="29">
        <v>-1.9678161582394602</v>
      </c>
      <c r="BL393" s="29">
        <v>400.1</v>
      </c>
      <c r="BM393" s="29">
        <v>371.2</v>
      </c>
      <c r="BN393" s="29">
        <v>12.2</v>
      </c>
      <c r="BO393" s="29">
        <v>3.8250000000000002</v>
      </c>
      <c r="BP393" s="29">
        <v>-1.9678161582394602</v>
      </c>
      <c r="BQ393" s="29">
        <v>12.799999999999997</v>
      </c>
      <c r="BR393" s="29">
        <v>0</v>
      </c>
      <c r="BS393" s="29">
        <v>2.64</v>
      </c>
      <c r="BT393" s="30" t="s">
        <v>100</v>
      </c>
      <c r="BU393" s="29">
        <v>-4.6078161582394603</v>
      </c>
      <c r="BV393" s="29">
        <v>-22.189999999999998</v>
      </c>
      <c r="BW393" s="29">
        <v>-9.39</v>
      </c>
      <c r="BX393" s="29">
        <v>149.80000000000001</v>
      </c>
      <c r="BY393" s="29">
        <v>191.46408079119729</v>
      </c>
      <c r="BZ393" s="29">
        <v>139.19999999999999</v>
      </c>
      <c r="CA393" s="29">
        <v>165.8640807911973</v>
      </c>
      <c r="CB393" s="29">
        <v>-3.39</v>
      </c>
      <c r="CC393" s="31">
        <v>8.9999999999999993E-3</v>
      </c>
      <c r="CD393" s="31">
        <v>-8.2000000000000003E-2</v>
      </c>
      <c r="CE393" s="31">
        <v>0.36</v>
      </c>
      <c r="CF393" s="31">
        <v>0.43249021820437045</v>
      </c>
      <c r="CG393" s="31">
        <v>0.79223499410031861</v>
      </c>
      <c r="CH393" s="29">
        <v>14.713999999999999</v>
      </c>
      <c r="CI393" s="29">
        <v>5.7620000000000005</v>
      </c>
      <c r="CJ393" s="29">
        <v>-3.39</v>
      </c>
      <c r="CK393" s="28" t="str">
        <f t="shared" si="12"/>
        <v>NA</v>
      </c>
      <c r="CL393" s="34">
        <f t="shared" si="13"/>
        <v>2.4122160632456477</v>
      </c>
      <c r="CM393" s="29" t="s">
        <v>100</v>
      </c>
      <c r="CN393" s="29" t="s">
        <v>100</v>
      </c>
      <c r="CO393" s="29" t="s">
        <v>100</v>
      </c>
      <c r="CP393" s="29" t="s">
        <v>100</v>
      </c>
      <c r="CQ393" s="29">
        <v>3.8250000000000002</v>
      </c>
      <c r="CR393" s="29">
        <v>71.764080791197301</v>
      </c>
      <c r="CS393" s="29">
        <v>-22.189999999999998</v>
      </c>
      <c r="CT393" s="29">
        <v>0</v>
      </c>
      <c r="CU393" s="29">
        <v>-1.9678161582394602</v>
      </c>
      <c r="CV393" s="29">
        <v>165.8640807911973</v>
      </c>
      <c r="CW393" s="29">
        <v>12.2</v>
      </c>
      <c r="CX393" s="28">
        <v>-4.5060080106809078E-2</v>
      </c>
      <c r="CY393" s="28">
        <v>-1.0277730162794756E-2</v>
      </c>
      <c r="CZ393" s="31">
        <v>5.8823017041965002</v>
      </c>
      <c r="DA393" s="5">
        <v>4.8481250000000005</v>
      </c>
      <c r="DB393" s="9"/>
      <c r="DC393" s="9"/>
    </row>
    <row r="394" spans="1:107" ht="20">
      <c r="A394" s="25" t="s">
        <v>262</v>
      </c>
      <c r="B394" s="25" t="s">
        <v>263</v>
      </c>
      <c r="C394" s="26" t="s">
        <v>118</v>
      </c>
      <c r="D394" s="26" t="s">
        <v>1137</v>
      </c>
      <c r="E394" s="32" t="s">
        <v>99</v>
      </c>
      <c r="F394" s="32" t="s">
        <v>1138</v>
      </c>
      <c r="G394" s="27">
        <v>0.91</v>
      </c>
      <c r="H394" s="27">
        <v>0.91133930021232412</v>
      </c>
      <c r="I394" s="28">
        <v>9.0499999999999997E-2</v>
      </c>
      <c r="J394" s="28">
        <v>0.14357620666921533</v>
      </c>
      <c r="K394" s="28">
        <v>3.2000000000000001E-2</v>
      </c>
      <c r="L394" s="28">
        <v>9.3100000000000002E-2</v>
      </c>
      <c r="M394" s="28">
        <v>7.7272999999999994E-2</v>
      </c>
      <c r="N394" s="28">
        <v>0.14344701167833274</v>
      </c>
      <c r="O394" s="28">
        <v>0.77995201505848033</v>
      </c>
      <c r="P394" s="28">
        <v>0.79049994585723538</v>
      </c>
      <c r="Q394" s="29">
        <v>22584.799999999999</v>
      </c>
      <c r="R394" s="29">
        <v>36.443488608009112</v>
      </c>
      <c r="S394" s="29">
        <v>7.65</v>
      </c>
      <c r="T394" s="29">
        <v>44.09348860800911</v>
      </c>
      <c r="U394" s="29">
        <v>22628.89348860801</v>
      </c>
      <c r="V394" s="29">
        <v>35.4</v>
      </c>
      <c r="W394" s="29">
        <v>22593.493488608008</v>
      </c>
      <c r="X394" s="30">
        <v>1.564371674550561E-3</v>
      </c>
      <c r="Y394" s="31">
        <v>5.1441677588466579E-2</v>
      </c>
      <c r="Z394" s="30">
        <v>8.336931642712872E-2</v>
      </c>
      <c r="AA394" s="30">
        <v>1.9485481528386244E-3</v>
      </c>
      <c r="AB394" s="30">
        <v>9.0951915445563344E-2</v>
      </c>
      <c r="AC394" s="30">
        <v>1.952352405512075E-3</v>
      </c>
      <c r="AD394" s="29">
        <v>2.96</v>
      </c>
      <c r="AE394" s="31">
        <v>0.3462777777777778</v>
      </c>
      <c r="AF394" s="30">
        <v>0.13784048752090222</v>
      </c>
      <c r="AG394" s="30">
        <v>0.27858288004224446</v>
      </c>
      <c r="AH394" s="31">
        <v>0.21863799283154117</v>
      </c>
      <c r="AI394" s="1">
        <v>97.887999999999991</v>
      </c>
      <c r="AJ394" s="31">
        <v>48.74767968918627</v>
      </c>
      <c r="AK394" s="31">
        <v>49.473822562979187</v>
      </c>
      <c r="AL394" s="31">
        <v>44.179104477611936</v>
      </c>
      <c r="AM394" s="31">
        <v>4.6872768931909876</v>
      </c>
      <c r="AN394" s="31">
        <v>46.585808580858085</v>
      </c>
      <c r="AO394" s="31">
        <v>8.1047871958659297</v>
      </c>
      <c r="AP394" s="31">
        <v>36.8625825704639</v>
      </c>
      <c r="AQ394" s="31">
        <v>34.828878508722077</v>
      </c>
      <c r="AR394" s="31">
        <v>46.226766693686926</v>
      </c>
      <c r="AS394" s="31">
        <v>8.1079069434464976</v>
      </c>
      <c r="AT394" s="30">
        <v>0.8659364731653888</v>
      </c>
      <c r="AU394" s="30">
        <v>1.7502922319436082E-2</v>
      </c>
      <c r="AV394" s="28">
        <v>0.11199999999999999</v>
      </c>
      <c r="AW394" s="28">
        <v>0.13</v>
      </c>
      <c r="AX394" s="28">
        <v>0.13</v>
      </c>
      <c r="AY394" s="28">
        <v>0.13400000000000001</v>
      </c>
      <c r="AZ394" s="30">
        <v>0.10400000000000001</v>
      </c>
      <c r="BA394" s="30">
        <v>0.109</v>
      </c>
      <c r="BB394" s="30">
        <v>0.92352822172769566</v>
      </c>
      <c r="BC394" s="30">
        <v>0.93394695753556811</v>
      </c>
      <c r="BD394" s="30">
        <v>0.16956392541415943</v>
      </c>
      <c r="BE394" s="30">
        <v>0.22766187589272646</v>
      </c>
      <c r="BF394" s="30">
        <v>0.24616146607231301</v>
      </c>
      <c r="BG394" s="30">
        <v>4.8499999999999995E-2</v>
      </c>
      <c r="BH394" s="29">
        <v>463.3</v>
      </c>
      <c r="BI394" s="29">
        <v>456.5</v>
      </c>
      <c r="BJ394" s="29">
        <v>611.79999999999995</v>
      </c>
      <c r="BK394" s="29">
        <v>612.91130227839813</v>
      </c>
      <c r="BL394" s="29">
        <v>2786.6</v>
      </c>
      <c r="BM394" s="29">
        <v>2692.2</v>
      </c>
      <c r="BN394" s="29">
        <v>656.7</v>
      </c>
      <c r="BO394" s="29">
        <v>648.69999999999993</v>
      </c>
      <c r="BP394" s="29">
        <v>462.036157537257</v>
      </c>
      <c r="BQ394" s="29">
        <v>-4.6000000000000085</v>
      </c>
      <c r="BR394" s="29">
        <v>0</v>
      </c>
      <c r="BS394" s="29">
        <v>93.1</v>
      </c>
      <c r="BT394" s="30">
        <v>0.20149938155542022</v>
      </c>
      <c r="BU394" s="29">
        <v>368.93615753725703</v>
      </c>
      <c r="BV394" s="29">
        <v>368</v>
      </c>
      <c r="BW394" s="29">
        <v>363.4</v>
      </c>
      <c r="BX394" s="29">
        <v>494.3</v>
      </c>
      <c r="BY394" s="29">
        <v>494.71348860800907</v>
      </c>
      <c r="BZ394" s="29">
        <v>484.8</v>
      </c>
      <c r="CA394" s="29">
        <v>488.75348860800909</v>
      </c>
      <c r="CB394" s="29">
        <v>-395.3</v>
      </c>
      <c r="CC394" s="31">
        <v>0.25600000000000001</v>
      </c>
      <c r="CD394" s="31">
        <v>-0.14199999999999999</v>
      </c>
      <c r="CE394" s="31">
        <v>0.36</v>
      </c>
      <c r="CF394" s="31">
        <v>0.42009957788282304</v>
      </c>
      <c r="CG394" s="31">
        <v>0.44447990195493908</v>
      </c>
      <c r="CH394" s="29">
        <v>412.39</v>
      </c>
      <c r="CI394" s="29">
        <v>302.37</v>
      </c>
      <c r="CJ394" s="29">
        <v>-395.3</v>
      </c>
      <c r="CK394" s="28">
        <f t="shared" si="12"/>
        <v>-1.0741847826086957</v>
      </c>
      <c r="CL394" s="34">
        <f t="shared" si="13"/>
        <v>5.7014426801051714</v>
      </c>
      <c r="CM394" s="29">
        <v>605.70000000000005</v>
      </c>
      <c r="CN394" s="29">
        <v>149.1</v>
      </c>
      <c r="CO394" s="29">
        <v>456.5</v>
      </c>
      <c r="CP394" s="29">
        <v>22584.799999999999</v>
      </c>
      <c r="CQ394" s="29">
        <v>648.69999999999993</v>
      </c>
      <c r="CR394" s="29">
        <v>22593.493488608008</v>
      </c>
      <c r="CS394" s="29">
        <v>368</v>
      </c>
      <c r="CT394" s="29">
        <v>0</v>
      </c>
      <c r="CU394" s="29">
        <v>612.91130227839813</v>
      </c>
      <c r="CV394" s="29">
        <v>488.75348860800909</v>
      </c>
      <c r="CW394" s="29">
        <v>656.7</v>
      </c>
      <c r="CX394" s="28">
        <v>0.92352822172769566</v>
      </c>
      <c r="CY394" s="28">
        <v>0.93394695753556811</v>
      </c>
      <c r="CZ394" s="31">
        <v>34.404588836010362</v>
      </c>
      <c r="DA394" s="5">
        <v>7.053211009174313</v>
      </c>
      <c r="DB394" s="9"/>
      <c r="DC394" s="9"/>
    </row>
    <row r="395" spans="1:107" ht="20">
      <c r="A395" s="25" t="s">
        <v>246</v>
      </c>
      <c r="B395" s="25" t="s">
        <v>247</v>
      </c>
      <c r="C395" s="26" t="s">
        <v>117</v>
      </c>
      <c r="D395" s="26" t="s">
        <v>1137</v>
      </c>
      <c r="E395" s="32" t="s">
        <v>99</v>
      </c>
      <c r="F395" s="32" t="s">
        <v>1138</v>
      </c>
      <c r="G395" s="27">
        <v>0.89</v>
      </c>
      <c r="H395" s="27">
        <v>0.91672560314460305</v>
      </c>
      <c r="I395" s="28">
        <v>9.0499999999999997E-2</v>
      </c>
      <c r="J395" s="28">
        <v>0.14406366708458657</v>
      </c>
      <c r="K395" s="28">
        <v>3.2000000000000001E-2</v>
      </c>
      <c r="L395" s="28">
        <v>9.3100000000000002E-2</v>
      </c>
      <c r="M395" s="28">
        <v>7.7272999999999994E-2</v>
      </c>
      <c r="N395" s="28">
        <v>0.14141575252963667</v>
      </c>
      <c r="O395" s="28">
        <v>-6.9919131734373086E-3</v>
      </c>
      <c r="P395" s="28">
        <v>-8.5512592642175422E-3</v>
      </c>
      <c r="Q395" s="29">
        <v>5575.8</v>
      </c>
      <c r="R395" s="29">
        <v>26.877867229314099</v>
      </c>
      <c r="S395" s="29">
        <v>203.3</v>
      </c>
      <c r="T395" s="29">
        <v>230.1778672293141</v>
      </c>
      <c r="U395" s="29">
        <v>5805.9778672293141</v>
      </c>
      <c r="V395" s="29">
        <v>1058.7</v>
      </c>
      <c r="W395" s="29">
        <v>4747.2778672293143</v>
      </c>
      <c r="X395" s="30">
        <v>0.18234654423600569</v>
      </c>
      <c r="Y395" s="31">
        <v>0.23926972467226079</v>
      </c>
      <c r="Z395" s="30">
        <v>6.8416175683284314E-2</v>
      </c>
      <c r="AA395" s="30">
        <v>3.9644978415868108E-2</v>
      </c>
      <c r="AB395" s="30">
        <v>7.3440708068825897E-2</v>
      </c>
      <c r="AC395" s="30">
        <v>4.1281586001885667E-2</v>
      </c>
      <c r="AD395" s="29">
        <v>1.49</v>
      </c>
      <c r="AE395" s="31">
        <v>1.721916666666667</v>
      </c>
      <c r="AF395" s="30">
        <v>0.2449489742783178</v>
      </c>
      <c r="AG395" s="30">
        <v>0.35272652296077761</v>
      </c>
      <c r="AH395" s="31">
        <v>0.19471947194719472</v>
      </c>
      <c r="AI395" s="1">
        <v>69.180834621329211</v>
      </c>
      <c r="AJ395" s="31">
        <v>12.859317343173432</v>
      </c>
      <c r="AK395" s="31">
        <v>13.425957139417289</v>
      </c>
      <c r="AL395" s="31">
        <v>11.287878787878787</v>
      </c>
      <c r="AM395" s="31">
        <v>1.6614105094539318</v>
      </c>
      <c r="AN395" s="31">
        <v>1.7790185693318872</v>
      </c>
      <c r="AO395" s="31">
        <v>1.2994779528293092</v>
      </c>
      <c r="AP395" s="31">
        <v>10.070071892390898</v>
      </c>
      <c r="AQ395" s="31">
        <v>5.8492827343880167</v>
      </c>
      <c r="AR395" s="31">
        <v>2.0822509553981408</v>
      </c>
      <c r="AS395" s="31">
        <v>1.106385258513404</v>
      </c>
      <c r="AT395" s="30">
        <v>0.36744522032265831</v>
      </c>
      <c r="AU395" s="30">
        <v>2.7368270024032425E-2</v>
      </c>
      <c r="AV395" s="28">
        <v>-3.9599999999999996E-2</v>
      </c>
      <c r="AW395" s="28">
        <v>6.7699999999999996E-2</v>
      </c>
      <c r="AX395" s="28">
        <v>-3.3300000000000003E-2</v>
      </c>
      <c r="AY395" s="28">
        <v>0.109</v>
      </c>
      <c r="AZ395" s="30">
        <v>7.7399999999999997E-2</v>
      </c>
      <c r="BA395" s="30">
        <v>3.4500000000000003E-2</v>
      </c>
      <c r="BB395" s="30">
        <v>0.13707175391114926</v>
      </c>
      <c r="BC395" s="30">
        <v>0.13286449326541913</v>
      </c>
      <c r="BD395" s="30">
        <v>0.10464911175507119</v>
      </c>
      <c r="BE395" s="30">
        <v>0.11879159041303697</v>
      </c>
      <c r="BF395" s="30">
        <v>0.27258687258687259</v>
      </c>
      <c r="BG395" s="30">
        <v>0.13239999999999999</v>
      </c>
      <c r="BH395" s="29">
        <v>433.6</v>
      </c>
      <c r="BI395" s="29">
        <v>415.3</v>
      </c>
      <c r="BJ395" s="29">
        <v>447.6</v>
      </c>
      <c r="BK395" s="29">
        <v>471.4244265541372</v>
      </c>
      <c r="BL395" s="29">
        <v>4290.8</v>
      </c>
      <c r="BM395" s="29">
        <v>3968.5</v>
      </c>
      <c r="BN395" s="29">
        <v>833.1</v>
      </c>
      <c r="BO395" s="29">
        <v>811.6</v>
      </c>
      <c r="BP395" s="29">
        <v>342.92031645868514</v>
      </c>
      <c r="BQ395" s="29">
        <v>104.5</v>
      </c>
      <c r="BR395" s="29">
        <v>0</v>
      </c>
      <c r="BS395" s="29">
        <v>46.599999999999966</v>
      </c>
      <c r="BT395" s="30">
        <v>0.13589162777299113</v>
      </c>
      <c r="BU395" s="29">
        <v>296.32031645868517</v>
      </c>
      <c r="BV395" s="29">
        <v>264.20000000000005</v>
      </c>
      <c r="BW395" s="29">
        <v>368.70000000000005</v>
      </c>
      <c r="BX395" s="29">
        <v>3029.8</v>
      </c>
      <c r="BY395" s="29">
        <v>2580.9778672293146</v>
      </c>
      <c r="BZ395" s="29">
        <v>3134.2</v>
      </c>
      <c r="CA395" s="29">
        <v>2279.8778672293138</v>
      </c>
      <c r="CB395" s="29">
        <v>-152.6</v>
      </c>
      <c r="CC395" s="31">
        <v>0.57599999999999996</v>
      </c>
      <c r="CD395" s="31">
        <v>0.70899999999999996</v>
      </c>
      <c r="CE395" s="31">
        <v>0.36</v>
      </c>
      <c r="CF395" s="31">
        <v>0.59490410679811789</v>
      </c>
      <c r="CG395" s="31">
        <v>0.63823110676162675</v>
      </c>
      <c r="CH395" s="29">
        <v>439.32</v>
      </c>
      <c r="CI395" s="29">
        <v>321.12</v>
      </c>
      <c r="CJ395" s="29">
        <v>-152.6</v>
      </c>
      <c r="CK395" s="28">
        <f t="shared" si="12"/>
        <v>-0.57759273277819823</v>
      </c>
      <c r="CL395" s="34">
        <f t="shared" si="13"/>
        <v>1.8820306393054802</v>
      </c>
      <c r="CM395" s="29">
        <v>518</v>
      </c>
      <c r="CN395" s="29">
        <v>141.19999999999999</v>
      </c>
      <c r="CO395" s="29">
        <v>415.3</v>
      </c>
      <c r="CP395" s="29">
        <v>5575.8</v>
      </c>
      <c r="CQ395" s="29">
        <v>811.6</v>
      </c>
      <c r="CR395" s="29">
        <v>4747.2778672293143</v>
      </c>
      <c r="CS395" s="29">
        <v>264.20000000000005</v>
      </c>
      <c r="CT395" s="29">
        <v>0</v>
      </c>
      <c r="CU395" s="29">
        <v>471.4244265541372</v>
      </c>
      <c r="CV395" s="29">
        <v>2279.8778672293138</v>
      </c>
      <c r="CW395" s="29">
        <v>833.1</v>
      </c>
      <c r="CX395" s="28">
        <v>0.13707175391114926</v>
      </c>
      <c r="CY395" s="28">
        <v>0.13286449326541913</v>
      </c>
      <c r="CZ395" s="31">
        <v>5.6983289727875572</v>
      </c>
      <c r="DA395" s="5" t="s">
        <v>100</v>
      </c>
      <c r="DB395" s="9"/>
      <c r="DC395" s="9"/>
    </row>
    <row r="396" spans="1:107" ht="20">
      <c r="A396" s="25" t="s">
        <v>326</v>
      </c>
      <c r="B396" s="25" t="s">
        <v>327</v>
      </c>
      <c r="C396" s="26" t="s">
        <v>104</v>
      </c>
      <c r="D396" s="26" t="s">
        <v>1137</v>
      </c>
      <c r="E396" s="32" t="s">
        <v>99</v>
      </c>
      <c r="F396" s="32" t="s">
        <v>1138</v>
      </c>
      <c r="G396" s="27">
        <v>1.07</v>
      </c>
      <c r="H396" s="27">
        <v>1.1584887045882817</v>
      </c>
      <c r="I396" s="28">
        <v>9.0499999999999997E-2</v>
      </c>
      <c r="J396" s="28">
        <v>0.16594322776523951</v>
      </c>
      <c r="K396" s="28">
        <v>3.6999999999999998E-2</v>
      </c>
      <c r="L396" s="28">
        <v>9.8099999999999993E-2</v>
      </c>
      <c r="M396" s="28">
        <v>8.1422999999999995E-2</v>
      </c>
      <c r="N396" s="28">
        <v>0.15729378932124768</v>
      </c>
      <c r="O396" s="28">
        <v>-8.3970495901916839E-2</v>
      </c>
      <c r="P396" s="28">
        <v>-6.7571214136509961E-2</v>
      </c>
      <c r="Q396" s="29">
        <v>1441.2</v>
      </c>
      <c r="R396" s="29">
        <v>0</v>
      </c>
      <c r="S396" s="29">
        <v>164.3</v>
      </c>
      <c r="T396" s="29">
        <v>164.3</v>
      </c>
      <c r="U396" s="29">
        <v>1605.5</v>
      </c>
      <c r="V396" s="29">
        <v>270.10000000000002</v>
      </c>
      <c r="W396" s="29">
        <v>1335.4</v>
      </c>
      <c r="X396" s="30">
        <v>0.16823419495484274</v>
      </c>
      <c r="Y396" s="31">
        <v>0.20832704326560189</v>
      </c>
      <c r="Z396" s="30">
        <v>8.2525490983977101E-2</v>
      </c>
      <c r="AA396" s="30">
        <v>0.10233572095920275</v>
      </c>
      <c r="AB396" s="30">
        <v>8.9948538267820011E-2</v>
      </c>
      <c r="AC396" s="30">
        <v>0.11400222037191229</v>
      </c>
      <c r="AD396" s="29">
        <v>0.14499999999999999</v>
      </c>
      <c r="AE396" s="31">
        <v>3.1544444444444451</v>
      </c>
      <c r="AF396" s="30">
        <v>0.28809720581775866</v>
      </c>
      <c r="AG396" s="30">
        <v>0.53627732890173152</v>
      </c>
      <c r="AH396" s="31">
        <v>0.40082644628099184</v>
      </c>
      <c r="AI396" s="1">
        <v>23.017621145374449</v>
      </c>
      <c r="AJ396" s="31">
        <v>8.364480557167731</v>
      </c>
      <c r="AK396" s="31">
        <v>9.8644763860369622</v>
      </c>
      <c r="AL396" s="31">
        <v>7.6315789473684204</v>
      </c>
      <c r="AM396" s="31">
        <v>0.32171079066029734</v>
      </c>
      <c r="AN396" s="31">
        <v>0.78900689806197311</v>
      </c>
      <c r="AO396" s="31">
        <v>1.3883055582313844</v>
      </c>
      <c r="AP396" s="31">
        <v>6.3894736842105271</v>
      </c>
      <c r="AQ396" s="31">
        <v>4.0102102102102108</v>
      </c>
      <c r="AR396" s="31">
        <v>0.77603440260344048</v>
      </c>
      <c r="AS396" s="31">
        <v>1.2863885945477316</v>
      </c>
      <c r="AT396" s="30">
        <v>0</v>
      </c>
      <c r="AU396" s="30">
        <v>0</v>
      </c>
      <c r="AV396" s="28">
        <v>0.13</v>
      </c>
      <c r="AW396" s="28">
        <v>-0.16300000000000001</v>
      </c>
      <c r="AX396" s="28">
        <v>4.4299999999999999E-3</v>
      </c>
      <c r="AY396" s="28">
        <v>-2.6499999999999999E-2</v>
      </c>
      <c r="AZ396" s="30">
        <v>0.26</v>
      </c>
      <c r="BA396" s="30">
        <v>5.8899999999999994E-3</v>
      </c>
      <c r="BB396" s="30">
        <v>8.197273186332267E-2</v>
      </c>
      <c r="BC396" s="30">
        <v>8.9722575184737724E-2</v>
      </c>
      <c r="BD396" s="30">
        <v>0.15135191132290479</v>
      </c>
      <c r="BE396" s="30">
        <v>0.21651300113954211</v>
      </c>
      <c r="BF396" s="30">
        <v>0.27457795431976162</v>
      </c>
      <c r="BG396" s="30">
        <v>9.9199999999999997E-2</v>
      </c>
      <c r="BH396" s="29">
        <v>172.3</v>
      </c>
      <c r="BI396" s="29">
        <v>146.1</v>
      </c>
      <c r="BJ396" s="29">
        <v>209</v>
      </c>
      <c r="BK396" s="29">
        <v>209</v>
      </c>
      <c r="BL396" s="29">
        <v>1038.0999999999999</v>
      </c>
      <c r="BM396" s="29">
        <v>965.3</v>
      </c>
      <c r="BN396" s="29">
        <v>367.5</v>
      </c>
      <c r="BO396" s="29">
        <v>333</v>
      </c>
      <c r="BP396" s="29">
        <v>151.61320754716982</v>
      </c>
      <c r="BQ396" s="29">
        <v>37.5</v>
      </c>
      <c r="BR396" s="29">
        <v>0</v>
      </c>
      <c r="BS396" s="29">
        <v>88.1</v>
      </c>
      <c r="BT396" s="30">
        <v>0.58108394001617814</v>
      </c>
      <c r="BU396" s="29">
        <v>63.513207547169827</v>
      </c>
      <c r="BV396" s="29">
        <v>20.5</v>
      </c>
      <c r="BW396" s="29">
        <v>58</v>
      </c>
      <c r="BX396" s="29">
        <v>1782.3</v>
      </c>
      <c r="BY396" s="29">
        <v>1689.8000000000002</v>
      </c>
      <c r="BZ396" s="29">
        <v>1826.6</v>
      </c>
      <c r="CA396" s="29">
        <v>1720.7999999999997</v>
      </c>
      <c r="CB396" s="29">
        <v>0</v>
      </c>
      <c r="CC396" s="31">
        <v>1.03</v>
      </c>
      <c r="CD396" s="31">
        <v>1.35</v>
      </c>
      <c r="CE396" s="31">
        <v>0.36</v>
      </c>
      <c r="CF396" s="31">
        <v>0.84998390458808204</v>
      </c>
      <c r="CG396" s="31">
        <v>0.88170128836639128</v>
      </c>
      <c r="CH396" s="29">
        <v>507.50999999999993</v>
      </c>
      <c r="CI396" s="29">
        <v>364.57000000000005</v>
      </c>
      <c r="CJ396" s="29">
        <v>0</v>
      </c>
      <c r="CK396" s="28">
        <f t="shared" si="12"/>
        <v>0</v>
      </c>
      <c r="CL396" s="34">
        <f t="shared" si="13"/>
        <v>0.6032659228265923</v>
      </c>
      <c r="CM396" s="29">
        <v>201.4</v>
      </c>
      <c r="CN396" s="29">
        <v>55.3</v>
      </c>
      <c r="CO396" s="29">
        <v>146.1</v>
      </c>
      <c r="CP396" s="29">
        <v>1441.2</v>
      </c>
      <c r="CQ396" s="29">
        <v>333</v>
      </c>
      <c r="CR396" s="29">
        <v>1335.4</v>
      </c>
      <c r="CS396" s="29" t="s">
        <v>100</v>
      </c>
      <c r="CT396" s="29">
        <v>0</v>
      </c>
      <c r="CU396" s="29">
        <v>209</v>
      </c>
      <c r="CV396" s="29">
        <v>1720.7999999999997</v>
      </c>
      <c r="CW396" s="29">
        <v>367.5</v>
      </c>
      <c r="CX396" s="28">
        <v>8.197273186332267E-2</v>
      </c>
      <c r="CY396" s="28">
        <v>8.9722575184737724E-2</v>
      </c>
      <c r="CZ396" s="31">
        <v>3.6337414965986397</v>
      </c>
      <c r="DA396" s="5">
        <v>20.185676392572944</v>
      </c>
      <c r="DB396" s="9"/>
      <c r="DC396" s="9"/>
    </row>
    <row r="397" spans="1:107" ht="20">
      <c r="A397" s="25" t="s">
        <v>901</v>
      </c>
      <c r="B397" s="25" t="s">
        <v>902</v>
      </c>
      <c r="C397" s="26" t="s">
        <v>114</v>
      </c>
      <c r="D397" s="26" t="s">
        <v>1137</v>
      </c>
      <c r="E397" s="32" t="s">
        <v>99</v>
      </c>
      <c r="F397" s="32" t="s">
        <v>1138</v>
      </c>
      <c r="G397" s="27">
        <v>0.1</v>
      </c>
      <c r="H397" s="27">
        <v>0.84787238285144584</v>
      </c>
      <c r="I397" s="28">
        <v>9.0499999999999997E-2</v>
      </c>
      <c r="J397" s="28">
        <v>0.13783245064805585</v>
      </c>
      <c r="K397" s="28">
        <v>3.6999999999999998E-2</v>
      </c>
      <c r="L397" s="28">
        <v>9.8099999999999993E-2</v>
      </c>
      <c r="M397" s="28">
        <v>8.1422999999999995E-2</v>
      </c>
      <c r="N397" s="28">
        <v>8.657178207257421E-2</v>
      </c>
      <c r="O397" s="28">
        <v>-4.0475622454223259E-2</v>
      </c>
      <c r="P397" s="28">
        <v>-8.657178207257421E-2</v>
      </c>
      <c r="Q397" s="29">
        <v>13.6</v>
      </c>
      <c r="R397" s="29">
        <v>0</v>
      </c>
      <c r="S397" s="29">
        <v>135.4</v>
      </c>
      <c r="T397" s="29">
        <v>135.4</v>
      </c>
      <c r="U397" s="29">
        <v>149</v>
      </c>
      <c r="V397" s="29">
        <v>0.76200000000000001</v>
      </c>
      <c r="W397" s="29">
        <v>148.238</v>
      </c>
      <c r="X397" s="30">
        <v>5.1140939597315435E-3</v>
      </c>
      <c r="Y397" s="31">
        <v>0.17340319361277445</v>
      </c>
      <c r="Z397" s="30">
        <v>0.86132315521628489</v>
      </c>
      <c r="AA397" s="30">
        <v>0.90872483221476519</v>
      </c>
      <c r="AB397" s="30">
        <v>6.2110091743119265</v>
      </c>
      <c r="AC397" s="30">
        <v>9.9558823529411775</v>
      </c>
      <c r="AD397" s="29">
        <v>1.4E-2</v>
      </c>
      <c r="AE397" s="31">
        <v>1.0753333333333335</v>
      </c>
      <c r="AF397" s="30">
        <v>4.4721359549995794E-2</v>
      </c>
      <c r="AG397" s="30">
        <v>0.56348913032994696</v>
      </c>
      <c r="AH397" s="31">
        <v>0.49999999999999989</v>
      </c>
      <c r="AI397" s="1" t="s">
        <v>100</v>
      </c>
      <c r="AJ397" s="31">
        <v>7.0103092783505154</v>
      </c>
      <c r="AK397" s="31">
        <v>6.1538461538461542</v>
      </c>
      <c r="AL397" s="31" t="s">
        <v>100</v>
      </c>
      <c r="AM397" s="31" t="s">
        <v>100</v>
      </c>
      <c r="AN397" s="31">
        <v>0.62385321100917424</v>
      </c>
      <c r="AO397" s="31">
        <v>1.1525423728813557</v>
      </c>
      <c r="AP397" s="31" t="s">
        <v>100</v>
      </c>
      <c r="AQ397" s="31" t="s">
        <v>100</v>
      </c>
      <c r="AR397" s="31">
        <v>0.94758306805251913</v>
      </c>
      <c r="AS397" s="31">
        <v>12.562542372881355</v>
      </c>
      <c r="AT397" s="30">
        <v>0</v>
      </c>
      <c r="AU397" s="30">
        <v>0</v>
      </c>
      <c r="AV397" s="28">
        <v>5.2300000000000006E-2</v>
      </c>
      <c r="AW397" s="28">
        <v>9.3399999999999997E-2</v>
      </c>
      <c r="AX397" s="28">
        <v>0.13200000000000001</v>
      </c>
      <c r="AY397" s="28">
        <v>0.16899999999999998</v>
      </c>
      <c r="AZ397" s="30" t="s">
        <v>100</v>
      </c>
      <c r="BA397" s="30" t="s">
        <v>100</v>
      </c>
      <c r="BB397" s="30">
        <v>9.7356828193832595E-2</v>
      </c>
      <c r="BC397" s="30">
        <v>0</v>
      </c>
      <c r="BD397" s="30">
        <v>0.18888888888888888</v>
      </c>
      <c r="BE397" s="30">
        <v>0</v>
      </c>
      <c r="BF397" s="30">
        <v>0.24881355932203389</v>
      </c>
      <c r="BG397" s="30" t="s">
        <v>100</v>
      </c>
      <c r="BH397" s="29">
        <v>1.94</v>
      </c>
      <c r="BI397" s="29">
        <v>2.21</v>
      </c>
      <c r="BJ397" s="29">
        <v>0</v>
      </c>
      <c r="BK397" s="29">
        <v>0</v>
      </c>
      <c r="BL397" s="29">
        <v>11.8</v>
      </c>
      <c r="BM397" s="29">
        <v>11.7</v>
      </c>
      <c r="BN397" s="29">
        <v>0</v>
      </c>
      <c r="BO397" s="29">
        <v>0</v>
      </c>
      <c r="BP397" s="29">
        <v>0</v>
      </c>
      <c r="BQ397" s="29">
        <v>-5.1999999999999886</v>
      </c>
      <c r="BR397" s="29">
        <v>0</v>
      </c>
      <c r="BS397" s="29">
        <v>0.46500000000000002</v>
      </c>
      <c r="BT397" s="30" t="s">
        <v>100</v>
      </c>
      <c r="BU397" s="29">
        <v>-0.46500000000000002</v>
      </c>
      <c r="BV397" s="29">
        <v>6.9449999999999887</v>
      </c>
      <c r="BW397" s="29">
        <v>1.7449999999999999</v>
      </c>
      <c r="BX397" s="29">
        <v>22.7</v>
      </c>
      <c r="BY397" s="29">
        <v>170.24999999999997</v>
      </c>
      <c r="BZ397" s="29">
        <v>21.8</v>
      </c>
      <c r="CA397" s="29">
        <v>156.43800000000002</v>
      </c>
      <c r="CB397" s="29">
        <v>0</v>
      </c>
      <c r="CC397" s="31">
        <v>0.16800000000000001</v>
      </c>
      <c r="CD397" s="31">
        <v>0.83199999999999996</v>
      </c>
      <c r="CE397" s="31">
        <v>0.36</v>
      </c>
      <c r="CF397" s="31" t="s">
        <v>100</v>
      </c>
      <c r="CG397" s="31" t="s">
        <v>100</v>
      </c>
      <c r="CH397" s="29" t="s">
        <v>100</v>
      </c>
      <c r="CI397" s="29" t="s">
        <v>100</v>
      </c>
      <c r="CJ397" s="29">
        <v>0</v>
      </c>
      <c r="CK397" s="28">
        <f t="shared" si="12"/>
        <v>0</v>
      </c>
      <c r="CL397" s="34">
        <f t="shared" si="13"/>
        <v>7.5429243534179666E-2</v>
      </c>
      <c r="CM397" s="29">
        <v>2.95</v>
      </c>
      <c r="CN397" s="29">
        <v>0.73399999999999999</v>
      </c>
      <c r="CO397" s="29">
        <v>2.21</v>
      </c>
      <c r="CP397" s="29">
        <v>13.6</v>
      </c>
      <c r="CQ397" s="29" t="s">
        <v>100</v>
      </c>
      <c r="CR397" s="29" t="s">
        <v>100</v>
      </c>
      <c r="CS397" s="29" t="s">
        <v>100</v>
      </c>
      <c r="CT397" s="29">
        <v>0</v>
      </c>
      <c r="CU397" s="29">
        <v>0</v>
      </c>
      <c r="CV397" s="29">
        <v>156.43800000000002</v>
      </c>
      <c r="CW397" s="29">
        <v>0</v>
      </c>
      <c r="CX397" s="28">
        <v>9.7356828193832595E-2</v>
      </c>
      <c r="CY397" s="28">
        <v>0</v>
      </c>
      <c r="CZ397" s="31" t="s">
        <v>100</v>
      </c>
      <c r="DA397" s="5">
        <v>4.5504587155963305</v>
      </c>
      <c r="DB397" s="9"/>
      <c r="DC397" s="9"/>
    </row>
    <row r="398" spans="1:107" ht="20">
      <c r="A398" s="25" t="s">
        <v>1091</v>
      </c>
      <c r="B398" s="25" t="s">
        <v>1092</v>
      </c>
      <c r="C398" s="26" t="s">
        <v>146</v>
      </c>
      <c r="D398" s="26" t="s">
        <v>1137</v>
      </c>
      <c r="E398" s="32" t="s">
        <v>99</v>
      </c>
      <c r="F398" s="32" t="s">
        <v>1138</v>
      </c>
      <c r="G398" s="27">
        <v>0.45</v>
      </c>
      <c r="H398" s="27">
        <v>0.46141183146545611</v>
      </c>
      <c r="I398" s="28">
        <v>9.0499999999999997E-2</v>
      </c>
      <c r="J398" s="28">
        <v>0.10285777074762378</v>
      </c>
      <c r="K398" s="28">
        <v>4.7E-2</v>
      </c>
      <c r="L398" s="28">
        <v>0.1081</v>
      </c>
      <c r="M398" s="28">
        <v>8.9722999999999997E-2</v>
      </c>
      <c r="N398" s="28">
        <v>0.10252758950871968</v>
      </c>
      <c r="O398" s="28">
        <v>-4.0312752740420899E-2</v>
      </c>
      <c r="P398" s="28">
        <v>-0.10252758950871968</v>
      </c>
      <c r="Q398" s="29">
        <v>63.6</v>
      </c>
      <c r="R398" s="29">
        <v>0</v>
      </c>
      <c r="S398" s="29">
        <v>1.64</v>
      </c>
      <c r="T398" s="29">
        <v>1.64</v>
      </c>
      <c r="U398" s="29">
        <v>65.239999999999995</v>
      </c>
      <c r="V398" s="29">
        <v>2.2000000000000002</v>
      </c>
      <c r="W398" s="29">
        <v>63.039999999999992</v>
      </c>
      <c r="X398" s="30">
        <v>3.3721643163703255E-2</v>
      </c>
      <c r="Y398" s="31">
        <v>9.6874192715060712E-4</v>
      </c>
      <c r="Z398" s="30">
        <v>2.0162281780181951E-2</v>
      </c>
      <c r="AA398" s="30">
        <v>2.5137952176578788E-2</v>
      </c>
      <c r="AB398" s="30">
        <v>2.0577164366373898E-2</v>
      </c>
      <c r="AC398" s="30">
        <v>2.5786163522012576E-2</v>
      </c>
      <c r="AD398" s="29">
        <v>8.0000000000000002E-3</v>
      </c>
      <c r="AE398" s="31">
        <v>-0.25147222222222221</v>
      </c>
      <c r="AF398" s="30" t="s">
        <v>100</v>
      </c>
      <c r="AG398" s="30" t="s">
        <v>100</v>
      </c>
      <c r="AH398" s="31">
        <v>0.1764705882352941</v>
      </c>
      <c r="AI398" s="1" t="s">
        <v>100</v>
      </c>
      <c r="AJ398" s="31">
        <v>11.669724770642201</v>
      </c>
      <c r="AK398" s="31">
        <v>12.207293666026871</v>
      </c>
      <c r="AL398" s="31" t="s">
        <v>100</v>
      </c>
      <c r="AM398" s="31" t="s">
        <v>100</v>
      </c>
      <c r="AN398" s="31">
        <v>0.79799247176913424</v>
      </c>
      <c r="AO398" s="31">
        <v>12.022684310018903</v>
      </c>
      <c r="AP398" s="31" t="s">
        <v>100</v>
      </c>
      <c r="AQ398" s="31" t="s">
        <v>100</v>
      </c>
      <c r="AR398" s="31">
        <v>0.79656305281779116</v>
      </c>
      <c r="AS398" s="31">
        <v>11.916824196597352</v>
      </c>
      <c r="AT398" s="30">
        <v>0</v>
      </c>
      <c r="AU398" s="30">
        <v>0</v>
      </c>
      <c r="AV398" s="28" t="s">
        <v>100</v>
      </c>
      <c r="AW398" s="28" t="s">
        <v>100</v>
      </c>
      <c r="AX398" s="28" t="s">
        <v>100</v>
      </c>
      <c r="AY398" s="28" t="s">
        <v>100</v>
      </c>
      <c r="AZ398" s="30" t="s">
        <v>100</v>
      </c>
      <c r="BA398" s="30" t="s">
        <v>100</v>
      </c>
      <c r="BB398" s="30">
        <v>6.2545018007202885E-2</v>
      </c>
      <c r="BC398" s="30">
        <v>0</v>
      </c>
      <c r="BD398" s="30">
        <v>0.9630314232902033</v>
      </c>
      <c r="BE398" s="30">
        <v>0</v>
      </c>
      <c r="BF398" s="30">
        <v>1.6541353383458645E-2</v>
      </c>
      <c r="BG398" s="30">
        <v>7.9600000000000004E-2</v>
      </c>
      <c r="BH398" s="29">
        <v>5.45</v>
      </c>
      <c r="BI398" s="29">
        <v>5.21</v>
      </c>
      <c r="BJ398" s="29">
        <v>0</v>
      </c>
      <c r="BK398" s="29">
        <v>0</v>
      </c>
      <c r="BL398" s="29">
        <v>5.29</v>
      </c>
      <c r="BM398" s="29">
        <v>5.41</v>
      </c>
      <c r="BN398" s="29">
        <v>0</v>
      </c>
      <c r="BO398" s="29">
        <v>0</v>
      </c>
      <c r="BP398" s="29">
        <v>0</v>
      </c>
      <c r="BQ398" s="29">
        <v>-0.39999999999997726</v>
      </c>
      <c r="BR398" s="29">
        <v>0</v>
      </c>
      <c r="BS398" s="29">
        <v>-7.7999999999999986E-2</v>
      </c>
      <c r="BT398" s="30" t="s">
        <v>100</v>
      </c>
      <c r="BU398" s="29">
        <v>7.7999999999999986E-2</v>
      </c>
      <c r="BV398" s="29">
        <v>5.6879999999999775</v>
      </c>
      <c r="BW398" s="29">
        <v>5.2880000000000003</v>
      </c>
      <c r="BX398" s="29">
        <v>83.3</v>
      </c>
      <c r="BY398" s="29">
        <v>79.500999999999991</v>
      </c>
      <c r="BZ398" s="29">
        <v>79.7</v>
      </c>
      <c r="CA398" s="29">
        <v>79.14</v>
      </c>
      <c r="CB398" s="29">
        <v>0</v>
      </c>
      <c r="CC398" s="31">
        <v>-4.3999999999999997E-2</v>
      </c>
      <c r="CD398" s="31">
        <v>-0.185</v>
      </c>
      <c r="CE398" s="31">
        <v>0.36</v>
      </c>
      <c r="CF398" s="31" t="s">
        <v>100</v>
      </c>
      <c r="CG398" s="31" t="s">
        <v>100</v>
      </c>
      <c r="CH398" s="29" t="s">
        <v>100</v>
      </c>
      <c r="CI398" s="29" t="s">
        <v>100</v>
      </c>
      <c r="CJ398" s="29">
        <v>0</v>
      </c>
      <c r="CK398" s="28">
        <f t="shared" si="12"/>
        <v>0</v>
      </c>
      <c r="CL398" s="34">
        <f t="shared" si="13"/>
        <v>6.6843568359868585E-2</v>
      </c>
      <c r="CM398" s="29">
        <v>5.32</v>
      </c>
      <c r="CN398" s="29">
        <v>8.7999999999999995E-2</v>
      </c>
      <c r="CO398" s="29">
        <v>5.21</v>
      </c>
      <c r="CP398" s="29">
        <v>63.6</v>
      </c>
      <c r="CQ398" s="29" t="s">
        <v>100</v>
      </c>
      <c r="CR398" s="29" t="s">
        <v>100</v>
      </c>
      <c r="CS398" s="29" t="s">
        <v>100</v>
      </c>
      <c r="CT398" s="29">
        <v>0</v>
      </c>
      <c r="CU398" s="29">
        <v>0</v>
      </c>
      <c r="CV398" s="29">
        <v>79.14</v>
      </c>
      <c r="CW398" s="29">
        <v>0</v>
      </c>
      <c r="CX398" s="28">
        <v>6.2545018007202885E-2</v>
      </c>
      <c r="CY398" s="28">
        <v>0</v>
      </c>
      <c r="CZ398" s="31" t="s">
        <v>100</v>
      </c>
      <c r="DA398" s="5">
        <v>78.300469483568065</v>
      </c>
      <c r="DB398" s="9"/>
      <c r="DC398" s="9"/>
    </row>
    <row r="399" spans="1:107" ht="20">
      <c r="A399" s="25" t="s">
        <v>533</v>
      </c>
      <c r="B399" s="25" t="s">
        <v>534</v>
      </c>
      <c r="C399" s="26" t="s">
        <v>144</v>
      </c>
      <c r="D399" s="26" t="s">
        <v>1137</v>
      </c>
      <c r="E399" s="32" t="s">
        <v>99</v>
      </c>
      <c r="F399" s="32" t="s">
        <v>1138</v>
      </c>
      <c r="G399" s="27">
        <v>1.05</v>
      </c>
      <c r="H399" s="27">
        <v>1.2572916666666667</v>
      </c>
      <c r="I399" s="28">
        <v>9.0499999999999997E-2</v>
      </c>
      <c r="J399" s="28">
        <v>0.17488489583333333</v>
      </c>
      <c r="K399" s="28">
        <v>4.1999999999999996E-2</v>
      </c>
      <c r="L399" s="28">
        <v>0.1031</v>
      </c>
      <c r="M399" s="28">
        <v>8.5572999999999996E-2</v>
      </c>
      <c r="N399" s="28">
        <v>0.14960315007112374</v>
      </c>
      <c r="O399" s="28">
        <v>-0.11241884477412638</v>
      </c>
      <c r="P399" s="28">
        <v>-4.1359182242705503E-2</v>
      </c>
      <c r="Q399" s="29">
        <v>554.4</v>
      </c>
      <c r="R399" s="29">
        <v>0</v>
      </c>
      <c r="S399" s="29">
        <v>218.9</v>
      </c>
      <c r="T399" s="29">
        <v>218.9</v>
      </c>
      <c r="U399" s="29">
        <v>773.3</v>
      </c>
      <c r="V399" s="29">
        <v>41.5</v>
      </c>
      <c r="W399" s="29">
        <v>731.8</v>
      </c>
      <c r="X399" s="30">
        <v>5.366610629768525E-2</v>
      </c>
      <c r="Y399" s="31">
        <v>0.30672424579241148</v>
      </c>
      <c r="Z399" s="30">
        <v>0.51530131826741998</v>
      </c>
      <c r="AA399" s="30">
        <v>0.28307254623044098</v>
      </c>
      <c r="AB399" s="30">
        <v>1.0631374453618261</v>
      </c>
      <c r="AC399" s="30">
        <v>0.39484126984126988</v>
      </c>
      <c r="AD399" s="29">
        <v>3.4000000000000002E-2</v>
      </c>
      <c r="AE399" s="31">
        <v>1.2654722222222226</v>
      </c>
      <c r="AF399" s="30">
        <v>0.22360679774997896</v>
      </c>
      <c r="AG399" s="30">
        <v>0.69765320897993444</v>
      </c>
      <c r="AH399" s="31">
        <v>0.43333333333333329</v>
      </c>
      <c r="AI399" s="1">
        <v>1.7845303867403313</v>
      </c>
      <c r="AJ399" s="31">
        <v>47.793103448275865</v>
      </c>
      <c r="AK399" s="31">
        <v>48.208695652173908</v>
      </c>
      <c r="AL399" s="31">
        <v>34</v>
      </c>
      <c r="AM399" s="31">
        <v>1.0862068965517242</v>
      </c>
      <c r="AN399" s="31">
        <v>2.6925692083535697</v>
      </c>
      <c r="AO399" s="31">
        <v>3.0478284771852664</v>
      </c>
      <c r="AP399" s="31">
        <v>11.328173374613003</v>
      </c>
      <c r="AQ399" s="31">
        <v>10.163888888888888</v>
      </c>
      <c r="AR399" s="31">
        <v>2.1689389448725547</v>
      </c>
      <c r="AS399" s="31">
        <v>4.0230896096756457</v>
      </c>
      <c r="AT399" s="30">
        <v>0</v>
      </c>
      <c r="AU399" s="30">
        <v>0</v>
      </c>
      <c r="AV399" s="28">
        <v>0.71400000000000008</v>
      </c>
      <c r="AW399" s="28" t="s">
        <v>100</v>
      </c>
      <c r="AX399" s="28">
        <v>0.32100000000000001</v>
      </c>
      <c r="AY399" s="28" t="s">
        <v>100</v>
      </c>
      <c r="AZ399" s="30">
        <v>0.44</v>
      </c>
      <c r="BA399" s="30" t="s">
        <v>100</v>
      </c>
      <c r="BB399" s="30">
        <v>6.2466051059206953E-2</v>
      </c>
      <c r="BC399" s="30">
        <v>0.10824396782841823</v>
      </c>
      <c r="BD399" s="30">
        <v>6.2944718117131912E-2</v>
      </c>
      <c r="BE399" s="30">
        <v>0.35358511220580185</v>
      </c>
      <c r="BF399" s="30">
        <v>0.5</v>
      </c>
      <c r="BG399" s="30">
        <v>0.44</v>
      </c>
      <c r="BH399" s="29">
        <v>11.6</v>
      </c>
      <c r="BI399" s="29">
        <v>11.5</v>
      </c>
      <c r="BJ399" s="29">
        <v>64.599999999999994</v>
      </c>
      <c r="BK399" s="29">
        <v>64.599999999999994</v>
      </c>
      <c r="BL399" s="29">
        <v>181.9</v>
      </c>
      <c r="BM399" s="29">
        <v>182.7</v>
      </c>
      <c r="BN399" s="29">
        <v>69.900000000000006</v>
      </c>
      <c r="BO399" s="29">
        <v>72</v>
      </c>
      <c r="BP399" s="29">
        <v>32.299999999999997</v>
      </c>
      <c r="BQ399" s="29">
        <v>25.8</v>
      </c>
      <c r="BR399" s="29">
        <v>0</v>
      </c>
      <c r="BS399" s="29">
        <v>64</v>
      </c>
      <c r="BT399" s="30">
        <v>1.9814241486068114</v>
      </c>
      <c r="BU399" s="29">
        <v>-31.700000000000003</v>
      </c>
      <c r="BV399" s="29">
        <v>-78.3</v>
      </c>
      <c r="BW399" s="29">
        <v>-52.5</v>
      </c>
      <c r="BX399" s="29">
        <v>184.1</v>
      </c>
      <c r="BY399" s="29">
        <v>298.39999999999998</v>
      </c>
      <c r="BZ399" s="29">
        <v>205.9</v>
      </c>
      <c r="CA399" s="29">
        <v>337.40000000000003</v>
      </c>
      <c r="CB399" s="29">
        <v>0</v>
      </c>
      <c r="CC399" s="31">
        <v>1.04</v>
      </c>
      <c r="CD399" s="31">
        <v>-0.73099999999999998</v>
      </c>
      <c r="CE399" s="31">
        <v>0.36</v>
      </c>
      <c r="CF399" s="31" t="s">
        <v>100</v>
      </c>
      <c r="CG399" s="31" t="s">
        <v>100</v>
      </c>
      <c r="CH399" s="29" t="s">
        <v>100</v>
      </c>
      <c r="CI399" s="29" t="s">
        <v>100</v>
      </c>
      <c r="CJ399" s="29">
        <v>0</v>
      </c>
      <c r="CK399" s="28">
        <f t="shared" si="12"/>
        <v>0</v>
      </c>
      <c r="CL399" s="34">
        <f t="shared" si="13"/>
        <v>0.53912270302311793</v>
      </c>
      <c r="CM399" s="29">
        <v>30.6</v>
      </c>
      <c r="CN399" s="29">
        <v>15.9</v>
      </c>
      <c r="CO399" s="29">
        <v>11.5</v>
      </c>
      <c r="CP399" s="29">
        <v>554.4</v>
      </c>
      <c r="CQ399" s="29">
        <v>72</v>
      </c>
      <c r="CR399" s="29">
        <v>731.8</v>
      </c>
      <c r="CS399" s="29" t="s">
        <v>100</v>
      </c>
      <c r="CT399" s="29">
        <v>1.6920000000000002</v>
      </c>
      <c r="CU399" s="29">
        <v>64.587800000000001</v>
      </c>
      <c r="CV399" s="29">
        <v>339.09200000000004</v>
      </c>
      <c r="CW399" s="29">
        <v>70.454000000000008</v>
      </c>
      <c r="CX399" s="28">
        <v>6.1831510506372721E-2</v>
      </c>
      <c r="CY399" s="28">
        <v>0.10761333191154714</v>
      </c>
      <c r="CZ399" s="31">
        <v>10.386919124535156</v>
      </c>
      <c r="DA399" s="5">
        <v>18.101653240989567</v>
      </c>
      <c r="DB399" s="9"/>
      <c r="DC399" s="9"/>
    </row>
    <row r="400" spans="1:107" ht="20">
      <c r="A400" s="25" t="s">
        <v>737</v>
      </c>
      <c r="B400" s="25" t="s">
        <v>738</v>
      </c>
      <c r="C400" s="26" t="s">
        <v>114</v>
      </c>
      <c r="D400" s="26" t="s">
        <v>1137</v>
      </c>
      <c r="E400" s="32" t="s">
        <v>99</v>
      </c>
      <c r="F400" s="32" t="s">
        <v>1138</v>
      </c>
      <c r="G400" s="27">
        <v>0.1</v>
      </c>
      <c r="H400" s="27">
        <v>1.0016068965517242</v>
      </c>
      <c r="I400" s="28">
        <v>9.0499999999999997E-2</v>
      </c>
      <c r="J400" s="28">
        <v>0.15174542413793102</v>
      </c>
      <c r="K400" s="28">
        <v>4.7E-2</v>
      </c>
      <c r="L400" s="28">
        <v>0.1081</v>
      </c>
      <c r="M400" s="28">
        <v>8.9722999999999997E-2</v>
      </c>
      <c r="N400" s="28">
        <v>9.4364678193548393E-2</v>
      </c>
      <c r="O400" s="28">
        <v>-0.10382419875499885</v>
      </c>
      <c r="P400" s="28">
        <v>-9.4364678193548393E-2</v>
      </c>
      <c r="Q400" s="29">
        <v>23.2</v>
      </c>
      <c r="R400" s="29">
        <v>0</v>
      </c>
      <c r="S400" s="29">
        <v>286.8</v>
      </c>
      <c r="T400" s="29">
        <v>286.8</v>
      </c>
      <c r="U400" s="29">
        <v>310</v>
      </c>
      <c r="V400" s="29">
        <v>24.7</v>
      </c>
      <c r="W400" s="29">
        <v>285.3</v>
      </c>
      <c r="X400" s="30">
        <v>7.9677419354838713E-2</v>
      </c>
      <c r="Y400" s="31">
        <v>9.9095217578629904E-3</v>
      </c>
      <c r="Z400" s="30">
        <v>0.83688357163700033</v>
      </c>
      <c r="AA400" s="30">
        <v>0.92516129032258065</v>
      </c>
      <c r="AB400" s="30">
        <v>5.1305903398926658</v>
      </c>
      <c r="AC400" s="30">
        <v>12.362068965517242</v>
      </c>
      <c r="AD400" s="29">
        <v>7.0000000000000001E-3</v>
      </c>
      <c r="AE400" s="31">
        <v>0.56916666666666671</v>
      </c>
      <c r="AF400" s="30" t="s">
        <v>100</v>
      </c>
      <c r="AG400" s="30" t="s">
        <v>100</v>
      </c>
      <c r="AH400" s="31">
        <v>0.51724137931034486</v>
      </c>
      <c r="AI400" s="1" t="s">
        <v>100</v>
      </c>
      <c r="AJ400" s="31">
        <v>7.9180887372013649</v>
      </c>
      <c r="AK400" s="31">
        <v>10.593607305936073</v>
      </c>
      <c r="AL400" s="31" t="s">
        <v>100</v>
      </c>
      <c r="AM400" s="31" t="s">
        <v>100</v>
      </c>
      <c r="AN400" s="31">
        <v>0.41502683363148479</v>
      </c>
      <c r="AO400" s="31">
        <v>0.40701754385964911</v>
      </c>
      <c r="AP400" s="31" t="s">
        <v>100</v>
      </c>
      <c r="AQ400" s="31" t="s">
        <v>100</v>
      </c>
      <c r="AR400" s="31">
        <v>0.8971698113207548</v>
      </c>
      <c r="AS400" s="31">
        <v>5.0052631578947366</v>
      </c>
      <c r="AT400" s="30">
        <v>0</v>
      </c>
      <c r="AU400" s="30">
        <v>0</v>
      </c>
      <c r="AV400" s="28" t="s">
        <v>100</v>
      </c>
      <c r="AW400" s="28">
        <v>-0.20899999999999999</v>
      </c>
      <c r="AX400" s="28">
        <v>-7.3499999999999996E-2</v>
      </c>
      <c r="AY400" s="28">
        <v>1.1200000000000002E-2</v>
      </c>
      <c r="AZ400" s="30" t="s">
        <v>100</v>
      </c>
      <c r="BA400" s="30" t="s">
        <v>100</v>
      </c>
      <c r="BB400" s="30">
        <v>4.7921225382932163E-2</v>
      </c>
      <c r="BC400" s="30">
        <v>0</v>
      </c>
      <c r="BD400" s="30">
        <v>4.0036563071297986E-2</v>
      </c>
      <c r="BE400" s="30">
        <v>0</v>
      </c>
      <c r="BF400" s="30">
        <v>0.27066666666666667</v>
      </c>
      <c r="BG400" s="30" t="s">
        <v>100</v>
      </c>
      <c r="BH400" s="29">
        <v>2.93</v>
      </c>
      <c r="BI400" s="29">
        <v>2.19</v>
      </c>
      <c r="BJ400" s="29">
        <v>0</v>
      </c>
      <c r="BK400" s="29">
        <v>0</v>
      </c>
      <c r="BL400" s="29">
        <v>57</v>
      </c>
      <c r="BM400" s="29">
        <v>54.7</v>
      </c>
      <c r="BN400" s="29">
        <v>0</v>
      </c>
      <c r="BO400" s="29">
        <v>0</v>
      </c>
      <c r="BP400" s="29">
        <v>0</v>
      </c>
      <c r="BQ400" s="29">
        <v>-53.400000000000034</v>
      </c>
      <c r="BR400" s="29">
        <v>0</v>
      </c>
      <c r="BS400" s="29">
        <v>-0.77</v>
      </c>
      <c r="BT400" s="30" t="s">
        <v>100</v>
      </c>
      <c r="BU400" s="29">
        <v>0.77</v>
      </c>
      <c r="BV400" s="29">
        <v>56.360000000000035</v>
      </c>
      <c r="BW400" s="29">
        <v>2.96</v>
      </c>
      <c r="BX400" s="29">
        <v>45.7</v>
      </c>
      <c r="BY400" s="29">
        <v>301</v>
      </c>
      <c r="BZ400" s="29">
        <v>55.9</v>
      </c>
      <c r="CA400" s="29">
        <v>318</v>
      </c>
      <c r="CB400" s="29">
        <v>0</v>
      </c>
      <c r="CC400" s="31">
        <v>-3.0000000000000001E-3</v>
      </c>
      <c r="CD400" s="31">
        <v>0.627</v>
      </c>
      <c r="CE400" s="31">
        <v>0.36</v>
      </c>
      <c r="CF400" s="31" t="s">
        <v>100</v>
      </c>
      <c r="CG400" s="31">
        <v>1.3290760710679428</v>
      </c>
      <c r="CH400" s="29" t="s">
        <v>100</v>
      </c>
      <c r="CI400" s="29">
        <v>4.0247000000000002</v>
      </c>
      <c r="CJ400" s="29">
        <v>0</v>
      </c>
      <c r="CK400" s="28">
        <f t="shared" si="12"/>
        <v>0</v>
      </c>
      <c r="CL400" s="34">
        <f t="shared" si="13"/>
        <v>0.17924528301886791</v>
      </c>
      <c r="CM400" s="29">
        <v>3</v>
      </c>
      <c r="CN400" s="29">
        <v>0.81200000000000006</v>
      </c>
      <c r="CO400" s="29">
        <v>2.19</v>
      </c>
      <c r="CP400" s="29">
        <v>23.2</v>
      </c>
      <c r="CQ400" s="29" t="s">
        <v>100</v>
      </c>
      <c r="CR400" s="29" t="s">
        <v>100</v>
      </c>
      <c r="CS400" s="29" t="s">
        <v>100</v>
      </c>
      <c r="CT400" s="29">
        <v>0</v>
      </c>
      <c r="CU400" s="29">
        <v>0</v>
      </c>
      <c r="CV400" s="29">
        <v>318</v>
      </c>
      <c r="CW400" s="29">
        <v>0</v>
      </c>
      <c r="CX400" s="28">
        <v>4.7921225382932163E-2</v>
      </c>
      <c r="CY400" s="28">
        <v>0</v>
      </c>
      <c r="CZ400" s="31" t="s">
        <v>100</v>
      </c>
      <c r="DA400" s="5">
        <v>237.99999999999997</v>
      </c>
      <c r="DB400" s="9"/>
      <c r="DC400" s="9"/>
    </row>
    <row r="401" spans="1:107" ht="20">
      <c r="A401" s="25" t="s">
        <v>1075</v>
      </c>
      <c r="B401" s="25" t="s">
        <v>1076</v>
      </c>
      <c r="C401" s="26" t="s">
        <v>163</v>
      </c>
      <c r="D401" s="26" t="s">
        <v>1137</v>
      </c>
      <c r="E401" s="32" t="s">
        <v>99</v>
      </c>
      <c r="F401" s="32" t="s">
        <v>1138</v>
      </c>
      <c r="G401" s="27">
        <v>0.54</v>
      </c>
      <c r="H401" s="27">
        <v>1.3850541516245487</v>
      </c>
      <c r="I401" s="28">
        <v>9.0499999999999997E-2</v>
      </c>
      <c r="J401" s="28">
        <v>0.18644740072202165</v>
      </c>
      <c r="K401" s="28">
        <v>4.7E-2</v>
      </c>
      <c r="L401" s="28">
        <v>0.1081</v>
      </c>
      <c r="M401" s="28">
        <v>8.9722999999999997E-2</v>
      </c>
      <c r="N401" s="28">
        <v>0.12284124351050679</v>
      </c>
      <c r="O401" s="28">
        <v>-0.13444740072202166</v>
      </c>
      <c r="P401" s="28">
        <v>-0.1155045753279996</v>
      </c>
      <c r="Q401" s="29">
        <v>2.77</v>
      </c>
      <c r="R401" s="29">
        <v>0</v>
      </c>
      <c r="S401" s="29">
        <v>5.32</v>
      </c>
      <c r="T401" s="29">
        <v>5.32</v>
      </c>
      <c r="U401" s="29">
        <v>8.09</v>
      </c>
      <c r="V401" s="29">
        <v>1.2999999999999999E-2</v>
      </c>
      <c r="W401" s="29">
        <v>8.077</v>
      </c>
      <c r="X401" s="30">
        <v>1.6069221260815822E-3</v>
      </c>
      <c r="Y401" s="31">
        <v>0.31730769230769229</v>
      </c>
      <c r="Z401" s="30">
        <v>0.8222565687789799</v>
      </c>
      <c r="AA401" s="30">
        <v>0.65760197775030904</v>
      </c>
      <c r="AB401" s="30">
        <v>4.62608695652174</v>
      </c>
      <c r="AC401" s="30">
        <v>1.9205776173285198</v>
      </c>
      <c r="AD401" s="29">
        <v>5.0000000000000001E-3</v>
      </c>
      <c r="AE401" s="31">
        <v>-0.48269444444444448</v>
      </c>
      <c r="AF401" s="30">
        <v>7.7459666924148338E-2</v>
      </c>
      <c r="AG401" s="30" t="s">
        <v>100</v>
      </c>
      <c r="AH401" s="31">
        <v>0.27272727272727276</v>
      </c>
      <c r="AI401" s="1" t="s">
        <v>100</v>
      </c>
      <c r="AJ401" s="31">
        <v>153.88888888888891</v>
      </c>
      <c r="AK401" s="31">
        <v>42.615384615384613</v>
      </c>
      <c r="AL401" s="31" t="s">
        <v>100</v>
      </c>
      <c r="AM401" s="31" t="s">
        <v>100</v>
      </c>
      <c r="AN401" s="31">
        <v>2.4086956521739133</v>
      </c>
      <c r="AO401" s="31">
        <v>0.23675213675213677</v>
      </c>
      <c r="AP401" s="31">
        <v>122.37878787878788</v>
      </c>
      <c r="AQ401" s="31">
        <v>26.569078947368421</v>
      </c>
      <c r="AR401" s="31">
        <v>1.2508905064271332</v>
      </c>
      <c r="AS401" s="31">
        <v>0.69034188034188038</v>
      </c>
      <c r="AT401" s="30">
        <v>0</v>
      </c>
      <c r="AU401" s="30">
        <v>0</v>
      </c>
      <c r="AV401" s="28" t="s">
        <v>100</v>
      </c>
      <c r="AW401" s="28">
        <v>7.3200000000000001E-2</v>
      </c>
      <c r="AX401" s="28">
        <v>0.64</v>
      </c>
      <c r="AY401" s="28">
        <v>5.5999999999999994E-2</v>
      </c>
      <c r="AZ401" s="30" t="s">
        <v>100</v>
      </c>
      <c r="BA401" s="30" t="s">
        <v>100</v>
      </c>
      <c r="BB401" s="30">
        <v>5.2000000000000005E-2</v>
      </c>
      <c r="BC401" s="30">
        <v>7.3366681825072014E-3</v>
      </c>
      <c r="BD401" s="30">
        <v>6.0747663551401878E-3</v>
      </c>
      <c r="BE401" s="30">
        <v>6.1682242990654217E-3</v>
      </c>
      <c r="BF401" s="30">
        <v>0.18518518518518517</v>
      </c>
      <c r="BG401" s="30" t="s">
        <v>100</v>
      </c>
      <c r="BH401" s="29">
        <v>1.7999999999999999E-2</v>
      </c>
      <c r="BI401" s="29">
        <v>6.5000000000000002E-2</v>
      </c>
      <c r="BJ401" s="29">
        <v>6.6000000000000003E-2</v>
      </c>
      <c r="BK401" s="29">
        <v>6.6000000000000003E-2</v>
      </c>
      <c r="BL401" s="29">
        <v>11.7</v>
      </c>
      <c r="BM401" s="29">
        <v>10.7</v>
      </c>
      <c r="BN401" s="29">
        <v>0.25900000000000001</v>
      </c>
      <c r="BO401" s="29">
        <v>0.30399999999999999</v>
      </c>
      <c r="BP401" s="29">
        <v>5.3777777777777785E-2</v>
      </c>
      <c r="BQ401" s="29">
        <v>0</v>
      </c>
      <c r="BR401" s="29">
        <v>0</v>
      </c>
      <c r="BS401" s="29">
        <v>0</v>
      </c>
      <c r="BT401" s="30">
        <v>0</v>
      </c>
      <c r="BU401" s="29">
        <v>5.3777777777777785E-2</v>
      </c>
      <c r="BV401" s="29">
        <v>6.5000000000000002E-2</v>
      </c>
      <c r="BW401" s="29">
        <v>6.5000000000000002E-2</v>
      </c>
      <c r="BX401" s="29">
        <v>1.25</v>
      </c>
      <c r="BY401" s="29">
        <v>7.33</v>
      </c>
      <c r="BZ401" s="29">
        <v>1.1499999999999999</v>
      </c>
      <c r="CA401" s="29">
        <v>6.4570000000000007</v>
      </c>
      <c r="CB401" s="29">
        <v>0</v>
      </c>
      <c r="CC401" s="31">
        <v>-0.41499999999999998</v>
      </c>
      <c r="CD401" s="31">
        <v>0.316</v>
      </c>
      <c r="CE401" s="31">
        <v>0.36</v>
      </c>
      <c r="CF401" s="31">
        <v>1.2144951103915445</v>
      </c>
      <c r="CG401" s="31">
        <v>2.2853389679150653</v>
      </c>
      <c r="CH401" s="29">
        <v>0.55249999999999999</v>
      </c>
      <c r="CI401" s="29">
        <v>-0.68300000000000005</v>
      </c>
      <c r="CJ401" s="29">
        <v>0</v>
      </c>
      <c r="CK401" s="28">
        <f t="shared" si="12"/>
        <v>0</v>
      </c>
      <c r="CL401" s="34">
        <f t="shared" si="13"/>
        <v>1.8119869908626294</v>
      </c>
      <c r="CM401" s="29">
        <v>8.1000000000000003E-2</v>
      </c>
      <c r="CN401" s="29">
        <v>1.4999999999999999E-2</v>
      </c>
      <c r="CO401" s="29">
        <v>6.5000000000000002E-2</v>
      </c>
      <c r="CP401" s="29">
        <v>2.77</v>
      </c>
      <c r="CQ401" s="29">
        <v>0.30399999999999999</v>
      </c>
      <c r="CR401" s="29">
        <v>8.077</v>
      </c>
      <c r="CS401" s="29" t="s">
        <v>100</v>
      </c>
      <c r="CT401" s="29">
        <v>0</v>
      </c>
      <c r="CU401" s="29">
        <v>6.6000000000000003E-2</v>
      </c>
      <c r="CV401" s="29">
        <v>6.4570000000000007</v>
      </c>
      <c r="CW401" s="29">
        <v>0.25900000000000001</v>
      </c>
      <c r="CX401" s="28">
        <v>5.2000000000000005E-2</v>
      </c>
      <c r="CY401" s="28">
        <v>7.3366681825072014E-3</v>
      </c>
      <c r="CZ401" s="31">
        <v>31.185328185328185</v>
      </c>
      <c r="DA401" s="5" t="s">
        <v>100</v>
      </c>
      <c r="DB401" s="9"/>
      <c r="DC401" s="9"/>
    </row>
    <row r="402" spans="1:107" ht="20">
      <c r="A402" s="25" t="s">
        <v>350</v>
      </c>
      <c r="B402" s="25" t="s">
        <v>351</v>
      </c>
      <c r="C402" s="26" t="s">
        <v>106</v>
      </c>
      <c r="D402" s="26" t="s">
        <v>1137</v>
      </c>
      <c r="E402" s="32" t="s">
        <v>99</v>
      </c>
      <c r="F402" s="32" t="s">
        <v>1138</v>
      </c>
      <c r="G402" s="27">
        <v>0.89</v>
      </c>
      <c r="H402" s="27">
        <v>1.023354071956625</v>
      </c>
      <c r="I402" s="28">
        <v>9.0499999999999997E-2</v>
      </c>
      <c r="J402" s="28">
        <v>0.15371354351207456</v>
      </c>
      <c r="K402" s="28">
        <v>3.6999999999999998E-2</v>
      </c>
      <c r="L402" s="28">
        <v>9.8099999999999993E-2</v>
      </c>
      <c r="M402" s="28">
        <v>8.1422999999999995E-2</v>
      </c>
      <c r="N402" s="28">
        <v>0.14040092834281781</v>
      </c>
      <c r="O402" s="28">
        <v>3.911156859554879E-2</v>
      </c>
      <c r="P402" s="28">
        <v>-1.6577016141335402E-2</v>
      </c>
      <c r="Q402" s="29">
        <v>1298.5</v>
      </c>
      <c r="R402" s="29">
        <v>0</v>
      </c>
      <c r="S402" s="29">
        <v>293.10000000000002</v>
      </c>
      <c r="T402" s="29">
        <v>293.10000000000002</v>
      </c>
      <c r="U402" s="29">
        <v>1591.6</v>
      </c>
      <c r="V402" s="29">
        <v>90.3</v>
      </c>
      <c r="W402" s="29">
        <v>1501.3</v>
      </c>
      <c r="X402" s="30">
        <v>5.6735360643377732E-2</v>
      </c>
      <c r="Y402" s="31">
        <v>1.1751059108331652</v>
      </c>
      <c r="Z402" s="30">
        <v>0.5723491505565319</v>
      </c>
      <c r="AA402" s="30">
        <v>0.18415431012817293</v>
      </c>
      <c r="AB402" s="30">
        <v>1.3383561643835618</v>
      </c>
      <c r="AC402" s="30">
        <v>0.22572198690797074</v>
      </c>
      <c r="AD402" s="29">
        <v>0.13100000000000001</v>
      </c>
      <c r="AE402" s="31">
        <v>0.96416666666666673</v>
      </c>
      <c r="AF402" s="30">
        <v>0.11832159566199232</v>
      </c>
      <c r="AG402" s="30">
        <v>0.57808551023430532</v>
      </c>
      <c r="AH402" s="31">
        <v>0.41708542713567837</v>
      </c>
      <c r="AI402" s="1">
        <v>3.1479289940828408</v>
      </c>
      <c r="AJ402" s="31">
        <v>32.061728395061728</v>
      </c>
      <c r="AK402" s="31">
        <v>33.552971576227385</v>
      </c>
      <c r="AL402" s="31">
        <v>26.2</v>
      </c>
      <c r="AM402" s="31">
        <v>0.85044372400694235</v>
      </c>
      <c r="AN402" s="31">
        <v>5.9292237442922371</v>
      </c>
      <c r="AO402" s="31">
        <v>1.5633277149048881</v>
      </c>
      <c r="AP402" s="31">
        <v>28.219924812030072</v>
      </c>
      <c r="AQ402" s="31">
        <v>24.897180762852404</v>
      </c>
      <c r="AR402" s="31">
        <v>3.5592697961119013</v>
      </c>
      <c r="AS402" s="31">
        <v>1.8074885624849506</v>
      </c>
      <c r="AT402" s="30">
        <v>0.2180878552971576</v>
      </c>
      <c r="AU402" s="30">
        <v>6.4998074701578742E-3</v>
      </c>
      <c r="AV402" s="28">
        <v>0.44900000000000001</v>
      </c>
      <c r="AW402" s="28" t="s">
        <v>100</v>
      </c>
      <c r="AX402" s="28">
        <v>0.152</v>
      </c>
      <c r="AY402" s="28" t="s">
        <v>100</v>
      </c>
      <c r="AZ402" s="30">
        <v>0.377</v>
      </c>
      <c r="BA402" s="30">
        <v>0.34499999999999997</v>
      </c>
      <c r="BB402" s="30">
        <v>0.19282511210762335</v>
      </c>
      <c r="BC402" s="30">
        <v>0.12382391220148241</v>
      </c>
      <c r="BD402" s="30">
        <v>4.7490489630629532E-2</v>
      </c>
      <c r="BE402" s="30">
        <v>6.5284083936679352E-2</v>
      </c>
      <c r="BF402" s="30">
        <v>0.33619210977701547</v>
      </c>
      <c r="BG402" s="30">
        <v>0.15210000000000001</v>
      </c>
      <c r="BH402" s="29">
        <v>40.5</v>
      </c>
      <c r="BI402" s="29">
        <v>38.700000000000003</v>
      </c>
      <c r="BJ402" s="29">
        <v>53.2</v>
      </c>
      <c r="BK402" s="29">
        <v>53.2</v>
      </c>
      <c r="BL402" s="29">
        <v>830.6</v>
      </c>
      <c r="BM402" s="29">
        <v>814.9</v>
      </c>
      <c r="BN402" s="29">
        <v>60.7</v>
      </c>
      <c r="BO402" s="29">
        <v>60.3</v>
      </c>
      <c r="BP402" s="29">
        <v>35.314579759862774</v>
      </c>
      <c r="BQ402" s="29">
        <v>-193.69999999999982</v>
      </c>
      <c r="BR402" s="29">
        <v>0</v>
      </c>
      <c r="BS402" s="29">
        <v>25.7</v>
      </c>
      <c r="BT402" s="30">
        <v>0.72774474947057577</v>
      </c>
      <c r="BU402" s="29">
        <v>9.6145797598627745</v>
      </c>
      <c r="BV402" s="29">
        <v>206.69999999999982</v>
      </c>
      <c r="BW402" s="29">
        <v>13.000000000000004</v>
      </c>
      <c r="BX402" s="29">
        <v>200.7</v>
      </c>
      <c r="BY402" s="29">
        <v>285.19999999999993</v>
      </c>
      <c r="BZ402" s="29">
        <v>219</v>
      </c>
      <c r="CA402" s="29">
        <v>421.8</v>
      </c>
      <c r="CB402" s="29">
        <v>-8.44</v>
      </c>
      <c r="CC402" s="31">
        <v>0.45600000000000002</v>
      </c>
      <c r="CD402" s="31">
        <v>0.126</v>
      </c>
      <c r="CE402" s="31">
        <v>0.36</v>
      </c>
      <c r="CF402" s="31" t="s">
        <v>100</v>
      </c>
      <c r="CG402" s="31" t="s">
        <v>100</v>
      </c>
      <c r="CH402" s="29" t="s">
        <v>100</v>
      </c>
      <c r="CI402" s="29" t="s">
        <v>100</v>
      </c>
      <c r="CJ402" s="29">
        <v>-8.44</v>
      </c>
      <c r="CK402" s="28">
        <f t="shared" si="12"/>
        <v>-4.083212385099181E-2</v>
      </c>
      <c r="CL402" s="34">
        <f t="shared" si="13"/>
        <v>1.9691797060218112</v>
      </c>
      <c r="CM402" s="29">
        <v>58.3</v>
      </c>
      <c r="CN402" s="29">
        <v>19.600000000000001</v>
      </c>
      <c r="CO402" s="29">
        <v>38.700000000000003</v>
      </c>
      <c r="CP402" s="29">
        <v>1298.5</v>
      </c>
      <c r="CQ402" s="29">
        <v>60.3</v>
      </c>
      <c r="CR402" s="29">
        <v>1501.3</v>
      </c>
      <c r="CS402" s="29">
        <v>206.69999999999982</v>
      </c>
      <c r="CT402" s="29">
        <v>0</v>
      </c>
      <c r="CU402" s="29">
        <v>53.2</v>
      </c>
      <c r="CV402" s="29">
        <v>421.8</v>
      </c>
      <c r="CW402" s="29">
        <v>60.7</v>
      </c>
      <c r="CX402" s="28">
        <v>0.19282511210762335</v>
      </c>
      <c r="CY402" s="28">
        <v>0.12382391220148241</v>
      </c>
      <c r="CZ402" s="31">
        <v>24.733113673805601</v>
      </c>
      <c r="DA402" s="5">
        <v>13.022443890274314</v>
      </c>
      <c r="DB402" s="9"/>
      <c r="DC402" s="9"/>
    </row>
    <row r="403" spans="1:107" ht="20">
      <c r="A403" s="25" t="s">
        <v>779</v>
      </c>
      <c r="B403" s="25" t="s">
        <v>780</v>
      </c>
      <c r="C403" s="26" t="s">
        <v>111</v>
      </c>
      <c r="D403" s="26" t="s">
        <v>1137</v>
      </c>
      <c r="E403" s="32" t="s">
        <v>99</v>
      </c>
      <c r="F403" s="32" t="s">
        <v>1138</v>
      </c>
      <c r="G403" s="27">
        <v>0.59</v>
      </c>
      <c r="H403" s="27">
        <v>0.7013831775700935</v>
      </c>
      <c r="I403" s="28">
        <v>9.0499999999999997E-2</v>
      </c>
      <c r="J403" s="28">
        <v>0.12457517757009347</v>
      </c>
      <c r="K403" s="28">
        <v>4.7E-2</v>
      </c>
      <c r="L403" s="28">
        <v>0.1081</v>
      </c>
      <c r="M403" s="28">
        <v>8.9722999999999997E-2</v>
      </c>
      <c r="N403" s="28">
        <v>0.11904047641509434</v>
      </c>
      <c r="O403" s="28">
        <v>-0.12971031270522859</v>
      </c>
      <c r="P403" s="28">
        <v>-0.11300701814651404</v>
      </c>
      <c r="Q403" s="29">
        <v>5.35</v>
      </c>
      <c r="R403" s="29">
        <v>0</v>
      </c>
      <c r="S403" s="29">
        <v>1.01</v>
      </c>
      <c r="T403" s="29">
        <v>1.01</v>
      </c>
      <c r="U403" s="29">
        <v>6.3599999999999994</v>
      </c>
      <c r="V403" s="29">
        <v>1.04</v>
      </c>
      <c r="W403" s="29">
        <v>5.3199999999999994</v>
      </c>
      <c r="X403" s="30">
        <v>0.16352201257861637</v>
      </c>
      <c r="Y403" s="31">
        <v>0.57131599684791179</v>
      </c>
      <c r="Z403" s="30">
        <v>9.5014111006585147E-2</v>
      </c>
      <c r="AA403" s="30">
        <v>0.1588050314465409</v>
      </c>
      <c r="AB403" s="30">
        <v>0.104989604989605</v>
      </c>
      <c r="AC403" s="30">
        <v>0.18878504672897198</v>
      </c>
      <c r="AD403" s="29">
        <v>4.0000000000000001E-3</v>
      </c>
      <c r="AE403" s="31">
        <v>-1.0734999999999999</v>
      </c>
      <c r="AF403" s="30">
        <v>0.12649110640673517</v>
      </c>
      <c r="AG403" s="30" t="s">
        <v>100</v>
      </c>
      <c r="AH403" s="31">
        <v>0.42857142857142855</v>
      </c>
      <c r="AI403" s="1">
        <v>0.43421052631578949</v>
      </c>
      <c r="AJ403" s="31">
        <v>1.677115987460815</v>
      </c>
      <c r="AK403" s="31" t="s">
        <v>100</v>
      </c>
      <c r="AL403" s="31" t="s">
        <v>100</v>
      </c>
      <c r="AM403" s="31" t="s">
        <v>100</v>
      </c>
      <c r="AN403" s="31">
        <v>0.55613305613305619</v>
      </c>
      <c r="AO403" s="31">
        <v>0.13080684596577016</v>
      </c>
      <c r="AP403" s="31">
        <v>80.606060606060595</v>
      </c>
      <c r="AQ403" s="31">
        <v>17.5</v>
      </c>
      <c r="AR403" s="31">
        <v>0.55474452554744524</v>
      </c>
      <c r="AS403" s="31">
        <v>0.13007334963325182</v>
      </c>
      <c r="AT403" s="30" t="s">
        <v>100</v>
      </c>
      <c r="AU403" s="30">
        <v>0</v>
      </c>
      <c r="AV403" s="28" t="s">
        <v>100</v>
      </c>
      <c r="AW403" s="28" t="s">
        <v>100</v>
      </c>
      <c r="AX403" s="28">
        <v>9.2200000000000004E-2</v>
      </c>
      <c r="AY403" s="28">
        <v>1.6799999999999999E-2</v>
      </c>
      <c r="AZ403" s="30" t="s">
        <v>100</v>
      </c>
      <c r="BA403" s="30" t="s">
        <v>100</v>
      </c>
      <c r="BB403" s="30">
        <v>-5.1351351351351356E-3</v>
      </c>
      <c r="BC403" s="30">
        <v>6.0334582685803093E-3</v>
      </c>
      <c r="BD403" s="30">
        <v>-1.4214463840399002E-3</v>
      </c>
      <c r="BE403" s="30">
        <v>1.6458852867830423E-3</v>
      </c>
      <c r="BF403" s="30">
        <v>0</v>
      </c>
      <c r="BG403" s="30">
        <v>0.78099999999999992</v>
      </c>
      <c r="BH403" s="29">
        <v>3.19</v>
      </c>
      <c r="BI403" s="29">
        <v>-5.7000000000000002E-2</v>
      </c>
      <c r="BJ403" s="29">
        <v>6.6000000000000003E-2</v>
      </c>
      <c r="BK403" s="29">
        <v>6.6000000000000003E-2</v>
      </c>
      <c r="BL403" s="29">
        <v>40.9</v>
      </c>
      <c r="BM403" s="29">
        <v>40.1</v>
      </c>
      <c r="BN403" s="29">
        <v>8.4000000000000005E-2</v>
      </c>
      <c r="BO403" s="29">
        <v>0.30399999999999999</v>
      </c>
      <c r="BP403" s="29">
        <v>6.6000000000000003E-2</v>
      </c>
      <c r="BQ403" s="29">
        <v>-1.5799999999999998</v>
      </c>
      <c r="BR403" s="29">
        <v>0</v>
      </c>
      <c r="BS403" s="29">
        <v>0.61299999999999999</v>
      </c>
      <c r="BT403" s="30">
        <v>9.2878787878787872</v>
      </c>
      <c r="BU403" s="29">
        <v>-0.54699999999999993</v>
      </c>
      <c r="BV403" s="29">
        <v>0.90999999999999981</v>
      </c>
      <c r="BW403" s="29">
        <v>-0.67</v>
      </c>
      <c r="BX403" s="29">
        <v>11.1</v>
      </c>
      <c r="BY403" s="29">
        <v>10.939</v>
      </c>
      <c r="BZ403" s="29">
        <v>9.6199999999999992</v>
      </c>
      <c r="CA403" s="29">
        <v>9.59</v>
      </c>
      <c r="CB403" s="29">
        <v>0</v>
      </c>
      <c r="CC403" s="31">
        <v>-0.76200000000000001</v>
      </c>
      <c r="CD403" s="31">
        <v>0.376</v>
      </c>
      <c r="CE403" s="31">
        <v>0.36</v>
      </c>
      <c r="CF403" s="31">
        <v>1.3561988777371805</v>
      </c>
      <c r="CG403" s="31">
        <v>1.5347078316763061</v>
      </c>
      <c r="CH403" s="29">
        <v>-1.8234999999999999</v>
      </c>
      <c r="CI403" s="29">
        <v>-1.4981999999999998</v>
      </c>
      <c r="CJ403" s="29">
        <v>0</v>
      </c>
      <c r="CK403" s="28">
        <f t="shared" si="12"/>
        <v>0</v>
      </c>
      <c r="CL403" s="34">
        <f t="shared" si="13"/>
        <v>4.2648592283628783</v>
      </c>
      <c r="CM403" s="29" t="s">
        <v>100</v>
      </c>
      <c r="CN403" s="29" t="s">
        <v>100</v>
      </c>
      <c r="CO403" s="29" t="s">
        <v>100</v>
      </c>
      <c r="CP403" s="29" t="s">
        <v>100</v>
      </c>
      <c r="CQ403" s="29">
        <v>0.30399999999999999</v>
      </c>
      <c r="CR403" s="29">
        <v>5.3199999999999994</v>
      </c>
      <c r="CS403" s="29" t="s">
        <v>100</v>
      </c>
      <c r="CT403" s="29">
        <v>0</v>
      </c>
      <c r="CU403" s="29">
        <v>6.6000000000000003E-2</v>
      </c>
      <c r="CV403" s="29">
        <v>9.59</v>
      </c>
      <c r="CW403" s="29">
        <v>8.4000000000000005E-2</v>
      </c>
      <c r="CX403" s="28">
        <v>-5.1351351351351356E-3</v>
      </c>
      <c r="CY403" s="28">
        <v>6.0334582685803093E-3</v>
      </c>
      <c r="CZ403" s="31">
        <v>63.333333333333321</v>
      </c>
      <c r="DA403" s="5">
        <v>65.137931034482762</v>
      </c>
      <c r="DB403" s="9"/>
      <c r="DC403" s="9"/>
    </row>
    <row r="404" spans="1:107" ht="20">
      <c r="A404" s="25" t="s">
        <v>342</v>
      </c>
      <c r="B404" s="25" t="s">
        <v>343</v>
      </c>
      <c r="C404" s="26" t="s">
        <v>106</v>
      </c>
      <c r="D404" s="26" t="s">
        <v>1137</v>
      </c>
      <c r="E404" s="32" t="s">
        <v>99</v>
      </c>
      <c r="F404" s="32" t="s">
        <v>1138</v>
      </c>
      <c r="G404" s="27">
        <v>0.89</v>
      </c>
      <c r="H404" s="27">
        <v>1.0270806169310369</v>
      </c>
      <c r="I404" s="28">
        <v>9.0499999999999997E-2</v>
      </c>
      <c r="J404" s="28">
        <v>0.15405079583225884</v>
      </c>
      <c r="K404" s="28">
        <v>3.2000000000000001E-2</v>
      </c>
      <c r="L404" s="28">
        <v>9.3100000000000002E-2</v>
      </c>
      <c r="M404" s="28">
        <v>7.7272999999999994E-2</v>
      </c>
      <c r="N404" s="28">
        <v>0.13920216303764796</v>
      </c>
      <c r="O404" s="28">
        <v>-1.223526539113598E-2</v>
      </c>
      <c r="P404" s="28">
        <v>-1.1797551219108804E-2</v>
      </c>
      <c r="Q404" s="29">
        <v>1207</v>
      </c>
      <c r="R404" s="29">
        <v>0</v>
      </c>
      <c r="S404" s="29">
        <v>289.39999999999998</v>
      </c>
      <c r="T404" s="29">
        <v>289.39999999999998</v>
      </c>
      <c r="U404" s="29">
        <v>1496.4</v>
      </c>
      <c r="V404" s="29">
        <v>164.8</v>
      </c>
      <c r="W404" s="29">
        <v>1331.6000000000001</v>
      </c>
      <c r="X404" s="30">
        <v>0.11013098102111735</v>
      </c>
      <c r="Y404" s="31">
        <v>0.6958913921083475</v>
      </c>
      <c r="Z404" s="30">
        <v>0.4327800209361447</v>
      </c>
      <c r="AA404" s="30">
        <v>0.19339748730286016</v>
      </c>
      <c r="AB404" s="30">
        <v>0.76298444503031893</v>
      </c>
      <c r="AC404" s="30">
        <v>0.23976801988400992</v>
      </c>
      <c r="AD404" s="29">
        <v>0.19600000000000001</v>
      </c>
      <c r="AE404" s="31">
        <v>1.488277777777778</v>
      </c>
      <c r="AF404" s="30">
        <v>0.13416407864998739</v>
      </c>
      <c r="AG404" s="30">
        <v>0.46398410533120626</v>
      </c>
      <c r="AH404" s="31">
        <v>0.23340471092077086</v>
      </c>
      <c r="AI404" s="1">
        <v>3.2623762376237626</v>
      </c>
      <c r="AJ404" s="31">
        <v>24.285714285714285</v>
      </c>
      <c r="AK404" s="31">
        <v>31.028277634961441</v>
      </c>
      <c r="AL404" s="31">
        <v>19.600000000000001</v>
      </c>
      <c r="AM404" s="31">
        <v>1.2022630834512023</v>
      </c>
      <c r="AN404" s="31">
        <v>3.1821776957553385</v>
      </c>
      <c r="AO404" s="31">
        <v>1.1994435059127497</v>
      </c>
      <c r="AP404" s="31">
        <v>20.206373292867983</v>
      </c>
      <c r="AQ404" s="31">
        <v>16.02406738868833</v>
      </c>
      <c r="AR404" s="31">
        <v>2.6445348728673026</v>
      </c>
      <c r="AS404" s="31">
        <v>1.3232634403259467</v>
      </c>
      <c r="AT404" s="30">
        <v>0.33676092544987146</v>
      </c>
      <c r="AU404" s="30">
        <v>1.0853355426677713E-2</v>
      </c>
      <c r="AV404" s="28">
        <v>0.11900000000000001</v>
      </c>
      <c r="AW404" s="28">
        <v>0.19699999999999998</v>
      </c>
      <c r="AX404" s="28">
        <v>0.13699999999999998</v>
      </c>
      <c r="AY404" s="28">
        <v>0.127</v>
      </c>
      <c r="AZ404" s="30">
        <v>0.20199999999999999</v>
      </c>
      <c r="BA404" s="30">
        <v>0.223</v>
      </c>
      <c r="BB404" s="30">
        <v>0.14181553044112286</v>
      </c>
      <c r="BC404" s="30">
        <v>0.12740461181853915</v>
      </c>
      <c r="BD404" s="30">
        <v>4.3556152726458401E-2</v>
      </c>
      <c r="BE404" s="30">
        <v>7.3787929683126197E-2</v>
      </c>
      <c r="BF404" s="30">
        <v>0.35761589403973509</v>
      </c>
      <c r="BG404" s="30">
        <v>0.11130000000000001</v>
      </c>
      <c r="BH404" s="29">
        <v>49.7</v>
      </c>
      <c r="BI404" s="29">
        <v>38.9</v>
      </c>
      <c r="BJ404" s="29">
        <v>65.900000000000006</v>
      </c>
      <c r="BK404" s="29">
        <v>65.900000000000006</v>
      </c>
      <c r="BL404" s="29">
        <v>1006.3</v>
      </c>
      <c r="BM404" s="29">
        <v>893.1</v>
      </c>
      <c r="BN404" s="29">
        <v>95.2</v>
      </c>
      <c r="BO404" s="29">
        <v>83.1</v>
      </c>
      <c r="BP404" s="29">
        <v>42.33311258278146</v>
      </c>
      <c r="BQ404" s="29">
        <v>-151.30000000000001</v>
      </c>
      <c r="BR404" s="29">
        <v>0</v>
      </c>
      <c r="BS404" s="29">
        <v>80.7</v>
      </c>
      <c r="BT404" s="30">
        <v>1.9063091531999437</v>
      </c>
      <c r="BU404" s="29">
        <v>-38.366887417218543</v>
      </c>
      <c r="BV404" s="29">
        <v>109.5</v>
      </c>
      <c r="BW404" s="29">
        <v>-41.800000000000004</v>
      </c>
      <c r="BX404" s="29">
        <v>274.3</v>
      </c>
      <c r="BY404" s="29">
        <v>332.27300000000002</v>
      </c>
      <c r="BZ404" s="29">
        <v>379.3</v>
      </c>
      <c r="CA404" s="29">
        <v>503.52900000000005</v>
      </c>
      <c r="CB404" s="29">
        <v>-13.1</v>
      </c>
      <c r="CC404" s="31">
        <v>0.41499999999999998</v>
      </c>
      <c r="CD404" s="31">
        <v>0.78100000000000003</v>
      </c>
      <c r="CE404" s="31">
        <v>0.36</v>
      </c>
      <c r="CF404" s="31" t="s">
        <v>100</v>
      </c>
      <c r="CG404" s="31" t="s">
        <v>100</v>
      </c>
      <c r="CH404" s="29" t="s">
        <v>100</v>
      </c>
      <c r="CI404" s="29" t="s">
        <v>100</v>
      </c>
      <c r="CJ404" s="29">
        <v>-13.1</v>
      </c>
      <c r="CK404" s="28">
        <f t="shared" si="12"/>
        <v>-0.11963470319634703</v>
      </c>
      <c r="CL404" s="34">
        <f t="shared" si="13"/>
        <v>1.9984946249371931</v>
      </c>
      <c r="CM404" s="29">
        <v>75.5</v>
      </c>
      <c r="CN404" s="29">
        <v>27</v>
      </c>
      <c r="CO404" s="29">
        <v>38.9</v>
      </c>
      <c r="CP404" s="29">
        <v>1207</v>
      </c>
      <c r="CQ404" s="29">
        <v>83.1</v>
      </c>
      <c r="CR404" s="29">
        <v>1331.6000000000001</v>
      </c>
      <c r="CS404" s="29">
        <v>109.5</v>
      </c>
      <c r="CT404" s="29">
        <v>4.5279999999999996</v>
      </c>
      <c r="CU404" s="29">
        <v>66.182000000000002</v>
      </c>
      <c r="CV404" s="29">
        <v>508.05700000000007</v>
      </c>
      <c r="CW404" s="29">
        <v>96.8</v>
      </c>
      <c r="CX404" s="28">
        <v>0.14052390721161431</v>
      </c>
      <c r="CY404" s="28">
        <v>0.12622962788311864</v>
      </c>
      <c r="CZ404" s="31">
        <v>13.756198347107439</v>
      </c>
      <c r="DA404" s="5" t="s">
        <v>100</v>
      </c>
      <c r="DB404" s="9"/>
      <c r="DC404" s="9"/>
    </row>
    <row r="405" spans="1:107" ht="20">
      <c r="A405" s="25" t="s">
        <v>484</v>
      </c>
      <c r="B405" s="25"/>
      <c r="C405" s="26" t="s">
        <v>120</v>
      </c>
      <c r="D405" s="26" t="s">
        <v>1137</v>
      </c>
      <c r="E405" s="32" t="s">
        <v>99</v>
      </c>
      <c r="F405" s="32" t="s">
        <v>1138</v>
      </c>
      <c r="G405" s="27">
        <v>0.67</v>
      </c>
      <c r="H405" s="27">
        <v>1.0468365472910928</v>
      </c>
      <c r="I405" s="28">
        <v>9.0499999999999997E-2</v>
      </c>
      <c r="J405" s="28">
        <v>0.15583870752984391</v>
      </c>
      <c r="K405" s="28">
        <v>3.6999999999999998E-2</v>
      </c>
      <c r="L405" s="28">
        <v>9.8099999999999993E-2</v>
      </c>
      <c r="M405" s="28">
        <v>8.1422999999999995E-2</v>
      </c>
      <c r="N405" s="28">
        <v>0.1175365051247772</v>
      </c>
      <c r="O405" s="28">
        <v>-0.13974675350685539</v>
      </c>
      <c r="P405" s="28">
        <v>-4.6201106461806377E-2</v>
      </c>
      <c r="Q405" s="29">
        <v>29.7</v>
      </c>
      <c r="R405" s="29">
        <v>0</v>
      </c>
      <c r="S405" s="29">
        <v>31.5</v>
      </c>
      <c r="T405" s="29">
        <v>31.5</v>
      </c>
      <c r="U405" s="29">
        <v>61.2</v>
      </c>
      <c r="V405" s="29">
        <v>0.44700000000000001</v>
      </c>
      <c r="W405" s="29">
        <v>60.753</v>
      </c>
      <c r="X405" s="30">
        <v>7.3039215686274504E-3</v>
      </c>
      <c r="Y405" s="31">
        <v>1.050420168067227E-2</v>
      </c>
      <c r="Z405" s="30">
        <v>0.42281879194630873</v>
      </c>
      <c r="AA405" s="30">
        <v>0.51470588235294112</v>
      </c>
      <c r="AB405" s="30">
        <v>0.73255813953488369</v>
      </c>
      <c r="AC405" s="30">
        <v>1.0606060606060606</v>
      </c>
      <c r="AD405" s="29">
        <v>0.05</v>
      </c>
      <c r="AE405" s="31">
        <v>1.2393611111111114</v>
      </c>
      <c r="AF405" s="30">
        <v>0.13784048752090222</v>
      </c>
      <c r="AG405" s="30">
        <v>0.6115764788427398</v>
      </c>
      <c r="AH405" s="31">
        <v>0.42222222222222222</v>
      </c>
      <c r="AI405" s="1">
        <v>2.7408637873754156</v>
      </c>
      <c r="AJ405" s="31">
        <v>8.9728096676737152</v>
      </c>
      <c r="AK405" s="31">
        <v>42.428571428571431</v>
      </c>
      <c r="AL405" s="31" t="s">
        <v>100</v>
      </c>
      <c r="AM405" s="31" t="s">
        <v>100</v>
      </c>
      <c r="AN405" s="31">
        <v>0.69069767441860463</v>
      </c>
      <c r="AO405" s="31">
        <v>9.9364335898293743E-2</v>
      </c>
      <c r="AP405" s="31">
        <v>7.3639999999999999</v>
      </c>
      <c r="AQ405" s="31">
        <v>6.2438848920863306</v>
      </c>
      <c r="AR405" s="31">
        <v>0.82039890348804234</v>
      </c>
      <c r="AS405" s="31">
        <v>0.20325526932084312</v>
      </c>
      <c r="AT405" s="30">
        <v>3.2428571428571429</v>
      </c>
      <c r="AU405" s="30">
        <v>7.6430976430976433E-2</v>
      </c>
      <c r="AV405" s="28">
        <v>-0.55799999999999994</v>
      </c>
      <c r="AW405" s="28">
        <v>-0.16600000000000001</v>
      </c>
      <c r="AX405" s="28">
        <v>0.42899999999999999</v>
      </c>
      <c r="AY405" s="28">
        <v>0.28600000000000003</v>
      </c>
      <c r="AZ405" s="30" t="s">
        <v>100</v>
      </c>
      <c r="BA405" s="30" t="s">
        <v>100</v>
      </c>
      <c r="BB405" s="30">
        <v>1.6091954022988506E-2</v>
      </c>
      <c r="BC405" s="30">
        <v>7.1335398662970825E-2</v>
      </c>
      <c r="BD405" s="30">
        <v>2.5716385011021309E-3</v>
      </c>
      <c r="BE405" s="30">
        <v>3.0308596620132258E-2</v>
      </c>
      <c r="BF405" s="30">
        <v>0.46969696969696967</v>
      </c>
      <c r="BG405" s="30">
        <v>4.99E-2</v>
      </c>
      <c r="BH405" s="29">
        <v>3.31</v>
      </c>
      <c r="BI405" s="29">
        <v>0.7</v>
      </c>
      <c r="BJ405" s="29">
        <v>8.25</v>
      </c>
      <c r="BK405" s="29">
        <v>8.25</v>
      </c>
      <c r="BL405" s="29">
        <v>298.89999999999998</v>
      </c>
      <c r="BM405" s="29">
        <v>272.2</v>
      </c>
      <c r="BN405" s="29">
        <v>10.8</v>
      </c>
      <c r="BO405" s="29">
        <v>9.73</v>
      </c>
      <c r="BP405" s="29">
        <v>4.375</v>
      </c>
      <c r="BQ405" s="29">
        <v>20</v>
      </c>
      <c r="BR405" s="29">
        <v>0</v>
      </c>
      <c r="BS405" s="29">
        <v>2.21</v>
      </c>
      <c r="BT405" s="30">
        <v>0.50514285714285712</v>
      </c>
      <c r="BU405" s="29">
        <v>2.165</v>
      </c>
      <c r="BV405" s="29">
        <v>-21.51</v>
      </c>
      <c r="BW405" s="29">
        <v>-1.51</v>
      </c>
      <c r="BX405" s="29">
        <v>43.5</v>
      </c>
      <c r="BY405" s="29">
        <v>61.329999999999991</v>
      </c>
      <c r="BZ405" s="29">
        <v>43</v>
      </c>
      <c r="CA405" s="29">
        <v>74.052999999999997</v>
      </c>
      <c r="CB405" s="29">
        <v>-2.27</v>
      </c>
      <c r="CC405" s="31">
        <v>0.56200000000000006</v>
      </c>
      <c r="CD405" s="31">
        <v>0.21099999999999999</v>
      </c>
      <c r="CE405" s="31">
        <v>0.36</v>
      </c>
      <c r="CF405" s="31">
        <v>0.80624564466039861</v>
      </c>
      <c r="CG405" s="31">
        <v>0.92664956951965938</v>
      </c>
      <c r="CH405" s="29">
        <v>6.817099999999999</v>
      </c>
      <c r="CI405" s="29">
        <v>3.258</v>
      </c>
      <c r="CJ405" s="29">
        <v>-2.27</v>
      </c>
      <c r="CK405" s="28" t="str">
        <f t="shared" si="12"/>
        <v>NA</v>
      </c>
      <c r="CL405" s="34">
        <f t="shared" si="13"/>
        <v>4.0362983268739958</v>
      </c>
      <c r="CM405" s="29">
        <v>1.32</v>
      </c>
      <c r="CN405" s="29">
        <v>0.62</v>
      </c>
      <c r="CO405" s="29">
        <v>0.7</v>
      </c>
      <c r="CP405" s="29">
        <v>29.7</v>
      </c>
      <c r="CQ405" s="29">
        <v>9.73</v>
      </c>
      <c r="CR405" s="29">
        <v>60.753</v>
      </c>
      <c r="CS405" s="29">
        <v>-21.51</v>
      </c>
      <c r="CT405" s="29">
        <v>0</v>
      </c>
      <c r="CU405" s="29">
        <v>8.25</v>
      </c>
      <c r="CV405" s="29">
        <v>74.052999999999997</v>
      </c>
      <c r="CW405" s="29">
        <v>10.8</v>
      </c>
      <c r="CX405" s="28">
        <v>1.6091954022988506E-2</v>
      </c>
      <c r="CY405" s="28">
        <v>7.1335398662970825E-2</v>
      </c>
      <c r="CZ405" s="31">
        <v>5.6252777777777778</v>
      </c>
      <c r="DA405" s="5">
        <v>6.1669505962521285</v>
      </c>
      <c r="DB405" s="9"/>
      <c r="DC405" s="9"/>
    </row>
    <row r="406" spans="1:107" ht="20">
      <c r="A406" s="25" t="s">
        <v>284</v>
      </c>
      <c r="B406" s="25" t="s">
        <v>285</v>
      </c>
      <c r="C406" s="26" t="s">
        <v>124</v>
      </c>
      <c r="D406" s="26" t="s">
        <v>1137</v>
      </c>
      <c r="E406" s="32" t="s">
        <v>99</v>
      </c>
      <c r="F406" s="32" t="s">
        <v>1138</v>
      </c>
      <c r="G406" s="27">
        <v>0.69</v>
      </c>
      <c r="H406" s="27">
        <v>1.7212222532240984</v>
      </c>
      <c r="I406" s="28">
        <v>9.0499999999999997E-2</v>
      </c>
      <c r="J406" s="28">
        <v>0.21687061391678092</v>
      </c>
      <c r="K406" s="28">
        <v>3.2000000000000001E-2</v>
      </c>
      <c r="L406" s="28">
        <v>9.3100000000000002E-2</v>
      </c>
      <c r="M406" s="28">
        <v>7.7272999999999994E-2</v>
      </c>
      <c r="N406" s="28">
        <v>0.13323460136911611</v>
      </c>
      <c r="O406" s="28">
        <v>-0.33862271376763264</v>
      </c>
      <c r="P406" s="28">
        <v>-9.493922353028561E-2</v>
      </c>
      <c r="Q406" s="29">
        <v>1823.4</v>
      </c>
      <c r="R406" s="29">
        <v>246.01689352003123</v>
      </c>
      <c r="S406" s="29">
        <v>2479.1</v>
      </c>
      <c r="T406" s="29">
        <v>2725.1168935200312</v>
      </c>
      <c r="U406" s="29">
        <v>4548.5168935200309</v>
      </c>
      <c r="V406" s="29">
        <v>524.20000000000005</v>
      </c>
      <c r="W406" s="29">
        <v>4024.316893520031</v>
      </c>
      <c r="X406" s="30">
        <v>0.11524635661940552</v>
      </c>
      <c r="Y406" s="31">
        <v>0.15583071609929847</v>
      </c>
      <c r="Z406" s="30">
        <v>0.72844281944845479</v>
      </c>
      <c r="AA406" s="30">
        <v>0.59912207810029761</v>
      </c>
      <c r="AB406" s="30">
        <v>2.6824656890639149</v>
      </c>
      <c r="AC406" s="30">
        <v>1.4945250046726066</v>
      </c>
      <c r="AD406" s="29">
        <v>0.219</v>
      </c>
      <c r="AE406" s="31">
        <v>0.71300000000000008</v>
      </c>
      <c r="AF406" s="30">
        <v>0.12649110640673517</v>
      </c>
      <c r="AG406" s="30">
        <v>0.34508354966587435</v>
      </c>
      <c r="AH406" s="31">
        <v>0.43956043956043966</v>
      </c>
      <c r="AI406" s="1">
        <v>0.93051643192488254</v>
      </c>
      <c r="AJ406" s="31" t="s">
        <v>100</v>
      </c>
      <c r="AK406" s="31" t="s">
        <v>100</v>
      </c>
      <c r="AL406" s="31">
        <v>54.75</v>
      </c>
      <c r="AM406" s="31" t="s">
        <v>100</v>
      </c>
      <c r="AN406" s="31">
        <v>1.7948616989861208</v>
      </c>
      <c r="AO406" s="31">
        <v>0.96262274311054796</v>
      </c>
      <c r="AP406" s="31">
        <v>33.370063358928604</v>
      </c>
      <c r="AQ406" s="31">
        <v>5.9443380997341668</v>
      </c>
      <c r="AR406" s="31">
        <v>1.4872835272621669</v>
      </c>
      <c r="AS406" s="31">
        <v>2.1245469821138374</v>
      </c>
      <c r="AT406" s="30" t="s">
        <v>100</v>
      </c>
      <c r="AU406" s="30">
        <v>2.2649994515739826E-2</v>
      </c>
      <c r="AV406" s="28" t="s">
        <v>100</v>
      </c>
      <c r="AW406" s="28" t="s">
        <v>100</v>
      </c>
      <c r="AX406" s="28">
        <v>7.9100000000000004E-2</v>
      </c>
      <c r="AY406" s="28">
        <v>9.4600000000000004E-2</v>
      </c>
      <c r="AZ406" s="30">
        <v>0.42299999999999999</v>
      </c>
      <c r="BA406" s="30">
        <v>2.8799999999999999E-2</v>
      </c>
      <c r="BB406" s="30">
        <v>-0.1217520998508517</v>
      </c>
      <c r="BC406" s="30">
        <v>3.8295377838830504E-2</v>
      </c>
      <c r="BD406" s="30">
        <v>-8.6561000111619602E-2</v>
      </c>
      <c r="BE406" s="30">
        <v>6.7304733394348573E-2</v>
      </c>
      <c r="BF406" s="30">
        <v>0</v>
      </c>
      <c r="BG406" s="30">
        <v>0.11320000000000001</v>
      </c>
      <c r="BH406" s="29">
        <v>-71.900000000000006</v>
      </c>
      <c r="BI406" s="29">
        <v>-155.1</v>
      </c>
      <c r="BJ406" s="29">
        <v>99.1</v>
      </c>
      <c r="BK406" s="29">
        <v>120.59662129599377</v>
      </c>
      <c r="BL406" s="29">
        <v>1894.2</v>
      </c>
      <c r="BM406" s="29">
        <v>1791.8</v>
      </c>
      <c r="BN406" s="29">
        <v>657.1</v>
      </c>
      <c r="BO406" s="29">
        <v>677</v>
      </c>
      <c r="BP406" s="29">
        <v>120.59662129599377</v>
      </c>
      <c r="BQ406" s="29">
        <v>-312.7</v>
      </c>
      <c r="BR406" s="29">
        <v>0</v>
      </c>
      <c r="BS406" s="29">
        <v>-822.90000000000009</v>
      </c>
      <c r="BT406" s="30">
        <v>-6.8235742523852689</v>
      </c>
      <c r="BU406" s="29">
        <v>943.49662129599392</v>
      </c>
      <c r="BV406" s="29">
        <v>980.5</v>
      </c>
      <c r="BW406" s="29">
        <v>667.80000000000007</v>
      </c>
      <c r="BX406" s="29">
        <v>1273.9000000000001</v>
      </c>
      <c r="BY406" s="29">
        <v>3149.1168935200317</v>
      </c>
      <c r="BZ406" s="29">
        <v>1015.9</v>
      </c>
      <c r="CA406" s="29">
        <v>2705.816893520031</v>
      </c>
      <c r="CB406" s="29">
        <v>-41.3</v>
      </c>
      <c r="CC406" s="31">
        <v>0.29099999999999998</v>
      </c>
      <c r="CD406" s="31">
        <v>0.187</v>
      </c>
      <c r="CE406" s="31">
        <v>0.36</v>
      </c>
      <c r="CF406" s="31">
        <v>0.72213678985544871</v>
      </c>
      <c r="CG406" s="31">
        <v>1.0501615860809008</v>
      </c>
      <c r="CH406" s="29">
        <v>265.12</v>
      </c>
      <c r="CI406" s="29">
        <v>125.68400000000001</v>
      </c>
      <c r="CJ406" s="29">
        <v>-134.80000000000001</v>
      </c>
      <c r="CK406" s="28">
        <f t="shared" si="12"/>
        <v>-0.13748087710351861</v>
      </c>
      <c r="CL406" s="34">
        <f t="shared" si="13"/>
        <v>0.70004736999620532</v>
      </c>
      <c r="CM406" s="29" t="s">
        <v>100</v>
      </c>
      <c r="CN406" s="29" t="s">
        <v>100</v>
      </c>
      <c r="CO406" s="29" t="s">
        <v>100</v>
      </c>
      <c r="CP406" s="29" t="s">
        <v>100</v>
      </c>
      <c r="CQ406" s="29">
        <v>677</v>
      </c>
      <c r="CR406" s="29">
        <v>4024.316893520031</v>
      </c>
      <c r="CS406" s="29">
        <v>980.5</v>
      </c>
      <c r="CT406" s="29">
        <v>0</v>
      </c>
      <c r="CU406" s="29">
        <v>120.59662129599377</v>
      </c>
      <c r="CV406" s="29">
        <v>2705.816893520031</v>
      </c>
      <c r="CW406" s="29">
        <v>657.1</v>
      </c>
      <c r="CX406" s="28">
        <v>-0.1217520998508517</v>
      </c>
      <c r="CY406" s="28">
        <v>3.8295377838830504E-2</v>
      </c>
      <c r="CZ406" s="31">
        <v>6.1243599049155852</v>
      </c>
      <c r="DA406" s="5" t="s">
        <v>100</v>
      </c>
      <c r="DB406" s="9"/>
      <c r="DC406" s="9"/>
    </row>
    <row r="407" spans="1:107" ht="20">
      <c r="A407" s="25" t="s">
        <v>288</v>
      </c>
      <c r="B407" s="25" t="s">
        <v>289</v>
      </c>
      <c r="C407" s="26" t="s">
        <v>111</v>
      </c>
      <c r="D407" s="26" t="s">
        <v>1137</v>
      </c>
      <c r="E407" s="32" t="s">
        <v>99</v>
      </c>
      <c r="F407" s="32" t="s">
        <v>1138</v>
      </c>
      <c r="G407" s="27">
        <v>0.59</v>
      </c>
      <c r="H407" s="27">
        <v>0.67098124850558882</v>
      </c>
      <c r="I407" s="28">
        <v>9.0499999999999997E-2</v>
      </c>
      <c r="J407" s="28">
        <v>0.12182380298975579</v>
      </c>
      <c r="K407" s="28">
        <v>3.2000000000000001E-2</v>
      </c>
      <c r="L407" s="28">
        <v>9.3100000000000002E-2</v>
      </c>
      <c r="M407" s="28">
        <v>7.7272999999999994E-2</v>
      </c>
      <c r="N407" s="28">
        <v>0.11534034175335285</v>
      </c>
      <c r="O407" s="28">
        <v>6.0058055520634146E-2</v>
      </c>
      <c r="P407" s="28">
        <v>1.0631227951186928E-4</v>
      </c>
      <c r="Q407" s="29">
        <v>1676.3</v>
      </c>
      <c r="R407" s="29">
        <v>0</v>
      </c>
      <c r="S407" s="29">
        <v>285.5</v>
      </c>
      <c r="T407" s="29">
        <v>285.5</v>
      </c>
      <c r="U407" s="29">
        <v>1961.8</v>
      </c>
      <c r="V407" s="29">
        <v>91.7</v>
      </c>
      <c r="W407" s="29">
        <v>1870.1</v>
      </c>
      <c r="X407" s="30">
        <v>4.6742787236211641E-2</v>
      </c>
      <c r="Y407" s="31">
        <v>0.50321090438358251</v>
      </c>
      <c r="Z407" s="30">
        <v>0.35017784864467072</v>
      </c>
      <c r="AA407" s="30">
        <v>0.14552961565908859</v>
      </c>
      <c r="AB407" s="30">
        <v>0.53888259720649301</v>
      </c>
      <c r="AC407" s="30">
        <v>0.17031557597088828</v>
      </c>
      <c r="AD407" s="29">
        <v>0.42599999999999999</v>
      </c>
      <c r="AE407" s="31">
        <v>1.4154444444444445</v>
      </c>
      <c r="AF407" s="30">
        <v>0.1</v>
      </c>
      <c r="AG407" s="30">
        <v>0.40199999999999997</v>
      </c>
      <c r="AH407" s="31">
        <v>0.22443559096945556</v>
      </c>
      <c r="AI407" s="1">
        <v>10.138613861386139</v>
      </c>
      <c r="AJ407" s="31">
        <v>25.63149847094801</v>
      </c>
      <c r="AK407" s="31">
        <v>21.518613607188701</v>
      </c>
      <c r="AL407" s="31">
        <v>15.777777777777777</v>
      </c>
      <c r="AM407" s="31">
        <v>1.3490262353130531</v>
      </c>
      <c r="AN407" s="31">
        <v>3.1640241600604004</v>
      </c>
      <c r="AO407" s="31">
        <v>0.92398853489141219</v>
      </c>
      <c r="AP407" s="31">
        <v>18.262695312499996</v>
      </c>
      <c r="AQ407" s="31">
        <v>14.736800630417651</v>
      </c>
      <c r="AR407" s="31">
        <v>2.5908480070932796</v>
      </c>
      <c r="AS407" s="31">
        <v>1.030812479329732</v>
      </c>
      <c r="AT407" s="30">
        <v>0.30295250320924261</v>
      </c>
      <c r="AU407" s="30">
        <v>1.4078625544353638E-2</v>
      </c>
      <c r="AV407" s="28">
        <v>0.155</v>
      </c>
      <c r="AW407" s="28">
        <v>0.33200000000000002</v>
      </c>
      <c r="AX407" s="28">
        <v>1.6399999999999998E-2</v>
      </c>
      <c r="AY407" s="28">
        <v>0.16</v>
      </c>
      <c r="AZ407" s="30">
        <v>0.19</v>
      </c>
      <c r="BA407" s="30">
        <v>7.8100000000000003E-2</v>
      </c>
      <c r="BB407" s="30">
        <v>0.18188185851038993</v>
      </c>
      <c r="BC407" s="30">
        <v>0.11544665403286472</v>
      </c>
      <c r="BD407" s="30">
        <v>4.8355058969584114E-2</v>
      </c>
      <c r="BE407" s="30">
        <v>6.3563004345127253E-2</v>
      </c>
      <c r="BF407" s="30">
        <v>0.19410569105691058</v>
      </c>
      <c r="BG407" s="30">
        <v>0.20440000000000003</v>
      </c>
      <c r="BH407" s="29">
        <v>65.400000000000006</v>
      </c>
      <c r="BI407" s="29">
        <v>77.900000000000006</v>
      </c>
      <c r="BJ407" s="29">
        <v>102.4</v>
      </c>
      <c r="BK407" s="29">
        <v>102.4</v>
      </c>
      <c r="BL407" s="29">
        <v>1814.2</v>
      </c>
      <c r="BM407" s="29">
        <v>1611</v>
      </c>
      <c r="BN407" s="29">
        <v>112.9</v>
      </c>
      <c r="BO407" s="29">
        <v>126.9</v>
      </c>
      <c r="BP407" s="29">
        <v>82.523577235772365</v>
      </c>
      <c r="BQ407" s="29">
        <v>56.199999999999932</v>
      </c>
      <c r="BR407" s="29">
        <v>0</v>
      </c>
      <c r="BS407" s="29">
        <v>30.6</v>
      </c>
      <c r="BT407" s="30">
        <v>0.3708031210592686</v>
      </c>
      <c r="BU407" s="29">
        <v>51.923577235772363</v>
      </c>
      <c r="BV407" s="29">
        <v>-8.8999999999999275</v>
      </c>
      <c r="BW407" s="29">
        <v>47.300000000000004</v>
      </c>
      <c r="BX407" s="29">
        <v>428.3</v>
      </c>
      <c r="BY407" s="29">
        <v>714.82</v>
      </c>
      <c r="BZ407" s="29">
        <v>529.79999999999995</v>
      </c>
      <c r="CA407" s="29">
        <v>721.81</v>
      </c>
      <c r="CB407" s="29">
        <v>-23.6</v>
      </c>
      <c r="CC407" s="31">
        <v>0.26800000000000002</v>
      </c>
      <c r="CD407" s="31">
        <v>1</v>
      </c>
      <c r="CE407" s="31">
        <v>0.36</v>
      </c>
      <c r="CF407" s="31">
        <v>0.51450510066827915</v>
      </c>
      <c r="CG407" s="31">
        <v>1.4400146543136667</v>
      </c>
      <c r="CH407" s="29">
        <v>47.68</v>
      </c>
      <c r="CI407" s="29">
        <v>51.283999999999992</v>
      </c>
      <c r="CJ407" s="29">
        <v>-23.6</v>
      </c>
      <c r="CK407" s="28" t="str">
        <f t="shared" si="12"/>
        <v>NA</v>
      </c>
      <c r="CL407" s="34">
        <f t="shared" si="13"/>
        <v>2.5134038043252382</v>
      </c>
      <c r="CM407" s="29">
        <v>98.4</v>
      </c>
      <c r="CN407" s="29">
        <v>19.100000000000001</v>
      </c>
      <c r="CO407" s="29">
        <v>77.900000000000006</v>
      </c>
      <c r="CP407" s="29">
        <v>1676.3</v>
      </c>
      <c r="CQ407" s="29">
        <v>126.9</v>
      </c>
      <c r="CR407" s="29">
        <v>1870.1</v>
      </c>
      <c r="CS407" s="29">
        <v>-8.8999999999999275</v>
      </c>
      <c r="CT407" s="29">
        <v>0</v>
      </c>
      <c r="CU407" s="29">
        <v>102.4</v>
      </c>
      <c r="CV407" s="29">
        <v>721.81</v>
      </c>
      <c r="CW407" s="29">
        <v>112.9</v>
      </c>
      <c r="CX407" s="28">
        <v>0.18188185851038993</v>
      </c>
      <c r="CY407" s="28">
        <v>0.11544665403286472</v>
      </c>
      <c r="CZ407" s="31">
        <v>16.564216120460582</v>
      </c>
      <c r="DA407" s="5" t="s">
        <v>100</v>
      </c>
      <c r="DB407" s="9"/>
      <c r="DC407" s="9"/>
    </row>
    <row r="408" spans="1:107" ht="20">
      <c r="A408" s="25" t="s">
        <v>863</v>
      </c>
      <c r="B408" s="25" t="s">
        <v>864</v>
      </c>
      <c r="C408" s="26" t="s">
        <v>183</v>
      </c>
      <c r="D408" s="26" t="s">
        <v>1137</v>
      </c>
      <c r="E408" s="32" t="s">
        <v>99</v>
      </c>
      <c r="F408" s="32" t="s">
        <v>1138</v>
      </c>
      <c r="G408" s="27">
        <v>0.63</v>
      </c>
      <c r="H408" s="27">
        <v>0.63</v>
      </c>
      <c r="I408" s="28">
        <v>9.0499999999999997E-2</v>
      </c>
      <c r="J408" s="28">
        <v>0.118115</v>
      </c>
      <c r="K408" s="28">
        <v>2.7E-2</v>
      </c>
      <c r="L408" s="28">
        <v>8.8099999999999998E-2</v>
      </c>
      <c r="M408" s="28">
        <v>7.3122999999999994E-2</v>
      </c>
      <c r="N408" s="28">
        <v>0.118115</v>
      </c>
      <c r="O408" s="28">
        <v>-8.4207715231788077E-2</v>
      </c>
      <c r="P408" s="28">
        <v>-0.15086442878903275</v>
      </c>
      <c r="Q408" s="29">
        <v>86</v>
      </c>
      <c r="R408" s="29">
        <v>0</v>
      </c>
      <c r="S408" s="29">
        <v>0</v>
      </c>
      <c r="T408" s="29">
        <v>0</v>
      </c>
      <c r="U408" s="29">
        <v>86</v>
      </c>
      <c r="V408" s="29">
        <v>0.27200000000000002</v>
      </c>
      <c r="W408" s="29">
        <v>85.727999999999994</v>
      </c>
      <c r="X408" s="30">
        <v>3.1627906976744186E-3</v>
      </c>
      <c r="Y408" s="31">
        <v>0.2147369915524952</v>
      </c>
      <c r="Z408" s="30">
        <v>0</v>
      </c>
      <c r="AA408" s="30">
        <v>0</v>
      </c>
      <c r="AB408" s="30">
        <v>0</v>
      </c>
      <c r="AC408" s="30">
        <v>0</v>
      </c>
      <c r="AD408" s="29">
        <v>6.0999999999999999E-2</v>
      </c>
      <c r="AE408" s="31">
        <v>1.2628333333333335</v>
      </c>
      <c r="AF408" s="30">
        <v>0.16431676725154984</v>
      </c>
      <c r="AG408" s="30">
        <v>0.16979399282660149</v>
      </c>
      <c r="AH408" s="31">
        <v>0.29166666666666663</v>
      </c>
      <c r="AI408" s="1" t="s">
        <v>100</v>
      </c>
      <c r="AJ408" s="31">
        <v>44.102564102564102</v>
      </c>
      <c r="AK408" s="31">
        <v>167.96875</v>
      </c>
      <c r="AL408" s="31" t="s">
        <v>100</v>
      </c>
      <c r="AM408" s="31" t="s">
        <v>100</v>
      </c>
      <c r="AN408" s="31">
        <v>6.056338028169014</v>
      </c>
      <c r="AO408" s="31">
        <v>4.278606965174129</v>
      </c>
      <c r="AP408" s="31" t="s">
        <v>100</v>
      </c>
      <c r="AQ408" s="31" t="s">
        <v>100</v>
      </c>
      <c r="AR408" s="31">
        <v>6.1550832854681214</v>
      </c>
      <c r="AS408" s="31">
        <v>4.2650746268656707</v>
      </c>
      <c r="AT408" s="30">
        <v>0</v>
      </c>
      <c r="AU408" s="30">
        <v>0</v>
      </c>
      <c r="AV408" s="28" t="s">
        <v>100</v>
      </c>
      <c r="AW408" s="28" t="s">
        <v>100</v>
      </c>
      <c r="AX408" s="28" t="s">
        <v>100</v>
      </c>
      <c r="AY408" s="28" t="s">
        <v>100</v>
      </c>
      <c r="AZ408" s="30" t="s">
        <v>100</v>
      </c>
      <c r="BA408" s="30" t="s">
        <v>100</v>
      </c>
      <c r="BB408" s="30">
        <v>3.3907284768211921E-2</v>
      </c>
      <c r="BC408" s="30">
        <v>-3.2749428789032746E-2</v>
      </c>
      <c r="BD408" s="30">
        <v>2.8603351955307266E-2</v>
      </c>
      <c r="BE408" s="30">
        <v>-2.6424581005586593E-2</v>
      </c>
      <c r="BF408" s="30">
        <v>0</v>
      </c>
      <c r="BG408" s="30">
        <v>0.18390000000000001</v>
      </c>
      <c r="BH408" s="29">
        <v>1.95</v>
      </c>
      <c r="BI408" s="29">
        <v>0.51200000000000001</v>
      </c>
      <c r="BJ408" s="29">
        <v>-0.47299999999999998</v>
      </c>
      <c r="BK408" s="29">
        <v>-0.47299999999999998</v>
      </c>
      <c r="BL408" s="29">
        <v>20.100000000000001</v>
      </c>
      <c r="BM408" s="29">
        <v>17.899999999999999</v>
      </c>
      <c r="BN408" s="29">
        <v>1.59</v>
      </c>
      <c r="BO408" s="29">
        <v>-0.05</v>
      </c>
      <c r="BP408" s="29">
        <v>-0.47299999999999998</v>
      </c>
      <c r="BQ408" s="29">
        <v>0</v>
      </c>
      <c r="BR408" s="29">
        <v>0</v>
      </c>
      <c r="BS408" s="29">
        <v>-0.36699999999999999</v>
      </c>
      <c r="BT408" s="30" t="s">
        <v>100</v>
      </c>
      <c r="BU408" s="29">
        <v>-0.10599999999999998</v>
      </c>
      <c r="BV408" s="29">
        <v>0.879</v>
      </c>
      <c r="BW408" s="29">
        <v>0.879</v>
      </c>
      <c r="BX408" s="29">
        <v>15.1</v>
      </c>
      <c r="BY408" s="29">
        <v>14.443</v>
      </c>
      <c r="BZ408" s="29">
        <v>14.2</v>
      </c>
      <c r="CA408" s="29">
        <v>13.927999999999999</v>
      </c>
      <c r="CB408" s="29">
        <v>0</v>
      </c>
      <c r="CC408" s="31">
        <v>0.186</v>
      </c>
      <c r="CD408" s="31" t="s">
        <v>100</v>
      </c>
      <c r="CE408" s="31">
        <v>0.36</v>
      </c>
      <c r="CF408" s="31" t="s">
        <v>100</v>
      </c>
      <c r="CG408" s="31" t="s">
        <v>100</v>
      </c>
      <c r="CH408" s="29" t="s">
        <v>100</v>
      </c>
      <c r="CI408" s="29" t="s">
        <v>100</v>
      </c>
      <c r="CJ408" s="29">
        <v>0</v>
      </c>
      <c r="CK408" s="28">
        <f t="shared" si="12"/>
        <v>0</v>
      </c>
      <c r="CL408" s="34">
        <f t="shared" si="13"/>
        <v>1.4431361286616888</v>
      </c>
      <c r="CM408" s="29" t="s">
        <v>100</v>
      </c>
      <c r="CN408" s="29" t="s">
        <v>100</v>
      </c>
      <c r="CO408" s="29">
        <v>0.51200000000000001</v>
      </c>
      <c r="CP408" s="29">
        <v>86</v>
      </c>
      <c r="CQ408" s="29" t="s">
        <v>100</v>
      </c>
      <c r="CR408" s="29" t="s">
        <v>100</v>
      </c>
      <c r="CS408" s="29" t="s">
        <v>100</v>
      </c>
      <c r="CT408" s="29">
        <v>0</v>
      </c>
      <c r="CU408" s="29">
        <v>-0.47299999999999998</v>
      </c>
      <c r="CV408" s="29">
        <v>13.927999999999999</v>
      </c>
      <c r="CW408" s="29">
        <v>1.59</v>
      </c>
      <c r="CX408" s="28">
        <v>3.3907284768211921E-2</v>
      </c>
      <c r="CY408" s="28">
        <v>-3.2749428789032746E-2</v>
      </c>
      <c r="CZ408" s="31">
        <v>53.916981132075463</v>
      </c>
      <c r="DA408" s="5">
        <v>7.0307142857142866</v>
      </c>
      <c r="DB408" s="9"/>
      <c r="DC408" s="9"/>
    </row>
    <row r="409" spans="1:107" ht="20">
      <c r="A409" s="25" t="s">
        <v>647</v>
      </c>
      <c r="B409" s="25" t="s">
        <v>648</v>
      </c>
      <c r="C409" s="26" t="s">
        <v>151</v>
      </c>
      <c r="D409" s="26" t="s">
        <v>1137</v>
      </c>
      <c r="E409" s="32" t="s">
        <v>99</v>
      </c>
      <c r="F409" s="32" t="s">
        <v>1138</v>
      </c>
      <c r="G409" s="27">
        <v>0.79</v>
      </c>
      <c r="H409" s="27">
        <v>2.3164452985882384</v>
      </c>
      <c r="I409" s="28">
        <v>9.0499999999999997E-2</v>
      </c>
      <c r="J409" s="28">
        <v>0.27073829952223555</v>
      </c>
      <c r="K409" s="28">
        <v>4.7E-2</v>
      </c>
      <c r="L409" s="28">
        <v>0.1081</v>
      </c>
      <c r="M409" s="28">
        <v>8.9722999999999997E-2</v>
      </c>
      <c r="N409" s="28">
        <v>0.1454253512229757</v>
      </c>
      <c r="O409" s="28">
        <v>-0.22809537543601249</v>
      </c>
      <c r="P409" s="28">
        <v>-0.13092054562585367</v>
      </c>
      <c r="Q409" s="29">
        <v>160.6</v>
      </c>
      <c r="R409" s="29">
        <v>0</v>
      </c>
      <c r="S409" s="29">
        <v>361.3</v>
      </c>
      <c r="T409" s="29">
        <v>361.3</v>
      </c>
      <c r="U409" s="29">
        <v>521.9</v>
      </c>
      <c r="V409" s="29">
        <v>6.13</v>
      </c>
      <c r="W409" s="29">
        <v>515.77</v>
      </c>
      <c r="X409" s="30">
        <v>1.1745545123586894E-2</v>
      </c>
      <c r="Y409" s="31">
        <v>2.3616858520040921E-4</v>
      </c>
      <c r="Z409" s="30">
        <v>0.38761935414655085</v>
      </c>
      <c r="AA409" s="30">
        <v>0.69227821421728308</v>
      </c>
      <c r="AB409" s="30">
        <v>0.63297126839523488</v>
      </c>
      <c r="AC409" s="30">
        <v>2.249688667496887</v>
      </c>
      <c r="AD409" s="29">
        <v>4.0000000000000001E-3</v>
      </c>
      <c r="AE409" s="31">
        <v>2.2845833333333334</v>
      </c>
      <c r="AF409" s="30" t="s">
        <v>100</v>
      </c>
      <c r="AG409" s="30" t="s">
        <v>100</v>
      </c>
      <c r="AH409" s="31">
        <v>0</v>
      </c>
      <c r="AI409" s="1">
        <v>0.31781376518218624</v>
      </c>
      <c r="AJ409" s="31">
        <v>4.2486772486772493</v>
      </c>
      <c r="AK409" s="31">
        <v>5.8827838827838823</v>
      </c>
      <c r="AL409" s="31" t="s">
        <v>100</v>
      </c>
      <c r="AM409" s="31" t="s">
        <v>100</v>
      </c>
      <c r="AN409" s="31">
        <v>0.2813594954449895</v>
      </c>
      <c r="AO409" s="31">
        <v>1.2586206896551724</v>
      </c>
      <c r="AP409" s="31">
        <v>32.851592356687895</v>
      </c>
      <c r="AQ409" s="31">
        <v>21.762447257383965</v>
      </c>
      <c r="AR409" s="31">
        <v>0.64879177830609969</v>
      </c>
      <c r="AS409" s="31">
        <v>4.0420846394984329</v>
      </c>
      <c r="AT409" s="30">
        <v>0</v>
      </c>
      <c r="AU409" s="30">
        <v>0</v>
      </c>
      <c r="AV409" s="28" t="s">
        <v>100</v>
      </c>
      <c r="AW409" s="28">
        <v>0.217</v>
      </c>
      <c r="AX409" s="28">
        <v>-0.12300000000000001</v>
      </c>
      <c r="AY409" s="28">
        <v>2.86E-2</v>
      </c>
      <c r="AZ409" s="30" t="s">
        <v>100</v>
      </c>
      <c r="BA409" s="30" t="s">
        <v>100</v>
      </c>
      <c r="BB409" s="30">
        <v>4.2642924086223055E-2</v>
      </c>
      <c r="BC409" s="30">
        <v>1.4504805597122018E-2</v>
      </c>
      <c r="BD409" s="30">
        <v>0.28115345005149334</v>
      </c>
      <c r="BE409" s="30">
        <v>0.16168898043254376</v>
      </c>
      <c r="BF409" s="30">
        <v>0.1411214953271028</v>
      </c>
      <c r="BG409" s="30">
        <v>8.72E-2</v>
      </c>
      <c r="BH409" s="29">
        <v>37.799999999999997</v>
      </c>
      <c r="BI409" s="29">
        <v>27.3</v>
      </c>
      <c r="BJ409" s="29">
        <v>15.7</v>
      </c>
      <c r="BK409" s="29">
        <v>15.7</v>
      </c>
      <c r="BL409" s="29">
        <v>127.6</v>
      </c>
      <c r="BM409" s="29">
        <v>97.1</v>
      </c>
      <c r="BN409" s="29">
        <v>31.9</v>
      </c>
      <c r="BO409" s="29">
        <v>23.7</v>
      </c>
      <c r="BP409" s="29">
        <v>13.484392523364486</v>
      </c>
      <c r="BQ409" s="29">
        <v>-6.6</v>
      </c>
      <c r="BR409" s="29">
        <v>0</v>
      </c>
      <c r="BS409" s="29">
        <v>8.92</v>
      </c>
      <c r="BT409" s="30">
        <v>0.66150551347005537</v>
      </c>
      <c r="BU409" s="29">
        <v>4.5643925233644858</v>
      </c>
      <c r="BV409" s="29">
        <v>24.980000000000004</v>
      </c>
      <c r="BW409" s="29">
        <v>18.380000000000003</v>
      </c>
      <c r="BX409" s="29">
        <v>640.20000000000005</v>
      </c>
      <c r="BY409" s="29">
        <v>929.65000000000009</v>
      </c>
      <c r="BZ409" s="29">
        <v>570.79999999999995</v>
      </c>
      <c r="CA409" s="29">
        <v>794.96999999999991</v>
      </c>
      <c r="CB409" s="29">
        <v>0</v>
      </c>
      <c r="CC409" s="31" t="s">
        <v>100</v>
      </c>
      <c r="CD409" s="31">
        <v>0.73499999999999999</v>
      </c>
      <c r="CE409" s="31">
        <v>0.36</v>
      </c>
      <c r="CF409" s="31">
        <v>1.0389837943505624</v>
      </c>
      <c r="CG409" s="31">
        <v>1.8257669609065708</v>
      </c>
      <c r="CH409" s="29">
        <v>29.608000000000004</v>
      </c>
      <c r="CI409" s="29">
        <v>-5.2139999999999986</v>
      </c>
      <c r="CJ409" s="29">
        <v>0</v>
      </c>
      <c r="CK409" s="28">
        <f t="shared" si="12"/>
        <v>0</v>
      </c>
      <c r="CL409" s="34">
        <f t="shared" si="13"/>
        <v>0.16050920160509202</v>
      </c>
      <c r="CM409" s="29">
        <v>32.1</v>
      </c>
      <c r="CN409" s="29">
        <v>4.53</v>
      </c>
      <c r="CO409" s="29">
        <v>27.3</v>
      </c>
      <c r="CP409" s="29">
        <v>160.6</v>
      </c>
      <c r="CQ409" s="29">
        <v>23.7</v>
      </c>
      <c r="CR409" s="29">
        <v>515.77</v>
      </c>
      <c r="CS409" s="29" t="s">
        <v>100</v>
      </c>
      <c r="CT409" s="29">
        <v>0</v>
      </c>
      <c r="CU409" s="29">
        <v>15.7</v>
      </c>
      <c r="CV409" s="29">
        <v>794.96999999999991</v>
      </c>
      <c r="CW409" s="29">
        <v>31.9</v>
      </c>
      <c r="CX409" s="28">
        <v>4.2642924086223055E-2</v>
      </c>
      <c r="CY409" s="28">
        <v>1.4504805597122018E-2</v>
      </c>
      <c r="CZ409" s="31">
        <v>16.168338557993732</v>
      </c>
      <c r="DA409" s="5">
        <v>10.333576642335766</v>
      </c>
      <c r="DB409" s="9"/>
      <c r="DC409" s="9"/>
    </row>
    <row r="410" spans="1:107" ht="20">
      <c r="A410" s="25" t="s">
        <v>1035</v>
      </c>
      <c r="B410" s="25" t="s">
        <v>1036</v>
      </c>
      <c r="C410" s="26" t="s">
        <v>108</v>
      </c>
      <c r="D410" s="26" t="s">
        <v>1137</v>
      </c>
      <c r="E410" s="32" t="s">
        <v>99</v>
      </c>
      <c r="F410" s="32" t="s">
        <v>1138</v>
      </c>
      <c r="G410" s="27">
        <v>0.39</v>
      </c>
      <c r="H410" s="27">
        <v>0.43324720919569665</v>
      </c>
      <c r="I410" s="28">
        <v>9.0499999999999997E-2</v>
      </c>
      <c r="J410" s="28">
        <v>0.10030887243221054</v>
      </c>
      <c r="K410" s="28">
        <v>4.7E-2</v>
      </c>
      <c r="L410" s="28">
        <v>0.1081</v>
      </c>
      <c r="M410" s="28">
        <v>8.9722999999999997E-2</v>
      </c>
      <c r="N410" s="28">
        <v>9.8925502353462091E-2</v>
      </c>
      <c r="O410" s="28">
        <v>4.8089864599814736E-2</v>
      </c>
      <c r="P410" s="28">
        <v>-9.8925502353462091E-2</v>
      </c>
      <c r="Q410" s="29">
        <v>476.3</v>
      </c>
      <c r="R410" s="29">
        <v>0</v>
      </c>
      <c r="S410" s="29">
        <v>71.599999999999994</v>
      </c>
      <c r="T410" s="29">
        <v>71.599999999999994</v>
      </c>
      <c r="U410" s="29">
        <v>547.9</v>
      </c>
      <c r="V410" s="29">
        <v>283.3</v>
      </c>
      <c r="W410" s="29">
        <v>264.59999999999997</v>
      </c>
      <c r="X410" s="30">
        <v>0.51706515787552476</v>
      </c>
      <c r="Y410" s="31">
        <v>3.1496767268917231E-2</v>
      </c>
      <c r="Z410" s="30">
        <v>0.21334922526817637</v>
      </c>
      <c r="AA410" s="30">
        <v>0.13068078116444606</v>
      </c>
      <c r="AB410" s="30">
        <v>0.27121212121212118</v>
      </c>
      <c r="AC410" s="30">
        <v>0.15032542515221498</v>
      </c>
      <c r="AD410" s="29">
        <v>0.122</v>
      </c>
      <c r="AE410" s="31">
        <v>-0.43847222222222226</v>
      </c>
      <c r="AF410" s="30">
        <v>7.7459666924148338E-2</v>
      </c>
      <c r="AG410" s="30" t="s">
        <v>100</v>
      </c>
      <c r="AH410" s="31">
        <v>0.39923954372623571</v>
      </c>
      <c r="AI410" s="1" t="s">
        <v>100</v>
      </c>
      <c r="AJ410" s="31">
        <v>13.53125</v>
      </c>
      <c r="AK410" s="31">
        <v>14.477203647416415</v>
      </c>
      <c r="AL410" s="31" t="s">
        <v>100</v>
      </c>
      <c r="AM410" s="31" t="s">
        <v>100</v>
      </c>
      <c r="AN410" s="31">
        <v>1.8041666666666667</v>
      </c>
      <c r="AO410" s="31">
        <v>4.6833824975417899</v>
      </c>
      <c r="AP410" s="31" t="s">
        <v>100</v>
      </c>
      <c r="AQ410" s="31" t="s">
        <v>100</v>
      </c>
      <c r="AR410" s="31">
        <v>5.0592734225621401</v>
      </c>
      <c r="AS410" s="31">
        <v>2.6017699115044244</v>
      </c>
      <c r="AT410" s="30">
        <v>0</v>
      </c>
      <c r="AU410" s="30">
        <v>0</v>
      </c>
      <c r="AV410" s="28">
        <v>0.17899999999999999</v>
      </c>
      <c r="AW410" s="28">
        <v>0.38900000000000001</v>
      </c>
      <c r="AX410" s="28">
        <v>0.19800000000000001</v>
      </c>
      <c r="AY410" s="28">
        <v>0.26899999999999996</v>
      </c>
      <c r="AZ410" s="30" t="s">
        <v>100</v>
      </c>
      <c r="BA410" s="30" t="s">
        <v>100</v>
      </c>
      <c r="BB410" s="30">
        <v>0.14839873703202527</v>
      </c>
      <c r="BC410" s="30">
        <v>0</v>
      </c>
      <c r="BD410" s="30">
        <v>0.32932932932932929</v>
      </c>
      <c r="BE410" s="30">
        <v>0</v>
      </c>
      <c r="BF410" s="30">
        <v>0.2623318385650224</v>
      </c>
      <c r="BG410" s="30" t="s">
        <v>100</v>
      </c>
      <c r="BH410" s="29">
        <v>35.200000000000003</v>
      </c>
      <c r="BI410" s="29">
        <v>32.9</v>
      </c>
      <c r="BJ410" s="29">
        <v>0</v>
      </c>
      <c r="BK410" s="29">
        <v>0</v>
      </c>
      <c r="BL410" s="29">
        <v>101.7</v>
      </c>
      <c r="BM410" s="29">
        <v>99.9</v>
      </c>
      <c r="BN410" s="29">
        <v>0</v>
      </c>
      <c r="BO410" s="29">
        <v>0</v>
      </c>
      <c r="BP410" s="29">
        <v>0</v>
      </c>
      <c r="BQ410" s="29">
        <v>-18.100000000000001</v>
      </c>
      <c r="BR410" s="29">
        <v>0</v>
      </c>
      <c r="BS410" s="29">
        <v>4.28</v>
      </c>
      <c r="BT410" s="30" t="s">
        <v>100</v>
      </c>
      <c r="BU410" s="29">
        <v>-4.28</v>
      </c>
      <c r="BV410" s="29">
        <v>46.72</v>
      </c>
      <c r="BW410" s="29">
        <v>28.619999999999997</v>
      </c>
      <c r="BX410" s="29">
        <v>221.7</v>
      </c>
      <c r="BY410" s="29">
        <v>90.399999999999977</v>
      </c>
      <c r="BZ410" s="29">
        <v>264</v>
      </c>
      <c r="CA410" s="29">
        <v>52.300000000000011</v>
      </c>
      <c r="CB410" s="29">
        <v>0</v>
      </c>
      <c r="CC410" s="31">
        <v>-0.50600000000000001</v>
      </c>
      <c r="CD410" s="31">
        <v>0.54900000000000004</v>
      </c>
      <c r="CE410" s="31">
        <v>0.36</v>
      </c>
      <c r="CF410" s="31" t="s">
        <v>100</v>
      </c>
      <c r="CG410" s="31">
        <v>1.0187151760101834</v>
      </c>
      <c r="CH410" s="29" t="s">
        <v>100</v>
      </c>
      <c r="CI410" s="29">
        <v>10.82</v>
      </c>
      <c r="CJ410" s="29">
        <v>0</v>
      </c>
      <c r="CK410" s="28">
        <f t="shared" si="12"/>
        <v>0</v>
      </c>
      <c r="CL410" s="34">
        <f t="shared" si="13"/>
        <v>1.9445506692160608</v>
      </c>
      <c r="CM410" s="29">
        <v>44.6</v>
      </c>
      <c r="CN410" s="29">
        <v>11.7</v>
      </c>
      <c r="CO410" s="29">
        <v>32.9</v>
      </c>
      <c r="CP410" s="29">
        <v>476.3</v>
      </c>
      <c r="CQ410" s="29" t="s">
        <v>100</v>
      </c>
      <c r="CR410" s="29" t="s">
        <v>100</v>
      </c>
      <c r="CS410" s="29" t="s">
        <v>100</v>
      </c>
      <c r="CT410" s="29">
        <v>0</v>
      </c>
      <c r="CU410" s="29">
        <v>0</v>
      </c>
      <c r="CV410" s="29">
        <v>52.300000000000011</v>
      </c>
      <c r="CW410" s="29">
        <v>0</v>
      </c>
      <c r="CX410" s="28">
        <v>0.14839873703202527</v>
      </c>
      <c r="CY410" s="28">
        <v>0</v>
      </c>
      <c r="CZ410" s="31" t="s">
        <v>100</v>
      </c>
      <c r="DA410" s="5" t="s">
        <v>100</v>
      </c>
      <c r="DB410" s="9"/>
      <c r="DC410" s="9"/>
    </row>
    <row r="411" spans="1:107" ht="20">
      <c r="A411" s="25" t="s">
        <v>478</v>
      </c>
      <c r="B411" s="25" t="s">
        <v>479</v>
      </c>
      <c r="C411" s="26" t="s">
        <v>108</v>
      </c>
      <c r="D411" s="26" t="s">
        <v>1137</v>
      </c>
      <c r="E411" s="32" t="s">
        <v>99</v>
      </c>
      <c r="F411" s="32" t="s">
        <v>1138</v>
      </c>
      <c r="G411" s="27">
        <v>0.39</v>
      </c>
      <c r="H411" s="27">
        <v>0.41732068223093294</v>
      </c>
      <c r="I411" s="28">
        <v>9.0499999999999997E-2</v>
      </c>
      <c r="J411" s="28">
        <v>9.8867521741899431E-2</v>
      </c>
      <c r="K411" s="28">
        <v>4.7E-2</v>
      </c>
      <c r="L411" s="28">
        <v>0.1081</v>
      </c>
      <c r="M411" s="28">
        <v>8.9722999999999997E-2</v>
      </c>
      <c r="N411" s="28">
        <v>9.8198670309310551E-2</v>
      </c>
      <c r="O411" s="28">
        <v>-8.0680730858001815E-3</v>
      </c>
      <c r="P411" s="28">
        <v>-9.8198670309310551E-2</v>
      </c>
      <c r="Q411" s="29">
        <v>1352.1</v>
      </c>
      <c r="R411" s="29">
        <v>0</v>
      </c>
      <c r="S411" s="29">
        <v>106.7</v>
      </c>
      <c r="T411" s="29">
        <v>106.7</v>
      </c>
      <c r="U411" s="29">
        <v>1458.8</v>
      </c>
      <c r="V411" s="29">
        <v>857.9</v>
      </c>
      <c r="W411" s="29">
        <v>600.9</v>
      </c>
      <c r="X411" s="30">
        <v>0.58808609816287361</v>
      </c>
      <c r="Y411" s="31">
        <v>1.1966754181111385E-3</v>
      </c>
      <c r="Z411" s="30">
        <v>0.16147094430992734</v>
      </c>
      <c r="AA411" s="30">
        <v>7.3142308746915283E-2</v>
      </c>
      <c r="AB411" s="30">
        <v>0.1925645190398845</v>
      </c>
      <c r="AC411" s="30">
        <v>7.8914281488055626E-2</v>
      </c>
      <c r="AD411" s="29">
        <v>0.19600000000000001</v>
      </c>
      <c r="AE411" s="31">
        <v>-0.22025</v>
      </c>
      <c r="AF411" s="30">
        <v>6.3245553203367583E-2</v>
      </c>
      <c r="AG411" s="30" t="s">
        <v>100</v>
      </c>
      <c r="AH411" s="31">
        <v>0.14956011730205285</v>
      </c>
      <c r="AI411" s="1" t="s">
        <v>100</v>
      </c>
      <c r="AJ411" s="31">
        <v>27.935950413223139</v>
      </c>
      <c r="AK411" s="31">
        <v>25.656546489563564</v>
      </c>
      <c r="AL411" s="31" t="s">
        <v>100</v>
      </c>
      <c r="AM411" s="31" t="s">
        <v>100</v>
      </c>
      <c r="AN411" s="31">
        <v>2.4401732539252841</v>
      </c>
      <c r="AO411" s="31">
        <v>4.830653804930332</v>
      </c>
      <c r="AP411" s="31" t="s">
        <v>100</v>
      </c>
      <c r="AQ411" s="31" t="s">
        <v>100</v>
      </c>
      <c r="AR411" s="31" t="s">
        <v>100</v>
      </c>
      <c r="AS411" s="31">
        <v>2.146838156484459</v>
      </c>
      <c r="AT411" s="30">
        <v>0</v>
      </c>
      <c r="AU411" s="30">
        <v>0</v>
      </c>
      <c r="AV411" s="28">
        <v>-0.19699999999999998</v>
      </c>
      <c r="AW411" s="28">
        <v>1.8600000000000002E-2</v>
      </c>
      <c r="AX411" s="28">
        <v>-1.9199999999999998E-2</v>
      </c>
      <c r="AY411" s="28">
        <v>0.11199999999999999</v>
      </c>
      <c r="AZ411" s="30" t="s">
        <v>100</v>
      </c>
      <c r="BA411" s="30" t="s">
        <v>100</v>
      </c>
      <c r="BB411" s="30">
        <v>9.0799448656099249E-2</v>
      </c>
      <c r="BC411" s="30">
        <v>0</v>
      </c>
      <c r="BD411" s="30">
        <v>0.1910112359550562</v>
      </c>
      <c r="BE411" s="30">
        <v>0</v>
      </c>
      <c r="BF411" s="30">
        <v>0.11228956228956229</v>
      </c>
      <c r="BG411" s="30" t="s">
        <v>100</v>
      </c>
      <c r="BH411" s="29">
        <v>48.4</v>
      </c>
      <c r="BI411" s="29">
        <v>52.7</v>
      </c>
      <c r="BJ411" s="29">
        <v>0</v>
      </c>
      <c r="BK411" s="29">
        <v>0</v>
      </c>
      <c r="BL411" s="29">
        <v>279.89999999999998</v>
      </c>
      <c r="BM411" s="29">
        <v>275.89999999999998</v>
      </c>
      <c r="BN411" s="29">
        <v>0</v>
      </c>
      <c r="BO411" s="29">
        <v>0</v>
      </c>
      <c r="BP411" s="29">
        <v>0</v>
      </c>
      <c r="BQ411" s="29">
        <v>-25.5</v>
      </c>
      <c r="BR411" s="29">
        <v>0</v>
      </c>
      <c r="BS411" s="29">
        <v>7.04</v>
      </c>
      <c r="BT411" s="30" t="s">
        <v>100</v>
      </c>
      <c r="BU411" s="29">
        <v>-7.04</v>
      </c>
      <c r="BV411" s="29">
        <v>71.16</v>
      </c>
      <c r="BW411" s="29">
        <v>45.660000000000004</v>
      </c>
      <c r="BX411" s="29">
        <v>580.4</v>
      </c>
      <c r="BY411" s="29">
        <v>335.47</v>
      </c>
      <c r="BZ411" s="29">
        <v>554.1</v>
      </c>
      <c r="CA411" s="29">
        <v>-200.6699999999999</v>
      </c>
      <c r="CB411" s="29">
        <v>0</v>
      </c>
      <c r="CC411" s="31">
        <v>-0.17399999999999999</v>
      </c>
      <c r="CD411" s="31">
        <v>0.113</v>
      </c>
      <c r="CE411" s="31">
        <v>0.36</v>
      </c>
      <c r="CF411" s="31" t="s">
        <v>100</v>
      </c>
      <c r="CG411" s="31">
        <v>0.68191075748510332</v>
      </c>
      <c r="CH411" s="29" t="s">
        <v>100</v>
      </c>
      <c r="CI411" s="29">
        <v>63.75</v>
      </c>
      <c r="CJ411" s="29">
        <v>0</v>
      </c>
      <c r="CK411" s="28">
        <f t="shared" si="12"/>
        <v>0</v>
      </c>
      <c r="CL411" s="34" t="str">
        <f t="shared" si="13"/>
        <v>NA</v>
      </c>
      <c r="CM411" s="29">
        <v>59.4</v>
      </c>
      <c r="CN411" s="29">
        <v>6.67</v>
      </c>
      <c r="CO411" s="29">
        <v>52.7</v>
      </c>
      <c r="CP411" s="29">
        <v>1352.1</v>
      </c>
      <c r="CQ411" s="29" t="s">
        <v>100</v>
      </c>
      <c r="CR411" s="29" t="s">
        <v>100</v>
      </c>
      <c r="CS411" s="29" t="s">
        <v>100</v>
      </c>
      <c r="CT411" s="29">
        <v>0</v>
      </c>
      <c r="CU411" s="29">
        <v>0</v>
      </c>
      <c r="CV411" s="29">
        <v>-200.6699999999999</v>
      </c>
      <c r="CW411" s="29">
        <v>0</v>
      </c>
      <c r="CX411" s="28">
        <v>9.0799448656099249E-2</v>
      </c>
      <c r="CY411" s="28">
        <v>0</v>
      </c>
      <c r="CZ411" s="31" t="s">
        <v>100</v>
      </c>
      <c r="DA411" s="5">
        <v>8.7872960729809275</v>
      </c>
      <c r="DB411" s="9"/>
      <c r="DC411" s="9"/>
    </row>
    <row r="412" spans="1:107" ht="20">
      <c r="A412" s="25" t="s">
        <v>545</v>
      </c>
      <c r="B412" s="25" t="s">
        <v>546</v>
      </c>
      <c r="C412" s="26" t="s">
        <v>137</v>
      </c>
      <c r="D412" s="26" t="s">
        <v>1137</v>
      </c>
      <c r="E412" s="32" t="s">
        <v>99</v>
      </c>
      <c r="F412" s="32" t="s">
        <v>1138</v>
      </c>
      <c r="G412" s="27">
        <v>0.87</v>
      </c>
      <c r="H412" s="27">
        <v>0.88351559195094853</v>
      </c>
      <c r="I412" s="28">
        <v>9.0499999999999997E-2</v>
      </c>
      <c r="J412" s="28">
        <v>0.14105816107156083</v>
      </c>
      <c r="K412" s="28">
        <v>4.1999999999999996E-2</v>
      </c>
      <c r="L412" s="28">
        <v>0.1031</v>
      </c>
      <c r="M412" s="28">
        <v>8.5572999999999996E-2</v>
      </c>
      <c r="N412" s="28">
        <v>0.14002781968272429</v>
      </c>
      <c r="O412" s="28">
        <v>-7.9039568774084065E-2</v>
      </c>
      <c r="P412" s="28">
        <v>-9.0738490462737881E-2</v>
      </c>
      <c r="Q412" s="29">
        <v>127.9</v>
      </c>
      <c r="R412" s="29">
        <v>0</v>
      </c>
      <c r="S412" s="29">
        <v>2.42</v>
      </c>
      <c r="T412" s="29">
        <v>2.42</v>
      </c>
      <c r="U412" s="29">
        <v>130.32</v>
      </c>
      <c r="V412" s="29">
        <v>38.799999999999997</v>
      </c>
      <c r="W412" s="29">
        <v>91.52</v>
      </c>
      <c r="X412" s="30">
        <v>0.29772866789441377</v>
      </c>
      <c r="Y412" s="31">
        <v>0.13227909765420071</v>
      </c>
      <c r="Z412" s="30">
        <v>1.7307967386639967E-2</v>
      </c>
      <c r="AA412" s="30">
        <v>1.8569674647022714E-2</v>
      </c>
      <c r="AB412" s="30">
        <v>1.7612809315866083E-2</v>
      </c>
      <c r="AC412" s="30">
        <v>1.8921032056293977E-2</v>
      </c>
      <c r="AD412" s="29">
        <v>9.6000000000000002E-2</v>
      </c>
      <c r="AE412" s="31">
        <v>1.5955833333333334</v>
      </c>
      <c r="AF412" s="30">
        <v>3.1622776601683791E-2</v>
      </c>
      <c r="AG412" s="30">
        <v>0.72574272300864306</v>
      </c>
      <c r="AH412" s="31">
        <v>0.37799043062200954</v>
      </c>
      <c r="AI412" s="1">
        <v>20.73394495412844</v>
      </c>
      <c r="AJ412" s="31">
        <v>12.180952380952382</v>
      </c>
      <c r="AK412" s="31">
        <v>13.693790149892935</v>
      </c>
      <c r="AL412" s="31">
        <v>12</v>
      </c>
      <c r="AM412" s="31" t="s">
        <v>100</v>
      </c>
      <c r="AN412" s="31">
        <v>0.9308588064046579</v>
      </c>
      <c r="AO412" s="31">
        <v>0.71134593993325912</v>
      </c>
      <c r="AP412" s="31">
        <v>13.498525073746311</v>
      </c>
      <c r="AQ412" s="31">
        <v>8.7161904761904765</v>
      </c>
      <c r="AR412" s="31">
        <v>0.90595921599683227</v>
      </c>
      <c r="AS412" s="31">
        <v>0.50901001112347044</v>
      </c>
      <c r="AT412" s="30">
        <v>0.30513918629550324</v>
      </c>
      <c r="AU412" s="30">
        <v>2.2283033620015637E-2</v>
      </c>
      <c r="AV412" s="28" t="s">
        <v>100</v>
      </c>
      <c r="AW412" s="28" t="s">
        <v>100</v>
      </c>
      <c r="AX412" s="28" t="s">
        <v>100</v>
      </c>
      <c r="AY412" s="28" t="s">
        <v>100</v>
      </c>
      <c r="AZ412" s="30" t="s">
        <v>100</v>
      </c>
      <c r="BA412" s="30">
        <v>0.17300000000000001</v>
      </c>
      <c r="BB412" s="30">
        <v>6.2018592297476763E-2</v>
      </c>
      <c r="BC412" s="30">
        <v>4.9289329219986404E-2</v>
      </c>
      <c r="BD412" s="30">
        <v>5.423925667828107E-2</v>
      </c>
      <c r="BE412" s="30">
        <v>3.9372822299651569E-2</v>
      </c>
      <c r="BF412" s="30">
        <v>0.17894736842105263</v>
      </c>
      <c r="BG412" s="30">
        <v>7.9699999999999993E-2</v>
      </c>
      <c r="BH412" s="29">
        <v>10.5</v>
      </c>
      <c r="BI412" s="29">
        <v>9.34</v>
      </c>
      <c r="BJ412" s="29">
        <v>6.78</v>
      </c>
      <c r="BK412" s="29">
        <v>6.78</v>
      </c>
      <c r="BL412" s="29">
        <v>179.8</v>
      </c>
      <c r="BM412" s="29">
        <v>172.2</v>
      </c>
      <c r="BN412" s="29">
        <v>11.6</v>
      </c>
      <c r="BO412" s="29">
        <v>10.5</v>
      </c>
      <c r="BP412" s="29">
        <v>5.5667368421052634</v>
      </c>
      <c r="BQ412" s="29">
        <v>0.67900000000000005</v>
      </c>
      <c r="BR412" s="29">
        <v>0</v>
      </c>
      <c r="BS412" s="29">
        <v>10.81</v>
      </c>
      <c r="BT412" s="30">
        <v>1.9418916874669088</v>
      </c>
      <c r="BU412" s="29">
        <v>-5.2432631578947371</v>
      </c>
      <c r="BV412" s="29">
        <v>-2.1490000000000009</v>
      </c>
      <c r="BW412" s="29">
        <v>-1.4700000000000006</v>
      </c>
      <c r="BX412" s="29">
        <v>150.6</v>
      </c>
      <c r="BY412" s="29">
        <v>112.93999999999998</v>
      </c>
      <c r="BZ412" s="29">
        <v>137.4</v>
      </c>
      <c r="CA412" s="29">
        <v>101.02</v>
      </c>
      <c r="CB412" s="29">
        <v>-2.85</v>
      </c>
      <c r="CC412" s="31">
        <v>0.153</v>
      </c>
      <c r="CD412" s="31">
        <v>1.43</v>
      </c>
      <c r="CE412" s="31">
        <v>0.36</v>
      </c>
      <c r="CF412" s="31" t="s">
        <v>100</v>
      </c>
      <c r="CG412" s="31" t="s">
        <v>100</v>
      </c>
      <c r="CH412" s="29" t="s">
        <v>100</v>
      </c>
      <c r="CI412" s="29" t="s">
        <v>100</v>
      </c>
      <c r="CJ412" s="29">
        <v>-2.85</v>
      </c>
      <c r="CK412" s="28" t="str">
        <f t="shared" si="12"/>
        <v>NA</v>
      </c>
      <c r="CL412" s="34">
        <f t="shared" si="13"/>
        <v>1.7798455751336371</v>
      </c>
      <c r="CM412" s="29">
        <v>11.4</v>
      </c>
      <c r="CN412" s="29">
        <v>2.04</v>
      </c>
      <c r="CO412" s="29">
        <v>9.34</v>
      </c>
      <c r="CP412" s="29">
        <v>127.9</v>
      </c>
      <c r="CQ412" s="29">
        <v>10.5</v>
      </c>
      <c r="CR412" s="29">
        <v>91.52</v>
      </c>
      <c r="CS412" s="29">
        <v>-2.1490000000000009</v>
      </c>
      <c r="CT412" s="29">
        <v>0</v>
      </c>
      <c r="CU412" s="29">
        <v>6.78</v>
      </c>
      <c r="CV412" s="29">
        <v>101.02</v>
      </c>
      <c r="CW412" s="29">
        <v>11.6</v>
      </c>
      <c r="CX412" s="28">
        <v>6.2018592297476763E-2</v>
      </c>
      <c r="CY412" s="28">
        <v>4.9289329219986404E-2</v>
      </c>
      <c r="CZ412" s="31">
        <v>7.8896551724137929</v>
      </c>
      <c r="DA412" s="5" t="s">
        <v>100</v>
      </c>
      <c r="DB412" s="9"/>
      <c r="DC412" s="9"/>
    </row>
    <row r="413" spans="1:107" ht="20">
      <c r="A413" s="25" t="s">
        <v>905</v>
      </c>
      <c r="B413" s="25" t="s">
        <v>906</v>
      </c>
      <c r="C413" s="26" t="s">
        <v>151</v>
      </c>
      <c r="D413" s="26" t="s">
        <v>1137</v>
      </c>
      <c r="E413" s="32" t="s">
        <v>99</v>
      </c>
      <c r="F413" s="32" t="s">
        <v>1138</v>
      </c>
      <c r="G413" s="27">
        <v>0.79</v>
      </c>
      <c r="H413" s="27">
        <v>0.79</v>
      </c>
      <c r="I413" s="28">
        <v>9.0499999999999997E-2</v>
      </c>
      <c r="J413" s="28">
        <v>0.13259500000000002</v>
      </c>
      <c r="K413" s="28">
        <v>3.2000000000000001E-2</v>
      </c>
      <c r="L413" s="28">
        <v>9.3100000000000002E-2</v>
      </c>
      <c r="M413" s="28">
        <v>7.7272999999999994E-2</v>
      </c>
      <c r="N413" s="28">
        <v>0.13259500000000002</v>
      </c>
      <c r="O413" s="28">
        <v>-0.13882668178646199</v>
      </c>
      <c r="P413" s="28">
        <v>-0.12403879013156562</v>
      </c>
      <c r="Q413" s="29">
        <v>225</v>
      </c>
      <c r="R413" s="29">
        <v>0</v>
      </c>
      <c r="S413" s="29">
        <v>0</v>
      </c>
      <c r="T413" s="29">
        <v>0</v>
      </c>
      <c r="U413" s="29">
        <v>225</v>
      </c>
      <c r="V413" s="29">
        <v>0.22900000000000001</v>
      </c>
      <c r="W413" s="29">
        <v>224.77099999999999</v>
      </c>
      <c r="X413" s="30">
        <v>1.0177777777777778E-3</v>
      </c>
      <c r="Y413" s="31">
        <v>1.7184724689165187</v>
      </c>
      <c r="Z413" s="30">
        <v>0</v>
      </c>
      <c r="AA413" s="30">
        <v>0</v>
      </c>
      <c r="AB413" s="30">
        <v>0</v>
      </c>
      <c r="AC413" s="30">
        <v>0</v>
      </c>
      <c r="AD413" s="29">
        <v>0.04</v>
      </c>
      <c r="AE413" s="31">
        <v>1.1260000000000001</v>
      </c>
      <c r="AF413" s="30">
        <v>0.15491933384829668</v>
      </c>
      <c r="AG413" s="30">
        <v>0.29918796349452292</v>
      </c>
      <c r="AH413" s="31">
        <v>0.19480519480519479</v>
      </c>
      <c r="AI413" s="1">
        <v>23.506493506493509</v>
      </c>
      <c r="AJ413" s="31" t="s">
        <v>100</v>
      </c>
      <c r="AK413" s="31" t="s">
        <v>100</v>
      </c>
      <c r="AL413" s="31" t="s">
        <v>100</v>
      </c>
      <c r="AM413" s="31" t="s">
        <v>100</v>
      </c>
      <c r="AN413" s="31">
        <v>1.8189167340339532</v>
      </c>
      <c r="AO413" s="31">
        <v>19.230769230769234</v>
      </c>
      <c r="AP413" s="31">
        <v>124.18287292817678</v>
      </c>
      <c r="AQ413" s="31">
        <v>123.50054945054944</v>
      </c>
      <c r="AR413" s="31">
        <v>1.8204355678661384</v>
      </c>
      <c r="AS413" s="31">
        <v>19.211196581196582</v>
      </c>
      <c r="AT413" s="30" t="s">
        <v>100</v>
      </c>
      <c r="AU413" s="30">
        <v>4.0977777777777783E-3</v>
      </c>
      <c r="AV413" s="28" t="s">
        <v>100</v>
      </c>
      <c r="AW413" s="28" t="s">
        <v>100</v>
      </c>
      <c r="AX413" s="28">
        <v>1.7969999999999999</v>
      </c>
      <c r="AY413" s="28">
        <v>0.59499999999999997</v>
      </c>
      <c r="AZ413" s="30" t="s">
        <v>100</v>
      </c>
      <c r="BA413" s="30" t="s">
        <v>100</v>
      </c>
      <c r="BB413" s="30">
        <v>-6.2316817864619678E-3</v>
      </c>
      <c r="BC413" s="30">
        <v>8.5562098684343994E-3</v>
      </c>
      <c r="BD413" s="30">
        <v>-7.8333333333333338E-2</v>
      </c>
      <c r="BE413" s="30">
        <v>0.1587719298245614</v>
      </c>
      <c r="BF413" s="30">
        <v>0.32215909090909089</v>
      </c>
      <c r="BG413" s="30">
        <v>7.3099999999999998E-2</v>
      </c>
      <c r="BH413" s="29">
        <v>-0.76600000000000001</v>
      </c>
      <c r="BI413" s="29">
        <v>-0.89300000000000002</v>
      </c>
      <c r="BJ413" s="29">
        <v>1.81</v>
      </c>
      <c r="BK413" s="29">
        <v>1.81</v>
      </c>
      <c r="BL413" s="29">
        <v>11.7</v>
      </c>
      <c r="BM413" s="29">
        <v>11.4</v>
      </c>
      <c r="BN413" s="29">
        <v>1.99</v>
      </c>
      <c r="BO413" s="29">
        <v>1.82</v>
      </c>
      <c r="BP413" s="29">
        <v>1.2268920454545456</v>
      </c>
      <c r="BQ413" s="29">
        <v>0</v>
      </c>
      <c r="BR413" s="29">
        <v>0</v>
      </c>
      <c r="BS413" s="29">
        <v>2E-3</v>
      </c>
      <c r="BT413" s="30">
        <v>1.6301352734412989E-3</v>
      </c>
      <c r="BU413" s="29">
        <v>1.2248920454545456</v>
      </c>
      <c r="BV413" s="29">
        <v>-0.89500000000000002</v>
      </c>
      <c r="BW413" s="29">
        <v>-0.89500000000000002</v>
      </c>
      <c r="BX413" s="29">
        <v>143.30000000000001</v>
      </c>
      <c r="BY413" s="29">
        <v>143.39200000000002</v>
      </c>
      <c r="BZ413" s="29">
        <v>123.7</v>
      </c>
      <c r="CA413" s="29">
        <v>123.471</v>
      </c>
      <c r="CB413" s="29">
        <v>-0.92200000000000004</v>
      </c>
      <c r="CC413" s="31">
        <v>0.309</v>
      </c>
      <c r="CD413" s="31">
        <v>0.60099999999999998</v>
      </c>
      <c r="CE413" s="31">
        <v>0.36</v>
      </c>
      <c r="CF413" s="31" t="s">
        <v>100</v>
      </c>
      <c r="CG413" s="31" t="s">
        <v>100</v>
      </c>
      <c r="CH413" s="29" t="s">
        <v>100</v>
      </c>
      <c r="CI413" s="29" t="s">
        <v>100</v>
      </c>
      <c r="CJ413" s="29">
        <v>-0.92200000000000004</v>
      </c>
      <c r="CK413" s="28" t="str">
        <f t="shared" si="12"/>
        <v>NA</v>
      </c>
      <c r="CL413" s="34">
        <f t="shared" si="13"/>
        <v>9.4759093228369409E-2</v>
      </c>
      <c r="CM413" s="29">
        <v>1.76</v>
      </c>
      <c r="CN413" s="29">
        <v>0.56699999999999995</v>
      </c>
      <c r="CO413" s="29" t="s">
        <v>100</v>
      </c>
      <c r="CP413" s="29" t="s">
        <v>100</v>
      </c>
      <c r="CQ413" s="29">
        <v>1.82</v>
      </c>
      <c r="CR413" s="29">
        <v>224.77099999999999</v>
      </c>
      <c r="CS413" s="29">
        <v>-0.89500000000000002</v>
      </c>
      <c r="CT413" s="29">
        <v>0</v>
      </c>
      <c r="CU413" s="29">
        <v>1.81</v>
      </c>
      <c r="CV413" s="29">
        <v>123.471</v>
      </c>
      <c r="CW413" s="29">
        <v>1.99</v>
      </c>
      <c r="CX413" s="28">
        <v>-6.2316817864619678E-3</v>
      </c>
      <c r="CY413" s="28">
        <v>8.5562098684343994E-3</v>
      </c>
      <c r="CZ413" s="31">
        <v>112.9502512562814</v>
      </c>
      <c r="DA413" s="5">
        <v>4.063694267515924</v>
      </c>
      <c r="DB413" s="9"/>
      <c r="DC413" s="9"/>
    </row>
    <row r="414" spans="1:107" ht="20">
      <c r="A414" s="25" t="s">
        <v>346</v>
      </c>
      <c r="B414" s="25" t="s">
        <v>347</v>
      </c>
      <c r="C414" s="26" t="s">
        <v>144</v>
      </c>
      <c r="D414" s="26" t="s">
        <v>1137</v>
      </c>
      <c r="E414" s="32" t="s">
        <v>99</v>
      </c>
      <c r="F414" s="32" t="s">
        <v>1138</v>
      </c>
      <c r="G414" s="27">
        <v>1.05</v>
      </c>
      <c r="H414" s="27">
        <v>1.3429429758667346</v>
      </c>
      <c r="I414" s="28">
        <v>9.0499999999999997E-2</v>
      </c>
      <c r="J414" s="28">
        <v>0.18263633931593948</v>
      </c>
      <c r="K414" s="28">
        <v>3.2000000000000001E-2</v>
      </c>
      <c r="L414" s="28">
        <v>9.3100000000000002E-2</v>
      </c>
      <c r="M414" s="28">
        <v>7.7272999999999994E-2</v>
      </c>
      <c r="N414" s="28">
        <v>0.15027280879066776</v>
      </c>
      <c r="O414" s="28">
        <v>-0.14063455200584118</v>
      </c>
      <c r="P414" s="28">
        <v>-2.8844505169610124E-3</v>
      </c>
      <c r="Q414" s="29">
        <v>1294.5</v>
      </c>
      <c r="R414" s="29">
        <v>0</v>
      </c>
      <c r="S414" s="29">
        <v>573.9</v>
      </c>
      <c r="T414" s="29">
        <v>573.9</v>
      </c>
      <c r="U414" s="29">
        <v>1868.4</v>
      </c>
      <c r="V414" s="29">
        <v>146</v>
      </c>
      <c r="W414" s="29">
        <v>1722.4</v>
      </c>
      <c r="X414" s="30">
        <v>7.8141725540569473E-2</v>
      </c>
      <c r="Y414" s="31">
        <v>0.24375142336597586</v>
      </c>
      <c r="Z414" s="30">
        <v>0.31458641670777826</v>
      </c>
      <c r="AA414" s="30">
        <v>0.30716120745022474</v>
      </c>
      <c r="AB414" s="30">
        <v>0.45897312859884831</v>
      </c>
      <c r="AC414" s="30">
        <v>0.44333719582850517</v>
      </c>
      <c r="AD414" s="29">
        <v>9.1999999999999998E-2</v>
      </c>
      <c r="AE414" s="31">
        <v>2.1678611111111112</v>
      </c>
      <c r="AF414" s="30">
        <v>0.29154759474226505</v>
      </c>
      <c r="AG414" s="30">
        <v>0.44040836664596261</v>
      </c>
      <c r="AH414" s="31">
        <v>0.34188034188034189</v>
      </c>
      <c r="AI414" s="1">
        <v>7.8054474708171204</v>
      </c>
      <c r="AJ414" s="31">
        <v>22.750439367311074</v>
      </c>
      <c r="AK414" s="31">
        <v>34.428191489361701</v>
      </c>
      <c r="AL414" s="31">
        <v>13.142857142857142</v>
      </c>
      <c r="AM414" s="31" t="s">
        <v>100</v>
      </c>
      <c r="AN414" s="31">
        <v>1.0352687140115162</v>
      </c>
      <c r="AO414" s="31">
        <v>1.504357931435212</v>
      </c>
      <c r="AP414" s="31">
        <v>8.5862412761714868</v>
      </c>
      <c r="AQ414" s="31">
        <v>5.7895798319327731</v>
      </c>
      <c r="AR414" s="31">
        <v>1.1805346127484577</v>
      </c>
      <c r="AS414" s="31">
        <v>2.0016269610691459</v>
      </c>
      <c r="AT414" s="30">
        <v>0.70744680851063835</v>
      </c>
      <c r="AU414" s="30">
        <v>2.0548474314407109E-2</v>
      </c>
      <c r="AV414" s="28">
        <v>-0.17</v>
      </c>
      <c r="AW414" s="28">
        <v>0.129</v>
      </c>
      <c r="AX414" s="28">
        <v>0.13500000000000001</v>
      </c>
      <c r="AY414" s="28">
        <v>0.159</v>
      </c>
      <c r="AZ414" s="30" t="s">
        <v>100</v>
      </c>
      <c r="BA414" s="30">
        <v>0.128</v>
      </c>
      <c r="BB414" s="30">
        <v>4.20017873100983E-2</v>
      </c>
      <c r="BC414" s="30">
        <v>0.14738835827370675</v>
      </c>
      <c r="BD414" s="30">
        <v>4.5181446767603939E-2</v>
      </c>
      <c r="BE414" s="30">
        <v>0.24104782504205718</v>
      </c>
      <c r="BF414" s="30">
        <v>0.37069726390114738</v>
      </c>
      <c r="BG414" s="30">
        <v>0.18</v>
      </c>
      <c r="BH414" s="29">
        <v>56.9</v>
      </c>
      <c r="BI414" s="29">
        <v>37.6</v>
      </c>
      <c r="BJ414" s="29">
        <v>200.6</v>
      </c>
      <c r="BK414" s="29">
        <v>200.6</v>
      </c>
      <c r="BL414" s="29">
        <v>860.5</v>
      </c>
      <c r="BM414" s="29">
        <v>832.2</v>
      </c>
      <c r="BN414" s="29">
        <v>312.2</v>
      </c>
      <c r="BO414" s="29">
        <v>297.5</v>
      </c>
      <c r="BP414" s="29">
        <v>126.23812886142981</v>
      </c>
      <c r="BQ414" s="29">
        <v>-223.20000000000002</v>
      </c>
      <c r="BR414" s="29">
        <v>0</v>
      </c>
      <c r="BS414" s="29">
        <v>159.76</v>
      </c>
      <c r="BT414" s="30">
        <v>1.2655447402532936</v>
      </c>
      <c r="BU414" s="29">
        <v>-33.521871138570177</v>
      </c>
      <c r="BV414" s="29">
        <v>101.04000000000002</v>
      </c>
      <c r="BW414" s="29">
        <v>-122.16</v>
      </c>
      <c r="BX414" s="29">
        <v>895.2</v>
      </c>
      <c r="BY414" s="29">
        <v>856.49999999999989</v>
      </c>
      <c r="BZ414" s="29">
        <v>1250.4000000000001</v>
      </c>
      <c r="CA414" s="29">
        <v>1459.0000000000002</v>
      </c>
      <c r="CB414" s="29">
        <v>-26.6</v>
      </c>
      <c r="CC414" s="31">
        <v>0.85599999999999998</v>
      </c>
      <c r="CD414" s="31">
        <v>0.627</v>
      </c>
      <c r="CE414" s="31">
        <v>0.36</v>
      </c>
      <c r="CF414" s="31">
        <v>0.83049919963169061</v>
      </c>
      <c r="CG414" s="31">
        <v>0.77378920250077909</v>
      </c>
      <c r="CH414" s="29">
        <v>117.08100000000002</v>
      </c>
      <c r="CI414" s="29">
        <v>63.220000000000006</v>
      </c>
      <c r="CJ414" s="29">
        <v>-26.755000000000003</v>
      </c>
      <c r="CK414" s="28">
        <f t="shared" si="12"/>
        <v>-0.26479612034837685</v>
      </c>
      <c r="CL414" s="34">
        <f t="shared" si="13"/>
        <v>0.5897875257025359</v>
      </c>
      <c r="CM414" s="29">
        <v>113.3</v>
      </c>
      <c r="CN414" s="29">
        <v>42</v>
      </c>
      <c r="CO414" s="29">
        <v>37.6</v>
      </c>
      <c r="CP414" s="29">
        <v>1294.5</v>
      </c>
      <c r="CQ414" s="29">
        <v>297.5</v>
      </c>
      <c r="CR414" s="29">
        <v>1722.4</v>
      </c>
      <c r="CS414" s="29">
        <v>101.04000000000002</v>
      </c>
      <c r="CT414" s="29">
        <v>0</v>
      </c>
      <c r="CU414" s="29">
        <v>200.6</v>
      </c>
      <c r="CV414" s="29">
        <v>1459.0000000000002</v>
      </c>
      <c r="CW414" s="29">
        <v>312.2</v>
      </c>
      <c r="CX414" s="28">
        <v>4.20017873100983E-2</v>
      </c>
      <c r="CY414" s="28">
        <v>0.14738835827370675</v>
      </c>
      <c r="CZ414" s="31">
        <v>5.516976297245356</v>
      </c>
      <c r="DA414" s="5">
        <v>19.786912751677853</v>
      </c>
      <c r="DB414" s="9"/>
      <c r="DC414" s="9"/>
    </row>
    <row r="415" spans="1:107" ht="20">
      <c r="A415" s="25" t="s">
        <v>1111</v>
      </c>
      <c r="B415" s="25" t="s">
        <v>1112</v>
      </c>
      <c r="C415" s="26" t="s">
        <v>110</v>
      </c>
      <c r="D415" s="26" t="s">
        <v>1137</v>
      </c>
      <c r="E415" s="32" t="s">
        <v>99</v>
      </c>
      <c r="F415" s="32" t="s">
        <v>1138</v>
      </c>
      <c r="G415" s="27">
        <v>1.05</v>
      </c>
      <c r="H415" s="27">
        <v>1.1063074565883555</v>
      </c>
      <c r="I415" s="28">
        <v>9.0499999999999997E-2</v>
      </c>
      <c r="J415" s="28">
        <v>0.16122082482124617</v>
      </c>
      <c r="K415" s="28">
        <v>4.7E-2</v>
      </c>
      <c r="L415" s="28">
        <v>0.1081</v>
      </c>
      <c r="M415" s="28">
        <v>8.9722999999999997E-2</v>
      </c>
      <c r="N415" s="28">
        <v>0.15758181774115365</v>
      </c>
      <c r="O415" s="28">
        <v>-0.20456286137477098</v>
      </c>
      <c r="P415" s="28">
        <v>-0.17935381653159815</v>
      </c>
      <c r="Q415" s="29">
        <v>391.6</v>
      </c>
      <c r="R415" s="29">
        <v>0</v>
      </c>
      <c r="S415" s="29">
        <v>21</v>
      </c>
      <c r="T415" s="29">
        <v>21</v>
      </c>
      <c r="U415" s="29">
        <v>412.6</v>
      </c>
      <c r="V415" s="29">
        <v>9.82</v>
      </c>
      <c r="W415" s="29">
        <v>402.78000000000003</v>
      </c>
      <c r="X415" s="30">
        <v>2.3800290838584585E-2</v>
      </c>
      <c r="Y415" s="31">
        <v>7.2142857142857147E-2</v>
      </c>
      <c r="Z415" s="30">
        <v>0.38251366120218583</v>
      </c>
      <c r="AA415" s="30">
        <v>5.0896752302472127E-2</v>
      </c>
      <c r="AB415" s="30">
        <v>0.61946902654867264</v>
      </c>
      <c r="AC415" s="30">
        <v>5.3626149131767109E-2</v>
      </c>
      <c r="AD415" s="29">
        <v>0.124</v>
      </c>
      <c r="AE415" s="31">
        <v>-0.246</v>
      </c>
      <c r="AF415" s="30" t="s">
        <v>100</v>
      </c>
      <c r="AG415" s="30" t="s">
        <v>100</v>
      </c>
      <c r="AH415" s="31">
        <v>0.15909090909090906</v>
      </c>
      <c r="AI415" s="1" t="s">
        <v>100</v>
      </c>
      <c r="AJ415" s="31" t="s">
        <v>100</v>
      </c>
      <c r="AK415" s="31" t="s">
        <v>100</v>
      </c>
      <c r="AL415" s="31" t="s">
        <v>100</v>
      </c>
      <c r="AM415" s="31" t="s">
        <v>100</v>
      </c>
      <c r="AN415" s="31">
        <v>11.551622418879058</v>
      </c>
      <c r="AO415" s="31">
        <v>543.13453536754514</v>
      </c>
      <c r="AP415" s="31" t="s">
        <v>100</v>
      </c>
      <c r="AQ415" s="31" t="s">
        <v>100</v>
      </c>
      <c r="AR415" s="31">
        <v>8.9548455946108199</v>
      </c>
      <c r="AS415" s="31">
        <v>558.64077669902917</v>
      </c>
      <c r="AT415" s="30" t="s">
        <v>100</v>
      </c>
      <c r="AU415" s="30">
        <v>0</v>
      </c>
      <c r="AV415" s="28" t="s">
        <v>100</v>
      </c>
      <c r="AW415" s="28" t="s">
        <v>100</v>
      </c>
      <c r="AX415" s="28" t="s">
        <v>100</v>
      </c>
      <c r="AY415" s="28">
        <v>-0.10800000000000001</v>
      </c>
      <c r="AZ415" s="30" t="s">
        <v>100</v>
      </c>
      <c r="BA415" s="30" t="s">
        <v>100</v>
      </c>
      <c r="BB415" s="30">
        <v>-4.3342036553524803E-2</v>
      </c>
      <c r="BC415" s="30">
        <v>-2.1771998790444513E-2</v>
      </c>
      <c r="BD415" s="30">
        <v>-1.2769230769230768</v>
      </c>
      <c r="BE415" s="30">
        <v>-0.66461538461538461</v>
      </c>
      <c r="BF415" s="30">
        <v>0</v>
      </c>
      <c r="BG415" s="30">
        <v>0.12480000000000001</v>
      </c>
      <c r="BH415" s="29">
        <v>-0.26500000000000001</v>
      </c>
      <c r="BI415" s="29">
        <v>-1.66</v>
      </c>
      <c r="BJ415" s="29">
        <v>-0.86399999999999999</v>
      </c>
      <c r="BK415" s="29">
        <v>-0.86399999999999999</v>
      </c>
      <c r="BL415" s="29">
        <v>0.72099999999999997</v>
      </c>
      <c r="BM415" s="29">
        <v>1.3</v>
      </c>
      <c r="BN415" s="29">
        <v>-0.42499999999999999</v>
      </c>
      <c r="BO415" s="29">
        <v>-0.33400000000000002</v>
      </c>
      <c r="BP415" s="29">
        <v>-0.86399999999999999</v>
      </c>
      <c r="BQ415" s="29">
        <v>-6.7000000000000011</v>
      </c>
      <c r="BR415" s="29">
        <v>0</v>
      </c>
      <c r="BS415" s="29">
        <v>1.0830000000000002</v>
      </c>
      <c r="BT415" s="30" t="s">
        <v>100</v>
      </c>
      <c r="BU415" s="29">
        <v>-1.9470000000000001</v>
      </c>
      <c r="BV415" s="29">
        <v>3.9570000000000007</v>
      </c>
      <c r="BW415" s="29">
        <v>-2.7430000000000003</v>
      </c>
      <c r="BX415" s="29">
        <v>38.299999999999997</v>
      </c>
      <c r="BY415" s="29">
        <v>39.683999999999997</v>
      </c>
      <c r="BZ415" s="29">
        <v>33.9</v>
      </c>
      <c r="CA415" s="29">
        <v>44.978999999999999</v>
      </c>
      <c r="CB415" s="29">
        <v>0</v>
      </c>
      <c r="CC415" s="31">
        <v>2.1000000000000001E-2</v>
      </c>
      <c r="CD415" s="31">
        <v>-0.311</v>
      </c>
      <c r="CE415" s="31">
        <v>0.36</v>
      </c>
      <c r="CF415" s="31" t="s">
        <v>100</v>
      </c>
      <c r="CG415" s="31" t="s">
        <v>100</v>
      </c>
      <c r="CH415" s="29" t="s">
        <v>100</v>
      </c>
      <c r="CI415" s="29" t="s">
        <v>100</v>
      </c>
      <c r="CJ415" s="29">
        <v>0</v>
      </c>
      <c r="CK415" s="28">
        <f t="shared" si="12"/>
        <v>0</v>
      </c>
      <c r="CL415" s="34">
        <f t="shared" si="13"/>
        <v>1.6029702750172303E-2</v>
      </c>
      <c r="CM415" s="29" t="s">
        <v>100</v>
      </c>
      <c r="CN415" s="29" t="s">
        <v>100</v>
      </c>
      <c r="CO415" s="29" t="s">
        <v>100</v>
      </c>
      <c r="CP415" s="29" t="s">
        <v>100</v>
      </c>
      <c r="CQ415" s="29" t="s">
        <v>100</v>
      </c>
      <c r="CR415" s="29" t="s">
        <v>100</v>
      </c>
      <c r="CS415" s="29" t="s">
        <v>100</v>
      </c>
      <c r="CT415" s="29">
        <v>0</v>
      </c>
      <c r="CU415" s="29">
        <v>-0.86399999999999999</v>
      </c>
      <c r="CV415" s="29">
        <v>44.978999999999999</v>
      </c>
      <c r="CW415" s="29">
        <v>-0.42499999999999999</v>
      </c>
      <c r="CX415" s="28">
        <v>-4.3342036553524803E-2</v>
      </c>
      <c r="CY415" s="28">
        <v>-2.1771998790444513E-2</v>
      </c>
      <c r="CZ415" s="31" t="s">
        <v>100</v>
      </c>
      <c r="DA415" s="5">
        <v>8.466666666666665</v>
      </c>
      <c r="DB415" s="9"/>
      <c r="DC415" s="9"/>
    </row>
    <row r="416" spans="1:107" ht="20">
      <c r="A416" s="25" t="s">
        <v>635</v>
      </c>
      <c r="B416" s="25" t="s">
        <v>636</v>
      </c>
      <c r="C416" s="26" t="s">
        <v>133</v>
      </c>
      <c r="D416" s="26" t="s">
        <v>1137</v>
      </c>
      <c r="E416" s="32" t="s">
        <v>99</v>
      </c>
      <c r="F416" s="32" t="s">
        <v>1138</v>
      </c>
      <c r="G416" s="27">
        <v>0.75</v>
      </c>
      <c r="H416" s="27">
        <v>0.82209574989888901</v>
      </c>
      <c r="I416" s="28">
        <v>9.0499999999999997E-2</v>
      </c>
      <c r="J416" s="28">
        <v>0.13549966536584945</v>
      </c>
      <c r="K416" s="28">
        <v>4.7E-2</v>
      </c>
      <c r="L416" s="28">
        <v>0.1081</v>
      </c>
      <c r="M416" s="28">
        <v>8.9722999999999997E-2</v>
      </c>
      <c r="N416" s="28">
        <v>0.13078243582510032</v>
      </c>
      <c r="O416" s="28" t="s">
        <v>100</v>
      </c>
      <c r="P416" s="28" t="s">
        <v>100</v>
      </c>
      <c r="Q416" s="29">
        <v>294.2</v>
      </c>
      <c r="R416" s="29">
        <v>0</v>
      </c>
      <c r="S416" s="29">
        <v>33.799999999999997</v>
      </c>
      <c r="T416" s="29">
        <v>33.799999999999997</v>
      </c>
      <c r="U416" s="29">
        <v>328</v>
      </c>
      <c r="V416" s="29">
        <v>22.6</v>
      </c>
      <c r="W416" s="29">
        <v>305.39999999999998</v>
      </c>
      <c r="X416" s="30">
        <v>6.890243902439025E-2</v>
      </c>
      <c r="Y416" s="31">
        <v>9.7227968556061237E-2</v>
      </c>
      <c r="Z416" s="30">
        <v>0.30017761989342806</v>
      </c>
      <c r="AA416" s="30">
        <v>0.10304878048780487</v>
      </c>
      <c r="AB416" s="30">
        <v>0.42893401015228422</v>
      </c>
      <c r="AC416" s="30">
        <v>0.11488783140720597</v>
      </c>
      <c r="AD416" s="29">
        <v>0.60899999999999999</v>
      </c>
      <c r="AE416" s="31" t="s">
        <v>100</v>
      </c>
      <c r="AF416" s="30" t="s">
        <v>100</v>
      </c>
      <c r="AG416" s="30" t="s">
        <v>100</v>
      </c>
      <c r="AH416" s="31">
        <v>0.32196162046908317</v>
      </c>
      <c r="AI416" s="1">
        <v>9.7058823529411757</v>
      </c>
      <c r="AJ416" s="31">
        <v>20.573426573426573</v>
      </c>
      <c r="AK416" s="31">
        <v>26.267857142857142</v>
      </c>
      <c r="AL416" s="31" t="s">
        <v>100</v>
      </c>
      <c r="AM416" s="31" t="s">
        <v>100</v>
      </c>
      <c r="AN416" s="31">
        <v>3.733502538071066</v>
      </c>
      <c r="AO416" s="31">
        <v>2.5784399649430325</v>
      </c>
      <c r="AP416" s="31">
        <v>11.568181818181818</v>
      </c>
      <c r="AQ416" s="31">
        <v>10.18</v>
      </c>
      <c r="AR416" s="31">
        <v>3.4543603664743805</v>
      </c>
      <c r="AS416" s="31">
        <v>2.6765994741454864</v>
      </c>
      <c r="AT416" s="30">
        <v>1.6071428571428572</v>
      </c>
      <c r="AU416" s="30">
        <v>6.1182868796736914E-2</v>
      </c>
      <c r="AV416" s="28" t="s">
        <v>100</v>
      </c>
      <c r="AW416" s="28" t="s">
        <v>100</v>
      </c>
      <c r="AX416" s="28" t="s">
        <v>100</v>
      </c>
      <c r="AY416" s="28" t="s">
        <v>100</v>
      </c>
      <c r="AZ416" s="30" t="s">
        <v>100</v>
      </c>
      <c r="BA416" s="30" t="s">
        <v>100</v>
      </c>
      <c r="BB416" s="30" t="s">
        <v>100</v>
      </c>
      <c r="BC416" s="30" t="s">
        <v>100</v>
      </c>
      <c r="BD416" s="30">
        <v>0.10800385728061715</v>
      </c>
      <c r="BE416" s="30">
        <v>0.25458052073288329</v>
      </c>
      <c r="BF416" s="30">
        <v>0.16329113924050634</v>
      </c>
      <c r="BG416" s="30">
        <v>0.1101</v>
      </c>
      <c r="BH416" s="29">
        <v>14.3</v>
      </c>
      <c r="BI416" s="29">
        <v>11.2</v>
      </c>
      <c r="BJ416" s="29">
        <v>26.4</v>
      </c>
      <c r="BK416" s="29">
        <v>26.4</v>
      </c>
      <c r="BL416" s="29">
        <v>114.1</v>
      </c>
      <c r="BM416" s="29">
        <v>103.7</v>
      </c>
      <c r="BN416" s="29">
        <v>35.200000000000003</v>
      </c>
      <c r="BO416" s="29">
        <v>30</v>
      </c>
      <c r="BP416" s="29">
        <v>22.089113924050633</v>
      </c>
      <c r="BQ416" s="29">
        <v>-4.4000000000000057</v>
      </c>
      <c r="BR416" s="29">
        <v>0</v>
      </c>
      <c r="BS416" s="29">
        <v>16.2</v>
      </c>
      <c r="BT416" s="30">
        <v>0.73339293082106993</v>
      </c>
      <c r="BU416" s="29">
        <v>5.8891139240506334</v>
      </c>
      <c r="BV416" s="29">
        <v>-0.59999999999999432</v>
      </c>
      <c r="BW416" s="29">
        <v>-5</v>
      </c>
      <c r="BX416" s="29">
        <v>0</v>
      </c>
      <c r="BY416" s="29">
        <v>0</v>
      </c>
      <c r="BZ416" s="29">
        <v>78.8</v>
      </c>
      <c r="CA416" s="29">
        <v>88.41</v>
      </c>
      <c r="CB416" s="29">
        <v>-18</v>
      </c>
      <c r="CC416" s="31" t="s">
        <v>100</v>
      </c>
      <c r="CD416" s="31" t="s">
        <v>100</v>
      </c>
      <c r="CE416" s="31">
        <v>0.36</v>
      </c>
      <c r="CF416" s="31" t="s">
        <v>100</v>
      </c>
      <c r="CG416" s="31" t="s">
        <v>100</v>
      </c>
      <c r="CH416" s="29" t="s">
        <v>100</v>
      </c>
      <c r="CI416" s="29" t="s">
        <v>100</v>
      </c>
      <c r="CJ416" s="29">
        <v>-18</v>
      </c>
      <c r="CK416" s="28" t="str">
        <f t="shared" si="12"/>
        <v>NA</v>
      </c>
      <c r="CL416" s="34">
        <f t="shared" si="13"/>
        <v>1.2905779889152811</v>
      </c>
      <c r="CM416" s="29">
        <v>23.7</v>
      </c>
      <c r="CN416" s="29">
        <v>3.87</v>
      </c>
      <c r="CO416" s="29">
        <v>11.2</v>
      </c>
      <c r="CP416" s="29">
        <v>294.2</v>
      </c>
      <c r="CQ416" s="29">
        <v>30</v>
      </c>
      <c r="CR416" s="29">
        <v>305.39999999999998</v>
      </c>
      <c r="CS416" s="29">
        <v>-0.59999999999999432</v>
      </c>
      <c r="CT416" s="29">
        <v>0</v>
      </c>
      <c r="CU416" s="29">
        <v>26.4</v>
      </c>
      <c r="CV416" s="29">
        <v>88.41</v>
      </c>
      <c r="CW416" s="29">
        <v>35.200000000000003</v>
      </c>
      <c r="CX416" s="28" t="s">
        <v>100</v>
      </c>
      <c r="CY416" s="28" t="s">
        <v>100</v>
      </c>
      <c r="CZ416" s="31">
        <v>8.6761363636363615</v>
      </c>
      <c r="DA416" s="5">
        <v>1.9243697478991595</v>
      </c>
      <c r="DB416" s="9"/>
      <c r="DC416" s="9"/>
    </row>
    <row r="417" spans="1:107" ht="20">
      <c r="A417" s="25" t="s">
        <v>579</v>
      </c>
      <c r="B417" s="25" t="s">
        <v>580</v>
      </c>
      <c r="C417" s="26" t="s">
        <v>116</v>
      </c>
      <c r="D417" s="26" t="s">
        <v>1137</v>
      </c>
      <c r="E417" s="32" t="s">
        <v>99</v>
      </c>
      <c r="F417" s="32" t="s">
        <v>1138</v>
      </c>
      <c r="G417" s="27">
        <v>1.1499999999999999</v>
      </c>
      <c r="H417" s="27">
        <v>1.7788254307002254</v>
      </c>
      <c r="I417" s="28">
        <v>9.0499999999999997E-2</v>
      </c>
      <c r="J417" s="28">
        <v>0.22208370147837037</v>
      </c>
      <c r="K417" s="28">
        <v>3.2000000000000001E-2</v>
      </c>
      <c r="L417" s="28">
        <v>9.3100000000000002E-2</v>
      </c>
      <c r="M417" s="28">
        <v>7.7272999999999994E-2</v>
      </c>
      <c r="N417" s="28">
        <v>0.16125852799795631</v>
      </c>
      <c r="O417" s="28">
        <v>-0.1794993602944111</v>
      </c>
      <c r="P417" s="28">
        <v>-0.11010467905386775</v>
      </c>
      <c r="Q417" s="29">
        <v>35.9</v>
      </c>
      <c r="R417" s="29">
        <v>0</v>
      </c>
      <c r="S417" s="29">
        <v>26</v>
      </c>
      <c r="T417" s="29">
        <v>26</v>
      </c>
      <c r="U417" s="29">
        <v>61.9</v>
      </c>
      <c r="V417" s="29">
        <v>3.34</v>
      </c>
      <c r="W417" s="29">
        <v>58.56</v>
      </c>
      <c r="X417" s="30">
        <v>5.3957996768982226E-2</v>
      </c>
      <c r="Y417" s="31">
        <v>4.8003657421517826E-2</v>
      </c>
      <c r="Z417" s="30">
        <v>0.15653220951234198</v>
      </c>
      <c r="AA417" s="30">
        <v>0.42003231017770598</v>
      </c>
      <c r="AB417" s="30">
        <v>0.18558172733761599</v>
      </c>
      <c r="AC417" s="30">
        <v>0.72423398328690813</v>
      </c>
      <c r="AD417" s="29">
        <v>5.5E-2</v>
      </c>
      <c r="AE417" s="31">
        <v>2.2566666666666673</v>
      </c>
      <c r="AF417" s="30">
        <v>0.26832815729997478</v>
      </c>
      <c r="AG417" s="30">
        <v>0.49473004002182847</v>
      </c>
      <c r="AH417" s="31">
        <v>0.52466367713004491</v>
      </c>
      <c r="AI417" s="1">
        <v>4.837209302325582</v>
      </c>
      <c r="AJ417" s="31">
        <v>3.5196078431372548</v>
      </c>
      <c r="AK417" s="31">
        <v>5.3662182361733928</v>
      </c>
      <c r="AL417" s="31" t="s">
        <v>100</v>
      </c>
      <c r="AM417" s="31" t="s">
        <v>100</v>
      </c>
      <c r="AN417" s="31">
        <v>0.25624553890078516</v>
      </c>
      <c r="AO417" s="31">
        <v>0.23822163238221633</v>
      </c>
      <c r="AP417" s="31">
        <v>5.6307692307692312</v>
      </c>
      <c r="AQ417" s="31">
        <v>3.5490909090909093</v>
      </c>
      <c r="AR417" s="31">
        <v>0.35979356107151639</v>
      </c>
      <c r="AS417" s="31">
        <v>0.38858659588586603</v>
      </c>
      <c r="AT417" s="30">
        <v>0.59043348281016439</v>
      </c>
      <c r="AU417" s="30">
        <v>0.11002785515320335</v>
      </c>
      <c r="AV417" s="28">
        <v>-8.4100000000000008E-2</v>
      </c>
      <c r="AW417" s="28">
        <v>2.7699999999999999E-2</v>
      </c>
      <c r="AX417" s="28">
        <v>0.12300000000000001</v>
      </c>
      <c r="AY417" s="28">
        <v>0.188</v>
      </c>
      <c r="AZ417" s="30" t="s">
        <v>100</v>
      </c>
      <c r="BA417" s="30" t="s">
        <v>100</v>
      </c>
      <c r="BB417" s="30">
        <v>4.2584341183959262E-2</v>
      </c>
      <c r="BC417" s="30">
        <v>5.1153848944088566E-2</v>
      </c>
      <c r="BD417" s="30">
        <v>4.7717546362339519E-2</v>
      </c>
      <c r="BE417" s="30">
        <v>7.4179743223965769E-2</v>
      </c>
      <c r="BF417" s="30">
        <v>0.24498886414253898</v>
      </c>
      <c r="BG417" s="30" t="s">
        <v>100</v>
      </c>
      <c r="BH417" s="29">
        <v>10.199999999999999</v>
      </c>
      <c r="BI417" s="29">
        <v>6.69</v>
      </c>
      <c r="BJ417" s="29">
        <v>10.4</v>
      </c>
      <c r="BK417" s="29">
        <v>10.4</v>
      </c>
      <c r="BL417" s="29">
        <v>150.69999999999999</v>
      </c>
      <c r="BM417" s="29">
        <v>140.19999999999999</v>
      </c>
      <c r="BN417" s="29">
        <v>20.9</v>
      </c>
      <c r="BO417" s="29">
        <v>16.5</v>
      </c>
      <c r="BP417" s="29">
        <v>7.852115812917595</v>
      </c>
      <c r="BQ417" s="29">
        <v>-2.9000000000000057</v>
      </c>
      <c r="BR417" s="29">
        <v>0</v>
      </c>
      <c r="BS417" s="29">
        <v>23.8</v>
      </c>
      <c r="BT417" s="30">
        <v>3.0310301792602679</v>
      </c>
      <c r="BU417" s="29">
        <v>-15.947884187082405</v>
      </c>
      <c r="BV417" s="29">
        <v>-14.209999999999994</v>
      </c>
      <c r="BW417" s="29">
        <v>-17.11</v>
      </c>
      <c r="BX417" s="29">
        <v>157.1</v>
      </c>
      <c r="BY417" s="29">
        <v>153.5</v>
      </c>
      <c r="BZ417" s="29">
        <v>140.1</v>
      </c>
      <c r="CA417" s="29">
        <v>162.76</v>
      </c>
      <c r="CB417" s="29">
        <v>-3.95</v>
      </c>
      <c r="CC417" s="31">
        <v>0.88500000000000001</v>
      </c>
      <c r="CD417" s="31">
        <v>0.66500000000000004</v>
      </c>
      <c r="CE417" s="31">
        <v>0.36</v>
      </c>
      <c r="CF417" s="31">
        <v>0.84995944281327052</v>
      </c>
      <c r="CG417" s="31">
        <v>1.0184051567872157</v>
      </c>
      <c r="CH417" s="29">
        <v>11.261999999999999</v>
      </c>
      <c r="CI417" s="29">
        <v>6.0487777777777785</v>
      </c>
      <c r="CJ417" s="29">
        <v>-3.95</v>
      </c>
      <c r="CK417" s="28" t="str">
        <f t="shared" si="12"/>
        <v>NA</v>
      </c>
      <c r="CL417" s="34">
        <f t="shared" si="13"/>
        <v>0.925903170312116</v>
      </c>
      <c r="CM417" s="29">
        <v>8.98</v>
      </c>
      <c r="CN417" s="29">
        <v>2.2000000000000002</v>
      </c>
      <c r="CO417" s="29">
        <v>6.69</v>
      </c>
      <c r="CP417" s="29">
        <v>35.9</v>
      </c>
      <c r="CQ417" s="29">
        <v>16.5</v>
      </c>
      <c r="CR417" s="29">
        <v>58.56</v>
      </c>
      <c r="CS417" s="29">
        <v>-14.209999999999994</v>
      </c>
      <c r="CT417" s="29">
        <v>0</v>
      </c>
      <c r="CU417" s="29">
        <v>10.4</v>
      </c>
      <c r="CV417" s="29">
        <v>162.76</v>
      </c>
      <c r="CW417" s="29">
        <v>20.9</v>
      </c>
      <c r="CX417" s="28">
        <v>4.2584341183959262E-2</v>
      </c>
      <c r="CY417" s="28">
        <v>5.1153848944088566E-2</v>
      </c>
      <c r="CZ417" s="31">
        <v>2.8019138755980864</v>
      </c>
      <c r="DA417" s="5">
        <v>23.114285714285714</v>
      </c>
      <c r="DB417" s="9"/>
      <c r="DC417" s="9"/>
    </row>
    <row r="418" spans="1:107" ht="20">
      <c r="A418" s="25" t="s">
        <v>791</v>
      </c>
      <c r="B418" s="25" t="s">
        <v>792</v>
      </c>
      <c r="C418" s="26" t="s">
        <v>124</v>
      </c>
      <c r="D418" s="26" t="s">
        <v>1137</v>
      </c>
      <c r="E418" s="32" t="s">
        <v>99</v>
      </c>
      <c r="F418" s="32" t="s">
        <v>1138</v>
      </c>
      <c r="G418" s="27">
        <v>0.69</v>
      </c>
      <c r="H418" s="27">
        <v>0.8097421755969938</v>
      </c>
      <c r="I418" s="28">
        <v>9.0499999999999997E-2</v>
      </c>
      <c r="J418" s="28">
        <v>0.13438166689152792</v>
      </c>
      <c r="K418" s="28">
        <v>3.6999999999999998E-2</v>
      </c>
      <c r="L418" s="28">
        <v>9.8099999999999993E-2</v>
      </c>
      <c r="M418" s="28">
        <v>8.1422999999999995E-2</v>
      </c>
      <c r="N418" s="28">
        <v>0.12637715850769662</v>
      </c>
      <c r="O418" s="28">
        <v>-4.3980447998688915E-2</v>
      </c>
      <c r="P418" s="28">
        <v>-4.3431168327663874E-2</v>
      </c>
      <c r="Q418" s="29">
        <v>299.89999999999998</v>
      </c>
      <c r="R418" s="29">
        <v>0</v>
      </c>
      <c r="S418" s="29">
        <v>53.4</v>
      </c>
      <c r="T418" s="29">
        <v>53.4</v>
      </c>
      <c r="U418" s="29">
        <v>353.29999999999995</v>
      </c>
      <c r="V418" s="29">
        <v>48.8</v>
      </c>
      <c r="W418" s="29">
        <v>304.49999999999994</v>
      </c>
      <c r="X418" s="30">
        <v>0.13812623832437024</v>
      </c>
      <c r="Y418" s="31">
        <v>7.402472425790213E-4</v>
      </c>
      <c r="Z418" s="30">
        <v>0.18369453044375644</v>
      </c>
      <c r="AA418" s="30">
        <v>0.15114633455986415</v>
      </c>
      <c r="AB418" s="30">
        <v>0.22503160556257901</v>
      </c>
      <c r="AC418" s="30">
        <v>0.1780593531177059</v>
      </c>
      <c r="AD418" s="29">
        <v>0.222</v>
      </c>
      <c r="AE418" s="31">
        <v>4.6012500000000003</v>
      </c>
      <c r="AF418" s="30">
        <v>8.9442719099991588E-2</v>
      </c>
      <c r="AG418" s="30">
        <v>0.52827105968432531</v>
      </c>
      <c r="AH418" s="31">
        <v>9.5723014256619179E-2</v>
      </c>
      <c r="AI418" s="1">
        <v>4.5475638051044092</v>
      </c>
      <c r="AJ418" s="31">
        <v>16.037433155080212</v>
      </c>
      <c r="AK418" s="31">
        <v>16.848314606741571</v>
      </c>
      <c r="AL418" s="31" t="s">
        <v>100</v>
      </c>
      <c r="AM418" s="31" t="s">
        <v>100</v>
      </c>
      <c r="AN418" s="31">
        <v>1.2638010956595025</v>
      </c>
      <c r="AO418" s="31">
        <v>7.7095115681233928</v>
      </c>
      <c r="AP418" s="31">
        <v>15.535714285714281</v>
      </c>
      <c r="AQ418" s="31">
        <v>15.149253731343279</v>
      </c>
      <c r="AR418" s="31">
        <v>1.2587846217445224</v>
      </c>
      <c r="AS418" s="31">
        <v>7.8277634961439579</v>
      </c>
      <c r="AT418" s="30">
        <v>0</v>
      </c>
      <c r="AU418" s="30">
        <v>0</v>
      </c>
      <c r="AV418" s="28">
        <v>-9.0500000000000011E-2</v>
      </c>
      <c r="AW418" s="28" t="s">
        <v>100</v>
      </c>
      <c r="AX418" s="28">
        <v>0.54899999999999993</v>
      </c>
      <c r="AY418" s="28" t="s">
        <v>100</v>
      </c>
      <c r="AZ418" s="30" t="s">
        <v>100</v>
      </c>
      <c r="BA418" s="30" t="s">
        <v>100</v>
      </c>
      <c r="BB418" s="30">
        <v>9.0401218892839003E-2</v>
      </c>
      <c r="BC418" s="30">
        <v>8.294599018003275E-2</v>
      </c>
      <c r="BD418" s="30">
        <v>0.49444444444444446</v>
      </c>
      <c r="BE418" s="30">
        <v>0.54444444444444451</v>
      </c>
      <c r="BF418" s="30">
        <v>2.5384615384615387E-2</v>
      </c>
      <c r="BG418" s="30">
        <v>0.19309999999999999</v>
      </c>
      <c r="BH418" s="29">
        <v>18.7</v>
      </c>
      <c r="BI418" s="29">
        <v>17.8</v>
      </c>
      <c r="BJ418" s="29">
        <v>19.600000000000001</v>
      </c>
      <c r="BK418" s="29">
        <v>19.600000000000001</v>
      </c>
      <c r="BL418" s="29">
        <v>38.9</v>
      </c>
      <c r="BM418" s="29">
        <v>36</v>
      </c>
      <c r="BN418" s="29">
        <v>22.1</v>
      </c>
      <c r="BO418" s="29">
        <v>20.100000000000001</v>
      </c>
      <c r="BP418" s="29">
        <v>19.10246153846154</v>
      </c>
      <c r="BQ418" s="29">
        <v>-5</v>
      </c>
      <c r="BR418" s="29">
        <v>0</v>
      </c>
      <c r="BS418" s="29">
        <v>3.6539999999999999</v>
      </c>
      <c r="BT418" s="30">
        <v>0.19128424850603223</v>
      </c>
      <c r="BU418" s="29">
        <v>15.44846153846154</v>
      </c>
      <c r="BV418" s="29">
        <v>19.146000000000001</v>
      </c>
      <c r="BW418" s="29">
        <v>14.146000000000001</v>
      </c>
      <c r="BX418" s="29">
        <v>196.9</v>
      </c>
      <c r="BY418" s="29">
        <v>230.29999999999998</v>
      </c>
      <c r="BZ418" s="29">
        <v>237.3</v>
      </c>
      <c r="CA418" s="29">
        <v>241.89999999999998</v>
      </c>
      <c r="CB418" s="29">
        <v>0</v>
      </c>
      <c r="CC418" s="31">
        <v>0.315</v>
      </c>
      <c r="CD418" s="31">
        <v>4.38</v>
      </c>
      <c r="CE418" s="31">
        <v>0.36</v>
      </c>
      <c r="CF418" s="31" t="s">
        <v>100</v>
      </c>
      <c r="CG418" s="31" t="s">
        <v>100</v>
      </c>
      <c r="CH418" s="29" t="s">
        <v>100</v>
      </c>
      <c r="CI418" s="29" t="s">
        <v>100</v>
      </c>
      <c r="CJ418" s="29">
        <v>0</v>
      </c>
      <c r="CK418" s="28">
        <f t="shared" si="12"/>
        <v>0</v>
      </c>
      <c r="CL418" s="34">
        <f t="shared" si="13"/>
        <v>0.16081025217031833</v>
      </c>
      <c r="CM418" s="29">
        <v>18.2</v>
      </c>
      <c r="CN418" s="29">
        <v>0.46200000000000002</v>
      </c>
      <c r="CO418" s="29">
        <v>17.8</v>
      </c>
      <c r="CP418" s="29">
        <v>299.89999999999998</v>
      </c>
      <c r="CQ418" s="29">
        <v>20.100000000000001</v>
      </c>
      <c r="CR418" s="29">
        <v>304.49999999999994</v>
      </c>
      <c r="CS418" s="29" t="s">
        <v>100</v>
      </c>
      <c r="CT418" s="29">
        <v>0</v>
      </c>
      <c r="CU418" s="29">
        <v>19.600000000000001</v>
      </c>
      <c r="CV418" s="29">
        <v>241.89999999999998</v>
      </c>
      <c r="CW418" s="29">
        <v>22.1</v>
      </c>
      <c r="CX418" s="28">
        <v>9.0401218892839003E-2</v>
      </c>
      <c r="CY418" s="28">
        <v>8.294599018003275E-2</v>
      </c>
      <c r="CZ418" s="31">
        <v>13.778280542986423</v>
      </c>
      <c r="DA418" s="5" t="s">
        <v>100</v>
      </c>
      <c r="DB418" s="9"/>
      <c r="DC418" s="9"/>
    </row>
    <row r="419" spans="1:107" ht="20">
      <c r="A419" s="25" t="s">
        <v>857</v>
      </c>
      <c r="B419" s="25" t="s">
        <v>858</v>
      </c>
      <c r="C419" s="26" t="s">
        <v>103</v>
      </c>
      <c r="D419" s="26" t="s">
        <v>1137</v>
      </c>
      <c r="E419" s="32" t="s">
        <v>99</v>
      </c>
      <c r="F419" s="32" t="s">
        <v>1138</v>
      </c>
      <c r="G419" s="27">
        <v>0.79</v>
      </c>
      <c r="H419" s="27">
        <v>0.79</v>
      </c>
      <c r="I419" s="28">
        <v>9.0499999999999997E-2</v>
      </c>
      <c r="J419" s="28">
        <v>0.13259500000000002</v>
      </c>
      <c r="K419" s="28">
        <v>4.7E-2</v>
      </c>
      <c r="L419" s="28">
        <v>0.1081</v>
      </c>
      <c r="M419" s="28">
        <v>8.9722999999999997E-2</v>
      </c>
      <c r="N419" s="28">
        <v>0.13259500000000002</v>
      </c>
      <c r="O419" s="28">
        <v>-0.15717704334365326</v>
      </c>
      <c r="P419" s="28">
        <v>-0.20306027309507757</v>
      </c>
      <c r="Q419" s="29">
        <v>11</v>
      </c>
      <c r="R419" s="29">
        <v>0</v>
      </c>
      <c r="S419" s="29">
        <v>0</v>
      </c>
      <c r="T419" s="29">
        <v>0</v>
      </c>
      <c r="U419" s="29">
        <v>11</v>
      </c>
      <c r="V419" s="29">
        <v>0.12</v>
      </c>
      <c r="W419" s="29">
        <v>10.88</v>
      </c>
      <c r="X419" s="30">
        <v>1.0909090909090908E-2</v>
      </c>
      <c r="Y419" s="31">
        <v>0.20300000000000001</v>
      </c>
      <c r="Z419" s="30">
        <v>0</v>
      </c>
      <c r="AA419" s="30">
        <v>0</v>
      </c>
      <c r="AB419" s="30">
        <v>0</v>
      </c>
      <c r="AC419" s="30">
        <v>0</v>
      </c>
      <c r="AD419" s="29">
        <v>1.4999999999999999E-2</v>
      </c>
      <c r="AE419" s="31">
        <v>0.22963888888888881</v>
      </c>
      <c r="AF419" s="30">
        <v>0.15811388300841897</v>
      </c>
      <c r="AG419" s="30" t="s">
        <v>100</v>
      </c>
      <c r="AH419" s="31">
        <v>0.25714285714285717</v>
      </c>
      <c r="AI419" s="1" t="s">
        <v>100</v>
      </c>
      <c r="AJ419" s="31" t="s">
        <v>100</v>
      </c>
      <c r="AK419" s="31" t="s">
        <v>100</v>
      </c>
      <c r="AL419" s="31" t="s">
        <v>100</v>
      </c>
      <c r="AM419" s="31" t="s">
        <v>100</v>
      </c>
      <c r="AN419" s="31">
        <v>0.4089219330855019</v>
      </c>
      <c r="AO419" s="31">
        <v>0.43478260869565216</v>
      </c>
      <c r="AP419" s="31" t="s">
        <v>100</v>
      </c>
      <c r="AQ419" s="31" t="s">
        <v>100</v>
      </c>
      <c r="AR419" s="31">
        <v>0.40627333831217333</v>
      </c>
      <c r="AS419" s="31">
        <v>0.43003952569169962</v>
      </c>
      <c r="AT419" s="30" t="s">
        <v>100</v>
      </c>
      <c r="AU419" s="30">
        <v>0</v>
      </c>
      <c r="AV419" s="28" t="s">
        <v>100</v>
      </c>
      <c r="AW419" s="28" t="s">
        <v>100</v>
      </c>
      <c r="AX419" s="28">
        <v>-0.20300000000000001</v>
      </c>
      <c r="AY419" s="28">
        <v>-6.5199999999999994E-2</v>
      </c>
      <c r="AZ419" s="30" t="s">
        <v>100</v>
      </c>
      <c r="BA419" s="30" t="s">
        <v>100</v>
      </c>
      <c r="BB419" s="30">
        <v>-2.4582043343653253E-2</v>
      </c>
      <c r="BC419" s="30">
        <v>-7.0465273095077552E-2</v>
      </c>
      <c r="BD419" s="30">
        <v>-4.1570680628272252E-2</v>
      </c>
      <c r="BE419" s="30">
        <v>-0.10942408376963349</v>
      </c>
      <c r="BF419" s="30">
        <v>0</v>
      </c>
      <c r="BG419" s="30" t="s">
        <v>100</v>
      </c>
      <c r="BH419" s="29">
        <v>-0.56000000000000005</v>
      </c>
      <c r="BI419" s="29">
        <v>-0.79400000000000004</v>
      </c>
      <c r="BJ419" s="29">
        <v>-2.09</v>
      </c>
      <c r="BK419" s="29">
        <v>-2.09</v>
      </c>
      <c r="BL419" s="29">
        <v>25.3</v>
      </c>
      <c r="BM419" s="29">
        <v>19.100000000000001</v>
      </c>
      <c r="BN419" s="29">
        <v>-1.06</v>
      </c>
      <c r="BO419" s="29">
        <v>-2.0099999999999998</v>
      </c>
      <c r="BP419" s="29">
        <v>-2.09</v>
      </c>
      <c r="BQ419" s="29">
        <v>0</v>
      </c>
      <c r="BR419" s="29">
        <v>0</v>
      </c>
      <c r="BS419" s="29">
        <v>2E-3</v>
      </c>
      <c r="BT419" s="30" t="s">
        <v>100</v>
      </c>
      <c r="BU419" s="29">
        <v>-2.0919999999999996</v>
      </c>
      <c r="BV419" s="29">
        <v>-0.79600000000000004</v>
      </c>
      <c r="BW419" s="29">
        <v>-0.79600000000000004</v>
      </c>
      <c r="BX419" s="29">
        <v>32.299999999999997</v>
      </c>
      <c r="BY419" s="29">
        <v>29.659999999999997</v>
      </c>
      <c r="BZ419" s="29">
        <v>26.9</v>
      </c>
      <c r="CA419" s="29">
        <v>26.779999999999998</v>
      </c>
      <c r="CB419" s="29">
        <v>0</v>
      </c>
      <c r="CC419" s="31">
        <v>-0.379</v>
      </c>
      <c r="CD419" s="31">
        <v>1.02</v>
      </c>
      <c r="CE419" s="31">
        <v>0.36</v>
      </c>
      <c r="CF419" s="31">
        <v>0.69236973872557217</v>
      </c>
      <c r="CG419" s="31">
        <v>0.61404217055399157</v>
      </c>
      <c r="CH419" s="29">
        <v>4.1242000000000001</v>
      </c>
      <c r="CI419" s="29">
        <v>3.181</v>
      </c>
      <c r="CJ419" s="29">
        <v>0</v>
      </c>
      <c r="CK419" s="28">
        <f t="shared" si="12"/>
        <v>0</v>
      </c>
      <c r="CL419" s="34">
        <f t="shared" si="13"/>
        <v>0.94473487677371182</v>
      </c>
      <c r="CM419" s="29" t="s">
        <v>100</v>
      </c>
      <c r="CN419" s="29" t="s">
        <v>100</v>
      </c>
      <c r="CO419" s="29" t="s">
        <v>100</v>
      </c>
      <c r="CP419" s="29" t="s">
        <v>100</v>
      </c>
      <c r="CQ419" s="29" t="s">
        <v>100</v>
      </c>
      <c r="CR419" s="29" t="s">
        <v>100</v>
      </c>
      <c r="CS419" s="29" t="s">
        <v>100</v>
      </c>
      <c r="CT419" s="29">
        <v>0</v>
      </c>
      <c r="CU419" s="29">
        <v>-2.09</v>
      </c>
      <c r="CV419" s="29">
        <v>26.779999999999998</v>
      </c>
      <c r="CW419" s="29">
        <v>-1.06</v>
      </c>
      <c r="CX419" s="28">
        <v>-2.4582043343653253E-2</v>
      </c>
      <c r="CY419" s="28">
        <v>-7.0465273095077552E-2</v>
      </c>
      <c r="CZ419" s="31" t="s">
        <v>100</v>
      </c>
      <c r="DA419" s="5" t="s">
        <v>100</v>
      </c>
      <c r="DB419" s="9"/>
      <c r="DC419" s="9"/>
    </row>
    <row r="420" spans="1:107" ht="20">
      <c r="A420" s="25" t="s">
        <v>298</v>
      </c>
      <c r="B420" s="25" t="s">
        <v>299</v>
      </c>
      <c r="C420" s="26" t="s">
        <v>121</v>
      </c>
      <c r="D420" s="26" t="s">
        <v>1137</v>
      </c>
      <c r="E420" s="32" t="s">
        <v>99</v>
      </c>
      <c r="F420" s="32" t="s">
        <v>1138</v>
      </c>
      <c r="G420" s="27">
        <v>0.85</v>
      </c>
      <c r="H420" s="27">
        <v>0.85202396914508693</v>
      </c>
      <c r="I420" s="28">
        <v>9.0499999999999997E-2</v>
      </c>
      <c r="J420" s="28">
        <v>0.13820816920763035</v>
      </c>
      <c r="K420" s="28">
        <v>2.7E-2</v>
      </c>
      <c r="L420" s="28">
        <v>8.8099999999999998E-2</v>
      </c>
      <c r="M420" s="28">
        <v>7.3122999999999994E-2</v>
      </c>
      <c r="N420" s="28">
        <v>0.13800664722385234</v>
      </c>
      <c r="O420" s="28">
        <v>7.422569322623207E-2</v>
      </c>
      <c r="P420" s="28">
        <v>0.10930017249458449</v>
      </c>
      <c r="Q420" s="29">
        <v>6053</v>
      </c>
      <c r="R420" s="29">
        <v>0</v>
      </c>
      <c r="S420" s="29">
        <v>18.8</v>
      </c>
      <c r="T420" s="29">
        <v>18.8</v>
      </c>
      <c r="U420" s="29">
        <v>6071.8</v>
      </c>
      <c r="V420" s="29">
        <v>168.3</v>
      </c>
      <c r="W420" s="29">
        <v>5903.5</v>
      </c>
      <c r="X420" s="30">
        <v>2.7718304291972726E-2</v>
      </c>
      <c r="Y420" s="31">
        <v>0.22559951872102674</v>
      </c>
      <c r="Z420" s="30">
        <v>2.3152709359605912E-2</v>
      </c>
      <c r="AA420" s="30">
        <v>3.0962811686814453E-3</v>
      </c>
      <c r="AB420" s="30">
        <v>2.3701462430660614E-2</v>
      </c>
      <c r="AC420" s="30">
        <v>3.1058979018668432E-3</v>
      </c>
      <c r="AD420" s="29">
        <v>0.129</v>
      </c>
      <c r="AE420" s="31">
        <v>0.83258333333333334</v>
      </c>
      <c r="AF420" s="30">
        <v>0.18973665961010275</v>
      </c>
      <c r="AG420" s="30">
        <v>0.241914241002881</v>
      </c>
      <c r="AH420" s="31">
        <v>9.6525096525096443E-2</v>
      </c>
      <c r="AI420" s="1">
        <v>80</v>
      </c>
      <c r="AJ420" s="31">
        <v>36.310737852429519</v>
      </c>
      <c r="AK420" s="31">
        <v>37.689912826899132</v>
      </c>
      <c r="AL420" s="31">
        <v>32.25</v>
      </c>
      <c r="AM420" s="31">
        <v>2.2553253324490381</v>
      </c>
      <c r="AN420" s="31">
        <v>7.6311144730206752</v>
      </c>
      <c r="AO420" s="31">
        <v>4.3161722760981176</v>
      </c>
      <c r="AP420" s="31">
        <v>28.38221153846154</v>
      </c>
      <c r="AQ420" s="31">
        <v>25.304329189884267</v>
      </c>
      <c r="AR420" s="31">
        <v>9.5018509576694026</v>
      </c>
      <c r="AS420" s="31">
        <v>4.2095693097547056</v>
      </c>
      <c r="AT420" s="30">
        <v>0.3792029887920299</v>
      </c>
      <c r="AU420" s="30">
        <v>1.0061126714026102E-2</v>
      </c>
      <c r="AV420" s="28">
        <v>0.10199999999999999</v>
      </c>
      <c r="AW420" s="28">
        <v>0.16699999999999998</v>
      </c>
      <c r="AX420" s="28">
        <v>0.14899999999999999</v>
      </c>
      <c r="AY420" s="28">
        <v>0.13600000000000001</v>
      </c>
      <c r="AZ420" s="30">
        <v>0.161</v>
      </c>
      <c r="BA420" s="30">
        <v>9.4299999999999995E-2</v>
      </c>
      <c r="BB420" s="30">
        <v>0.21243386243386242</v>
      </c>
      <c r="BC420" s="30">
        <v>0.24730681971843682</v>
      </c>
      <c r="BD420" s="30">
        <v>0.11965429891223364</v>
      </c>
      <c r="BE420" s="30">
        <v>0.15496945313664132</v>
      </c>
      <c r="BF420" s="30">
        <v>0.23334885887284584</v>
      </c>
      <c r="BG420" s="30">
        <v>0.1368</v>
      </c>
      <c r="BH420" s="29">
        <v>166.7</v>
      </c>
      <c r="BI420" s="29">
        <v>160.6</v>
      </c>
      <c r="BJ420" s="29">
        <v>208</v>
      </c>
      <c r="BK420" s="29">
        <v>208</v>
      </c>
      <c r="BL420" s="29">
        <v>1402.4</v>
      </c>
      <c r="BM420" s="29">
        <v>1342.2</v>
      </c>
      <c r="BN420" s="29">
        <v>243.3</v>
      </c>
      <c r="BO420" s="29">
        <v>233.3</v>
      </c>
      <c r="BP420" s="29">
        <v>159.46343735444808</v>
      </c>
      <c r="BQ420" s="29">
        <v>21.900000000000006</v>
      </c>
      <c r="BR420" s="29">
        <v>0</v>
      </c>
      <c r="BS420" s="29">
        <v>58</v>
      </c>
      <c r="BT420" s="30">
        <v>0.36371974016263198</v>
      </c>
      <c r="BU420" s="29">
        <v>101.46343735444808</v>
      </c>
      <c r="BV420" s="29">
        <v>80.699999999999989</v>
      </c>
      <c r="BW420" s="29">
        <v>102.6</v>
      </c>
      <c r="BX420" s="29">
        <v>756</v>
      </c>
      <c r="BY420" s="29">
        <v>644.80000000000007</v>
      </c>
      <c r="BZ420" s="29">
        <v>793.2</v>
      </c>
      <c r="CA420" s="29">
        <v>621.30000000000007</v>
      </c>
      <c r="CB420" s="29">
        <v>-60.9</v>
      </c>
      <c r="CC420" s="31">
        <v>0.30599999999999999</v>
      </c>
      <c r="CD420" s="31">
        <v>0.28699999999999998</v>
      </c>
      <c r="CE420" s="31">
        <v>0.36</v>
      </c>
      <c r="CF420" s="31">
        <v>0.33659801814161777</v>
      </c>
      <c r="CG420" s="31">
        <v>0.45832953141970423</v>
      </c>
      <c r="CH420" s="29">
        <v>156.59</v>
      </c>
      <c r="CI420" s="29">
        <v>106.91</v>
      </c>
      <c r="CJ420" s="29">
        <v>-60.9</v>
      </c>
      <c r="CK420" s="28">
        <f t="shared" si="12"/>
        <v>-0.75464684014869898</v>
      </c>
      <c r="CL420" s="34">
        <f t="shared" si="13"/>
        <v>2.2572026396265894</v>
      </c>
      <c r="CM420" s="29">
        <v>214.7</v>
      </c>
      <c r="CN420" s="29">
        <v>50.1</v>
      </c>
      <c r="CO420" s="29">
        <v>160.6</v>
      </c>
      <c r="CP420" s="29">
        <v>6053</v>
      </c>
      <c r="CQ420" s="29">
        <v>233.3</v>
      </c>
      <c r="CR420" s="29">
        <v>5903.5</v>
      </c>
      <c r="CS420" s="29">
        <v>80.699999999999989</v>
      </c>
      <c r="CT420" s="29">
        <v>34.660000000000004</v>
      </c>
      <c r="CU420" s="29">
        <v>207.60000000000002</v>
      </c>
      <c r="CV420" s="29">
        <v>655.96</v>
      </c>
      <c r="CW420" s="29">
        <v>254.60000000000002</v>
      </c>
      <c r="CX420" s="28">
        <v>0.20261553638732202</v>
      </c>
      <c r="CY420" s="28">
        <v>0.23424009786889177</v>
      </c>
      <c r="CZ420" s="31">
        <v>23.187352710133542</v>
      </c>
      <c r="DA420" s="5" t="s">
        <v>100</v>
      </c>
      <c r="DB420" s="9"/>
      <c r="DC420" s="9"/>
    </row>
    <row r="421" spans="1:107" ht="20">
      <c r="A421" s="25" t="s">
        <v>1123</v>
      </c>
      <c r="B421" s="25" t="s">
        <v>1124</v>
      </c>
      <c r="C421" s="26" t="s">
        <v>145</v>
      </c>
      <c r="D421" s="26" t="s">
        <v>1137</v>
      </c>
      <c r="E421" s="32" t="s">
        <v>99</v>
      </c>
      <c r="F421" s="32" t="s">
        <v>1138</v>
      </c>
      <c r="G421" s="27">
        <v>0.62</v>
      </c>
      <c r="H421" s="27">
        <v>1.5934579439252337</v>
      </c>
      <c r="I421" s="28">
        <v>9.0499999999999997E-2</v>
      </c>
      <c r="J421" s="28">
        <v>0.20530794392523366</v>
      </c>
      <c r="K421" s="28">
        <v>4.7E-2</v>
      </c>
      <c r="L421" s="28">
        <v>0.1081</v>
      </c>
      <c r="M421" s="28">
        <v>8.9722999999999997E-2</v>
      </c>
      <c r="N421" s="28">
        <v>0.13469605090909093</v>
      </c>
      <c r="O421" s="28">
        <v>-0.27158893566077086</v>
      </c>
      <c r="P421" s="28">
        <v>-0.14494866221363201</v>
      </c>
      <c r="Q421" s="29">
        <v>32.1</v>
      </c>
      <c r="R421" s="29">
        <v>0</v>
      </c>
      <c r="S421" s="29">
        <v>50.4</v>
      </c>
      <c r="T421" s="29">
        <v>50.4</v>
      </c>
      <c r="U421" s="29">
        <v>82.5</v>
      </c>
      <c r="V421" s="29">
        <v>2.2400000000000002</v>
      </c>
      <c r="W421" s="29">
        <v>80.260000000000005</v>
      </c>
      <c r="X421" s="30">
        <v>2.7151515151515156E-2</v>
      </c>
      <c r="Y421" s="31">
        <v>0.29926335174953961</v>
      </c>
      <c r="Z421" s="30">
        <v>0.50909090909090904</v>
      </c>
      <c r="AA421" s="30">
        <v>0.61090909090909085</v>
      </c>
      <c r="AB421" s="30">
        <v>1.037037037037037</v>
      </c>
      <c r="AC421" s="30">
        <v>1.5700934579439252</v>
      </c>
      <c r="AD421" s="29">
        <v>4.0000000000000001E-3</v>
      </c>
      <c r="AE421" s="31">
        <v>0.34402777777777782</v>
      </c>
      <c r="AF421" s="30">
        <v>6.3245553203367583E-2</v>
      </c>
      <c r="AG421" s="30" t="s">
        <v>100</v>
      </c>
      <c r="AH421" s="31">
        <v>0.1111111111111111</v>
      </c>
      <c r="AI421" s="1" t="s">
        <v>100</v>
      </c>
      <c r="AJ421" s="31" t="s">
        <v>100</v>
      </c>
      <c r="AK421" s="31" t="s">
        <v>100</v>
      </c>
      <c r="AL421" s="31" t="s">
        <v>100</v>
      </c>
      <c r="AM421" s="31" t="s">
        <v>100</v>
      </c>
      <c r="AN421" s="31">
        <v>0.66049382716049387</v>
      </c>
      <c r="AO421" s="31">
        <v>11.464285714285715</v>
      </c>
      <c r="AP421" s="31" t="s">
        <v>100</v>
      </c>
      <c r="AQ421" s="31">
        <v>549.7260273972604</v>
      </c>
      <c r="AR421" s="31">
        <v>0.82947498966515087</v>
      </c>
      <c r="AS421" s="31">
        <v>28.664285714285718</v>
      </c>
      <c r="AT421" s="30" t="s">
        <v>100</v>
      </c>
      <c r="AU421" s="30">
        <v>0</v>
      </c>
      <c r="AV421" s="28" t="s">
        <v>100</v>
      </c>
      <c r="AW421" s="28" t="s">
        <v>100</v>
      </c>
      <c r="AX421" s="28">
        <v>0.23300000000000001</v>
      </c>
      <c r="AY421" s="28">
        <v>-8.6099999999999996E-2</v>
      </c>
      <c r="AZ421" s="30" t="s">
        <v>100</v>
      </c>
      <c r="BA421" s="30" t="s">
        <v>100</v>
      </c>
      <c r="BB421" s="30">
        <v>-6.6280991735537184E-2</v>
      </c>
      <c r="BC421" s="30">
        <v>-1.0252611304541078E-2</v>
      </c>
      <c r="BD421" s="30">
        <v>-0.74813432835820892</v>
      </c>
      <c r="BE421" s="30">
        <v>-0.12910447761194027</v>
      </c>
      <c r="BF421" s="30">
        <v>0</v>
      </c>
      <c r="BG421" s="30">
        <v>0.43829999999999997</v>
      </c>
      <c r="BH421" s="29">
        <v>-1.42</v>
      </c>
      <c r="BI421" s="29">
        <v>-4.01</v>
      </c>
      <c r="BJ421" s="29">
        <v>-0.69199999999999995</v>
      </c>
      <c r="BK421" s="29">
        <v>-0.69199999999999995</v>
      </c>
      <c r="BL421" s="29">
        <v>2.8</v>
      </c>
      <c r="BM421" s="29">
        <v>5.36</v>
      </c>
      <c r="BN421" s="29">
        <v>-0.84299999999999997</v>
      </c>
      <c r="BO421" s="29">
        <v>0.14599999999999999</v>
      </c>
      <c r="BP421" s="29">
        <v>-0.69199999999999995</v>
      </c>
      <c r="BQ421" s="29">
        <v>-41.75</v>
      </c>
      <c r="BR421" s="29">
        <v>0</v>
      </c>
      <c r="BS421" s="29">
        <v>36.299999999999997</v>
      </c>
      <c r="BT421" s="30" t="s">
        <v>100</v>
      </c>
      <c r="BU421" s="29">
        <v>-36.991999999999997</v>
      </c>
      <c r="BV421" s="29">
        <v>1.4400000000000048</v>
      </c>
      <c r="BW421" s="29">
        <v>-40.309999999999995</v>
      </c>
      <c r="BX421" s="29">
        <v>60.5</v>
      </c>
      <c r="BY421" s="29">
        <v>67.49499999999999</v>
      </c>
      <c r="BZ421" s="29">
        <v>48.6</v>
      </c>
      <c r="CA421" s="29">
        <v>96.76</v>
      </c>
      <c r="CB421" s="29">
        <v>0</v>
      </c>
      <c r="CC421" s="31">
        <v>-5.6000000000000001E-2</v>
      </c>
      <c r="CD421" s="31">
        <v>0.48899999999999999</v>
      </c>
      <c r="CE421" s="31">
        <v>0.36</v>
      </c>
      <c r="CF421" s="31" t="s">
        <v>100</v>
      </c>
      <c r="CG421" s="31" t="s">
        <v>100</v>
      </c>
      <c r="CH421" s="29" t="s">
        <v>100</v>
      </c>
      <c r="CI421" s="29" t="s">
        <v>100</v>
      </c>
      <c r="CJ421" s="29">
        <v>0</v>
      </c>
      <c r="CK421" s="28">
        <f t="shared" si="12"/>
        <v>0</v>
      </c>
      <c r="CL421" s="34">
        <f t="shared" si="13"/>
        <v>2.8937577511368332E-2</v>
      </c>
      <c r="CM421" s="29" t="s">
        <v>100</v>
      </c>
      <c r="CN421" s="29" t="s">
        <v>100</v>
      </c>
      <c r="CO421" s="29" t="s">
        <v>100</v>
      </c>
      <c r="CP421" s="29" t="s">
        <v>100</v>
      </c>
      <c r="CQ421" s="29">
        <v>0.14599999999999999</v>
      </c>
      <c r="CR421" s="29">
        <v>80.260000000000005</v>
      </c>
      <c r="CS421" s="29" t="s">
        <v>100</v>
      </c>
      <c r="CT421" s="29">
        <v>0</v>
      </c>
      <c r="CU421" s="29">
        <v>-0.69199999999999995</v>
      </c>
      <c r="CV421" s="29">
        <v>96.76</v>
      </c>
      <c r="CW421" s="29">
        <v>-0.84299999999999997</v>
      </c>
      <c r="CX421" s="28">
        <v>-6.6280991735537184E-2</v>
      </c>
      <c r="CY421" s="28">
        <v>-1.0252611304541078E-2</v>
      </c>
      <c r="CZ421" s="31" t="s">
        <v>100</v>
      </c>
      <c r="DA421" s="5">
        <v>254</v>
      </c>
      <c r="DB421" s="9"/>
      <c r="DC421" s="9"/>
    </row>
    <row r="422" spans="1:107" ht="20">
      <c r="A422" s="25" t="s">
        <v>1073</v>
      </c>
      <c r="B422" s="25" t="s">
        <v>1074</v>
      </c>
      <c r="C422" s="26" t="s">
        <v>177</v>
      </c>
      <c r="D422" s="26" t="s">
        <v>1137</v>
      </c>
      <c r="E422" s="32" t="s">
        <v>99</v>
      </c>
      <c r="F422" s="32" t="s">
        <v>1138</v>
      </c>
      <c r="G422" s="27">
        <v>0.55000000000000004</v>
      </c>
      <c r="H422" s="27">
        <v>0.5603966580465487</v>
      </c>
      <c r="I422" s="28">
        <v>9.0499999999999997E-2</v>
      </c>
      <c r="J422" s="28">
        <v>0.11181589755321267</v>
      </c>
      <c r="K422" s="28">
        <v>3.6999999999999998E-2</v>
      </c>
      <c r="L422" s="28">
        <v>9.8099999999999993E-2</v>
      </c>
      <c r="M422" s="28">
        <v>8.1422999999999995E-2</v>
      </c>
      <c r="N422" s="28">
        <v>0.11113329733348466</v>
      </c>
      <c r="O422" s="28">
        <v>-2.5908053022901667E-3</v>
      </c>
      <c r="P422" s="28">
        <v>6.5732875717013431E-2</v>
      </c>
      <c r="Q422" s="29">
        <v>24.2</v>
      </c>
      <c r="R422" s="29">
        <v>0</v>
      </c>
      <c r="S422" s="29">
        <v>0.55600000000000005</v>
      </c>
      <c r="T422" s="29">
        <v>0.55600000000000005</v>
      </c>
      <c r="U422" s="29">
        <v>24.756</v>
      </c>
      <c r="V422" s="29">
        <v>13.2</v>
      </c>
      <c r="W422" s="29">
        <v>11.556000000000001</v>
      </c>
      <c r="X422" s="30">
        <v>0.53320407174018414</v>
      </c>
      <c r="Y422" s="31">
        <v>8.7077673284569834E-2</v>
      </c>
      <c r="Z422" s="30">
        <v>1.6922327733138547E-2</v>
      </c>
      <c r="AA422" s="30">
        <v>2.2459201809662308E-2</v>
      </c>
      <c r="AB422" s="30">
        <v>1.7213622291021673E-2</v>
      </c>
      <c r="AC422" s="30">
        <v>2.2975206611570251E-2</v>
      </c>
      <c r="AD422" s="29">
        <v>2.1000000000000001E-2</v>
      </c>
      <c r="AE422" s="31">
        <v>0.17608333333333334</v>
      </c>
      <c r="AF422" s="30">
        <v>7.0710678118654752E-2</v>
      </c>
      <c r="AG422" s="30">
        <v>0.63639610306789274</v>
      </c>
      <c r="AH422" s="31">
        <v>0.23809523809523808</v>
      </c>
      <c r="AI422" s="1">
        <v>47.808219178082197</v>
      </c>
      <c r="AJ422" s="31">
        <v>8.864468864468865</v>
      </c>
      <c r="AK422" s="31">
        <v>8.1756756756756754</v>
      </c>
      <c r="AL422" s="31" t="s">
        <v>100</v>
      </c>
      <c r="AM422" s="31" t="s">
        <v>100</v>
      </c>
      <c r="AN422" s="31">
        <v>0.74922600619195046</v>
      </c>
      <c r="AO422" s="31">
        <v>2.3047619047619046</v>
      </c>
      <c r="AP422" s="31">
        <v>3.3111747851002864</v>
      </c>
      <c r="AQ422" s="31">
        <v>2.6144796380090498</v>
      </c>
      <c r="AR422" s="31">
        <v>0.58791208791208815</v>
      </c>
      <c r="AS422" s="31">
        <v>1.1005714285714288</v>
      </c>
      <c r="AT422" s="30">
        <v>0</v>
      </c>
      <c r="AU422" s="30">
        <v>0</v>
      </c>
      <c r="AV422" s="28">
        <v>1.55E-2</v>
      </c>
      <c r="AW422" s="28">
        <v>0.47700000000000004</v>
      </c>
      <c r="AX422" s="28">
        <v>-3.4300000000000004E-2</v>
      </c>
      <c r="AY422" s="28">
        <v>2.6600000000000002E-2</v>
      </c>
      <c r="AZ422" s="30" t="s">
        <v>100</v>
      </c>
      <c r="BA422" s="30" t="s">
        <v>100</v>
      </c>
      <c r="BB422" s="30">
        <v>0.1092250922509225</v>
      </c>
      <c r="BC422" s="30">
        <v>0.17686617305049809</v>
      </c>
      <c r="BD422" s="30">
        <v>0.27663551401869163</v>
      </c>
      <c r="BE422" s="30">
        <v>0.32616822429906545</v>
      </c>
      <c r="BF422" s="30">
        <v>0.17724288840262581</v>
      </c>
      <c r="BG422" s="30" t="s">
        <v>100</v>
      </c>
      <c r="BH422" s="29">
        <v>2.73</v>
      </c>
      <c r="BI422" s="29">
        <v>2.96</v>
      </c>
      <c r="BJ422" s="29">
        <v>3.49</v>
      </c>
      <c r="BK422" s="29">
        <v>3.49</v>
      </c>
      <c r="BL422" s="29">
        <v>10.5</v>
      </c>
      <c r="BM422" s="29">
        <v>10.7</v>
      </c>
      <c r="BN422" s="29">
        <v>4.0199999999999996</v>
      </c>
      <c r="BO422" s="29">
        <v>4.42</v>
      </c>
      <c r="BP422" s="29">
        <v>2.8714223194748363</v>
      </c>
      <c r="BQ422" s="29">
        <v>0.58199999999999996</v>
      </c>
      <c r="BR422" s="29">
        <v>0</v>
      </c>
      <c r="BS422" s="29">
        <v>0.28000000000000003</v>
      </c>
      <c r="BT422" s="30">
        <v>9.7512650124977132E-2</v>
      </c>
      <c r="BU422" s="29">
        <v>2.5914223194748365</v>
      </c>
      <c r="BV422" s="29">
        <v>2.0979999999999999</v>
      </c>
      <c r="BW422" s="29">
        <v>2.6799999999999997</v>
      </c>
      <c r="BX422" s="29">
        <v>27.1</v>
      </c>
      <c r="BY422" s="29">
        <v>16.234999999999999</v>
      </c>
      <c r="BZ422" s="29">
        <v>32.299999999999997</v>
      </c>
      <c r="CA422" s="29">
        <v>19.655999999999995</v>
      </c>
      <c r="CB422" s="29">
        <v>0</v>
      </c>
      <c r="CC422" s="31">
        <v>0.3</v>
      </c>
      <c r="CD422" s="31">
        <v>-0.41699999999999998</v>
      </c>
      <c r="CE422" s="31">
        <v>0.36</v>
      </c>
      <c r="CF422" s="31">
        <v>0.72169333338634956</v>
      </c>
      <c r="CG422" s="31">
        <v>0.96388849221675721</v>
      </c>
      <c r="CH422" s="29">
        <v>2.5937999999999999</v>
      </c>
      <c r="CI422" s="29">
        <v>1.5550999999999999</v>
      </c>
      <c r="CJ422" s="29">
        <v>0</v>
      </c>
      <c r="CK422" s="28">
        <f t="shared" si="12"/>
        <v>0</v>
      </c>
      <c r="CL422" s="34">
        <f t="shared" si="13"/>
        <v>0.53418803418803429</v>
      </c>
      <c r="CM422" s="29">
        <v>4.57</v>
      </c>
      <c r="CN422" s="29">
        <v>0.81</v>
      </c>
      <c r="CO422" s="29">
        <v>2.96</v>
      </c>
      <c r="CP422" s="29">
        <v>24.2</v>
      </c>
      <c r="CQ422" s="29">
        <v>4.42</v>
      </c>
      <c r="CR422" s="29">
        <v>11.556000000000001</v>
      </c>
      <c r="CS422" s="29" t="s">
        <v>100</v>
      </c>
      <c r="CT422" s="29">
        <v>0</v>
      </c>
      <c r="CU422" s="29">
        <v>3.49</v>
      </c>
      <c r="CV422" s="29">
        <v>19.655999999999995</v>
      </c>
      <c r="CW422" s="29">
        <v>4.0199999999999996</v>
      </c>
      <c r="CX422" s="28">
        <v>0.1092250922509225</v>
      </c>
      <c r="CY422" s="28">
        <v>0.17686617305049809</v>
      </c>
      <c r="CZ422" s="31">
        <v>2.8746268656716425</v>
      </c>
      <c r="DA422" s="5">
        <v>0.59215017064846409</v>
      </c>
      <c r="DB422" s="9"/>
      <c r="DC422" s="9"/>
    </row>
    <row r="423" spans="1:107" ht="20">
      <c r="A423" s="25" t="s">
        <v>1061</v>
      </c>
      <c r="B423" s="25" t="s">
        <v>1062</v>
      </c>
      <c r="C423" s="26" t="s">
        <v>158</v>
      </c>
      <c r="D423" s="26" t="s">
        <v>1137</v>
      </c>
      <c r="E423" s="32" t="s">
        <v>99</v>
      </c>
      <c r="F423" s="32" t="s">
        <v>1138</v>
      </c>
      <c r="G423" s="27">
        <v>0.87</v>
      </c>
      <c r="H423" s="27">
        <v>1.3177941176470587</v>
      </c>
      <c r="I423" s="28">
        <v>9.0499999999999997E-2</v>
      </c>
      <c r="J423" s="28">
        <v>0.18036036764705882</v>
      </c>
      <c r="K423" s="28">
        <v>3.6999999999999998E-2</v>
      </c>
      <c r="L423" s="28">
        <v>9.8099999999999993E-2</v>
      </c>
      <c r="M423" s="28">
        <v>8.1422999999999995E-2</v>
      </c>
      <c r="N423" s="28">
        <v>0.13017474637681159</v>
      </c>
      <c r="O423" s="28">
        <v>-0.15544511340977069</v>
      </c>
      <c r="P423" s="28">
        <v>-0.11456113130446852</v>
      </c>
      <c r="Q423" s="29">
        <v>10.199999999999999</v>
      </c>
      <c r="R423" s="29">
        <v>0</v>
      </c>
      <c r="S423" s="29">
        <v>10.5</v>
      </c>
      <c r="T423" s="29">
        <v>10.5</v>
      </c>
      <c r="U423" s="29">
        <v>20.7</v>
      </c>
      <c r="V423" s="29">
        <v>1.4</v>
      </c>
      <c r="W423" s="29">
        <v>19.3</v>
      </c>
      <c r="X423" s="30">
        <v>6.7632850241545889E-2</v>
      </c>
      <c r="Y423" s="31">
        <v>3.4209284599470077E-2</v>
      </c>
      <c r="Z423" s="30">
        <v>0.44871794871794873</v>
      </c>
      <c r="AA423" s="30">
        <v>0.50724637681159424</v>
      </c>
      <c r="AB423" s="30">
        <v>0.81395348837209303</v>
      </c>
      <c r="AC423" s="30">
        <v>1.0294117647058825</v>
      </c>
      <c r="AD423" s="29">
        <v>4.0000000000000001E-3</v>
      </c>
      <c r="AE423" s="31">
        <v>2.4017777777777782</v>
      </c>
      <c r="AF423" s="30">
        <v>0.12649110640673517</v>
      </c>
      <c r="AG423" s="30">
        <v>0.63087439320359173</v>
      </c>
      <c r="AH423" s="31">
        <v>0.27272727272727276</v>
      </c>
      <c r="AI423" s="1">
        <v>0.8771929824561403</v>
      </c>
      <c r="AJ423" s="31">
        <v>15.292353823088455</v>
      </c>
      <c r="AK423" s="31">
        <v>34.693877551020407</v>
      </c>
      <c r="AL423" s="31" t="s">
        <v>100</v>
      </c>
      <c r="AM423" s="31" t="s">
        <v>100</v>
      </c>
      <c r="AN423" s="31">
        <v>0.79069767441860461</v>
      </c>
      <c r="AO423" s="31">
        <v>0.39534883720930231</v>
      </c>
      <c r="AP423" s="31">
        <v>32.166666666666671</v>
      </c>
      <c r="AQ423" s="31">
        <v>8.894009216589863</v>
      </c>
      <c r="AR423" s="31">
        <v>0.97820577800304109</v>
      </c>
      <c r="AS423" s="31">
        <v>0.74806201550387597</v>
      </c>
      <c r="AT423" s="30">
        <v>0</v>
      </c>
      <c r="AU423" s="30">
        <v>0</v>
      </c>
      <c r="AV423" s="28">
        <v>-4.8099999999999997E-2</v>
      </c>
      <c r="AW423" s="28">
        <v>0.48700000000000004</v>
      </c>
      <c r="AX423" s="28">
        <v>7.4499999999999997E-2</v>
      </c>
      <c r="AY423" s="28">
        <v>0.156</v>
      </c>
      <c r="AZ423" s="30" t="s">
        <v>100</v>
      </c>
      <c r="BA423" s="30" t="s">
        <v>100</v>
      </c>
      <c r="BB423" s="30">
        <v>2.4915254237288131E-2</v>
      </c>
      <c r="BC423" s="30">
        <v>1.561361507234308E-2</v>
      </c>
      <c r="BD423" s="30">
        <v>1.2148760330578512E-2</v>
      </c>
      <c r="BE423" s="30">
        <v>2.4793388429752067E-2</v>
      </c>
      <c r="BF423" s="30">
        <v>0.5</v>
      </c>
      <c r="BG423" s="30">
        <v>5.7200000000000001E-2</v>
      </c>
      <c r="BH423" s="29">
        <v>0.66700000000000004</v>
      </c>
      <c r="BI423" s="29">
        <v>0.29399999999999998</v>
      </c>
      <c r="BJ423" s="29">
        <v>0.6</v>
      </c>
      <c r="BK423" s="29">
        <v>0.6</v>
      </c>
      <c r="BL423" s="29">
        <v>25.8</v>
      </c>
      <c r="BM423" s="29">
        <v>24.2</v>
      </c>
      <c r="BN423" s="29">
        <v>2.91</v>
      </c>
      <c r="BO423" s="29">
        <v>2.17</v>
      </c>
      <c r="BP423" s="29">
        <v>0.3</v>
      </c>
      <c r="BQ423" s="29">
        <v>-0.91099999999999992</v>
      </c>
      <c r="BR423" s="29">
        <v>0</v>
      </c>
      <c r="BS423" s="29">
        <v>1.07</v>
      </c>
      <c r="BT423" s="30">
        <v>3.5666666666666669</v>
      </c>
      <c r="BU423" s="29">
        <v>-0.77</v>
      </c>
      <c r="BV423" s="29">
        <v>0.1349999999999999</v>
      </c>
      <c r="BW423" s="29">
        <v>-0.77600000000000002</v>
      </c>
      <c r="BX423" s="29">
        <v>11.8</v>
      </c>
      <c r="BY423" s="29">
        <v>19.214000000000002</v>
      </c>
      <c r="BZ423" s="29">
        <v>12.9</v>
      </c>
      <c r="CA423" s="29">
        <v>19.73</v>
      </c>
      <c r="CB423" s="29">
        <v>0</v>
      </c>
      <c r="CC423" s="31">
        <v>0.53200000000000003</v>
      </c>
      <c r="CD423" s="31">
        <v>1.54</v>
      </c>
      <c r="CE423" s="31">
        <v>0.36</v>
      </c>
      <c r="CF423" s="31" t="s">
        <v>100</v>
      </c>
      <c r="CG423" s="31" t="s">
        <v>100</v>
      </c>
      <c r="CH423" s="29" t="s">
        <v>100</v>
      </c>
      <c r="CI423" s="29" t="s">
        <v>100</v>
      </c>
      <c r="CJ423" s="29">
        <v>0</v>
      </c>
      <c r="CK423" s="28">
        <f t="shared" si="12"/>
        <v>0</v>
      </c>
      <c r="CL423" s="34">
        <f t="shared" si="13"/>
        <v>1.3076533198175369</v>
      </c>
      <c r="CM423" s="29">
        <v>0.28699999999999998</v>
      </c>
      <c r="CN423" s="29">
        <v>0.15</v>
      </c>
      <c r="CO423" s="29">
        <v>0.29399999999999998</v>
      </c>
      <c r="CP423" s="29">
        <v>10.199999999999999</v>
      </c>
      <c r="CQ423" s="29">
        <v>2.17</v>
      </c>
      <c r="CR423" s="29">
        <v>19.3</v>
      </c>
      <c r="CS423" s="29" t="s">
        <v>100</v>
      </c>
      <c r="CT423" s="29">
        <v>0</v>
      </c>
      <c r="CU423" s="29">
        <v>0.6</v>
      </c>
      <c r="CV423" s="29">
        <v>19.73</v>
      </c>
      <c r="CW423" s="29">
        <v>2.91</v>
      </c>
      <c r="CX423" s="28">
        <v>2.4915254237288131E-2</v>
      </c>
      <c r="CY423" s="28">
        <v>1.561361507234308E-2</v>
      </c>
      <c r="CZ423" s="31">
        <v>6.6323024054982813</v>
      </c>
      <c r="DA423" s="5">
        <v>17.335096371232069</v>
      </c>
      <c r="DB423" s="9"/>
      <c r="DC423" s="9"/>
    </row>
    <row r="424" spans="1:107" ht="20">
      <c r="A424" s="25" t="s">
        <v>739</v>
      </c>
      <c r="B424" s="25" t="s">
        <v>740</v>
      </c>
      <c r="C424" s="26" t="s">
        <v>118</v>
      </c>
      <c r="D424" s="26" t="s">
        <v>1137</v>
      </c>
      <c r="E424" s="32" t="s">
        <v>99</v>
      </c>
      <c r="F424" s="32" t="s">
        <v>1138</v>
      </c>
      <c r="G424" s="27">
        <v>0.91</v>
      </c>
      <c r="H424" s="27">
        <v>1.0656762874929258</v>
      </c>
      <c r="I424" s="28">
        <v>9.0499999999999997E-2</v>
      </c>
      <c r="J424" s="28">
        <v>0.1575437040181098</v>
      </c>
      <c r="K424" s="28">
        <v>4.7E-2</v>
      </c>
      <c r="L424" s="28">
        <v>0.1081</v>
      </c>
      <c r="M424" s="28">
        <v>8.9722999999999997E-2</v>
      </c>
      <c r="N424" s="28">
        <v>0.14099329348849149</v>
      </c>
      <c r="O424" s="28">
        <v>-0.15177929299054088</v>
      </c>
      <c r="P424" s="28">
        <v>-0.13233759259962977</v>
      </c>
      <c r="Q424" s="29">
        <v>11.4</v>
      </c>
      <c r="R424" s="29">
        <v>0</v>
      </c>
      <c r="S424" s="29">
        <v>3.68</v>
      </c>
      <c r="T424" s="29">
        <v>3.68</v>
      </c>
      <c r="U424" s="29">
        <v>15.08</v>
      </c>
      <c r="V424" s="29">
        <v>2.64</v>
      </c>
      <c r="W424" s="29">
        <v>12.44</v>
      </c>
      <c r="X424" s="30">
        <v>0.17506631299734748</v>
      </c>
      <c r="Y424" s="31">
        <v>7.5700934579439258E-2</v>
      </c>
      <c r="Z424" s="30">
        <v>9.5386210471747029E-2</v>
      </c>
      <c r="AA424" s="30">
        <v>0.24403183023872679</v>
      </c>
      <c r="AB424" s="30">
        <v>0.10544412607449857</v>
      </c>
      <c r="AC424" s="30">
        <v>0.32280701754385965</v>
      </c>
      <c r="AD424" s="29">
        <v>1.0999999999999999E-2</v>
      </c>
      <c r="AE424" s="31">
        <v>0.18308333333333338</v>
      </c>
      <c r="AF424" s="30" t="s">
        <v>100</v>
      </c>
      <c r="AG424" s="30" t="s">
        <v>100</v>
      </c>
      <c r="AH424" s="31">
        <v>0.31034482758620691</v>
      </c>
      <c r="AI424" s="1">
        <v>1.2490774907749078</v>
      </c>
      <c r="AJ424" s="31">
        <v>48.305084745762713</v>
      </c>
      <c r="AK424" s="31">
        <v>49.565217391304344</v>
      </c>
      <c r="AL424" s="31" t="s">
        <v>100</v>
      </c>
      <c r="AM424" s="31" t="s">
        <v>100</v>
      </c>
      <c r="AN424" s="31">
        <v>0.32664756446991405</v>
      </c>
      <c r="AO424" s="31">
        <v>0.21033210332103319</v>
      </c>
      <c r="AP424" s="31">
        <v>18.375184638109303</v>
      </c>
      <c r="AQ424" s="31">
        <v>5.6289592760180991</v>
      </c>
      <c r="AR424" s="31">
        <v>0.34613244296048973</v>
      </c>
      <c r="AS424" s="31">
        <v>0.229520295202952</v>
      </c>
      <c r="AT424" s="30">
        <v>0</v>
      </c>
      <c r="AU424" s="30">
        <v>0</v>
      </c>
      <c r="AV424" s="28">
        <v>-0.58899999999999997</v>
      </c>
      <c r="AW424" s="28" t="s">
        <v>100</v>
      </c>
      <c r="AX424" s="28">
        <v>2.1700000000000001E-2</v>
      </c>
      <c r="AY424" s="28" t="s">
        <v>100</v>
      </c>
      <c r="AZ424" s="30" t="s">
        <v>100</v>
      </c>
      <c r="BA424" s="30" t="s">
        <v>100</v>
      </c>
      <c r="BB424" s="30">
        <v>5.7644110275689225E-3</v>
      </c>
      <c r="BC424" s="30">
        <v>8.6557008888617139E-3</v>
      </c>
      <c r="BD424" s="30">
        <v>4.2592592592592595E-3</v>
      </c>
      <c r="BE424" s="30">
        <v>1.2537037037037038E-2</v>
      </c>
      <c r="BF424" s="30">
        <v>0.47004608294930872</v>
      </c>
      <c r="BG424" s="30">
        <v>2.3300000000000001E-2</v>
      </c>
      <c r="BH424" s="29">
        <v>0.23599999999999999</v>
      </c>
      <c r="BI424" s="29">
        <v>0.23</v>
      </c>
      <c r="BJ424" s="29">
        <v>0.67700000000000005</v>
      </c>
      <c r="BK424" s="29">
        <v>0.67700000000000005</v>
      </c>
      <c r="BL424" s="29">
        <v>54.2</v>
      </c>
      <c r="BM424" s="29">
        <v>54</v>
      </c>
      <c r="BN424" s="29">
        <v>2.2200000000000002</v>
      </c>
      <c r="BO424" s="29">
        <v>2.21</v>
      </c>
      <c r="BP424" s="29">
        <v>0.35877880184331801</v>
      </c>
      <c r="BQ424" s="29">
        <v>0.29999999999999716</v>
      </c>
      <c r="BR424" s="29">
        <v>0</v>
      </c>
      <c r="BS424" s="29">
        <v>2.4700000000000002</v>
      </c>
      <c r="BT424" s="30">
        <v>6.8844647100378911</v>
      </c>
      <c r="BU424" s="29">
        <v>-2.1112211981566822</v>
      </c>
      <c r="BV424" s="29">
        <v>-2.5399999999999974</v>
      </c>
      <c r="BW424" s="29">
        <v>-2.2400000000000002</v>
      </c>
      <c r="BX424" s="29">
        <v>39.9</v>
      </c>
      <c r="BY424" s="29">
        <v>41.449999999999996</v>
      </c>
      <c r="BZ424" s="29">
        <v>34.9</v>
      </c>
      <c r="CA424" s="29">
        <v>35.94</v>
      </c>
      <c r="CB424" s="29">
        <v>0</v>
      </c>
      <c r="CC424" s="31">
        <v>-8.9999999999999993E-3</v>
      </c>
      <c r="CD424" s="31">
        <v>0.218</v>
      </c>
      <c r="CE424" s="31">
        <v>0.36</v>
      </c>
      <c r="CF424" s="31" t="s">
        <v>100</v>
      </c>
      <c r="CG424" s="31" t="s">
        <v>100</v>
      </c>
      <c r="CH424" s="29" t="s">
        <v>100</v>
      </c>
      <c r="CI424" s="29" t="s">
        <v>100</v>
      </c>
      <c r="CJ424" s="29">
        <v>0</v>
      </c>
      <c r="CK424" s="28">
        <f t="shared" si="12"/>
        <v>0</v>
      </c>
      <c r="CL424" s="34">
        <f t="shared" si="13"/>
        <v>1.5080690038953815</v>
      </c>
      <c r="CM424" s="29">
        <v>0.434</v>
      </c>
      <c r="CN424" s="29">
        <v>0.20399999999999999</v>
      </c>
      <c r="CO424" s="29">
        <v>0.23</v>
      </c>
      <c r="CP424" s="29">
        <v>11.4</v>
      </c>
      <c r="CQ424" s="29">
        <v>2.21</v>
      </c>
      <c r="CR424" s="29">
        <v>12.44</v>
      </c>
      <c r="CS424" s="29" t="s">
        <v>100</v>
      </c>
      <c r="CT424" s="29">
        <v>0</v>
      </c>
      <c r="CU424" s="29">
        <v>0.67700000000000005</v>
      </c>
      <c r="CV424" s="29">
        <v>35.94</v>
      </c>
      <c r="CW424" s="29">
        <v>2.2200000000000002</v>
      </c>
      <c r="CX424" s="28">
        <v>5.7644110275689225E-3</v>
      </c>
      <c r="CY424" s="28">
        <v>8.6557008888617139E-3</v>
      </c>
      <c r="CZ424" s="31">
        <v>5.6036036036036032</v>
      </c>
      <c r="DA424" s="5">
        <v>3.7524752475247523</v>
      </c>
      <c r="DB424" s="9"/>
      <c r="DC424" s="9"/>
    </row>
    <row r="425" spans="1:107" ht="20">
      <c r="A425" s="25" t="s">
        <v>366</v>
      </c>
      <c r="B425" s="25" t="s">
        <v>367</v>
      </c>
      <c r="C425" s="26" t="s">
        <v>137</v>
      </c>
      <c r="D425" s="26" t="s">
        <v>1137</v>
      </c>
      <c r="E425" s="32" t="s">
        <v>99</v>
      </c>
      <c r="F425" s="32" t="s">
        <v>1138</v>
      </c>
      <c r="G425" s="27">
        <v>0.87</v>
      </c>
      <c r="H425" s="27">
        <v>1.1364021817222114</v>
      </c>
      <c r="I425" s="28">
        <v>9.0499999999999997E-2</v>
      </c>
      <c r="J425" s="28">
        <v>0.16394439744586015</v>
      </c>
      <c r="K425" s="28">
        <v>3.2000000000000001E-2</v>
      </c>
      <c r="L425" s="28">
        <v>9.3100000000000002E-2</v>
      </c>
      <c r="M425" s="28">
        <v>7.7272999999999994E-2</v>
      </c>
      <c r="N425" s="28">
        <v>0.13929142869492961</v>
      </c>
      <c r="O425" s="28">
        <v>9.8048222480339065E-2</v>
      </c>
      <c r="P425" s="28">
        <v>0.17493122678670819</v>
      </c>
      <c r="Q425" s="29">
        <v>120.5</v>
      </c>
      <c r="R425" s="29">
        <v>0</v>
      </c>
      <c r="S425" s="29">
        <v>47.9</v>
      </c>
      <c r="T425" s="29">
        <v>47.9</v>
      </c>
      <c r="U425" s="29">
        <v>168.4</v>
      </c>
      <c r="V425" s="29">
        <v>20.6</v>
      </c>
      <c r="W425" s="29">
        <v>147.80000000000001</v>
      </c>
      <c r="X425" s="30">
        <v>0.12232779097387174</v>
      </c>
      <c r="Y425" s="31">
        <v>0.18504891351398148</v>
      </c>
      <c r="Z425" s="30">
        <v>0.32651670074982958</v>
      </c>
      <c r="AA425" s="30">
        <v>0.28444180522565321</v>
      </c>
      <c r="AB425" s="30">
        <v>0.48481781376518218</v>
      </c>
      <c r="AC425" s="30">
        <v>0.39751037344398338</v>
      </c>
      <c r="AD425" s="29">
        <v>5.1999999999999998E-2</v>
      </c>
      <c r="AE425" s="31">
        <v>2.2938888888888891</v>
      </c>
      <c r="AF425" s="30">
        <v>0.26076809620810598</v>
      </c>
      <c r="AG425" s="30">
        <v>0.46363033575823542</v>
      </c>
      <c r="AH425" s="31">
        <v>0.31818181818181823</v>
      </c>
      <c r="AI425" s="1">
        <v>8.0120481927710845</v>
      </c>
      <c r="AJ425" s="31">
        <v>8.3103448275862064</v>
      </c>
      <c r="AK425" s="31">
        <v>8.4859154929577461</v>
      </c>
      <c r="AL425" s="31" t="s">
        <v>100</v>
      </c>
      <c r="AM425" s="31" t="s">
        <v>100</v>
      </c>
      <c r="AN425" s="31">
        <v>1.2196356275303644</v>
      </c>
      <c r="AO425" s="31">
        <v>0.17673804634790263</v>
      </c>
      <c r="AP425" s="31">
        <v>5.5563909774436091</v>
      </c>
      <c r="AQ425" s="31">
        <v>5.374545454545455</v>
      </c>
      <c r="AR425" s="31">
        <v>1.1720856463124505</v>
      </c>
      <c r="AS425" s="31">
        <v>0.21677911410970963</v>
      </c>
      <c r="AT425" s="30">
        <v>0</v>
      </c>
      <c r="AU425" s="30">
        <v>0</v>
      </c>
      <c r="AV425" s="28">
        <v>0.57200000000000006</v>
      </c>
      <c r="AW425" s="28">
        <v>0.52600000000000002</v>
      </c>
      <c r="AX425" s="28">
        <v>0.22600000000000001</v>
      </c>
      <c r="AY425" s="28">
        <v>0.20300000000000001</v>
      </c>
      <c r="AZ425" s="30" t="s">
        <v>100</v>
      </c>
      <c r="BA425" s="30" t="s">
        <v>100</v>
      </c>
      <c r="BB425" s="30">
        <v>0.26199261992619921</v>
      </c>
      <c r="BC425" s="30">
        <v>0.3142226554816378</v>
      </c>
      <c r="BD425" s="30">
        <v>2.0870076425631982E-2</v>
      </c>
      <c r="BE425" s="30">
        <v>3.9094650205761319E-2</v>
      </c>
      <c r="BF425" s="30">
        <v>0.22968197879858657</v>
      </c>
      <c r="BG425" s="30">
        <v>4.0899999999999999E-3</v>
      </c>
      <c r="BH425" s="29">
        <v>14.5</v>
      </c>
      <c r="BI425" s="29">
        <v>14.2</v>
      </c>
      <c r="BJ425" s="29">
        <v>26.6</v>
      </c>
      <c r="BK425" s="29">
        <v>26.6</v>
      </c>
      <c r="BL425" s="29">
        <v>681.8</v>
      </c>
      <c r="BM425" s="29">
        <v>680.4</v>
      </c>
      <c r="BN425" s="29">
        <v>30.7</v>
      </c>
      <c r="BO425" s="29">
        <v>27.5</v>
      </c>
      <c r="BP425" s="29">
        <v>20.490459363957598</v>
      </c>
      <c r="BQ425" s="29">
        <v>3.1000000000000227</v>
      </c>
      <c r="BR425" s="29">
        <v>0</v>
      </c>
      <c r="BS425" s="29">
        <v>0.61699999999999999</v>
      </c>
      <c r="BT425" s="30">
        <v>3.0111574808581086E-2</v>
      </c>
      <c r="BU425" s="29">
        <v>19.873459363957597</v>
      </c>
      <c r="BV425" s="29">
        <v>10.482999999999976</v>
      </c>
      <c r="BW425" s="29">
        <v>13.582999999999998</v>
      </c>
      <c r="BX425" s="29">
        <v>54.2</v>
      </c>
      <c r="BY425" s="29">
        <v>65.209999999999994</v>
      </c>
      <c r="BZ425" s="29">
        <v>98.8</v>
      </c>
      <c r="CA425" s="29">
        <v>126.1</v>
      </c>
      <c r="CB425" s="29">
        <v>0</v>
      </c>
      <c r="CC425" s="31">
        <v>0.80600000000000005</v>
      </c>
      <c r="CD425" s="31">
        <v>0.86599999999999999</v>
      </c>
      <c r="CE425" s="31">
        <v>0.36</v>
      </c>
      <c r="CF425" s="31">
        <v>0.50633619745462011</v>
      </c>
      <c r="CG425" s="31">
        <v>0.76773984961955166</v>
      </c>
      <c r="CH425" s="29">
        <v>15.367000000000001</v>
      </c>
      <c r="CI425" s="29">
        <v>3.7129999999999996</v>
      </c>
      <c r="CJ425" s="29">
        <v>0</v>
      </c>
      <c r="CK425" s="28">
        <f t="shared" si="12"/>
        <v>0</v>
      </c>
      <c r="CL425" s="34">
        <f t="shared" si="13"/>
        <v>5.4068199841395712</v>
      </c>
      <c r="CM425" s="29">
        <v>28.3</v>
      </c>
      <c r="CN425" s="29">
        <v>6.5</v>
      </c>
      <c r="CO425" s="29">
        <v>14.2</v>
      </c>
      <c r="CP425" s="29">
        <v>120.5</v>
      </c>
      <c r="CQ425" s="29">
        <v>27.5</v>
      </c>
      <c r="CR425" s="29">
        <v>147.80000000000001</v>
      </c>
      <c r="CS425" s="29" t="s">
        <v>100</v>
      </c>
      <c r="CT425" s="29">
        <v>0</v>
      </c>
      <c r="CU425" s="29">
        <v>26.6</v>
      </c>
      <c r="CV425" s="29">
        <v>126.1</v>
      </c>
      <c r="CW425" s="29">
        <v>30.7</v>
      </c>
      <c r="CX425" s="28">
        <v>0.26199261992619921</v>
      </c>
      <c r="CY425" s="28">
        <v>0.3142226554816378</v>
      </c>
      <c r="CZ425" s="31">
        <v>4.8143322475570036</v>
      </c>
      <c r="DA425" s="5">
        <v>3.25</v>
      </c>
      <c r="DB425" s="9"/>
      <c r="DC425" s="9"/>
    </row>
    <row r="426" spans="1:107" ht="20">
      <c r="A426" s="25" t="s">
        <v>673</v>
      </c>
      <c r="B426" s="25" t="s">
        <v>674</v>
      </c>
      <c r="C426" s="26" t="s">
        <v>151</v>
      </c>
      <c r="D426" s="26" t="s">
        <v>1137</v>
      </c>
      <c r="E426" s="32" t="s">
        <v>99</v>
      </c>
      <c r="F426" s="32" t="s">
        <v>1138</v>
      </c>
      <c r="G426" s="27">
        <v>0.79</v>
      </c>
      <c r="H426" s="27">
        <v>0.98522772604187314</v>
      </c>
      <c r="I426" s="28">
        <v>9.0499999999999997E-2</v>
      </c>
      <c r="J426" s="28">
        <v>0.15026310920678954</v>
      </c>
      <c r="K426" s="28">
        <v>3.2000000000000001E-2</v>
      </c>
      <c r="L426" s="28">
        <v>9.3100000000000002E-2</v>
      </c>
      <c r="M426" s="28">
        <v>7.7272999999999994E-2</v>
      </c>
      <c r="N426" s="28">
        <v>0.13337733767387552</v>
      </c>
      <c r="O426" s="28">
        <v>-1.5647724591404927E-2</v>
      </c>
      <c r="P426" s="28">
        <v>2.0051680675521322E-2</v>
      </c>
      <c r="Q426" s="29">
        <v>195.7</v>
      </c>
      <c r="R426" s="29">
        <v>0</v>
      </c>
      <c r="S426" s="29">
        <v>58.9</v>
      </c>
      <c r="T426" s="29">
        <v>58.9</v>
      </c>
      <c r="U426" s="29">
        <v>254.6</v>
      </c>
      <c r="V426" s="29">
        <v>12.7</v>
      </c>
      <c r="W426" s="29">
        <v>241.9</v>
      </c>
      <c r="X426" s="30">
        <v>4.9882168106834247E-2</v>
      </c>
      <c r="Y426" s="31">
        <v>1.4810074809019302E-2</v>
      </c>
      <c r="Z426" s="30">
        <v>0.26968864468864467</v>
      </c>
      <c r="AA426" s="30">
        <v>0.23134328358208955</v>
      </c>
      <c r="AB426" s="30">
        <v>0.36927899686520377</v>
      </c>
      <c r="AC426" s="30">
        <v>0.3009708737864078</v>
      </c>
      <c r="AD426" s="29">
        <v>2.5999999999999999E-2</v>
      </c>
      <c r="AE426" s="31">
        <v>1.5550833333333336</v>
      </c>
      <c r="AF426" s="30">
        <v>0.30166206257996714</v>
      </c>
      <c r="AG426" s="30">
        <v>0.30282230128219773</v>
      </c>
      <c r="AH426" s="31">
        <v>0.19999999999999996</v>
      </c>
      <c r="AI426" s="1">
        <v>6.3321167883211675</v>
      </c>
      <c r="AJ426" s="31">
        <v>9.0601851851851833</v>
      </c>
      <c r="AK426" s="31">
        <v>9.3190476190476179</v>
      </c>
      <c r="AL426" s="31">
        <v>8.6666666666666661</v>
      </c>
      <c r="AM426" s="31">
        <v>0.73066009557945022</v>
      </c>
      <c r="AN426" s="31">
        <v>1.2269592476489029</v>
      </c>
      <c r="AO426" s="31">
        <v>2.1696230598669621</v>
      </c>
      <c r="AP426" s="31">
        <v>6.9711815561959654</v>
      </c>
      <c r="AQ426" s="31">
        <v>6.4852546916890086</v>
      </c>
      <c r="AR426" s="31">
        <v>1.1759844433641224</v>
      </c>
      <c r="AS426" s="31">
        <v>2.6818181818181817</v>
      </c>
      <c r="AT426" s="30">
        <v>0.17952380952380953</v>
      </c>
      <c r="AU426" s="30">
        <v>1.9264179867143589E-2</v>
      </c>
      <c r="AV426" s="28">
        <v>0.17499999999999999</v>
      </c>
      <c r="AW426" s="28" t="s">
        <v>100</v>
      </c>
      <c r="AX426" s="28">
        <v>0.252</v>
      </c>
      <c r="AY426" s="28" t="s">
        <v>100</v>
      </c>
      <c r="AZ426" s="30">
        <v>0.124</v>
      </c>
      <c r="BA426" s="30">
        <v>6.9699999999999998E-2</v>
      </c>
      <c r="BB426" s="30">
        <v>0.13461538461538461</v>
      </c>
      <c r="BC426" s="30">
        <v>0.15342901834939685</v>
      </c>
      <c r="BD426" s="30">
        <v>0.24361948955916474</v>
      </c>
      <c r="BE426" s="30">
        <v>0.40255220417633414</v>
      </c>
      <c r="BF426" s="30">
        <v>0.17891156462585034</v>
      </c>
      <c r="BG426" s="30">
        <v>0.5242</v>
      </c>
      <c r="BH426" s="29">
        <v>21.6</v>
      </c>
      <c r="BI426" s="29">
        <v>21</v>
      </c>
      <c r="BJ426" s="29">
        <v>34.700000000000003</v>
      </c>
      <c r="BK426" s="29">
        <v>34.700000000000003</v>
      </c>
      <c r="BL426" s="29">
        <v>90.2</v>
      </c>
      <c r="BM426" s="29">
        <v>86.2</v>
      </c>
      <c r="BN426" s="29">
        <v>37.700000000000003</v>
      </c>
      <c r="BO426" s="29">
        <v>37.299999999999997</v>
      </c>
      <c r="BP426" s="29">
        <v>28.491768707482997</v>
      </c>
      <c r="BQ426" s="29">
        <v>-14.7</v>
      </c>
      <c r="BR426" s="29">
        <v>0</v>
      </c>
      <c r="BS426" s="29">
        <v>6.81</v>
      </c>
      <c r="BT426" s="30">
        <v>0.23901640048802728</v>
      </c>
      <c r="BU426" s="29">
        <v>21.681768707482998</v>
      </c>
      <c r="BV426" s="29">
        <v>28.89</v>
      </c>
      <c r="BW426" s="29">
        <v>14.190000000000001</v>
      </c>
      <c r="BX426" s="29">
        <v>156</v>
      </c>
      <c r="BY426" s="29">
        <v>185.70000000000002</v>
      </c>
      <c r="BZ426" s="29">
        <v>159.5</v>
      </c>
      <c r="CA426" s="29">
        <v>205.70000000000002</v>
      </c>
      <c r="CB426" s="29">
        <v>-3.77</v>
      </c>
      <c r="CC426" s="31">
        <v>0.60899999999999999</v>
      </c>
      <c r="CD426" s="31">
        <v>0.46</v>
      </c>
      <c r="CE426" s="31">
        <v>0.36</v>
      </c>
      <c r="CF426" s="31" t="s">
        <v>100</v>
      </c>
      <c r="CG426" s="31" t="s">
        <v>100</v>
      </c>
      <c r="CH426" s="29" t="s">
        <v>100</v>
      </c>
      <c r="CI426" s="29" t="s">
        <v>100</v>
      </c>
      <c r="CJ426" s="29">
        <v>-3.77</v>
      </c>
      <c r="CK426" s="28">
        <f t="shared" si="12"/>
        <v>-0.13049498096227069</v>
      </c>
      <c r="CL426" s="34">
        <f t="shared" si="13"/>
        <v>0.43850267379679142</v>
      </c>
      <c r="CM426" s="29">
        <v>29.4</v>
      </c>
      <c r="CN426" s="29">
        <v>5.26</v>
      </c>
      <c r="CO426" s="29">
        <v>21</v>
      </c>
      <c r="CP426" s="29">
        <v>195.7</v>
      </c>
      <c r="CQ426" s="29">
        <v>37.299999999999997</v>
      </c>
      <c r="CR426" s="29">
        <v>241.9</v>
      </c>
      <c r="CS426" s="29">
        <v>28.89</v>
      </c>
      <c r="CT426" s="29">
        <v>0</v>
      </c>
      <c r="CU426" s="29">
        <v>34.700000000000003</v>
      </c>
      <c r="CV426" s="29">
        <v>205.70000000000002</v>
      </c>
      <c r="CW426" s="29">
        <v>37.700000000000003</v>
      </c>
      <c r="CX426" s="28">
        <v>0.13461538461538461</v>
      </c>
      <c r="CY426" s="28">
        <v>0.15342901834939685</v>
      </c>
      <c r="CZ426" s="31">
        <v>6.4164456233421747</v>
      </c>
      <c r="DA426" s="5">
        <v>69.912337662337663</v>
      </c>
      <c r="DB426" s="9"/>
      <c r="DC426" s="9"/>
    </row>
    <row r="427" spans="1:107" ht="20">
      <c r="A427" s="25" t="s">
        <v>621</v>
      </c>
      <c r="B427" s="25" t="s">
        <v>622</v>
      </c>
      <c r="C427" s="26" t="s">
        <v>178</v>
      </c>
      <c r="D427" s="26" t="s">
        <v>1137</v>
      </c>
      <c r="E427" s="32" t="s">
        <v>99</v>
      </c>
      <c r="F427" s="32" t="s">
        <v>1138</v>
      </c>
      <c r="G427" s="27">
        <v>0.95</v>
      </c>
      <c r="H427" s="27">
        <v>3.2657634549015948</v>
      </c>
      <c r="I427" s="28">
        <v>9.0499999999999997E-2</v>
      </c>
      <c r="J427" s="28">
        <v>0.35665159266859431</v>
      </c>
      <c r="K427" s="28">
        <v>4.7E-2</v>
      </c>
      <c r="L427" s="28">
        <v>0.1081</v>
      </c>
      <c r="M427" s="28">
        <v>8.9722999999999997E-2</v>
      </c>
      <c r="N427" s="28">
        <v>0.15001546048611938</v>
      </c>
      <c r="O427" s="28">
        <v>-0.30451567033849725</v>
      </c>
      <c r="P427" s="28">
        <v>-6.2135231242603034E-2</v>
      </c>
      <c r="Q427" s="29">
        <v>4.26</v>
      </c>
      <c r="R427" s="29">
        <v>0</v>
      </c>
      <c r="S427" s="29">
        <v>14.6</v>
      </c>
      <c r="T427" s="29">
        <v>14.6</v>
      </c>
      <c r="U427" s="29">
        <v>18.86</v>
      </c>
      <c r="V427" s="29">
        <v>3.39</v>
      </c>
      <c r="W427" s="29">
        <v>15.469999999999999</v>
      </c>
      <c r="X427" s="30">
        <v>0.179745493107105</v>
      </c>
      <c r="Y427" s="31">
        <v>3.743131868131868E-2</v>
      </c>
      <c r="Z427" s="30">
        <v>0.60631229235880402</v>
      </c>
      <c r="AA427" s="30">
        <v>0.77412513255567339</v>
      </c>
      <c r="AB427" s="30">
        <v>1.5400843881856539</v>
      </c>
      <c r="AC427" s="30">
        <v>3.427230046948357</v>
      </c>
      <c r="AD427" s="29">
        <v>6.0000000000000001E-3</v>
      </c>
      <c r="AE427" s="31">
        <v>-5.3277777777777785E-2</v>
      </c>
      <c r="AF427" s="30">
        <v>3.1622776601683791E-2</v>
      </c>
      <c r="AG427" s="30" t="s">
        <v>100</v>
      </c>
      <c r="AH427" s="31">
        <v>0.23076923076923075</v>
      </c>
      <c r="AI427" s="1">
        <v>1.4057142857142857</v>
      </c>
      <c r="AJ427" s="31">
        <v>7.2081218274111674</v>
      </c>
      <c r="AK427" s="31">
        <v>7.932960893854748</v>
      </c>
      <c r="AL427" s="31" t="s">
        <v>100</v>
      </c>
      <c r="AM427" s="31" t="s">
        <v>100</v>
      </c>
      <c r="AN427" s="31">
        <v>0.44936708860759489</v>
      </c>
      <c r="AO427" s="31">
        <v>3.6692506459948322E-2</v>
      </c>
      <c r="AP427" s="31">
        <v>6.2886178861788613</v>
      </c>
      <c r="AQ427" s="31">
        <v>5.7296296296296285</v>
      </c>
      <c r="AR427" s="31">
        <v>0.74770420492991785</v>
      </c>
      <c r="AS427" s="31">
        <v>0.13324720068906115</v>
      </c>
      <c r="AT427" s="30">
        <v>0</v>
      </c>
      <c r="AU427" s="30">
        <v>0</v>
      </c>
      <c r="AV427" s="28">
        <v>6.7699999999999996E-2</v>
      </c>
      <c r="AW427" s="28">
        <v>5.2499999999999998E-2</v>
      </c>
      <c r="AX427" s="28">
        <v>0.13300000000000001</v>
      </c>
      <c r="AY427" s="28">
        <v>9.3000000000000013E-2</v>
      </c>
      <c r="AZ427" s="30" t="s">
        <v>100</v>
      </c>
      <c r="BA427" s="30" t="s">
        <v>100</v>
      </c>
      <c r="BB427" s="30">
        <v>5.213592233009709E-2</v>
      </c>
      <c r="BC427" s="30">
        <v>8.788022924351635E-2</v>
      </c>
      <c r="BD427" s="30">
        <v>4.6899563318777296E-3</v>
      </c>
      <c r="BE427" s="30">
        <v>2.1484716157205239E-2</v>
      </c>
      <c r="BF427" s="30">
        <v>0.28874172185430463</v>
      </c>
      <c r="BG427" s="30" t="s">
        <v>100</v>
      </c>
      <c r="BH427" s="29">
        <v>0.59099999999999997</v>
      </c>
      <c r="BI427" s="29">
        <v>0.53700000000000003</v>
      </c>
      <c r="BJ427" s="29">
        <v>2.46</v>
      </c>
      <c r="BK427" s="29">
        <v>2.46</v>
      </c>
      <c r="BL427" s="29">
        <v>116.1</v>
      </c>
      <c r="BM427" s="29">
        <v>114.5</v>
      </c>
      <c r="BN427" s="29">
        <v>2.79</v>
      </c>
      <c r="BO427" s="29">
        <v>2.7</v>
      </c>
      <c r="BP427" s="29">
        <v>1.7496953642384105</v>
      </c>
      <c r="BQ427" s="29">
        <v>-4.2329999999999997</v>
      </c>
      <c r="BR427" s="29">
        <v>0</v>
      </c>
      <c r="BS427" s="29">
        <v>0.13100000000000001</v>
      </c>
      <c r="BT427" s="30">
        <v>7.4870176076062445E-2</v>
      </c>
      <c r="BU427" s="29">
        <v>1.6186953642384105</v>
      </c>
      <c r="BV427" s="29">
        <v>4.6389999999999993</v>
      </c>
      <c r="BW427" s="29">
        <v>0.40600000000000003</v>
      </c>
      <c r="BX427" s="29">
        <v>10.3</v>
      </c>
      <c r="BY427" s="29">
        <v>19.91</v>
      </c>
      <c r="BZ427" s="29">
        <v>9.48</v>
      </c>
      <c r="CA427" s="29">
        <v>20.689999999999998</v>
      </c>
      <c r="CB427" s="29">
        <v>0</v>
      </c>
      <c r="CC427" s="31">
        <v>-0.10299999999999999</v>
      </c>
      <c r="CD427" s="31">
        <v>0.151</v>
      </c>
      <c r="CE427" s="31">
        <v>0.36</v>
      </c>
      <c r="CF427" s="31">
        <v>0.29192404813869011</v>
      </c>
      <c r="CG427" s="31">
        <v>0.40510371922938032</v>
      </c>
      <c r="CH427" s="29">
        <v>1.9530000000000001</v>
      </c>
      <c r="CI427" s="29">
        <v>0.74299999999999988</v>
      </c>
      <c r="CJ427" s="29">
        <v>0</v>
      </c>
      <c r="CK427" s="28">
        <f t="shared" si="12"/>
        <v>0</v>
      </c>
      <c r="CL427" s="34">
        <f t="shared" si="13"/>
        <v>5.6114064765587246</v>
      </c>
      <c r="CM427" s="29">
        <v>0.755</v>
      </c>
      <c r="CN427" s="29">
        <v>0.218</v>
      </c>
      <c r="CO427" s="29">
        <v>0.53700000000000003</v>
      </c>
      <c r="CP427" s="29">
        <v>4.26</v>
      </c>
      <c r="CQ427" s="29">
        <v>2.7</v>
      </c>
      <c r="CR427" s="29">
        <v>15.469999999999999</v>
      </c>
      <c r="CS427" s="29" t="s">
        <v>100</v>
      </c>
      <c r="CT427" s="29">
        <v>0</v>
      </c>
      <c r="CU427" s="29">
        <v>2.46</v>
      </c>
      <c r="CV427" s="29">
        <v>20.689999999999998</v>
      </c>
      <c r="CW427" s="29">
        <v>2.79</v>
      </c>
      <c r="CX427" s="28">
        <v>5.213592233009709E-2</v>
      </c>
      <c r="CY427" s="28">
        <v>8.788022924351635E-2</v>
      </c>
      <c r="CZ427" s="31">
        <v>5.5448028673835124</v>
      </c>
      <c r="DA427" s="5">
        <v>7.2859053807419407</v>
      </c>
      <c r="DB427" s="9"/>
      <c r="DC427" s="9"/>
    </row>
    <row r="428" spans="1:107" ht="20">
      <c r="A428" s="25" t="s">
        <v>491</v>
      </c>
      <c r="B428" s="25" t="s">
        <v>492</v>
      </c>
      <c r="C428" s="26" t="s">
        <v>157</v>
      </c>
      <c r="D428" s="26" t="s">
        <v>1137</v>
      </c>
      <c r="E428" s="32" t="s">
        <v>99</v>
      </c>
      <c r="F428" s="32" t="s">
        <v>1138</v>
      </c>
      <c r="G428" s="27">
        <v>0.71</v>
      </c>
      <c r="H428" s="27">
        <v>0.9468283684066684</v>
      </c>
      <c r="I428" s="28">
        <v>9.0499999999999997E-2</v>
      </c>
      <c r="J428" s="28">
        <v>0.14678796734080349</v>
      </c>
      <c r="K428" s="28">
        <v>3.6999999999999998E-2</v>
      </c>
      <c r="L428" s="28">
        <v>9.8099999999999993E-2</v>
      </c>
      <c r="M428" s="28">
        <v>8.1422999999999995E-2</v>
      </c>
      <c r="N428" s="28">
        <v>0.13043835310994978</v>
      </c>
      <c r="O428" s="28">
        <v>-0.34123241178524799</v>
      </c>
      <c r="P428" s="28">
        <v>-8.2806490892511686E-2</v>
      </c>
      <c r="Q428" s="29">
        <v>731.8</v>
      </c>
      <c r="R428" s="29">
        <v>0</v>
      </c>
      <c r="S428" s="29">
        <v>244.1</v>
      </c>
      <c r="T428" s="29">
        <v>244.1</v>
      </c>
      <c r="U428" s="29">
        <v>975.9</v>
      </c>
      <c r="V428" s="29">
        <v>2.5</v>
      </c>
      <c r="W428" s="29">
        <v>973.4</v>
      </c>
      <c r="X428" s="30">
        <v>2.5617378829798135E-3</v>
      </c>
      <c r="Y428" s="31">
        <v>4.3177281671597845E-2</v>
      </c>
      <c r="Z428" s="30">
        <v>0.68605958403597522</v>
      </c>
      <c r="AA428" s="30">
        <v>0.250128086894149</v>
      </c>
      <c r="AB428" s="30">
        <v>2.1853178155774393</v>
      </c>
      <c r="AC428" s="30">
        <v>0.33356108226291337</v>
      </c>
      <c r="AD428" s="29">
        <v>0.104</v>
      </c>
      <c r="AE428" s="31">
        <v>1.7822222222222224</v>
      </c>
      <c r="AF428" s="30">
        <v>0.13784048752090222</v>
      </c>
      <c r="AG428" s="30">
        <v>0.54737183070800377</v>
      </c>
      <c r="AH428" s="31">
        <v>0.30472103004291845</v>
      </c>
      <c r="AI428" s="1">
        <v>1.2919708029197081</v>
      </c>
      <c r="AJ428" s="31" t="s">
        <v>100</v>
      </c>
      <c r="AK428" s="31" t="s">
        <v>100</v>
      </c>
      <c r="AL428" s="31">
        <v>104</v>
      </c>
      <c r="AM428" s="31" t="s">
        <v>100</v>
      </c>
      <c r="AN428" s="31">
        <v>6.5514771709937323</v>
      </c>
      <c r="AO428" s="31">
        <v>2.7635951661631415</v>
      </c>
      <c r="AP428" s="31">
        <v>54.994350282485875</v>
      </c>
      <c r="AQ428" s="31">
        <v>11.371495327102805</v>
      </c>
      <c r="AR428" s="31">
        <v>2.7551655816586469</v>
      </c>
      <c r="AS428" s="31">
        <v>3.6759818731117821</v>
      </c>
      <c r="AT428" s="30" t="s">
        <v>100</v>
      </c>
      <c r="AU428" s="30">
        <v>0</v>
      </c>
      <c r="AV428" s="28" t="s">
        <v>100</v>
      </c>
      <c r="AW428" s="28" t="s">
        <v>100</v>
      </c>
      <c r="AX428" s="28">
        <v>0.21299999999999999</v>
      </c>
      <c r="AY428" s="28">
        <v>0.23899999999999999</v>
      </c>
      <c r="AZ428" s="30" t="s">
        <v>100</v>
      </c>
      <c r="BA428" s="30">
        <v>7.3899999999999993E-2</v>
      </c>
      <c r="BB428" s="30">
        <v>-0.19444444444444448</v>
      </c>
      <c r="BC428" s="30">
        <v>4.7631862217438099E-2</v>
      </c>
      <c r="BD428" s="30">
        <v>-0.1264232430310169</v>
      </c>
      <c r="BE428" s="30">
        <v>6.9493521790341573E-2</v>
      </c>
      <c r="BF428" s="30">
        <v>0</v>
      </c>
      <c r="BG428" s="30">
        <v>2.3599999999999999E-2</v>
      </c>
      <c r="BH428" s="29">
        <v>-12.5</v>
      </c>
      <c r="BI428" s="29">
        <v>-32.200000000000003</v>
      </c>
      <c r="BJ428" s="29">
        <v>17.7</v>
      </c>
      <c r="BK428" s="29">
        <v>17.7</v>
      </c>
      <c r="BL428" s="29">
        <v>264.8</v>
      </c>
      <c r="BM428" s="29">
        <v>254.7</v>
      </c>
      <c r="BN428" s="29">
        <v>89</v>
      </c>
      <c r="BO428" s="29">
        <v>85.6</v>
      </c>
      <c r="BP428" s="29">
        <v>17.7</v>
      </c>
      <c r="BQ428" s="29">
        <v>-4.2300000000000004</v>
      </c>
      <c r="BR428" s="29">
        <v>0</v>
      </c>
      <c r="BS428" s="29">
        <v>85.7</v>
      </c>
      <c r="BT428" s="30">
        <v>4.8418079096045199</v>
      </c>
      <c r="BU428" s="29">
        <v>-68</v>
      </c>
      <c r="BV428" s="29">
        <v>-113.67</v>
      </c>
      <c r="BW428" s="29">
        <v>-117.9</v>
      </c>
      <c r="BX428" s="29">
        <v>165.6</v>
      </c>
      <c r="BY428" s="29">
        <v>371.6</v>
      </c>
      <c r="BZ428" s="29">
        <v>111.7</v>
      </c>
      <c r="CA428" s="29">
        <v>353.3</v>
      </c>
      <c r="CB428" s="29">
        <v>0</v>
      </c>
      <c r="CC428" s="31">
        <v>0.503</v>
      </c>
      <c r="CD428" s="31">
        <v>0.92300000000000004</v>
      </c>
      <c r="CE428" s="31">
        <v>0.36</v>
      </c>
      <c r="CF428" s="31" t="s">
        <v>100</v>
      </c>
      <c r="CG428" s="31" t="s">
        <v>100</v>
      </c>
      <c r="CH428" s="29" t="s">
        <v>100</v>
      </c>
      <c r="CI428" s="29" t="s">
        <v>100</v>
      </c>
      <c r="CJ428" s="29">
        <v>0</v>
      </c>
      <c r="CK428" s="28">
        <f t="shared" si="12"/>
        <v>0</v>
      </c>
      <c r="CL428" s="34">
        <f t="shared" si="13"/>
        <v>0.74950467025191059</v>
      </c>
      <c r="CM428" s="29" t="s">
        <v>100</v>
      </c>
      <c r="CN428" s="29" t="s">
        <v>100</v>
      </c>
      <c r="CO428" s="29" t="s">
        <v>100</v>
      </c>
      <c r="CP428" s="29" t="s">
        <v>100</v>
      </c>
      <c r="CQ428" s="29">
        <v>85.6</v>
      </c>
      <c r="CR428" s="29">
        <v>973.4</v>
      </c>
      <c r="CS428" s="29" t="s">
        <v>100</v>
      </c>
      <c r="CT428" s="29">
        <v>0</v>
      </c>
      <c r="CU428" s="29">
        <v>17.7</v>
      </c>
      <c r="CV428" s="29">
        <v>353.3</v>
      </c>
      <c r="CW428" s="29">
        <v>89</v>
      </c>
      <c r="CX428" s="28">
        <v>-0.19444444444444448</v>
      </c>
      <c r="CY428" s="28">
        <v>4.7631862217438099E-2</v>
      </c>
      <c r="CZ428" s="31">
        <v>10.937078651685393</v>
      </c>
      <c r="DA428" s="5">
        <v>-1.4854368932038828</v>
      </c>
      <c r="DB428" s="9"/>
      <c r="DC428" s="9"/>
    </row>
    <row r="429" spans="1:107" ht="20">
      <c r="A429" s="25" t="s">
        <v>476</v>
      </c>
      <c r="B429" s="25" t="s">
        <v>477</v>
      </c>
      <c r="C429" s="26" t="s">
        <v>129</v>
      </c>
      <c r="D429" s="26" t="s">
        <v>1137</v>
      </c>
      <c r="E429" s="32" t="s">
        <v>99</v>
      </c>
      <c r="F429" s="32" t="s">
        <v>1138</v>
      </c>
      <c r="G429" s="27">
        <v>0.93</v>
      </c>
      <c r="H429" s="27">
        <v>1.8953290529695026</v>
      </c>
      <c r="I429" s="28">
        <v>9.0499999999999997E-2</v>
      </c>
      <c r="J429" s="28">
        <v>0.23262727929374</v>
      </c>
      <c r="K429" s="28">
        <v>3.2000000000000001E-2</v>
      </c>
      <c r="L429" s="28">
        <v>9.3100000000000002E-2</v>
      </c>
      <c r="M429" s="28">
        <v>7.7272999999999994E-2</v>
      </c>
      <c r="N429" s="28">
        <v>0.15350223286951956</v>
      </c>
      <c r="O429" s="28">
        <v>-0.24729144841335465</v>
      </c>
      <c r="P429" s="28">
        <v>-0.14351855599141153</v>
      </c>
      <c r="Q429" s="29">
        <v>186.9</v>
      </c>
      <c r="R429" s="29">
        <v>0</v>
      </c>
      <c r="S429" s="29">
        <v>194</v>
      </c>
      <c r="T429" s="29">
        <v>194</v>
      </c>
      <c r="U429" s="29">
        <v>380.9</v>
      </c>
      <c r="V429" s="29">
        <v>43.6</v>
      </c>
      <c r="W429" s="29">
        <v>337.29999999999995</v>
      </c>
      <c r="X429" s="30">
        <v>0.11446573903911789</v>
      </c>
      <c r="Y429" s="31">
        <v>2.9946966644524061E-2</v>
      </c>
      <c r="Z429" s="30">
        <v>0.34501155966565894</v>
      </c>
      <c r="AA429" s="30">
        <v>0.50932003150433192</v>
      </c>
      <c r="AB429" s="30">
        <v>0.52674450176486554</v>
      </c>
      <c r="AC429" s="30">
        <v>1.0379882289994649</v>
      </c>
      <c r="AD429" s="29">
        <v>0.02</v>
      </c>
      <c r="AE429" s="31">
        <v>0.70886111111111116</v>
      </c>
      <c r="AF429" s="30">
        <v>4.4721359549995794E-2</v>
      </c>
      <c r="AG429" s="30">
        <v>0.36559711432121561</v>
      </c>
      <c r="AH429" s="31">
        <v>0.29629629629629634</v>
      </c>
      <c r="AI429" s="1">
        <v>0.73463687150837986</v>
      </c>
      <c r="AJ429" s="31">
        <v>353.97727272727275</v>
      </c>
      <c r="AK429" s="31" t="s">
        <v>100</v>
      </c>
      <c r="AL429" s="31" t="s">
        <v>100</v>
      </c>
      <c r="AM429" s="31" t="s">
        <v>100</v>
      </c>
      <c r="AN429" s="31">
        <v>0.50746673907140916</v>
      </c>
      <c r="AO429" s="31">
        <v>0.65740415054519874</v>
      </c>
      <c r="AP429" s="31">
        <v>64.125475285171092</v>
      </c>
      <c r="AQ429" s="31">
        <v>7.8992974238875862</v>
      </c>
      <c r="AR429" s="31">
        <v>0.65077512275590621</v>
      </c>
      <c r="AS429" s="31">
        <v>1.186422792824481</v>
      </c>
      <c r="AT429" s="30" t="s">
        <v>100</v>
      </c>
      <c r="AU429" s="30">
        <v>4.1037988228999466E-3</v>
      </c>
      <c r="AV429" s="28" t="e">
        <v>#VALUE!</v>
      </c>
      <c r="AW429" s="28" t="e">
        <v>#VALUE!</v>
      </c>
      <c r="AX429" s="28">
        <v>-9.0299999999999991E-2</v>
      </c>
      <c r="AY429" s="28">
        <v>0.13500000000000001</v>
      </c>
      <c r="AZ429" s="30" t="s">
        <v>100</v>
      </c>
      <c r="BA429" s="30" t="s">
        <v>100</v>
      </c>
      <c r="BB429" s="30">
        <v>-1.4664169119614667E-2</v>
      </c>
      <c r="BC429" s="30">
        <v>9.983676878108038E-3</v>
      </c>
      <c r="BD429" s="30">
        <v>-2.0539730134932533E-2</v>
      </c>
      <c r="BE429" s="30">
        <v>1.9715142428785606E-2</v>
      </c>
      <c r="BF429" s="30">
        <v>0</v>
      </c>
      <c r="BG429" s="30">
        <v>0.12240000000000001</v>
      </c>
      <c r="BH429" s="29">
        <v>0.52800000000000002</v>
      </c>
      <c r="BI429" s="29">
        <v>-5.48</v>
      </c>
      <c r="BJ429" s="29">
        <v>5.26</v>
      </c>
      <c r="BK429" s="29">
        <v>5.26</v>
      </c>
      <c r="BL429" s="29">
        <v>284.3</v>
      </c>
      <c r="BM429" s="29">
        <v>266.8</v>
      </c>
      <c r="BN429" s="29">
        <v>45.2</v>
      </c>
      <c r="BO429" s="29">
        <v>42.7</v>
      </c>
      <c r="BP429" s="29">
        <v>5.26</v>
      </c>
      <c r="BQ429" s="29">
        <v>11.600000000000001</v>
      </c>
      <c r="BR429" s="29">
        <v>0</v>
      </c>
      <c r="BS429" s="29">
        <v>22.2</v>
      </c>
      <c r="BT429" s="30">
        <v>4.2205323193916353</v>
      </c>
      <c r="BU429" s="29">
        <v>-16.939999999999998</v>
      </c>
      <c r="BV429" s="29">
        <v>-39.28</v>
      </c>
      <c r="BW429" s="29">
        <v>-27.68</v>
      </c>
      <c r="BX429" s="29">
        <v>373.7</v>
      </c>
      <c r="BY429" s="29">
        <v>526.8599999999999</v>
      </c>
      <c r="BZ429" s="29">
        <v>368.3</v>
      </c>
      <c r="CA429" s="29">
        <v>518.30499999999995</v>
      </c>
      <c r="CB429" s="29">
        <v>-0.76700000000000002</v>
      </c>
      <c r="CC429" s="31">
        <v>0.109</v>
      </c>
      <c r="CD429" s="31">
        <v>0.55200000000000005</v>
      </c>
      <c r="CE429" s="31">
        <v>0.36</v>
      </c>
      <c r="CF429" s="31">
        <v>0.88709262944469192</v>
      </c>
      <c r="CG429" s="31">
        <v>2.2544259827664068</v>
      </c>
      <c r="CH429" s="29">
        <v>12.307400000000001</v>
      </c>
      <c r="CI429" s="29">
        <v>29.525400000000008</v>
      </c>
      <c r="CJ429" s="29">
        <v>-0.76700000000000002</v>
      </c>
      <c r="CK429" s="28" t="str">
        <f t="shared" si="12"/>
        <v>NA</v>
      </c>
      <c r="CL429" s="34">
        <f t="shared" si="13"/>
        <v>0.54851872931960921</v>
      </c>
      <c r="CM429" s="29" t="s">
        <v>100</v>
      </c>
      <c r="CN429" s="29" t="s">
        <v>100</v>
      </c>
      <c r="CO429" s="29" t="s">
        <v>100</v>
      </c>
      <c r="CP429" s="29" t="s">
        <v>100</v>
      </c>
      <c r="CQ429" s="29">
        <v>42.7</v>
      </c>
      <c r="CR429" s="29">
        <v>337.29999999999995</v>
      </c>
      <c r="CS429" s="29">
        <v>-39.28</v>
      </c>
      <c r="CT429" s="29">
        <v>0</v>
      </c>
      <c r="CU429" s="29">
        <v>5.26</v>
      </c>
      <c r="CV429" s="29">
        <v>518.30499999999995</v>
      </c>
      <c r="CW429" s="29">
        <v>45.2</v>
      </c>
      <c r="CX429" s="28">
        <v>-1.4664169119614667E-2</v>
      </c>
      <c r="CY429" s="28">
        <v>9.983676878108038E-3</v>
      </c>
      <c r="CZ429" s="31">
        <v>7.462389380530972</v>
      </c>
      <c r="DA429" s="5" t="s">
        <v>100</v>
      </c>
      <c r="DB429" s="9"/>
      <c r="DC429" s="9"/>
    </row>
    <row r="430" spans="1:107" ht="20">
      <c r="A430" s="25" t="s">
        <v>485</v>
      </c>
      <c r="B430" s="25" t="s">
        <v>486</v>
      </c>
      <c r="C430" s="26" t="s">
        <v>106</v>
      </c>
      <c r="D430" s="26" t="s">
        <v>1137</v>
      </c>
      <c r="E430" s="32" t="s">
        <v>99</v>
      </c>
      <c r="F430" s="32" t="s">
        <v>1138</v>
      </c>
      <c r="G430" s="27">
        <v>0.89</v>
      </c>
      <c r="H430" s="27">
        <v>0.89715782997762872</v>
      </c>
      <c r="I430" s="28">
        <v>9.0499999999999997E-2</v>
      </c>
      <c r="J430" s="28">
        <v>0.1422927836129754</v>
      </c>
      <c r="K430" s="28">
        <v>3.2000000000000001E-2</v>
      </c>
      <c r="L430" s="28">
        <v>9.3100000000000002E-2</v>
      </c>
      <c r="M430" s="28">
        <v>7.7272999999999994E-2</v>
      </c>
      <c r="N430" s="28">
        <v>0.1415782804963493</v>
      </c>
      <c r="O430" s="28">
        <v>0.14881233768082516</v>
      </c>
      <c r="P430" s="28">
        <v>6.3205091449481721E-2</v>
      </c>
      <c r="Q430" s="29">
        <v>174.6</v>
      </c>
      <c r="R430" s="29">
        <v>0</v>
      </c>
      <c r="S430" s="29">
        <v>1.94</v>
      </c>
      <c r="T430" s="29">
        <v>1.94</v>
      </c>
      <c r="U430" s="29">
        <v>176.54</v>
      </c>
      <c r="V430" s="29">
        <v>21.8</v>
      </c>
      <c r="W430" s="29">
        <v>154.73999999999998</v>
      </c>
      <c r="X430" s="30">
        <v>0.1234847626600204</v>
      </c>
      <c r="Y430" s="31">
        <v>0.39057805552217278</v>
      </c>
      <c r="Z430" s="30">
        <v>2.3334135193649266E-2</v>
      </c>
      <c r="AA430" s="30">
        <v>1.098901098901099E-2</v>
      </c>
      <c r="AB430" s="30">
        <v>2.3891625615763544E-2</v>
      </c>
      <c r="AC430" s="30">
        <v>1.1111111111111112E-2</v>
      </c>
      <c r="AD430" s="29">
        <v>7.0000000000000007E-2</v>
      </c>
      <c r="AE430" s="31">
        <v>1.079</v>
      </c>
      <c r="AF430" s="30">
        <v>0.13038404810405299</v>
      </c>
      <c r="AG430" s="30">
        <v>0.49699331277309594</v>
      </c>
      <c r="AH430" s="31">
        <v>0.32960893854748602</v>
      </c>
      <c r="AI430" s="1">
        <v>7950</v>
      </c>
      <c r="AJ430" s="31">
        <v>7.7946428571428577</v>
      </c>
      <c r="AK430" s="31">
        <v>8.0833333333333321</v>
      </c>
      <c r="AL430" s="31">
        <v>11.666666666666668</v>
      </c>
      <c r="AM430" s="31">
        <v>1.9486607142857144</v>
      </c>
      <c r="AN430" s="31">
        <v>2.1502463054187189</v>
      </c>
      <c r="AO430" s="31">
        <v>0.65295437546746449</v>
      </c>
      <c r="AP430" s="31">
        <v>9.7320754716981117</v>
      </c>
      <c r="AQ430" s="31">
        <v>8.1442105263157885</v>
      </c>
      <c r="AR430" s="31">
        <v>2.5226605803716984</v>
      </c>
      <c r="AS430" s="31">
        <v>0.57868362004487661</v>
      </c>
      <c r="AT430" s="30">
        <v>0.24583333333333329</v>
      </c>
      <c r="AU430" s="30">
        <v>3.0412371134020618E-2</v>
      </c>
      <c r="AV430" s="28" t="s">
        <v>100</v>
      </c>
      <c r="AW430" s="28" t="s">
        <v>100</v>
      </c>
      <c r="AX430" s="28" t="s">
        <v>100</v>
      </c>
      <c r="AY430" s="28" t="s">
        <v>100</v>
      </c>
      <c r="AZ430" s="30">
        <v>0.04</v>
      </c>
      <c r="BA430" s="30">
        <v>0.32799999999999996</v>
      </c>
      <c r="BB430" s="30">
        <v>0.29110512129380056</v>
      </c>
      <c r="BC430" s="30">
        <v>0.20478337194583102</v>
      </c>
      <c r="BD430" s="30">
        <v>8.1172491544532127E-2</v>
      </c>
      <c r="BE430" s="30">
        <v>5.9751972942502812E-2</v>
      </c>
      <c r="BF430" s="30">
        <v>0.27617449664429533</v>
      </c>
      <c r="BG430" s="30">
        <v>9.2100000000000012E-3</v>
      </c>
      <c r="BH430" s="29">
        <v>22.4</v>
      </c>
      <c r="BI430" s="29">
        <v>21.6</v>
      </c>
      <c r="BJ430" s="29">
        <v>15.9</v>
      </c>
      <c r="BK430" s="29">
        <v>15.9</v>
      </c>
      <c r="BL430" s="29">
        <v>267.39999999999998</v>
      </c>
      <c r="BM430" s="29">
        <v>266.10000000000002</v>
      </c>
      <c r="BN430" s="29">
        <v>18.3</v>
      </c>
      <c r="BO430" s="29">
        <v>19</v>
      </c>
      <c r="BP430" s="29">
        <v>11.508825503355704</v>
      </c>
      <c r="BQ430" s="29">
        <v>0</v>
      </c>
      <c r="BR430" s="29">
        <v>0</v>
      </c>
      <c r="BS430" s="29">
        <v>2.46</v>
      </c>
      <c r="BT430" s="30">
        <v>0.21374900499470789</v>
      </c>
      <c r="BU430" s="29">
        <v>9.0488255033557046</v>
      </c>
      <c r="BV430" s="29">
        <v>19.14</v>
      </c>
      <c r="BW430" s="29">
        <v>19.14</v>
      </c>
      <c r="BX430" s="29">
        <v>74.2</v>
      </c>
      <c r="BY430" s="29">
        <v>56.2</v>
      </c>
      <c r="BZ430" s="29">
        <v>81.2</v>
      </c>
      <c r="CA430" s="29">
        <v>61.34</v>
      </c>
      <c r="CB430" s="29">
        <v>-5.31</v>
      </c>
      <c r="CC430" s="31">
        <v>0.432</v>
      </c>
      <c r="CD430" s="31">
        <v>0.3</v>
      </c>
      <c r="CE430" s="31">
        <v>0.36</v>
      </c>
      <c r="CF430" s="31" t="s">
        <v>100</v>
      </c>
      <c r="CG430" s="31" t="s">
        <v>100</v>
      </c>
      <c r="CH430" s="29" t="s">
        <v>100</v>
      </c>
      <c r="CI430" s="29" t="s">
        <v>100</v>
      </c>
      <c r="CJ430" s="29">
        <v>-5.31</v>
      </c>
      <c r="CK430" s="28">
        <f t="shared" si="12"/>
        <v>-0.27742946708463945</v>
      </c>
      <c r="CL430" s="34">
        <f t="shared" si="13"/>
        <v>4.3593087707857832</v>
      </c>
      <c r="CM430" s="29">
        <v>29.8</v>
      </c>
      <c r="CN430" s="29">
        <v>8.23</v>
      </c>
      <c r="CO430" s="29">
        <v>21.6</v>
      </c>
      <c r="CP430" s="29">
        <v>174.6</v>
      </c>
      <c r="CQ430" s="29">
        <v>19</v>
      </c>
      <c r="CR430" s="29">
        <v>154.73999999999998</v>
      </c>
      <c r="CS430" s="29">
        <v>19.14</v>
      </c>
      <c r="CT430" s="29">
        <v>0</v>
      </c>
      <c r="CU430" s="29">
        <v>15.9</v>
      </c>
      <c r="CV430" s="29">
        <v>61.34</v>
      </c>
      <c r="CW430" s="29">
        <v>18.3</v>
      </c>
      <c r="CX430" s="28">
        <v>0.29110512129380056</v>
      </c>
      <c r="CY430" s="28">
        <v>0.20478337194583102</v>
      </c>
      <c r="CZ430" s="31">
        <v>8.4557377049180307</v>
      </c>
      <c r="DA430" s="5" t="s">
        <v>100</v>
      </c>
      <c r="DB430" s="9"/>
      <c r="DC430" s="9"/>
    </row>
    <row r="431" spans="1:107" ht="20">
      <c r="A431" s="25" t="s">
        <v>1013</v>
      </c>
      <c r="B431" s="25" t="s">
        <v>1014</v>
      </c>
      <c r="C431" s="26" t="s">
        <v>113</v>
      </c>
      <c r="D431" s="26" t="s">
        <v>1137</v>
      </c>
      <c r="E431" s="32" t="s">
        <v>99</v>
      </c>
      <c r="F431" s="32" t="s">
        <v>1138</v>
      </c>
      <c r="G431" s="27">
        <v>0.73</v>
      </c>
      <c r="H431" s="27">
        <v>0.84431813705481962</v>
      </c>
      <c r="I431" s="28">
        <v>9.0499999999999997E-2</v>
      </c>
      <c r="J431" s="28">
        <v>0.13751079140346117</v>
      </c>
      <c r="K431" s="28">
        <v>4.7E-2</v>
      </c>
      <c r="L431" s="28">
        <v>0.1081</v>
      </c>
      <c r="M431" s="28">
        <v>8.9722999999999997E-2</v>
      </c>
      <c r="N431" s="28">
        <v>0.12647736270622476</v>
      </c>
      <c r="O431" s="28">
        <v>-0.11929992878365286</v>
      </c>
      <c r="P431" s="28">
        <v>-7.9897174561814652E-2</v>
      </c>
      <c r="Q431" s="29">
        <v>316.39999999999998</v>
      </c>
      <c r="R431" s="29">
        <v>0.68129154649634205</v>
      </c>
      <c r="S431" s="29">
        <v>94.3</v>
      </c>
      <c r="T431" s="29">
        <v>94.981291546496337</v>
      </c>
      <c r="U431" s="29">
        <v>411.3812915464963</v>
      </c>
      <c r="V431" s="29">
        <v>68.599999999999994</v>
      </c>
      <c r="W431" s="29">
        <v>342.78129154649628</v>
      </c>
      <c r="X431" s="30">
        <v>0.16675527402355508</v>
      </c>
      <c r="Y431" s="31">
        <v>0.70620378803081052</v>
      </c>
      <c r="Z431" s="30">
        <v>0.31348896514925662</v>
      </c>
      <c r="AA431" s="30">
        <v>0.2308838381770725</v>
      </c>
      <c r="AB431" s="30">
        <v>0.45664082474277085</v>
      </c>
      <c r="AC431" s="30">
        <v>0.30019371538083545</v>
      </c>
      <c r="AD431" s="29">
        <v>4.9000000000000002E-2</v>
      </c>
      <c r="AE431" s="31">
        <v>0.40866666666666673</v>
      </c>
      <c r="AF431" s="30">
        <v>6.3245553203367583E-2</v>
      </c>
      <c r="AG431" s="30" t="s">
        <v>100</v>
      </c>
      <c r="AH431" s="31">
        <v>0.33333333333333331</v>
      </c>
      <c r="AI431" s="1">
        <v>1.9535519125683061</v>
      </c>
      <c r="AJ431" s="31">
        <v>30.42307692307692</v>
      </c>
      <c r="AK431" s="31">
        <v>92.514619883040936</v>
      </c>
      <c r="AL431" s="31">
        <v>24.5</v>
      </c>
      <c r="AM431" s="31" t="s">
        <v>100</v>
      </c>
      <c r="AN431" s="31">
        <v>1.5211538461538461</v>
      </c>
      <c r="AO431" s="31">
        <v>0.93471196454948291</v>
      </c>
      <c r="AP431" s="31">
        <v>23.79807267494952</v>
      </c>
      <c r="AQ431" s="31">
        <v>13.799568902838015</v>
      </c>
      <c r="AR431" s="31">
        <v>1.4787083461710568</v>
      </c>
      <c r="AS431" s="31">
        <v>1.012647833224509</v>
      </c>
      <c r="AT431" s="30">
        <v>0.16081871345029242</v>
      </c>
      <c r="AU431" s="30">
        <v>1.7383059418457651E-3</v>
      </c>
      <c r="AV431" s="28">
        <v>-0.16200000000000001</v>
      </c>
      <c r="AW431" s="28">
        <v>-0.13600000000000001</v>
      </c>
      <c r="AX431" s="28">
        <v>0.26500000000000001</v>
      </c>
      <c r="AY431" s="28">
        <v>0.26800000000000002</v>
      </c>
      <c r="AZ431" s="30" t="s">
        <v>100</v>
      </c>
      <c r="BA431" s="30">
        <v>0.23699999999999999</v>
      </c>
      <c r="BB431" s="30">
        <v>1.8210862619808307E-2</v>
      </c>
      <c r="BC431" s="30">
        <v>4.6580188144410103E-2</v>
      </c>
      <c r="BD431" s="30">
        <v>9.7630602340850695E-3</v>
      </c>
      <c r="BE431" s="30">
        <v>4.1118303427635547E-2</v>
      </c>
      <c r="BF431" s="30">
        <v>0.4783362218370884</v>
      </c>
      <c r="BG431" s="30">
        <v>4.1799999999999997E-2</v>
      </c>
      <c r="BH431" s="29">
        <v>10.4</v>
      </c>
      <c r="BI431" s="29">
        <v>3.42</v>
      </c>
      <c r="BJ431" s="29">
        <v>14.3</v>
      </c>
      <c r="BK431" s="29">
        <v>14.403741690700732</v>
      </c>
      <c r="BL431" s="29">
        <v>338.5</v>
      </c>
      <c r="BM431" s="29">
        <v>350.3</v>
      </c>
      <c r="BN431" s="29">
        <v>21.7</v>
      </c>
      <c r="BO431" s="29">
        <v>24.84</v>
      </c>
      <c r="BP431" s="29">
        <v>7.5139103100535891</v>
      </c>
      <c r="BQ431" s="29">
        <v>8.7000000000000028</v>
      </c>
      <c r="BR431" s="29">
        <v>0</v>
      </c>
      <c r="BS431" s="29">
        <v>65.400000000000006</v>
      </c>
      <c r="BT431" s="30">
        <v>8.70385688693875</v>
      </c>
      <c r="BU431" s="29">
        <v>-57.886089689946417</v>
      </c>
      <c r="BV431" s="29">
        <v>-70.680000000000007</v>
      </c>
      <c r="BW431" s="29">
        <v>-61.980000000000004</v>
      </c>
      <c r="BX431" s="29">
        <v>187.8</v>
      </c>
      <c r="BY431" s="29">
        <v>161.31129154649631</v>
      </c>
      <c r="BZ431" s="29">
        <v>208</v>
      </c>
      <c r="CA431" s="29">
        <v>231.81129154649634</v>
      </c>
      <c r="CB431" s="29">
        <v>-0.55000000000000004</v>
      </c>
      <c r="CC431" s="31">
        <v>-0.17100000000000001</v>
      </c>
      <c r="CD431" s="31">
        <v>0.79300000000000004</v>
      </c>
      <c r="CE431" s="31">
        <v>0.36</v>
      </c>
      <c r="CF431" s="31">
        <v>0.84742754482290672</v>
      </c>
      <c r="CG431" s="31">
        <v>1.0366870497170779</v>
      </c>
      <c r="CH431" s="29">
        <v>7.6098888888888894</v>
      </c>
      <c r="CI431" s="29">
        <v>3.8271111111111114</v>
      </c>
      <c r="CJ431" s="29">
        <v>-1.0270000000000001</v>
      </c>
      <c r="CK431" s="28" t="str">
        <f t="shared" si="12"/>
        <v>NA</v>
      </c>
      <c r="CL431" s="34">
        <f t="shared" si="13"/>
        <v>1.4602394807506787</v>
      </c>
      <c r="CM431" s="29">
        <v>5.77</v>
      </c>
      <c r="CN431" s="29">
        <v>2.76</v>
      </c>
      <c r="CO431" s="29">
        <v>3.42</v>
      </c>
      <c r="CP431" s="29">
        <v>316.39999999999998</v>
      </c>
      <c r="CQ431" s="29">
        <v>24.84</v>
      </c>
      <c r="CR431" s="29">
        <v>342.78129154649628</v>
      </c>
      <c r="CS431" s="29">
        <v>-70.680000000000007</v>
      </c>
      <c r="CT431" s="29">
        <v>0</v>
      </c>
      <c r="CU431" s="29">
        <v>14.403741690700732</v>
      </c>
      <c r="CV431" s="29">
        <v>231.81129154649634</v>
      </c>
      <c r="CW431" s="29">
        <v>21.7</v>
      </c>
      <c r="CX431" s="28">
        <v>1.8210862619808307E-2</v>
      </c>
      <c r="CY431" s="28">
        <v>4.6580188144410103E-2</v>
      </c>
      <c r="CZ431" s="31">
        <v>15.796372882327018</v>
      </c>
      <c r="DA431" s="5">
        <v>3.0691964285714288</v>
      </c>
      <c r="DB431" s="9"/>
      <c r="DC431" s="9"/>
    </row>
    <row r="432" spans="1:107" ht="20">
      <c r="A432" s="25" t="s">
        <v>759</v>
      </c>
      <c r="B432" s="25" t="s">
        <v>760</v>
      </c>
      <c r="C432" s="26" t="s">
        <v>146</v>
      </c>
      <c r="D432" s="26" t="s">
        <v>1137</v>
      </c>
      <c r="E432" s="32" t="s">
        <v>99</v>
      </c>
      <c r="F432" s="32" t="s">
        <v>1138</v>
      </c>
      <c r="G432" s="27">
        <v>0.45</v>
      </c>
      <c r="H432" s="27">
        <v>0.45455595538286209</v>
      </c>
      <c r="I432" s="28">
        <v>9.0499999999999997E-2</v>
      </c>
      <c r="J432" s="28">
        <v>0.10223731396214902</v>
      </c>
      <c r="K432" s="28">
        <v>2.7E-2</v>
      </c>
      <c r="L432" s="28">
        <v>8.8099999999999998E-2</v>
      </c>
      <c r="M432" s="28">
        <v>7.3122999999999994E-2</v>
      </c>
      <c r="N432" s="28">
        <v>0.10189390751646536</v>
      </c>
      <c r="O432" s="28">
        <v>0.12914302367439517</v>
      </c>
      <c r="P432" s="28">
        <v>0.11789690755456676</v>
      </c>
      <c r="Q432" s="29">
        <v>237.1</v>
      </c>
      <c r="R432" s="29">
        <v>0</v>
      </c>
      <c r="S432" s="29">
        <v>2.83</v>
      </c>
      <c r="T432" s="29">
        <v>2.83</v>
      </c>
      <c r="U432" s="29">
        <v>239.93</v>
      </c>
      <c r="V432" s="29">
        <v>0.56699999999999995</v>
      </c>
      <c r="W432" s="29">
        <v>239.363</v>
      </c>
      <c r="X432" s="30">
        <v>2.3631892635351975E-3</v>
      </c>
      <c r="Y432" s="31">
        <v>4.1666666666666664E-2</v>
      </c>
      <c r="Z432" s="30">
        <v>2.579057687050032E-2</v>
      </c>
      <c r="AA432" s="30">
        <v>1.179510690618097E-2</v>
      </c>
      <c r="AB432" s="30">
        <v>2.64733395696913E-2</v>
      </c>
      <c r="AC432" s="30">
        <v>1.1935892028679883E-2</v>
      </c>
      <c r="AD432" s="29">
        <v>0.32900000000000001</v>
      </c>
      <c r="AE432" s="31">
        <v>1.3094166666666669</v>
      </c>
      <c r="AF432" s="30">
        <v>0.2073644135332772</v>
      </c>
      <c r="AG432" s="30">
        <v>0.22568964077575288</v>
      </c>
      <c r="AH432" s="31">
        <v>0.10953058321479375</v>
      </c>
      <c r="AI432" s="1">
        <v>27.809523809523807</v>
      </c>
      <c r="AJ432" s="31">
        <v>8.2041522491349479</v>
      </c>
      <c r="AK432" s="31">
        <v>10.175965665236051</v>
      </c>
      <c r="AL432" s="31" t="s">
        <v>100</v>
      </c>
      <c r="AM432" s="31" t="s">
        <v>100</v>
      </c>
      <c r="AN432" s="31">
        <v>2.2179607109448081</v>
      </c>
      <c r="AO432" s="31">
        <v>4.5421455938697317</v>
      </c>
      <c r="AP432" s="31">
        <v>8.1973630136986309</v>
      </c>
      <c r="AQ432" s="31">
        <v>8.0593602693602691</v>
      </c>
      <c r="AR432" s="31">
        <v>2.1927118162747448</v>
      </c>
      <c r="AS432" s="31">
        <v>4.5854980842911877</v>
      </c>
      <c r="AT432" s="30">
        <v>0.27167381974248928</v>
      </c>
      <c r="AU432" s="30">
        <v>2.6697595951075497E-2</v>
      </c>
      <c r="AV432" s="28">
        <v>9.4100000000000003E-2</v>
      </c>
      <c r="AW432" s="28">
        <v>9.7599999999999992E-2</v>
      </c>
      <c r="AX432" s="28">
        <v>0.13900000000000001</v>
      </c>
      <c r="AY432" s="28">
        <v>0.17</v>
      </c>
      <c r="AZ432" s="30" t="s">
        <v>100</v>
      </c>
      <c r="BA432" s="30" t="s">
        <v>100</v>
      </c>
      <c r="BB432" s="30">
        <v>0.2313803376365442</v>
      </c>
      <c r="BC432" s="30">
        <v>0.21979081507103213</v>
      </c>
      <c r="BD432" s="30">
        <v>0.50652173913043474</v>
      </c>
      <c r="BE432" s="30">
        <v>0.63478260869565217</v>
      </c>
      <c r="BF432" s="30">
        <v>0.1517730496453901</v>
      </c>
      <c r="BG432" s="30">
        <v>5.3499999999999999E-2</v>
      </c>
      <c r="BH432" s="29">
        <v>28.9</v>
      </c>
      <c r="BI432" s="29">
        <v>23.3</v>
      </c>
      <c r="BJ432" s="29">
        <v>29.2</v>
      </c>
      <c r="BK432" s="29">
        <v>29.2</v>
      </c>
      <c r="BL432" s="29">
        <v>52.2</v>
      </c>
      <c r="BM432" s="29">
        <v>46</v>
      </c>
      <c r="BN432" s="29">
        <v>35.700000000000003</v>
      </c>
      <c r="BO432" s="29">
        <v>29.7</v>
      </c>
      <c r="BP432" s="29">
        <v>24.76822695035461</v>
      </c>
      <c r="BQ432" s="29">
        <v>8.7200000000000006</v>
      </c>
      <c r="BR432" s="29">
        <v>0</v>
      </c>
      <c r="BS432" s="29">
        <v>-0.22500000000000001</v>
      </c>
      <c r="BT432" s="30">
        <v>-9.0842190864525597E-3</v>
      </c>
      <c r="BU432" s="29">
        <v>24.993226950354611</v>
      </c>
      <c r="BV432" s="29">
        <v>14.805000000000001</v>
      </c>
      <c r="BW432" s="29">
        <v>23.525000000000002</v>
      </c>
      <c r="BX432" s="29">
        <v>100.7</v>
      </c>
      <c r="BY432" s="29">
        <v>112.69</v>
      </c>
      <c r="BZ432" s="29">
        <v>106.9</v>
      </c>
      <c r="CA432" s="29">
        <v>109.16300000000001</v>
      </c>
      <c r="CB432" s="29">
        <v>-6.33</v>
      </c>
      <c r="CC432" s="31">
        <v>0.312</v>
      </c>
      <c r="CD432" s="31">
        <v>0.79500000000000004</v>
      </c>
      <c r="CE432" s="31">
        <v>0.36</v>
      </c>
      <c r="CF432" s="31">
        <v>0.53059039012741649</v>
      </c>
      <c r="CG432" s="31">
        <v>0.70582226598861852</v>
      </c>
      <c r="CH432" s="29">
        <v>18.362000000000002</v>
      </c>
      <c r="CI432" s="29">
        <v>12.965</v>
      </c>
      <c r="CJ432" s="29">
        <v>-6.33</v>
      </c>
      <c r="CK432" s="28">
        <f t="shared" si="12"/>
        <v>-0.42755825734549135</v>
      </c>
      <c r="CL432" s="34">
        <f t="shared" si="13"/>
        <v>0.47818400007328488</v>
      </c>
      <c r="CM432" s="29">
        <v>28.2</v>
      </c>
      <c r="CN432" s="29">
        <v>4.28</v>
      </c>
      <c r="CO432" s="29">
        <v>23.3</v>
      </c>
      <c r="CP432" s="29">
        <v>237.1</v>
      </c>
      <c r="CQ432" s="29">
        <v>29.7</v>
      </c>
      <c r="CR432" s="29">
        <v>239.363</v>
      </c>
      <c r="CS432" s="29">
        <v>14.805000000000001</v>
      </c>
      <c r="CT432" s="29">
        <v>0</v>
      </c>
      <c r="CU432" s="29">
        <v>29.2</v>
      </c>
      <c r="CV432" s="29">
        <v>109.16300000000001</v>
      </c>
      <c r="CW432" s="29">
        <v>35.700000000000003</v>
      </c>
      <c r="CX432" s="28">
        <v>0.2313803376365442</v>
      </c>
      <c r="CY432" s="28">
        <v>0.21979081507103213</v>
      </c>
      <c r="CZ432" s="31">
        <v>6.7048459383753496</v>
      </c>
      <c r="DA432" s="5">
        <v>6.1865671641791034</v>
      </c>
      <c r="DB432" s="9"/>
      <c r="DC432" s="9"/>
    </row>
    <row r="433" spans="1:107" ht="20">
      <c r="A433" s="25" t="s">
        <v>809</v>
      </c>
      <c r="B433" s="25" t="s">
        <v>810</v>
      </c>
      <c r="C433" s="26" t="s">
        <v>139</v>
      </c>
      <c r="D433" s="26" t="s">
        <v>1137</v>
      </c>
      <c r="E433" s="32" t="s">
        <v>99</v>
      </c>
      <c r="F433" s="32" t="s">
        <v>1138</v>
      </c>
      <c r="G433" s="27">
        <v>0.83</v>
      </c>
      <c r="H433" s="27">
        <v>2.0549516908212557</v>
      </c>
      <c r="I433" s="28">
        <v>9.0499999999999997E-2</v>
      </c>
      <c r="J433" s="28">
        <v>0.24707312801932363</v>
      </c>
      <c r="K433" s="28">
        <v>4.7E-2</v>
      </c>
      <c r="L433" s="28">
        <v>0.1081</v>
      </c>
      <c r="M433" s="28">
        <v>8.9722999999999997E-2</v>
      </c>
      <c r="N433" s="28">
        <v>0.15327710048780485</v>
      </c>
      <c r="O433" s="28">
        <v>-0.28269318078977218</v>
      </c>
      <c r="P433" s="28">
        <v>-0.14589972444101501</v>
      </c>
      <c r="Q433" s="29">
        <v>41.4</v>
      </c>
      <c r="R433" s="29">
        <v>0</v>
      </c>
      <c r="S433" s="29">
        <v>61.1</v>
      </c>
      <c r="T433" s="29">
        <v>61.1</v>
      </c>
      <c r="U433" s="29">
        <v>102.5</v>
      </c>
      <c r="V433" s="29">
        <v>11.6</v>
      </c>
      <c r="W433" s="29">
        <v>90.9</v>
      </c>
      <c r="X433" s="30">
        <v>0.11317073170731708</v>
      </c>
      <c r="Y433" s="31">
        <v>1.1367479613693585E-2</v>
      </c>
      <c r="Z433" s="30">
        <v>0.37461679950950338</v>
      </c>
      <c r="AA433" s="30">
        <v>0.59609756097560973</v>
      </c>
      <c r="AB433" s="30">
        <v>0.59901960784313724</v>
      </c>
      <c r="AC433" s="30">
        <v>1.4758454106280194</v>
      </c>
      <c r="AD433" s="29">
        <v>8.0000000000000002E-3</v>
      </c>
      <c r="AE433" s="31">
        <v>-1.2025833333333336</v>
      </c>
      <c r="AF433" s="30">
        <v>0.1</v>
      </c>
      <c r="AG433" s="30" t="s">
        <v>100</v>
      </c>
      <c r="AH433" s="31">
        <v>0.46153846153846156</v>
      </c>
      <c r="AI433" s="1">
        <v>0.44578313253012047</v>
      </c>
      <c r="AJ433" s="31">
        <v>1035</v>
      </c>
      <c r="AK433" s="31" t="s">
        <v>100</v>
      </c>
      <c r="AL433" s="31" t="s">
        <v>100</v>
      </c>
      <c r="AM433" s="31" t="s">
        <v>100</v>
      </c>
      <c r="AN433" s="31">
        <v>0.40588235294117647</v>
      </c>
      <c r="AO433" s="31">
        <v>1.2212389380530972</v>
      </c>
      <c r="AP433" s="31">
        <v>81.891891891891888</v>
      </c>
      <c r="AQ433" s="31">
        <v>7.8362068965517251</v>
      </c>
      <c r="AR433" s="31">
        <v>0.60000000000000009</v>
      </c>
      <c r="AS433" s="31">
        <v>2.6814159292035402</v>
      </c>
      <c r="AT433" s="30" t="s">
        <v>100</v>
      </c>
      <c r="AU433" s="30">
        <v>0</v>
      </c>
      <c r="AV433" s="28" t="s">
        <v>100</v>
      </c>
      <c r="AW433" s="28" t="s">
        <v>100</v>
      </c>
      <c r="AX433" s="28" t="s">
        <v>100</v>
      </c>
      <c r="AY433" s="28" t="s">
        <v>100</v>
      </c>
      <c r="AZ433" s="30" t="s">
        <v>100</v>
      </c>
      <c r="BA433" s="30" t="s">
        <v>100</v>
      </c>
      <c r="BB433" s="30">
        <v>-3.5620052770448551E-2</v>
      </c>
      <c r="BC433" s="30">
        <v>7.377376046789846E-3</v>
      </c>
      <c r="BD433" s="30">
        <v>-8.0357142857142863E-2</v>
      </c>
      <c r="BE433" s="30">
        <v>3.3035714285714286E-2</v>
      </c>
      <c r="BF433" s="30">
        <v>0</v>
      </c>
      <c r="BG433" s="30" t="s">
        <v>100</v>
      </c>
      <c r="BH433" s="29">
        <v>0.04</v>
      </c>
      <c r="BI433" s="29">
        <v>-2.7</v>
      </c>
      <c r="BJ433" s="29">
        <v>1.1100000000000001</v>
      </c>
      <c r="BK433" s="29">
        <v>1.1100000000000001</v>
      </c>
      <c r="BL433" s="29">
        <v>33.9</v>
      </c>
      <c r="BM433" s="29">
        <v>33.6</v>
      </c>
      <c r="BN433" s="29">
        <v>13.6</v>
      </c>
      <c r="BO433" s="29">
        <v>11.6</v>
      </c>
      <c r="BP433" s="29">
        <v>1.1100000000000001</v>
      </c>
      <c r="BQ433" s="29">
        <v>31.6</v>
      </c>
      <c r="BR433" s="29">
        <v>0</v>
      </c>
      <c r="BS433" s="29">
        <v>15</v>
      </c>
      <c r="BT433" s="30">
        <v>13.513513513513512</v>
      </c>
      <c r="BU433" s="29">
        <v>-13.89</v>
      </c>
      <c r="BV433" s="29">
        <v>-49.3</v>
      </c>
      <c r="BW433" s="29">
        <v>-17.7</v>
      </c>
      <c r="BX433" s="29">
        <v>75.8</v>
      </c>
      <c r="BY433" s="29">
        <v>150.45999999999998</v>
      </c>
      <c r="BZ433" s="29">
        <v>102</v>
      </c>
      <c r="CA433" s="29">
        <v>151.5</v>
      </c>
      <c r="CB433" s="29">
        <v>0</v>
      </c>
      <c r="CC433" s="31">
        <v>-0.42599999999999999</v>
      </c>
      <c r="CD433" s="31">
        <v>-0.44700000000000001</v>
      </c>
      <c r="CE433" s="31">
        <v>0.36</v>
      </c>
      <c r="CF433" s="31" t="s">
        <v>100</v>
      </c>
      <c r="CG433" s="31" t="s">
        <v>100</v>
      </c>
      <c r="CH433" s="29" t="s">
        <v>100</v>
      </c>
      <c r="CI433" s="29" t="s">
        <v>100</v>
      </c>
      <c r="CJ433" s="29">
        <v>-0.45300000000000001</v>
      </c>
      <c r="CK433" s="28" t="str">
        <f t="shared" si="12"/>
        <v>NA</v>
      </c>
      <c r="CL433" s="34">
        <f t="shared" si="13"/>
        <v>0.22376237623762377</v>
      </c>
      <c r="CM433" s="29" t="s">
        <v>100</v>
      </c>
      <c r="CN433" s="29" t="s">
        <v>100</v>
      </c>
      <c r="CO433" s="29" t="s">
        <v>100</v>
      </c>
      <c r="CP433" s="29" t="s">
        <v>100</v>
      </c>
      <c r="CQ433" s="29">
        <v>11.6</v>
      </c>
      <c r="CR433" s="29">
        <v>90.9</v>
      </c>
      <c r="CS433" s="29">
        <v>-49.3</v>
      </c>
      <c r="CT433" s="29">
        <v>0</v>
      </c>
      <c r="CU433" s="29">
        <v>1.1100000000000001</v>
      </c>
      <c r="CV433" s="29">
        <v>151.5</v>
      </c>
      <c r="CW433" s="29">
        <v>13.6</v>
      </c>
      <c r="CX433" s="28">
        <v>-3.5620052770448551E-2</v>
      </c>
      <c r="CY433" s="28">
        <v>7.377376046789846E-3</v>
      </c>
      <c r="CZ433" s="31">
        <v>6.6838235294117654</v>
      </c>
      <c r="DA433" s="5">
        <v>19.215999999999998</v>
      </c>
      <c r="DB433" s="9"/>
      <c r="DC433" s="9"/>
    </row>
    <row r="434" spans="1:107" ht="20">
      <c r="A434" s="25" t="s">
        <v>424</v>
      </c>
      <c r="B434" s="25" t="s">
        <v>425</v>
      </c>
      <c r="C434" s="26" t="s">
        <v>133</v>
      </c>
      <c r="D434" s="26" t="s">
        <v>1137</v>
      </c>
      <c r="E434" s="32" t="s">
        <v>99</v>
      </c>
      <c r="F434" s="32" t="s">
        <v>1138</v>
      </c>
      <c r="G434" s="27">
        <v>0.75</v>
      </c>
      <c r="H434" s="27">
        <v>3.3628246753246755</v>
      </c>
      <c r="I434" s="28">
        <v>9.0499999999999997E-2</v>
      </c>
      <c r="J434" s="28">
        <v>0.3654356331168831</v>
      </c>
      <c r="K434" s="28">
        <v>3.2000000000000001E-2</v>
      </c>
      <c r="L434" s="28">
        <v>9.3100000000000002E-2</v>
      </c>
      <c r="M434" s="28">
        <v>7.7272999999999994E-2</v>
      </c>
      <c r="N434" s="28">
        <v>0.14154098769007964</v>
      </c>
      <c r="O434" s="28">
        <v>-0.43533854573824232</v>
      </c>
      <c r="P434" s="28">
        <v>-0.20190598535035104</v>
      </c>
      <c r="Q434" s="29">
        <v>30.8</v>
      </c>
      <c r="R434" s="29">
        <v>0</v>
      </c>
      <c r="S434" s="29">
        <v>107.3</v>
      </c>
      <c r="T434" s="29">
        <v>107.3</v>
      </c>
      <c r="U434" s="29">
        <v>138.1</v>
      </c>
      <c r="V434" s="29">
        <v>31.9</v>
      </c>
      <c r="W434" s="29">
        <v>106.19999999999999</v>
      </c>
      <c r="X434" s="30">
        <v>0.23099203475742217</v>
      </c>
      <c r="Y434" s="31">
        <v>4.4289313997737327E-2</v>
      </c>
      <c r="Z434" s="30">
        <v>0.27456499488229269</v>
      </c>
      <c r="AA434" s="30">
        <v>0.77697320782042001</v>
      </c>
      <c r="AB434" s="30">
        <v>0.37848324514991183</v>
      </c>
      <c r="AC434" s="30">
        <v>3.4837662337662336</v>
      </c>
      <c r="AD434" s="29">
        <v>8.0000000000000002E-3</v>
      </c>
      <c r="AE434" s="31">
        <v>1.6413888888888888</v>
      </c>
      <c r="AF434" s="30">
        <v>0.2</v>
      </c>
      <c r="AG434" s="30">
        <v>0.38624999999999998</v>
      </c>
      <c r="AH434" s="31">
        <v>0.33333333333333331</v>
      </c>
      <c r="AI434" s="1" t="s">
        <v>100</v>
      </c>
      <c r="AJ434" s="31" t="s">
        <v>100</v>
      </c>
      <c r="AK434" s="31" t="s">
        <v>100</v>
      </c>
      <c r="AL434" s="31" t="s">
        <v>100</v>
      </c>
      <c r="AM434" s="31" t="s">
        <v>100</v>
      </c>
      <c r="AN434" s="31">
        <v>0.10864197530864197</v>
      </c>
      <c r="AO434" s="31">
        <v>6.8581607659763968E-2</v>
      </c>
      <c r="AP434" s="31" t="s">
        <v>100</v>
      </c>
      <c r="AQ434" s="31">
        <v>55.89473684210526</v>
      </c>
      <c r="AR434" s="31">
        <v>0.29590415157425459</v>
      </c>
      <c r="AS434" s="31">
        <v>0.23647294589178353</v>
      </c>
      <c r="AT434" s="30" t="s">
        <v>100</v>
      </c>
      <c r="AU434" s="30">
        <v>0</v>
      </c>
      <c r="AV434" s="28" t="s">
        <v>100</v>
      </c>
      <c r="AW434" s="28" t="s">
        <v>100</v>
      </c>
      <c r="AX434" s="28">
        <v>-9.3599999999999989E-2</v>
      </c>
      <c r="AY434" s="28">
        <v>9.2100000000000015E-2</v>
      </c>
      <c r="AZ434" s="30" t="s">
        <v>100</v>
      </c>
      <c r="BA434" s="30" t="s">
        <v>100</v>
      </c>
      <c r="BB434" s="30">
        <v>-6.9902912621359226E-2</v>
      </c>
      <c r="BC434" s="30">
        <v>-6.0364997660271404E-2</v>
      </c>
      <c r="BD434" s="30">
        <v>-5.3084295895797502E-2</v>
      </c>
      <c r="BE434" s="30">
        <v>-6.3406242319980349E-2</v>
      </c>
      <c r="BF434" s="30">
        <v>0</v>
      </c>
      <c r="BG434" s="30">
        <v>6.7000000000000002E-4</v>
      </c>
      <c r="BH434" s="29">
        <v>-24.1</v>
      </c>
      <c r="BI434" s="29">
        <v>-21.6</v>
      </c>
      <c r="BJ434" s="29">
        <v>-25.8</v>
      </c>
      <c r="BK434" s="29">
        <v>-25.8</v>
      </c>
      <c r="BL434" s="29">
        <v>449.1</v>
      </c>
      <c r="BM434" s="29">
        <v>406.9</v>
      </c>
      <c r="BN434" s="29">
        <v>1.97</v>
      </c>
      <c r="BO434" s="29">
        <v>1.9</v>
      </c>
      <c r="BP434" s="29">
        <v>-25.8</v>
      </c>
      <c r="BQ434" s="29">
        <v>37.9</v>
      </c>
      <c r="BR434" s="29">
        <v>0</v>
      </c>
      <c r="BS434" s="29">
        <v>8.4</v>
      </c>
      <c r="BT434" s="30" t="s">
        <v>100</v>
      </c>
      <c r="BU434" s="29">
        <v>-34.200000000000003</v>
      </c>
      <c r="BV434" s="29">
        <v>-67.900000000000006</v>
      </c>
      <c r="BW434" s="29">
        <v>-30</v>
      </c>
      <c r="BX434" s="29">
        <v>309</v>
      </c>
      <c r="BY434" s="29">
        <v>427.40000000000003</v>
      </c>
      <c r="BZ434" s="29">
        <v>283.5</v>
      </c>
      <c r="CA434" s="29">
        <v>358.90000000000003</v>
      </c>
      <c r="CB434" s="29">
        <v>0</v>
      </c>
      <c r="CC434" s="31">
        <v>0.51500000000000001</v>
      </c>
      <c r="CD434" s="31">
        <v>0.745</v>
      </c>
      <c r="CE434" s="31">
        <v>0.36</v>
      </c>
      <c r="CF434" s="31">
        <v>1.38987022051329</v>
      </c>
      <c r="CG434" s="31">
        <v>1.3942413240706624</v>
      </c>
      <c r="CH434" s="29">
        <v>11.920300000000001</v>
      </c>
      <c r="CI434" s="29">
        <v>5.9689999999999994</v>
      </c>
      <c r="CJ434" s="29">
        <v>0</v>
      </c>
      <c r="CK434" s="28">
        <f t="shared" si="12"/>
        <v>0</v>
      </c>
      <c r="CL434" s="34">
        <f t="shared" si="13"/>
        <v>1.2513234884368905</v>
      </c>
      <c r="CM434" s="29" t="s">
        <v>100</v>
      </c>
      <c r="CN434" s="29" t="s">
        <v>100</v>
      </c>
      <c r="CO434" s="29" t="s">
        <v>100</v>
      </c>
      <c r="CP434" s="29" t="s">
        <v>100</v>
      </c>
      <c r="CQ434" s="29">
        <v>1.9</v>
      </c>
      <c r="CR434" s="29">
        <v>106.19999999999999</v>
      </c>
      <c r="CS434" s="29" t="s">
        <v>100</v>
      </c>
      <c r="CT434" s="29">
        <v>0</v>
      </c>
      <c r="CU434" s="29">
        <v>-25.8</v>
      </c>
      <c r="CV434" s="29">
        <v>358.90000000000003</v>
      </c>
      <c r="CW434" s="29">
        <v>1.97</v>
      </c>
      <c r="CX434" s="28">
        <v>-6.9902912621359226E-2</v>
      </c>
      <c r="CY434" s="28">
        <v>-6.0364997660271404E-2</v>
      </c>
      <c r="CZ434" s="31">
        <v>53.908629441624363</v>
      </c>
      <c r="DA434" s="5">
        <v>23.360340344402395</v>
      </c>
      <c r="DB434" s="9"/>
      <c r="DC434" s="9"/>
    </row>
    <row r="435" spans="1:107" ht="20">
      <c r="A435" s="25" t="s">
        <v>951</v>
      </c>
      <c r="B435" s="25" t="s">
        <v>952</v>
      </c>
      <c r="C435" s="26" t="s">
        <v>147</v>
      </c>
      <c r="D435" s="26" t="s">
        <v>1137</v>
      </c>
      <c r="E435" s="32" t="s">
        <v>99</v>
      </c>
      <c r="F435" s="32" t="s">
        <v>1138</v>
      </c>
      <c r="G435" s="27">
        <v>0.75</v>
      </c>
      <c r="H435" s="27">
        <v>0.9716950991620954</v>
      </c>
      <c r="I435" s="28">
        <v>9.0499999999999997E-2</v>
      </c>
      <c r="J435" s="28">
        <v>0.14903840647416963</v>
      </c>
      <c r="K435" s="28">
        <v>3.2000000000000001E-2</v>
      </c>
      <c r="L435" s="28">
        <v>9.3100000000000002E-2</v>
      </c>
      <c r="M435" s="28">
        <v>7.7272999999999994E-2</v>
      </c>
      <c r="N435" s="28">
        <v>0.13114007967965249</v>
      </c>
      <c r="O435" s="28">
        <v>-0.11090075465230728</v>
      </c>
      <c r="P435" s="28">
        <v>-0.11345597584451499</v>
      </c>
      <c r="Q435" s="29">
        <v>9.39</v>
      </c>
      <c r="R435" s="29">
        <v>0</v>
      </c>
      <c r="S435" s="29">
        <v>3.12</v>
      </c>
      <c r="T435" s="29">
        <v>3.12</v>
      </c>
      <c r="U435" s="29">
        <v>12.510000000000002</v>
      </c>
      <c r="V435" s="29">
        <v>3.26</v>
      </c>
      <c r="W435" s="29">
        <v>9.2500000000000018</v>
      </c>
      <c r="X435" s="30">
        <v>0.26059152677857711</v>
      </c>
      <c r="Y435" s="31">
        <v>3.0339805825242718E-3</v>
      </c>
      <c r="Z435" s="30">
        <v>0.12371134020618556</v>
      </c>
      <c r="AA435" s="30">
        <v>0.24940047961630693</v>
      </c>
      <c r="AB435" s="30">
        <v>0.14117647058823529</v>
      </c>
      <c r="AC435" s="30">
        <v>0.33226837060702874</v>
      </c>
      <c r="AD435" s="29">
        <v>2.8000000000000001E-2</v>
      </c>
      <c r="AE435" s="31">
        <v>0.66055555555555556</v>
      </c>
      <c r="AF435" s="30">
        <v>7.0710678118654752E-2</v>
      </c>
      <c r="AG435" s="30">
        <v>0.46244783489600211</v>
      </c>
      <c r="AH435" s="31">
        <v>0.21311475409836061</v>
      </c>
      <c r="AI435" s="1">
        <v>3.1517241379310348</v>
      </c>
      <c r="AJ435" s="31">
        <v>7.6967213114754101</v>
      </c>
      <c r="AK435" s="31">
        <v>9.9681528662420398</v>
      </c>
      <c r="AL435" s="31" t="s">
        <v>100</v>
      </c>
      <c r="AM435" s="31" t="s">
        <v>100</v>
      </c>
      <c r="AN435" s="31">
        <v>0.42488687782805429</v>
      </c>
      <c r="AO435" s="31">
        <v>1.3748169838945827</v>
      </c>
      <c r="AP435" s="31">
        <v>20.240700218818382</v>
      </c>
      <c r="AQ435" s="31">
        <v>9.0686274509803937</v>
      </c>
      <c r="AR435" s="31">
        <v>0.42122040072859751</v>
      </c>
      <c r="AS435" s="31">
        <v>1.354319180087848</v>
      </c>
      <c r="AT435" s="30">
        <v>0.31953290870488321</v>
      </c>
      <c r="AU435" s="30">
        <v>3.2055378061767836E-2</v>
      </c>
      <c r="AV435" s="28">
        <v>-0.214</v>
      </c>
      <c r="AW435" s="28">
        <v>0.156</v>
      </c>
      <c r="AX435" s="28">
        <v>-6.6799999999999998E-2</v>
      </c>
      <c r="AY435" s="28">
        <v>7.0599999999999996E-2</v>
      </c>
      <c r="AZ435" s="30" t="s">
        <v>100</v>
      </c>
      <c r="BA435" s="30" t="s">
        <v>100</v>
      </c>
      <c r="BB435" s="30">
        <v>3.8137651821862351E-2</v>
      </c>
      <c r="BC435" s="30">
        <v>1.7684103835137507E-2</v>
      </c>
      <c r="BD435" s="30">
        <v>0.15218093699515345</v>
      </c>
      <c r="BE435" s="30">
        <v>7.3828756058158321E-2</v>
      </c>
      <c r="BF435" s="30">
        <v>0.11037735849056604</v>
      </c>
      <c r="BG435" s="30">
        <v>0.151</v>
      </c>
      <c r="BH435" s="29">
        <v>1.22</v>
      </c>
      <c r="BI435" s="29">
        <v>0.94199999999999995</v>
      </c>
      <c r="BJ435" s="29">
        <v>0.45700000000000002</v>
      </c>
      <c r="BK435" s="29">
        <v>0.45700000000000002</v>
      </c>
      <c r="BL435" s="29">
        <v>6.83</v>
      </c>
      <c r="BM435" s="29">
        <v>6.19</v>
      </c>
      <c r="BN435" s="29">
        <v>1.28</v>
      </c>
      <c r="BO435" s="29">
        <v>1.02</v>
      </c>
      <c r="BP435" s="29">
        <v>0.4065575471698113</v>
      </c>
      <c r="BQ435" s="29">
        <v>-1.258</v>
      </c>
      <c r="BR435" s="29">
        <v>0</v>
      </c>
      <c r="BS435" s="29">
        <v>0.6</v>
      </c>
      <c r="BT435" s="30">
        <v>1.4758058340739435</v>
      </c>
      <c r="BU435" s="29">
        <v>-0.19344245283018868</v>
      </c>
      <c r="BV435" s="29">
        <v>1.6</v>
      </c>
      <c r="BW435" s="29">
        <v>0.34199999999999997</v>
      </c>
      <c r="BX435" s="29">
        <v>24.7</v>
      </c>
      <c r="BY435" s="29">
        <v>22.99</v>
      </c>
      <c r="BZ435" s="29">
        <v>22.1</v>
      </c>
      <c r="CA435" s="29">
        <v>21.96</v>
      </c>
      <c r="CB435" s="29">
        <v>-0.30099999999999999</v>
      </c>
      <c r="CC435" s="31">
        <v>0.218</v>
      </c>
      <c r="CD435" s="31">
        <v>0.27800000000000002</v>
      </c>
      <c r="CE435" s="31">
        <v>0.36</v>
      </c>
      <c r="CF435" s="31" t="s">
        <v>100</v>
      </c>
      <c r="CG435" s="31" t="s">
        <v>100</v>
      </c>
      <c r="CH435" s="29" t="s">
        <v>100</v>
      </c>
      <c r="CI435" s="29" t="s">
        <v>100</v>
      </c>
      <c r="CJ435" s="29">
        <v>-0.30099999999999999</v>
      </c>
      <c r="CK435" s="28">
        <f t="shared" si="12"/>
        <v>-0.18812499999999999</v>
      </c>
      <c r="CL435" s="34">
        <f t="shared" si="13"/>
        <v>0.31102003642987247</v>
      </c>
      <c r="CM435" s="29">
        <v>1.06</v>
      </c>
      <c r="CN435" s="29">
        <v>0.11700000000000001</v>
      </c>
      <c r="CO435" s="29">
        <v>0.94199999999999995</v>
      </c>
      <c r="CP435" s="29">
        <v>9.39</v>
      </c>
      <c r="CQ435" s="29">
        <v>1.02</v>
      </c>
      <c r="CR435" s="29">
        <v>9.2500000000000018</v>
      </c>
      <c r="CS435" s="29">
        <v>1.6</v>
      </c>
      <c r="CT435" s="29">
        <v>0</v>
      </c>
      <c r="CU435" s="29">
        <v>0.45700000000000002</v>
      </c>
      <c r="CV435" s="29">
        <v>21.96</v>
      </c>
      <c r="CW435" s="29">
        <v>1.28</v>
      </c>
      <c r="CX435" s="28">
        <v>3.8137651821862351E-2</v>
      </c>
      <c r="CY435" s="28">
        <v>1.7684103835137507E-2</v>
      </c>
      <c r="CZ435" s="31">
        <v>7.2265625000000009</v>
      </c>
      <c r="DA435" s="5" t="s">
        <v>100</v>
      </c>
      <c r="DB435" s="9"/>
      <c r="DC435" s="9"/>
    </row>
    <row r="436" spans="1:107" ht="20">
      <c r="A436" s="25" t="s">
        <v>1059</v>
      </c>
      <c r="B436" s="25" t="s">
        <v>1060</v>
      </c>
      <c r="C436" s="26" t="s">
        <v>98</v>
      </c>
      <c r="D436" s="26" t="s">
        <v>1137</v>
      </c>
      <c r="E436" s="32" t="s">
        <v>99</v>
      </c>
      <c r="F436" s="32" t="s">
        <v>1138</v>
      </c>
      <c r="G436" s="27">
        <v>1.05</v>
      </c>
      <c r="H436" s="27">
        <v>1.5155660377358491</v>
      </c>
      <c r="I436" s="28">
        <v>9.0499999999999997E-2</v>
      </c>
      <c r="J436" s="28">
        <v>0.19825872641509434</v>
      </c>
      <c r="K436" s="28">
        <v>4.7E-2</v>
      </c>
      <c r="L436" s="28">
        <v>0.1081</v>
      </c>
      <c r="M436" s="28">
        <v>8.9722999999999997E-2</v>
      </c>
      <c r="N436" s="28">
        <v>0.16491768627450981</v>
      </c>
      <c r="O436" s="28">
        <v>-0.17636372001304568</v>
      </c>
      <c r="P436" s="28">
        <v>-0.11005786563946093</v>
      </c>
      <c r="Q436" s="29">
        <v>116.6</v>
      </c>
      <c r="R436" s="29">
        <v>0</v>
      </c>
      <c r="S436" s="29">
        <v>51.7</v>
      </c>
      <c r="T436" s="29">
        <v>51.7</v>
      </c>
      <c r="U436" s="29">
        <v>168.3</v>
      </c>
      <c r="V436" s="29">
        <v>57.5</v>
      </c>
      <c r="W436" s="29">
        <v>110.80000000000001</v>
      </c>
      <c r="X436" s="30">
        <v>0.34165181224004754</v>
      </c>
      <c r="Y436" s="31">
        <v>0.14317602040816327</v>
      </c>
      <c r="Z436" s="30">
        <v>0.28328767123287674</v>
      </c>
      <c r="AA436" s="30">
        <v>0.30718954248366015</v>
      </c>
      <c r="AB436" s="30">
        <v>0.39525993883792049</v>
      </c>
      <c r="AC436" s="30">
        <v>0.44339622641509441</v>
      </c>
      <c r="AD436" s="29">
        <v>1.4999999999999999E-2</v>
      </c>
      <c r="AE436" s="31">
        <v>-0.63405555555555559</v>
      </c>
      <c r="AF436" s="30">
        <v>4.4721359549995794E-2</v>
      </c>
      <c r="AG436" s="30" t="s">
        <v>100</v>
      </c>
      <c r="AH436" s="31">
        <v>0.49999999999999989</v>
      </c>
      <c r="AI436" s="1">
        <v>1.221223021582734</v>
      </c>
      <c r="AJ436" s="31">
        <v>58.888888888888886</v>
      </c>
      <c r="AK436" s="31">
        <v>68.187134502923968</v>
      </c>
      <c r="AL436" s="31" t="s">
        <v>100</v>
      </c>
      <c r="AM436" s="31" t="s">
        <v>100</v>
      </c>
      <c r="AN436" s="31">
        <v>0.89143730886850137</v>
      </c>
      <c r="AO436" s="31">
        <v>4.0346020761245676</v>
      </c>
      <c r="AP436" s="31">
        <v>16.318114874815908</v>
      </c>
      <c r="AQ436" s="31">
        <v>10.970297029702971</v>
      </c>
      <c r="AR436" s="31">
        <v>0.88640000000000008</v>
      </c>
      <c r="AS436" s="31">
        <v>3.8339100346020767</v>
      </c>
      <c r="AT436" s="30">
        <v>0</v>
      </c>
      <c r="AU436" s="30">
        <v>0</v>
      </c>
      <c r="AV436" s="28">
        <v>0.20800000000000002</v>
      </c>
      <c r="AW436" s="28" t="s">
        <v>100</v>
      </c>
      <c r="AX436" s="28">
        <v>1.4099999999999998E-3</v>
      </c>
      <c r="AY436" s="28">
        <v>-3.8300000000000001E-2</v>
      </c>
      <c r="AZ436" s="30" t="s">
        <v>100</v>
      </c>
      <c r="BA436" s="30" t="s">
        <v>100</v>
      </c>
      <c r="BB436" s="30">
        <v>2.1895006402048656E-2</v>
      </c>
      <c r="BC436" s="30">
        <v>5.4859820635048885E-2</v>
      </c>
      <c r="BD436" s="30">
        <v>6.2867647058823528E-2</v>
      </c>
      <c r="BE436" s="30">
        <v>0.24963235294117647</v>
      </c>
      <c r="BF436" s="30">
        <v>0</v>
      </c>
      <c r="BG436" s="30" t="s">
        <v>100</v>
      </c>
      <c r="BH436" s="29">
        <v>1.98</v>
      </c>
      <c r="BI436" s="29">
        <v>1.71</v>
      </c>
      <c r="BJ436" s="29">
        <v>6.79</v>
      </c>
      <c r="BK436" s="29">
        <v>6.79</v>
      </c>
      <c r="BL436" s="29">
        <v>28.9</v>
      </c>
      <c r="BM436" s="29">
        <v>27.2</v>
      </c>
      <c r="BN436" s="29">
        <v>10.6</v>
      </c>
      <c r="BO436" s="29">
        <v>10.1</v>
      </c>
      <c r="BP436" s="29">
        <v>6.79</v>
      </c>
      <c r="BQ436" s="29">
        <v>-3.33</v>
      </c>
      <c r="BR436" s="29">
        <v>0</v>
      </c>
      <c r="BS436" s="29">
        <v>-0.27</v>
      </c>
      <c r="BT436" s="30">
        <v>-3.9764359351988222E-2</v>
      </c>
      <c r="BU436" s="29">
        <v>7.0600000000000005</v>
      </c>
      <c r="BV436" s="29">
        <v>5.3100000000000005</v>
      </c>
      <c r="BW436" s="29">
        <v>1.98</v>
      </c>
      <c r="BX436" s="29">
        <v>78.099999999999994</v>
      </c>
      <c r="BY436" s="29">
        <v>123.77</v>
      </c>
      <c r="BZ436" s="29">
        <v>130.80000000000001</v>
      </c>
      <c r="CA436" s="29">
        <v>125</v>
      </c>
      <c r="CB436" s="29">
        <v>0</v>
      </c>
      <c r="CC436" s="31">
        <v>-0.221</v>
      </c>
      <c r="CD436" s="31">
        <v>-0.24299999999999999</v>
      </c>
      <c r="CE436" s="31">
        <v>0.36</v>
      </c>
      <c r="CF436" s="31" t="s">
        <v>100</v>
      </c>
      <c r="CG436" s="31" t="s">
        <v>100</v>
      </c>
      <c r="CH436" s="29" t="s">
        <v>100</v>
      </c>
      <c r="CI436" s="29" t="s">
        <v>100</v>
      </c>
      <c r="CJ436" s="29">
        <v>0</v>
      </c>
      <c r="CK436" s="28">
        <f t="shared" si="12"/>
        <v>0</v>
      </c>
      <c r="CL436" s="34">
        <f t="shared" si="13"/>
        <v>0.23119999999999999</v>
      </c>
      <c r="CM436" s="29">
        <v>1.37</v>
      </c>
      <c r="CN436" s="29" t="s">
        <v>100</v>
      </c>
      <c r="CO436" s="29">
        <v>1.71</v>
      </c>
      <c r="CP436" s="29">
        <v>116.6</v>
      </c>
      <c r="CQ436" s="29">
        <v>10.1</v>
      </c>
      <c r="CR436" s="29">
        <v>110.80000000000001</v>
      </c>
      <c r="CS436" s="29" t="s">
        <v>100</v>
      </c>
      <c r="CT436" s="29">
        <v>0</v>
      </c>
      <c r="CU436" s="29">
        <v>6.79</v>
      </c>
      <c r="CV436" s="29">
        <v>125</v>
      </c>
      <c r="CW436" s="29">
        <v>10.6</v>
      </c>
      <c r="CX436" s="28">
        <v>2.1895006402048656E-2</v>
      </c>
      <c r="CY436" s="28">
        <v>5.4859820635048885E-2</v>
      </c>
      <c r="CZ436" s="31">
        <v>10.452830188679247</v>
      </c>
      <c r="DA436" s="5">
        <v>8.0102490895046365</v>
      </c>
      <c r="DB436" s="9" t="s">
        <v>185</v>
      </c>
      <c r="DC436" s="9" t="s">
        <v>185</v>
      </c>
    </row>
    <row r="437" spans="1:107" ht="20">
      <c r="A437" s="25" t="s">
        <v>629</v>
      </c>
      <c r="B437" s="25" t="s">
        <v>630</v>
      </c>
      <c r="C437" s="26" t="s">
        <v>120</v>
      </c>
      <c r="D437" s="26" t="s">
        <v>1137</v>
      </c>
      <c r="E437" s="32" t="s">
        <v>99</v>
      </c>
      <c r="F437" s="32" t="s">
        <v>1138</v>
      </c>
      <c r="G437" s="27">
        <v>0.67</v>
      </c>
      <c r="H437" s="27">
        <v>0.81097259604148642</v>
      </c>
      <c r="I437" s="28">
        <v>9.0499999999999997E-2</v>
      </c>
      <c r="J437" s="28">
        <v>0.1344930199417545</v>
      </c>
      <c r="K437" s="28">
        <v>4.7E-2</v>
      </c>
      <c r="L437" s="28">
        <v>0.1081</v>
      </c>
      <c r="M437" s="28">
        <v>8.9722999999999997E-2</v>
      </c>
      <c r="N437" s="28">
        <v>0.12531150065155688</v>
      </c>
      <c r="O437" s="28">
        <v>0.21391462337034739</v>
      </c>
      <c r="P437" s="28">
        <v>6.1667859962421523E-2</v>
      </c>
      <c r="Q437" s="29">
        <v>58.2</v>
      </c>
      <c r="R437" s="29">
        <v>0.61508669672276772</v>
      </c>
      <c r="S437" s="29">
        <v>14.4</v>
      </c>
      <c r="T437" s="29">
        <v>15.015086696722769</v>
      </c>
      <c r="U437" s="29">
        <v>73.215086696722778</v>
      </c>
      <c r="V437" s="29">
        <v>6.85</v>
      </c>
      <c r="W437" s="29">
        <v>66.365086696722784</v>
      </c>
      <c r="X437" s="30">
        <v>9.3559952040685304E-2</v>
      </c>
      <c r="Y437" s="31">
        <v>1.0678056593699947E-2</v>
      </c>
      <c r="Z437" s="30">
        <v>0.37712053250303929</v>
      </c>
      <c r="AA437" s="30">
        <v>0.20508186733315537</v>
      </c>
      <c r="AB437" s="30">
        <v>0.60544704422269224</v>
      </c>
      <c r="AC437" s="30">
        <v>0.25799118035606128</v>
      </c>
      <c r="AD437" s="29">
        <v>6.2E-2</v>
      </c>
      <c r="AE437" s="31">
        <v>-0.49694444444444447</v>
      </c>
      <c r="AF437" s="30">
        <v>0.11401754250991379</v>
      </c>
      <c r="AG437" s="30" t="s">
        <v>100</v>
      </c>
      <c r="AH437" s="31">
        <v>0.34782608695652173</v>
      </c>
      <c r="AI437" s="1">
        <v>6.1111111111111116</v>
      </c>
      <c r="AJ437" s="31">
        <v>9.5881383855024716</v>
      </c>
      <c r="AK437" s="31">
        <v>10.63985374771481</v>
      </c>
      <c r="AL437" s="31" t="s">
        <v>100</v>
      </c>
      <c r="AM437" s="31" t="s">
        <v>100</v>
      </c>
      <c r="AN437" s="31">
        <v>2.346774193548387</v>
      </c>
      <c r="AO437" s="31">
        <v>0.48662207357859538</v>
      </c>
      <c r="AP437" s="31">
        <v>13.299662786404463</v>
      </c>
      <c r="AQ437" s="31">
        <v>11.338644574871482</v>
      </c>
      <c r="AR437" s="31">
        <v>2.0131931490815851</v>
      </c>
      <c r="AS437" s="31">
        <v>0.55489202923681258</v>
      </c>
      <c r="AT437" s="30">
        <v>0.15575868372943327</v>
      </c>
      <c r="AU437" s="30">
        <v>1.4639175257731958E-2</v>
      </c>
      <c r="AV437" s="28">
        <v>0.91900000000000004</v>
      </c>
      <c r="AW437" s="28" t="s">
        <v>100</v>
      </c>
      <c r="AX437" s="28">
        <v>0.27399999999999997</v>
      </c>
      <c r="AY437" s="28" t="s">
        <v>100</v>
      </c>
      <c r="AZ437" s="30" t="s">
        <v>100</v>
      </c>
      <c r="BA437" s="30" t="s">
        <v>100</v>
      </c>
      <c r="BB437" s="30">
        <v>0.34840764331210189</v>
      </c>
      <c r="BC437" s="30">
        <v>0.18697936061397841</v>
      </c>
      <c r="BD437" s="30">
        <v>5.0883720930232558E-2</v>
      </c>
      <c r="BE437" s="30">
        <v>4.6418443354934391E-2</v>
      </c>
      <c r="BF437" s="30">
        <v>0.18444165621079048</v>
      </c>
      <c r="BG437" s="30">
        <v>0.24010000000000001</v>
      </c>
      <c r="BH437" s="29">
        <v>6.07</v>
      </c>
      <c r="BI437" s="29">
        <v>5.47</v>
      </c>
      <c r="BJ437" s="29">
        <v>4.7300000000000004</v>
      </c>
      <c r="BK437" s="29">
        <v>4.9899826606554472</v>
      </c>
      <c r="BL437" s="29">
        <v>119.6</v>
      </c>
      <c r="BM437" s="29">
        <v>107.5</v>
      </c>
      <c r="BN437" s="29">
        <v>7.53</v>
      </c>
      <c r="BO437" s="29">
        <v>5.8529999999999998</v>
      </c>
      <c r="BP437" s="29">
        <v>4.0696219942610297</v>
      </c>
      <c r="BQ437" s="29">
        <v>-4.1000000000000014</v>
      </c>
      <c r="BR437" s="29">
        <v>0</v>
      </c>
      <c r="BS437" s="29">
        <v>8.76</v>
      </c>
      <c r="BT437" s="30">
        <v>2.1525340713101437</v>
      </c>
      <c r="BU437" s="29">
        <v>-4.6903780057389701</v>
      </c>
      <c r="BV437" s="29">
        <v>0.81000000000000139</v>
      </c>
      <c r="BW437" s="29">
        <v>-3.29</v>
      </c>
      <c r="BX437" s="29">
        <v>15.7</v>
      </c>
      <c r="BY437" s="29">
        <v>21.765086696722765</v>
      </c>
      <c r="BZ437" s="29">
        <v>24.8</v>
      </c>
      <c r="CA437" s="29">
        <v>32.965086696722771</v>
      </c>
      <c r="CB437" s="29">
        <v>-0.85199999999999998</v>
      </c>
      <c r="CC437" s="31">
        <v>-0.56499999999999995</v>
      </c>
      <c r="CD437" s="31">
        <v>0.60499999999999998</v>
      </c>
      <c r="CE437" s="31">
        <v>0.36</v>
      </c>
      <c r="CF437" s="31" t="s">
        <v>100</v>
      </c>
      <c r="CG437" s="31" t="s">
        <v>100</v>
      </c>
      <c r="CH437" s="29" t="s">
        <v>100</v>
      </c>
      <c r="CI437" s="29" t="s">
        <v>100</v>
      </c>
      <c r="CJ437" s="29">
        <v>-1.8220000000000001</v>
      </c>
      <c r="CK437" s="28">
        <f t="shared" si="12"/>
        <v>-2.2493827160493791</v>
      </c>
      <c r="CL437" s="34">
        <f t="shared" si="13"/>
        <v>3.6280808571903451</v>
      </c>
      <c r="CM437" s="29">
        <v>7.97</v>
      </c>
      <c r="CN437" s="29">
        <v>1.47</v>
      </c>
      <c r="CO437" s="29">
        <v>5.47</v>
      </c>
      <c r="CP437" s="29">
        <v>58.2</v>
      </c>
      <c r="CQ437" s="29">
        <v>5.8529999999999998</v>
      </c>
      <c r="CR437" s="29">
        <v>66.365086696722784</v>
      </c>
      <c r="CS437" s="29">
        <v>0.81000000000000139</v>
      </c>
      <c r="CT437" s="29">
        <v>0</v>
      </c>
      <c r="CU437" s="29">
        <v>4.9899826606554472</v>
      </c>
      <c r="CV437" s="29">
        <v>32.965086696722771</v>
      </c>
      <c r="CW437" s="29">
        <v>7.53</v>
      </c>
      <c r="CX437" s="28">
        <v>0.34840764331210189</v>
      </c>
      <c r="CY437" s="28">
        <v>0.18697936061397841</v>
      </c>
      <c r="CZ437" s="31">
        <v>8.8134245281172348</v>
      </c>
      <c r="DA437" s="5">
        <v>14.682634730538922</v>
      </c>
      <c r="DB437" s="9"/>
      <c r="DC437" s="9"/>
    </row>
    <row r="438" spans="1:107" ht="20">
      <c r="A438" s="25" t="s">
        <v>1065</v>
      </c>
      <c r="B438" s="25" t="s">
        <v>1066</v>
      </c>
      <c r="C438" s="26" t="s">
        <v>145</v>
      </c>
      <c r="D438" s="26" t="s">
        <v>1137</v>
      </c>
      <c r="E438" s="32" t="s">
        <v>99</v>
      </c>
      <c r="F438" s="32" t="s">
        <v>1138</v>
      </c>
      <c r="G438" s="27">
        <v>0.62</v>
      </c>
      <c r="H438" s="27">
        <v>0.64333728512151755</v>
      </c>
      <c r="I438" s="28">
        <v>9.0499999999999997E-2</v>
      </c>
      <c r="J438" s="28">
        <v>0.11932202430349734</v>
      </c>
      <c r="K438" s="28">
        <v>6.2E-2</v>
      </c>
      <c r="L438" s="28">
        <v>0.1231</v>
      </c>
      <c r="M438" s="28">
        <v>0.102173</v>
      </c>
      <c r="N438" s="28">
        <v>0.11869993744644389</v>
      </c>
      <c r="O438" s="28">
        <v>-7.0363690970163997E-2</v>
      </c>
      <c r="P438" s="28">
        <v>-0.15844462742713472</v>
      </c>
      <c r="Q438" s="29">
        <v>337.4</v>
      </c>
      <c r="R438" s="29">
        <v>0</v>
      </c>
      <c r="S438" s="29">
        <v>12.7</v>
      </c>
      <c r="T438" s="29">
        <v>12.7</v>
      </c>
      <c r="U438" s="29">
        <v>350.09999999999997</v>
      </c>
      <c r="V438" s="29">
        <v>1.45</v>
      </c>
      <c r="W438" s="29">
        <v>348.65</v>
      </c>
      <c r="X438" s="30">
        <v>4.1416738074835768E-3</v>
      </c>
      <c r="Y438" s="31">
        <v>2.1760416666666669</v>
      </c>
      <c r="Z438" s="30">
        <v>3.3749667818230134E-2</v>
      </c>
      <c r="AA438" s="30">
        <v>3.6275349900028564E-2</v>
      </c>
      <c r="AB438" s="30">
        <v>3.4928492849284926E-2</v>
      </c>
      <c r="AC438" s="30">
        <v>3.764078245406046E-2</v>
      </c>
      <c r="AD438" s="29">
        <v>1.4E-2</v>
      </c>
      <c r="AE438" s="31">
        <v>2.7244444444444449</v>
      </c>
      <c r="AF438" s="30">
        <v>5.4772255750516613E-2</v>
      </c>
      <c r="AG438" s="30">
        <v>1.0954451150103321</v>
      </c>
      <c r="AH438" s="31">
        <v>0.55555555555555547</v>
      </c>
      <c r="AI438" s="1" t="s">
        <v>100</v>
      </c>
      <c r="AJ438" s="31">
        <v>909.43396226415086</v>
      </c>
      <c r="AK438" s="31">
        <v>1025.5319148936169</v>
      </c>
      <c r="AL438" s="31" t="s">
        <v>100</v>
      </c>
      <c r="AM438" s="31" t="s">
        <v>100</v>
      </c>
      <c r="AN438" s="31">
        <v>0.92794279427942783</v>
      </c>
      <c r="AO438" s="31">
        <v>12.404411764705882</v>
      </c>
      <c r="AP438" s="31" t="s">
        <v>100</v>
      </c>
      <c r="AQ438" s="31" t="s">
        <v>100</v>
      </c>
      <c r="AR438" s="31">
        <v>42.260606060606058</v>
      </c>
      <c r="AS438" s="31">
        <v>12.818014705882353</v>
      </c>
      <c r="AT438" s="30">
        <v>0</v>
      </c>
      <c r="AU438" s="30">
        <v>0</v>
      </c>
      <c r="AV438" s="28">
        <v>0.63900000000000001</v>
      </c>
      <c r="AW438" s="28">
        <v>6.7100000000000007E-3</v>
      </c>
      <c r="AX438" s="28">
        <v>0.128</v>
      </c>
      <c r="AY438" s="28">
        <v>0.13100000000000001</v>
      </c>
      <c r="AZ438" s="30" t="s">
        <v>100</v>
      </c>
      <c r="BA438" s="30" t="s">
        <v>100</v>
      </c>
      <c r="BB438" s="30">
        <v>4.895833333333334E-2</v>
      </c>
      <c r="BC438" s="30">
        <v>-3.9744689980690841E-2</v>
      </c>
      <c r="BD438" s="30">
        <v>1.4120171673819742E-2</v>
      </c>
      <c r="BE438" s="30">
        <v>-3.1802575107296137E-2</v>
      </c>
      <c r="BF438" s="30">
        <v>0</v>
      </c>
      <c r="BG438" s="30">
        <v>0.71349999999999991</v>
      </c>
      <c r="BH438" s="29">
        <v>0.371</v>
      </c>
      <c r="BI438" s="29">
        <v>0.32900000000000001</v>
      </c>
      <c r="BJ438" s="29">
        <v>-0.74099999999999999</v>
      </c>
      <c r="BK438" s="29">
        <v>-0.74099999999999999</v>
      </c>
      <c r="BL438" s="29">
        <v>27.2</v>
      </c>
      <c r="BM438" s="29">
        <v>23.3</v>
      </c>
      <c r="BN438" s="29">
        <v>0.43099999999999999</v>
      </c>
      <c r="BO438" s="29">
        <v>-0.55700000000000005</v>
      </c>
      <c r="BP438" s="29">
        <v>-0.74099999999999999</v>
      </c>
      <c r="BQ438" s="29">
        <v>9.48</v>
      </c>
      <c r="BR438" s="29">
        <v>0</v>
      </c>
      <c r="BS438" s="29">
        <v>366.46900000000005</v>
      </c>
      <c r="BT438" s="30" t="s">
        <v>100</v>
      </c>
      <c r="BU438" s="29">
        <v>-367.21000000000004</v>
      </c>
      <c r="BV438" s="29">
        <v>-375.62000000000006</v>
      </c>
      <c r="BW438" s="29">
        <v>-366.14000000000004</v>
      </c>
      <c r="BX438" s="29">
        <v>6.72</v>
      </c>
      <c r="BY438" s="29">
        <v>18.643999999999998</v>
      </c>
      <c r="BZ438" s="29">
        <v>363.6</v>
      </c>
      <c r="CA438" s="29">
        <v>8.25</v>
      </c>
      <c r="CB438" s="29">
        <v>0</v>
      </c>
      <c r="CC438" s="31">
        <v>0.4</v>
      </c>
      <c r="CD438" s="31">
        <v>2.16</v>
      </c>
      <c r="CE438" s="31">
        <v>0.36</v>
      </c>
      <c r="CF438" s="31" t="s">
        <v>100</v>
      </c>
      <c r="CG438" s="31" t="s">
        <v>100</v>
      </c>
      <c r="CH438" s="29" t="s">
        <v>100</v>
      </c>
      <c r="CI438" s="29" t="s">
        <v>100</v>
      </c>
      <c r="CJ438" s="29">
        <v>0</v>
      </c>
      <c r="CK438" s="28">
        <f t="shared" si="12"/>
        <v>0</v>
      </c>
      <c r="CL438" s="34">
        <f t="shared" si="13"/>
        <v>3.2969696969696969</v>
      </c>
      <c r="CM438" s="29" t="s">
        <v>100</v>
      </c>
      <c r="CN438" s="29" t="s">
        <v>100</v>
      </c>
      <c r="CO438" s="29">
        <v>0.32900000000000001</v>
      </c>
      <c r="CP438" s="29">
        <v>337.4</v>
      </c>
      <c r="CQ438" s="29" t="s">
        <v>100</v>
      </c>
      <c r="CR438" s="29" t="s">
        <v>100</v>
      </c>
      <c r="CS438" s="29" t="s">
        <v>100</v>
      </c>
      <c r="CT438" s="29">
        <v>0</v>
      </c>
      <c r="CU438" s="29">
        <v>-0.74099999999999999</v>
      </c>
      <c r="CV438" s="29">
        <v>8.25</v>
      </c>
      <c r="CW438" s="29">
        <v>0.43099999999999999</v>
      </c>
      <c r="CX438" s="28">
        <v>4.895833333333334E-2</v>
      </c>
      <c r="CY438" s="28">
        <v>-3.9744689980690841E-2</v>
      </c>
      <c r="CZ438" s="31">
        <v>808.93271461716938</v>
      </c>
      <c r="DA438" s="5" t="s">
        <v>100</v>
      </c>
      <c r="DB438" s="9"/>
      <c r="DC438" s="9"/>
    </row>
    <row r="439" spans="1:107" ht="20">
      <c r="A439" s="25" t="s">
        <v>659</v>
      </c>
      <c r="B439" s="25" t="s">
        <v>660</v>
      </c>
      <c r="C439" s="26" t="s">
        <v>117</v>
      </c>
      <c r="D439" s="26" t="s">
        <v>1137</v>
      </c>
      <c r="E439" s="32" t="s">
        <v>99</v>
      </c>
      <c r="F439" s="32" t="s">
        <v>1138</v>
      </c>
      <c r="G439" s="27">
        <v>0.89</v>
      </c>
      <c r="H439" s="27">
        <v>0.89174832670593762</v>
      </c>
      <c r="I439" s="28">
        <v>9.0499999999999997E-2</v>
      </c>
      <c r="J439" s="28">
        <v>0.14180322356688735</v>
      </c>
      <c r="K439" s="28">
        <v>3.2000000000000001E-2</v>
      </c>
      <c r="L439" s="28">
        <v>9.3100000000000002E-2</v>
      </c>
      <c r="M439" s="28">
        <v>7.7272999999999994E-2</v>
      </c>
      <c r="N439" s="28">
        <v>0.14165160621951506</v>
      </c>
      <c r="O439" s="28">
        <v>-2.6542734862415249E-2</v>
      </c>
      <c r="P439" s="28">
        <v>0.16904004728048172</v>
      </c>
      <c r="Q439" s="29">
        <v>219.1</v>
      </c>
      <c r="R439" s="29">
        <v>0</v>
      </c>
      <c r="S439" s="29">
        <v>0.51600000000000001</v>
      </c>
      <c r="T439" s="29">
        <v>0.51600000000000001</v>
      </c>
      <c r="U439" s="29">
        <v>219.61599999999999</v>
      </c>
      <c r="V439" s="29">
        <v>159.1</v>
      </c>
      <c r="W439" s="29">
        <v>60.515999999999991</v>
      </c>
      <c r="X439" s="30">
        <v>0.72444630628005247</v>
      </c>
      <c r="Y439" s="31">
        <v>0.1857649653882513</v>
      </c>
      <c r="Z439" s="30">
        <v>2.525499716126001E-3</v>
      </c>
      <c r="AA439" s="30">
        <v>2.3495555879353056E-3</v>
      </c>
      <c r="AB439" s="30">
        <v>2.5318940137389599E-3</v>
      </c>
      <c r="AC439" s="30">
        <v>2.3550890004564126E-3</v>
      </c>
      <c r="AD439" s="29">
        <v>2.1999999999999999E-2</v>
      </c>
      <c r="AE439" s="31">
        <v>1.0794722222222224</v>
      </c>
      <c r="AF439" s="30">
        <v>0.24083189157584592</v>
      </c>
      <c r="AG439" s="30">
        <v>0.30020940967126991</v>
      </c>
      <c r="AH439" s="31">
        <v>0.18518518518518523</v>
      </c>
      <c r="AI439" s="1">
        <v>915</v>
      </c>
      <c r="AJ439" s="31">
        <v>8.2679245283018865</v>
      </c>
      <c r="AK439" s="31">
        <v>8.7639999999999993</v>
      </c>
      <c r="AL439" s="31">
        <v>11</v>
      </c>
      <c r="AM439" s="31" t="s">
        <v>100</v>
      </c>
      <c r="AN439" s="31">
        <v>1.0750736015701667</v>
      </c>
      <c r="AO439" s="31">
        <v>2.2334352701325177</v>
      </c>
      <c r="AP439" s="31">
        <v>3.3068852459016389</v>
      </c>
      <c r="AQ439" s="31">
        <v>2.4014285714285712</v>
      </c>
      <c r="AR439" s="31">
        <v>1.3383757961783436</v>
      </c>
      <c r="AS439" s="31">
        <v>0.61688073394495402</v>
      </c>
      <c r="AT439" s="30">
        <v>0.23879999999999998</v>
      </c>
      <c r="AU439" s="30">
        <v>2.7247832040164309E-2</v>
      </c>
      <c r="AV439" s="28" t="s">
        <v>100</v>
      </c>
      <c r="AW439" s="28">
        <v>0.127</v>
      </c>
      <c r="AX439" s="28" t="s">
        <v>100</v>
      </c>
      <c r="AY439" s="28">
        <v>8.0799999999999997E-2</v>
      </c>
      <c r="AZ439" s="30" t="s">
        <v>100</v>
      </c>
      <c r="BA439" s="30">
        <v>5.33E-2</v>
      </c>
      <c r="BB439" s="30">
        <v>0.1152604887044721</v>
      </c>
      <c r="BC439" s="30">
        <v>0.31069165349999678</v>
      </c>
      <c r="BD439" s="30">
        <v>0.26795284030010719</v>
      </c>
      <c r="BE439" s="30">
        <v>0.19614147909967847</v>
      </c>
      <c r="BF439" s="30">
        <v>0.16588628762541807</v>
      </c>
      <c r="BG439" s="30">
        <v>1.5100000000000001E-2</v>
      </c>
      <c r="BH439" s="29">
        <v>26.5</v>
      </c>
      <c r="BI439" s="29">
        <v>25</v>
      </c>
      <c r="BJ439" s="29">
        <v>18.3</v>
      </c>
      <c r="BK439" s="29">
        <v>18.3</v>
      </c>
      <c r="BL439" s="29">
        <v>98.1</v>
      </c>
      <c r="BM439" s="29">
        <v>93.3</v>
      </c>
      <c r="BN439" s="29">
        <v>26.9</v>
      </c>
      <c r="BO439" s="29">
        <v>25.2</v>
      </c>
      <c r="BP439" s="29">
        <v>15.264280936454849</v>
      </c>
      <c r="BQ439" s="29">
        <v>1.03</v>
      </c>
      <c r="BR439" s="29">
        <v>0</v>
      </c>
      <c r="BS439" s="29">
        <v>2.23</v>
      </c>
      <c r="BT439" s="30">
        <v>0.14609269898028493</v>
      </c>
      <c r="BU439" s="29">
        <v>13.034280936454849</v>
      </c>
      <c r="BV439" s="29">
        <v>21.74</v>
      </c>
      <c r="BW439" s="29">
        <v>22.77</v>
      </c>
      <c r="BX439" s="29">
        <v>216.9</v>
      </c>
      <c r="BY439" s="29">
        <v>49.130000000000024</v>
      </c>
      <c r="BZ439" s="29">
        <v>203.8</v>
      </c>
      <c r="CA439" s="29">
        <v>45.216000000000008</v>
      </c>
      <c r="CB439" s="29">
        <v>-5.97</v>
      </c>
      <c r="CC439" s="31">
        <v>0.48199999999999998</v>
      </c>
      <c r="CD439" s="31">
        <v>0.19900000000000001</v>
      </c>
      <c r="CE439" s="31">
        <v>0.36</v>
      </c>
      <c r="CF439" s="31">
        <v>0.81082921003701292</v>
      </c>
      <c r="CG439" s="31">
        <v>1.224820500177711</v>
      </c>
      <c r="CH439" s="29">
        <v>17.97</v>
      </c>
      <c r="CI439" s="29">
        <v>12.110875</v>
      </c>
      <c r="CJ439" s="29">
        <v>-5.97</v>
      </c>
      <c r="CK439" s="28">
        <f t="shared" si="12"/>
        <v>-0.27460901563937445</v>
      </c>
      <c r="CL439" s="34">
        <f t="shared" si="13"/>
        <v>2.1695859872611458</v>
      </c>
      <c r="CM439" s="29">
        <v>29.9</v>
      </c>
      <c r="CN439" s="29">
        <v>4.96</v>
      </c>
      <c r="CO439" s="29">
        <v>25</v>
      </c>
      <c r="CP439" s="29">
        <v>219.1</v>
      </c>
      <c r="CQ439" s="29">
        <v>25.2</v>
      </c>
      <c r="CR439" s="29">
        <v>60.515999999999991</v>
      </c>
      <c r="CS439" s="29">
        <v>21.74</v>
      </c>
      <c r="CT439" s="29">
        <v>0.4204</v>
      </c>
      <c r="CU439" s="29">
        <v>18.397600000000001</v>
      </c>
      <c r="CV439" s="29">
        <v>45.636400000000009</v>
      </c>
      <c r="CW439" s="29">
        <v>27.091999999999999</v>
      </c>
      <c r="CX439" s="28">
        <v>0.11548662711830091</v>
      </c>
      <c r="CY439" s="28">
        <v>0.30969861867477561</v>
      </c>
      <c r="CZ439" s="31">
        <v>2.2337221319946847</v>
      </c>
      <c r="DA439" s="5" t="s">
        <v>100</v>
      </c>
      <c r="DB439" s="9"/>
      <c r="DC439" s="9"/>
    </row>
    <row r="440" spans="1:107" ht="20">
      <c r="A440" s="25" t="s">
        <v>723</v>
      </c>
      <c r="B440" s="25" t="s">
        <v>724</v>
      </c>
      <c r="C440" s="26" t="s">
        <v>145</v>
      </c>
      <c r="D440" s="26" t="s">
        <v>1137</v>
      </c>
      <c r="E440" s="32" t="s">
        <v>99</v>
      </c>
      <c r="F440" s="32" t="s">
        <v>1138</v>
      </c>
      <c r="G440" s="27">
        <v>0.62</v>
      </c>
      <c r="H440" s="27">
        <v>5.8838949671772429</v>
      </c>
      <c r="I440" s="28">
        <v>9.0499999999999997E-2</v>
      </c>
      <c r="J440" s="28">
        <v>0.59359249452954055</v>
      </c>
      <c r="K440" s="28">
        <v>3.2000000000000001E-2</v>
      </c>
      <c r="L440" s="28">
        <v>9.3100000000000002E-2</v>
      </c>
      <c r="M440" s="28">
        <v>7.7272999999999994E-2</v>
      </c>
      <c r="N440" s="28">
        <v>0.13167881254323269</v>
      </c>
      <c r="O440" s="28">
        <v>-0.74598404069194324</v>
      </c>
      <c r="P440" s="28">
        <v>-3.4853098827920259E-2</v>
      </c>
      <c r="Q440" s="29">
        <v>4.57</v>
      </c>
      <c r="R440" s="29">
        <v>0</v>
      </c>
      <c r="S440" s="29">
        <v>38.799999999999997</v>
      </c>
      <c r="T440" s="29">
        <v>38.799999999999997</v>
      </c>
      <c r="U440" s="29">
        <v>43.37</v>
      </c>
      <c r="V440" s="29">
        <v>3.85</v>
      </c>
      <c r="W440" s="29">
        <v>39.519999999999996</v>
      </c>
      <c r="X440" s="30">
        <v>8.877103988932443E-2</v>
      </c>
      <c r="Y440" s="31">
        <v>0.24238980035580154</v>
      </c>
      <c r="Z440" s="30">
        <v>0.85745856353591154</v>
      </c>
      <c r="AA440" s="30">
        <v>0.89462762278072394</v>
      </c>
      <c r="AB440" s="30">
        <v>6.0155038759689914</v>
      </c>
      <c r="AC440" s="30">
        <v>8.4901531728665205</v>
      </c>
      <c r="AD440" s="29">
        <v>5.0000000000000001E-3</v>
      </c>
      <c r="AE440" s="31">
        <v>0.83702777777777793</v>
      </c>
      <c r="AF440" s="30">
        <v>8.3666002653407553E-2</v>
      </c>
      <c r="AG440" s="30">
        <v>0.48048190095242627</v>
      </c>
      <c r="AH440" s="31">
        <v>0.33333333333333331</v>
      </c>
      <c r="AI440" s="1">
        <v>3.5401459854014594</v>
      </c>
      <c r="AJ440" s="31">
        <v>2.4438502673796791</v>
      </c>
      <c r="AK440" s="31" t="s">
        <v>100</v>
      </c>
      <c r="AL440" s="31" t="s">
        <v>100</v>
      </c>
      <c r="AM440" s="31" t="s">
        <v>100</v>
      </c>
      <c r="AN440" s="31">
        <v>0.7085271317829458</v>
      </c>
      <c r="AO440" s="31">
        <v>6.9452887537993932E-2</v>
      </c>
      <c r="AP440" s="31">
        <v>8.1484536082474222</v>
      </c>
      <c r="AQ440" s="31">
        <v>6.3948220064724914</v>
      </c>
      <c r="AR440" s="31">
        <v>0.95458937198067628</v>
      </c>
      <c r="AS440" s="31">
        <v>0.6006079027355623</v>
      </c>
      <c r="AT440" s="30" t="s">
        <v>100</v>
      </c>
      <c r="AU440" s="30">
        <v>0</v>
      </c>
      <c r="AV440" s="28" t="s">
        <v>100</v>
      </c>
      <c r="AW440" s="28" t="s">
        <v>100</v>
      </c>
      <c r="AX440" s="28">
        <v>7.4800000000000005E-2</v>
      </c>
      <c r="AY440" s="28">
        <v>3.61E-2</v>
      </c>
      <c r="AZ440" s="30" t="s">
        <v>100</v>
      </c>
      <c r="BA440" s="30" t="s">
        <v>100</v>
      </c>
      <c r="BB440" s="30">
        <v>-0.15239154616240269</v>
      </c>
      <c r="BC440" s="30">
        <v>9.6825713715312428E-2</v>
      </c>
      <c r="BD440" s="30">
        <v>-2.2570016474464581E-2</v>
      </c>
      <c r="BE440" s="30">
        <v>7.9901153212520587E-2</v>
      </c>
      <c r="BF440" s="30">
        <v>0</v>
      </c>
      <c r="BG440" s="30">
        <v>0.28320000000000001</v>
      </c>
      <c r="BH440" s="29">
        <v>1.87</v>
      </c>
      <c r="BI440" s="29">
        <v>-1.37</v>
      </c>
      <c r="BJ440" s="29">
        <v>4.8499999999999996</v>
      </c>
      <c r="BK440" s="29">
        <v>4.8499999999999996</v>
      </c>
      <c r="BL440" s="29">
        <v>65.8</v>
      </c>
      <c r="BM440" s="29">
        <v>60.7</v>
      </c>
      <c r="BN440" s="29">
        <v>6.64</v>
      </c>
      <c r="BO440" s="29">
        <v>6.18</v>
      </c>
      <c r="BP440" s="29">
        <v>4.8499999999999996</v>
      </c>
      <c r="BQ440" s="29">
        <v>4.84</v>
      </c>
      <c r="BR440" s="29">
        <v>0</v>
      </c>
      <c r="BS440" s="29">
        <v>0.72299999999999998</v>
      </c>
      <c r="BT440" s="30">
        <v>0.1490721649484536</v>
      </c>
      <c r="BU440" s="29">
        <v>4.1269999999999998</v>
      </c>
      <c r="BV440" s="29">
        <v>-6.9329999999999998</v>
      </c>
      <c r="BW440" s="29">
        <v>-2.093</v>
      </c>
      <c r="BX440" s="29">
        <v>8.99</v>
      </c>
      <c r="BY440" s="29">
        <v>50.09</v>
      </c>
      <c r="BZ440" s="29">
        <v>6.45</v>
      </c>
      <c r="CA440" s="29">
        <v>41.4</v>
      </c>
      <c r="CB440" s="29">
        <v>0</v>
      </c>
      <c r="CC440" s="31">
        <v>0.26800000000000002</v>
      </c>
      <c r="CD440" s="31">
        <v>0.36899999999999999</v>
      </c>
      <c r="CE440" s="31">
        <v>0.36</v>
      </c>
      <c r="CF440" s="31">
        <v>1.4438500272495161</v>
      </c>
      <c r="CG440" s="31">
        <v>1.5727496316855016</v>
      </c>
      <c r="CH440" s="29">
        <v>0.76959999999999962</v>
      </c>
      <c r="CI440" s="29">
        <v>-1.7755000000000003</v>
      </c>
      <c r="CJ440" s="29">
        <v>0</v>
      </c>
      <c r="CK440" s="28">
        <f t="shared" si="12"/>
        <v>0</v>
      </c>
      <c r="CL440" s="34">
        <f t="shared" si="13"/>
        <v>1.5893719806763285</v>
      </c>
      <c r="CM440" s="29" t="s">
        <v>100</v>
      </c>
      <c r="CN440" s="29" t="s">
        <v>100</v>
      </c>
      <c r="CO440" s="29" t="s">
        <v>100</v>
      </c>
      <c r="CP440" s="29" t="s">
        <v>100</v>
      </c>
      <c r="CQ440" s="29">
        <v>6.18</v>
      </c>
      <c r="CR440" s="29">
        <v>39.519999999999996</v>
      </c>
      <c r="CS440" s="29" t="s">
        <v>100</v>
      </c>
      <c r="CT440" s="29">
        <v>0</v>
      </c>
      <c r="CU440" s="29">
        <v>4.8499999999999996</v>
      </c>
      <c r="CV440" s="29">
        <v>41.4</v>
      </c>
      <c r="CW440" s="29">
        <v>6.64</v>
      </c>
      <c r="CX440" s="28">
        <v>-0.15239154616240269</v>
      </c>
      <c r="CY440" s="28">
        <v>9.6825713715312428E-2</v>
      </c>
      <c r="CZ440" s="31">
        <v>5.9518072289156621</v>
      </c>
      <c r="DA440" s="5">
        <v>14.601769911504423</v>
      </c>
      <c r="DB440" s="9"/>
      <c r="DC440" s="9"/>
    </row>
    <row r="441" spans="1:107" ht="20">
      <c r="A441" s="25" t="s">
        <v>707</v>
      </c>
      <c r="B441" s="25" t="s">
        <v>708</v>
      </c>
      <c r="C441" s="26" t="s">
        <v>139</v>
      </c>
      <c r="D441" s="26" t="s">
        <v>1137</v>
      </c>
      <c r="E441" s="32" t="s">
        <v>99</v>
      </c>
      <c r="F441" s="32" t="s">
        <v>1138</v>
      </c>
      <c r="G441" s="27">
        <v>0.83</v>
      </c>
      <c r="H441" s="27">
        <v>1.7005163544623147</v>
      </c>
      <c r="I441" s="28">
        <v>9.0499999999999997E-2</v>
      </c>
      <c r="J441" s="28">
        <v>0.21499673007883946</v>
      </c>
      <c r="K441" s="28">
        <v>4.1999999999999996E-2</v>
      </c>
      <c r="L441" s="28">
        <v>0.1031</v>
      </c>
      <c r="M441" s="28">
        <v>8.5572999999999996E-2</v>
      </c>
      <c r="N441" s="28">
        <v>0.14607759208020049</v>
      </c>
      <c r="O441" s="28">
        <v>-4.2625963590425919E-2</v>
      </c>
      <c r="P441" s="28">
        <v>-3.9541998319212818E-2</v>
      </c>
      <c r="Q441" s="29">
        <v>60.4</v>
      </c>
      <c r="R441" s="29">
        <v>0</v>
      </c>
      <c r="S441" s="29">
        <v>68.8</v>
      </c>
      <c r="T441" s="29">
        <v>68.8</v>
      </c>
      <c r="U441" s="29">
        <v>129.19999999999999</v>
      </c>
      <c r="V441" s="29">
        <v>1.53</v>
      </c>
      <c r="W441" s="29">
        <v>127.66999999999999</v>
      </c>
      <c r="X441" s="30">
        <v>1.1842105263157895E-2</v>
      </c>
      <c r="Y441" s="31">
        <v>2.4683856757680474E-3</v>
      </c>
      <c r="Z441" s="30">
        <v>0.5208175624526874</v>
      </c>
      <c r="AA441" s="30">
        <v>0.53250773993808054</v>
      </c>
      <c r="AB441" s="30">
        <v>1.0868878357030016</v>
      </c>
      <c r="AC441" s="30">
        <v>1.1390728476821192</v>
      </c>
      <c r="AD441" s="29">
        <v>2.3E-2</v>
      </c>
      <c r="AE441" s="31">
        <v>1.4993333333333334</v>
      </c>
      <c r="AF441" s="30">
        <v>0.12649110640673517</v>
      </c>
      <c r="AG441" s="30">
        <v>0.72930028537633251</v>
      </c>
      <c r="AH441" s="31">
        <v>0.44827586206896552</v>
      </c>
      <c r="AI441" s="1">
        <v>3.6803874092009683</v>
      </c>
      <c r="AJ441" s="31">
        <v>5.0333333333333332</v>
      </c>
      <c r="AK441" s="31">
        <v>6.2461220268872806</v>
      </c>
      <c r="AL441" s="31" t="s">
        <v>100</v>
      </c>
      <c r="AM441" s="31" t="s">
        <v>100</v>
      </c>
      <c r="AN441" s="31">
        <v>0.95418641390205372</v>
      </c>
      <c r="AO441" s="31">
        <v>0.83310344827586202</v>
      </c>
      <c r="AP441" s="31">
        <v>8.3993421052631572</v>
      </c>
      <c r="AQ441" s="31">
        <v>5.5268398268398258</v>
      </c>
      <c r="AR441" s="31">
        <v>0.97778969135329707</v>
      </c>
      <c r="AS441" s="31">
        <v>1.7609655172413792</v>
      </c>
      <c r="AT441" s="30">
        <v>0.25025853154084798</v>
      </c>
      <c r="AU441" s="30">
        <v>4.0066225165562915E-2</v>
      </c>
      <c r="AV441" s="28" t="s">
        <v>100</v>
      </c>
      <c r="AW441" s="28" t="s">
        <v>100</v>
      </c>
      <c r="AX441" s="28" t="s">
        <v>100</v>
      </c>
      <c r="AY441" s="28" t="s">
        <v>100</v>
      </c>
      <c r="AZ441" s="30" t="s">
        <v>100</v>
      </c>
      <c r="BA441" s="30" t="s">
        <v>100</v>
      </c>
      <c r="BB441" s="30">
        <v>0.17237076648841354</v>
      </c>
      <c r="BC441" s="30">
        <v>0.10653559376098767</v>
      </c>
      <c r="BD441" s="30">
        <v>0.13933717579250718</v>
      </c>
      <c r="BE441" s="30">
        <v>0.21902017291066281</v>
      </c>
      <c r="BF441" s="30">
        <v>7.9238095238095232E-2</v>
      </c>
      <c r="BG441" s="30">
        <v>0.1177</v>
      </c>
      <c r="BH441" s="29">
        <v>12</v>
      </c>
      <c r="BI441" s="29">
        <v>9.67</v>
      </c>
      <c r="BJ441" s="29">
        <v>15.2</v>
      </c>
      <c r="BK441" s="29">
        <v>15.2</v>
      </c>
      <c r="BL441" s="29">
        <v>72.5</v>
      </c>
      <c r="BM441" s="29">
        <v>69.400000000000006</v>
      </c>
      <c r="BN441" s="29">
        <v>24.8</v>
      </c>
      <c r="BO441" s="29">
        <v>23.1</v>
      </c>
      <c r="BP441" s="29">
        <v>13.995580952380951</v>
      </c>
      <c r="BQ441" s="29">
        <v>8.5</v>
      </c>
      <c r="BR441" s="29">
        <v>0</v>
      </c>
      <c r="BS441" s="29">
        <v>9.5169999999999995</v>
      </c>
      <c r="BT441" s="30">
        <v>0.68000035385318902</v>
      </c>
      <c r="BU441" s="29">
        <v>4.4785809523809519</v>
      </c>
      <c r="BV441" s="29">
        <v>-8.3469999999999995</v>
      </c>
      <c r="BW441" s="29">
        <v>0.15300000000000047</v>
      </c>
      <c r="BX441" s="29">
        <v>56.1</v>
      </c>
      <c r="BY441" s="29">
        <v>131.37</v>
      </c>
      <c r="BZ441" s="29">
        <v>63.3</v>
      </c>
      <c r="CA441" s="29">
        <v>130.57</v>
      </c>
      <c r="CB441" s="29">
        <v>-2.42</v>
      </c>
      <c r="CC441" s="31">
        <v>0.61499999999999999</v>
      </c>
      <c r="CD441" s="31">
        <v>0.38700000000000001</v>
      </c>
      <c r="CE441" s="31">
        <v>0.36</v>
      </c>
      <c r="CF441" s="31" t="s">
        <v>100</v>
      </c>
      <c r="CG441" s="31" t="s">
        <v>100</v>
      </c>
      <c r="CH441" s="29" t="s">
        <v>100</v>
      </c>
      <c r="CI441" s="29" t="s">
        <v>100</v>
      </c>
      <c r="CJ441" s="29">
        <v>-2.42</v>
      </c>
      <c r="CK441" s="28" t="str">
        <f t="shared" si="12"/>
        <v>NA</v>
      </c>
      <c r="CL441" s="34">
        <f t="shared" si="13"/>
        <v>0.55525771616757302</v>
      </c>
      <c r="CM441" s="29">
        <v>10.5</v>
      </c>
      <c r="CN441" s="29">
        <v>0.83199999999999996</v>
      </c>
      <c r="CO441" s="29">
        <v>9.67</v>
      </c>
      <c r="CP441" s="29">
        <v>60.4</v>
      </c>
      <c r="CQ441" s="29">
        <v>23.1</v>
      </c>
      <c r="CR441" s="29">
        <v>127.66999999999999</v>
      </c>
      <c r="CS441" s="29">
        <v>-8.3469999999999995</v>
      </c>
      <c r="CT441" s="29">
        <v>0</v>
      </c>
      <c r="CU441" s="29">
        <v>15.2</v>
      </c>
      <c r="CV441" s="29">
        <v>130.57</v>
      </c>
      <c r="CW441" s="29">
        <v>24.8</v>
      </c>
      <c r="CX441" s="28">
        <v>0.17237076648841354</v>
      </c>
      <c r="CY441" s="28">
        <v>0.10653559376098767</v>
      </c>
      <c r="CZ441" s="31">
        <v>5.1479838709677415</v>
      </c>
      <c r="DA441" s="5">
        <v>5.7140233722871443</v>
      </c>
      <c r="DB441" s="9"/>
      <c r="DC441" s="9"/>
    </row>
    <row r="442" spans="1:107" ht="20">
      <c r="A442" s="25" t="s">
        <v>1021</v>
      </c>
      <c r="B442" s="25" t="s">
        <v>1022</v>
      </c>
      <c r="C442" s="26" t="s">
        <v>117</v>
      </c>
      <c r="D442" s="26" t="s">
        <v>1137</v>
      </c>
      <c r="E442" s="32" t="s">
        <v>99</v>
      </c>
      <c r="F442" s="32" t="s">
        <v>1138</v>
      </c>
      <c r="G442" s="27">
        <v>0.89</v>
      </c>
      <c r="H442" s="27">
        <v>0.94829990657116159</v>
      </c>
      <c r="I442" s="28">
        <v>9.0499999999999997E-2</v>
      </c>
      <c r="J442" s="28">
        <v>0.1469211415446901</v>
      </c>
      <c r="K442" s="28">
        <v>3.2000000000000001E-2</v>
      </c>
      <c r="L442" s="28">
        <v>9.3100000000000002E-2</v>
      </c>
      <c r="M442" s="28">
        <v>7.7272999999999994E-2</v>
      </c>
      <c r="N442" s="28">
        <v>0.14164490768249752</v>
      </c>
      <c r="O442" s="28">
        <v>0.16442855170684362</v>
      </c>
      <c r="P442" s="28">
        <v>7.4898039369845903E-2</v>
      </c>
      <c r="Q442" s="29">
        <v>694.2</v>
      </c>
      <c r="R442" s="29">
        <v>0</v>
      </c>
      <c r="S442" s="29">
        <v>56.9</v>
      </c>
      <c r="T442" s="29">
        <v>56.9</v>
      </c>
      <c r="U442" s="29">
        <v>751.1</v>
      </c>
      <c r="V442" s="29">
        <v>74.599999999999994</v>
      </c>
      <c r="W442" s="29">
        <v>676.5</v>
      </c>
      <c r="X442" s="30">
        <v>9.9320995872720003E-2</v>
      </c>
      <c r="Y442" s="31">
        <v>0.72256934866819378</v>
      </c>
      <c r="Z442" s="30">
        <v>0.25110326566637248</v>
      </c>
      <c r="AA442" s="30">
        <v>7.57555585141792E-2</v>
      </c>
      <c r="AB442" s="30">
        <v>0.33529758397171483</v>
      </c>
      <c r="AC442" s="30">
        <v>8.1964851627772964E-2</v>
      </c>
      <c r="AD442" s="29">
        <v>8.3000000000000004E-2</v>
      </c>
      <c r="AE442" s="31">
        <v>1.9905277777777781</v>
      </c>
      <c r="AF442" s="30">
        <v>0.21213203435596426</v>
      </c>
      <c r="AG442" s="30">
        <v>0.40800061274463789</v>
      </c>
      <c r="AH442" s="31">
        <v>0.25146198830409355</v>
      </c>
      <c r="AI442" s="1">
        <v>6.2105263157894743</v>
      </c>
      <c r="AJ442" s="31">
        <v>26.19622641509434</v>
      </c>
      <c r="AK442" s="31">
        <v>34.197044334975374</v>
      </c>
      <c r="AL442" s="31">
        <v>27.666666666666668</v>
      </c>
      <c r="AM442" s="31">
        <v>1.0273029966703664</v>
      </c>
      <c r="AN442" s="31">
        <v>4.090748379493224</v>
      </c>
      <c r="AO442" s="31">
        <v>2.6235827664399092</v>
      </c>
      <c r="AP442" s="31">
        <v>28.665254237288135</v>
      </c>
      <c r="AQ442" s="31">
        <v>22.253289473684212</v>
      </c>
      <c r="AR442" s="31">
        <v>4.4506578947368425</v>
      </c>
      <c r="AS442" s="31">
        <v>2.5566893424036281</v>
      </c>
      <c r="AT442" s="30">
        <v>0</v>
      </c>
      <c r="AU442" s="30">
        <v>0</v>
      </c>
      <c r="AV442" s="28" t="s">
        <v>100</v>
      </c>
      <c r="AW442" s="28" t="s">
        <v>100</v>
      </c>
      <c r="AX442" s="28" t="s">
        <v>100</v>
      </c>
      <c r="AY442" s="28" t="s">
        <v>100</v>
      </c>
      <c r="AZ442" s="30">
        <v>0.255</v>
      </c>
      <c r="BA442" s="30">
        <v>0.16</v>
      </c>
      <c r="BB442" s="30">
        <v>0.31134969325153372</v>
      </c>
      <c r="BC442" s="30">
        <v>0.21654294705234342</v>
      </c>
      <c r="BD442" s="30">
        <v>9.1813658977838095E-2</v>
      </c>
      <c r="BE442" s="30">
        <v>0.10673903211216645</v>
      </c>
      <c r="BF442" s="30">
        <v>0.20080971659919028</v>
      </c>
      <c r="BG442" s="30">
        <v>5.1200000000000002E-2</v>
      </c>
      <c r="BH442" s="29">
        <v>26.5</v>
      </c>
      <c r="BI442" s="29">
        <v>20.3</v>
      </c>
      <c r="BJ442" s="29">
        <v>23.6</v>
      </c>
      <c r="BK442" s="29">
        <v>23.6</v>
      </c>
      <c r="BL442" s="29">
        <v>264.60000000000002</v>
      </c>
      <c r="BM442" s="29">
        <v>221.1</v>
      </c>
      <c r="BN442" s="29">
        <v>39.700000000000003</v>
      </c>
      <c r="BO442" s="29">
        <v>30.4</v>
      </c>
      <c r="BP442" s="29">
        <v>18.860890688259111</v>
      </c>
      <c r="BQ442" s="29">
        <v>-12.799999999999997</v>
      </c>
      <c r="BR442" s="29">
        <v>0</v>
      </c>
      <c r="BS442" s="29">
        <v>66.099999999999994</v>
      </c>
      <c r="BT442" s="30">
        <v>3.5046064945992814</v>
      </c>
      <c r="BU442" s="29">
        <v>-47.239109311740883</v>
      </c>
      <c r="BV442" s="29">
        <v>-33</v>
      </c>
      <c r="BW442" s="29">
        <v>-45.8</v>
      </c>
      <c r="BX442" s="29">
        <v>65.2</v>
      </c>
      <c r="BY442" s="29">
        <v>87.1</v>
      </c>
      <c r="BZ442" s="29">
        <v>169.7</v>
      </c>
      <c r="CA442" s="29">
        <v>152</v>
      </c>
      <c r="CB442" s="29">
        <v>0</v>
      </c>
      <c r="CC442" s="31">
        <v>0.57699999999999996</v>
      </c>
      <c r="CD442" s="31" t="s">
        <v>100</v>
      </c>
      <c r="CE442" s="31">
        <v>0.36</v>
      </c>
      <c r="CF442" s="31" t="s">
        <v>100</v>
      </c>
      <c r="CG442" s="31" t="s">
        <v>100</v>
      </c>
      <c r="CH442" s="29" t="s">
        <v>100</v>
      </c>
      <c r="CI442" s="29" t="s">
        <v>100</v>
      </c>
      <c r="CJ442" s="29">
        <v>0</v>
      </c>
      <c r="CK442" s="28">
        <f t="shared" si="12"/>
        <v>0</v>
      </c>
      <c r="CL442" s="34">
        <f t="shared" si="13"/>
        <v>1.7407894736842107</v>
      </c>
      <c r="CM442" s="29">
        <v>24.7</v>
      </c>
      <c r="CN442" s="29">
        <v>4.96</v>
      </c>
      <c r="CO442" s="29">
        <v>20.3</v>
      </c>
      <c r="CP442" s="29">
        <v>694.2</v>
      </c>
      <c r="CQ442" s="29">
        <v>30.4</v>
      </c>
      <c r="CR442" s="29">
        <v>676.5</v>
      </c>
      <c r="CS442" s="29" t="s">
        <v>100</v>
      </c>
      <c r="CT442" s="29">
        <v>0.33280000000000004</v>
      </c>
      <c r="CU442" s="29">
        <v>23.581800000000001</v>
      </c>
      <c r="CV442" s="29">
        <v>152.33279999999999</v>
      </c>
      <c r="CW442" s="29">
        <v>39.789000000000001</v>
      </c>
      <c r="CX442" s="28">
        <v>0.30949081986425114</v>
      </c>
      <c r="CY442" s="28">
        <v>0.21555234906237952</v>
      </c>
      <c r="CZ442" s="31">
        <v>17.002186533966675</v>
      </c>
      <c r="DA442" s="5">
        <v>10.648634724368883</v>
      </c>
      <c r="DB442" s="9"/>
      <c r="DC442" s="9"/>
    </row>
    <row r="443" spans="1:107" ht="20">
      <c r="A443" s="25" t="s">
        <v>561</v>
      </c>
      <c r="B443" s="25" t="s">
        <v>562</v>
      </c>
      <c r="C443" s="26" t="s">
        <v>139</v>
      </c>
      <c r="D443" s="26" t="s">
        <v>1137</v>
      </c>
      <c r="E443" s="32" t="s">
        <v>99</v>
      </c>
      <c r="F443" s="32" t="s">
        <v>1138</v>
      </c>
      <c r="G443" s="27">
        <v>0.83</v>
      </c>
      <c r="H443" s="27">
        <v>2.7113748763962646</v>
      </c>
      <c r="I443" s="28">
        <v>9.0499999999999997E-2</v>
      </c>
      <c r="J443" s="28">
        <v>0.30647942631386194</v>
      </c>
      <c r="K443" s="28">
        <v>3.6999999999999998E-2</v>
      </c>
      <c r="L443" s="28">
        <v>9.8099999999999993E-2</v>
      </c>
      <c r="M443" s="28">
        <v>8.1422999999999995E-2</v>
      </c>
      <c r="N443" s="28">
        <v>0.14344578367130659</v>
      </c>
      <c r="O443" s="28">
        <v>-0.2312277040033161</v>
      </c>
      <c r="P443" s="28">
        <v>-6.6011487649427894E-2</v>
      </c>
      <c r="Q443" s="29">
        <v>76.2</v>
      </c>
      <c r="R443" s="29">
        <v>0</v>
      </c>
      <c r="S443" s="29">
        <v>200.3</v>
      </c>
      <c r="T443" s="29">
        <v>200.3</v>
      </c>
      <c r="U443" s="29">
        <v>276.5</v>
      </c>
      <c r="V443" s="29">
        <v>27.5</v>
      </c>
      <c r="W443" s="29">
        <v>249</v>
      </c>
      <c r="X443" s="30">
        <v>9.9457504520795659E-2</v>
      </c>
      <c r="Y443" s="31">
        <v>0.23216939078751858</v>
      </c>
      <c r="Z443" s="30">
        <v>0.43223996547259386</v>
      </c>
      <c r="AA443" s="30">
        <v>0.72441229656419537</v>
      </c>
      <c r="AB443" s="30">
        <v>0.7613074876472824</v>
      </c>
      <c r="AC443" s="30">
        <v>2.6286089238845145</v>
      </c>
      <c r="AD443" s="29">
        <v>1.9E-2</v>
      </c>
      <c r="AE443" s="31">
        <v>2.076138888888889</v>
      </c>
      <c r="AF443" s="30">
        <v>0.26267851073127396</v>
      </c>
      <c r="AG443" s="30">
        <v>0.54420134940631315</v>
      </c>
      <c r="AH443" s="31">
        <v>0.70992366412213737</v>
      </c>
      <c r="AI443" s="1">
        <v>2.8839285714285712</v>
      </c>
      <c r="AJ443" s="31">
        <v>3.5115207373271891</v>
      </c>
      <c r="AK443" s="31">
        <v>5.3661971830985919</v>
      </c>
      <c r="AL443" s="31">
        <v>9.5</v>
      </c>
      <c r="AM443" s="31" t="s">
        <v>100</v>
      </c>
      <c r="AN443" s="31">
        <v>0.2896237172177879</v>
      </c>
      <c r="AO443" s="31">
        <v>0.43075183719615601</v>
      </c>
      <c r="AP443" s="31">
        <v>7.7089783281733757</v>
      </c>
      <c r="AQ443" s="31">
        <v>4.191919191919192</v>
      </c>
      <c r="AR443" s="31">
        <v>0.57123193392980032</v>
      </c>
      <c r="AS443" s="31">
        <v>1.407574901074053</v>
      </c>
      <c r="AT443" s="30">
        <v>0.2612676056338028</v>
      </c>
      <c r="AU443" s="30">
        <v>4.8687664041994747E-2</v>
      </c>
      <c r="AV443" s="28">
        <v>-4.8099999999999997E-2</v>
      </c>
      <c r="AW443" s="28" t="s">
        <v>100</v>
      </c>
      <c r="AX443" s="28">
        <v>0.10099999999999999</v>
      </c>
      <c r="AY443" s="28" t="s">
        <v>100</v>
      </c>
      <c r="AZ443" s="30" t="s">
        <v>100</v>
      </c>
      <c r="BA443" s="30">
        <v>-1.8799999999999997E-2</v>
      </c>
      <c r="BB443" s="30">
        <v>7.5251722310545846E-2</v>
      </c>
      <c r="BC443" s="30">
        <v>7.7434296021878693E-2</v>
      </c>
      <c r="BD443" s="30">
        <v>8.9759797724399501E-2</v>
      </c>
      <c r="BE443" s="30">
        <v>0.20417193426042984</v>
      </c>
      <c r="BF443" s="30">
        <v>0.13767441860465116</v>
      </c>
      <c r="BG443" s="30">
        <v>0.13930000000000001</v>
      </c>
      <c r="BH443" s="29">
        <v>21.7</v>
      </c>
      <c r="BI443" s="29">
        <v>14.2</v>
      </c>
      <c r="BJ443" s="29">
        <v>32.299999999999997</v>
      </c>
      <c r="BK443" s="29">
        <v>32.299999999999997</v>
      </c>
      <c r="BL443" s="29">
        <v>176.9</v>
      </c>
      <c r="BM443" s="29">
        <v>158.19999999999999</v>
      </c>
      <c r="BN443" s="29">
        <v>71</v>
      </c>
      <c r="BO443" s="29">
        <v>59.4</v>
      </c>
      <c r="BP443" s="29">
        <v>27.853116279069766</v>
      </c>
      <c r="BQ443" s="29">
        <v>52.08</v>
      </c>
      <c r="BR443" s="29">
        <v>0</v>
      </c>
      <c r="BS443" s="29">
        <v>14.530000000000001</v>
      </c>
      <c r="BT443" s="30">
        <v>0.52166514706717304</v>
      </c>
      <c r="BU443" s="29">
        <v>13.323116279069765</v>
      </c>
      <c r="BV443" s="29">
        <v>-52.41</v>
      </c>
      <c r="BW443" s="29">
        <v>-0.33000000000000185</v>
      </c>
      <c r="BX443" s="29">
        <v>188.7</v>
      </c>
      <c r="BY443" s="29">
        <v>359.7</v>
      </c>
      <c r="BZ443" s="29">
        <v>263.10000000000002</v>
      </c>
      <c r="CA443" s="29">
        <v>435.90000000000003</v>
      </c>
      <c r="CB443" s="29">
        <v>-3.71</v>
      </c>
      <c r="CC443" s="31">
        <v>0.95299999999999996</v>
      </c>
      <c r="CD443" s="31">
        <v>0.33</v>
      </c>
      <c r="CE443" s="31">
        <v>0.36</v>
      </c>
      <c r="CF443" s="31" t="s">
        <v>100</v>
      </c>
      <c r="CG443" s="31" t="s">
        <v>100</v>
      </c>
      <c r="CH443" s="29" t="s">
        <v>100</v>
      </c>
      <c r="CI443" s="29" t="s">
        <v>100</v>
      </c>
      <c r="CJ443" s="29">
        <v>-3.71</v>
      </c>
      <c r="CK443" s="28" t="str">
        <f t="shared" si="12"/>
        <v>NA</v>
      </c>
      <c r="CL443" s="34">
        <f t="shared" si="13"/>
        <v>0.40582702454691444</v>
      </c>
      <c r="CM443" s="29">
        <v>21.5</v>
      </c>
      <c r="CN443" s="29">
        <v>2.96</v>
      </c>
      <c r="CO443" s="29">
        <v>14.2</v>
      </c>
      <c r="CP443" s="29">
        <v>76.2</v>
      </c>
      <c r="CQ443" s="29">
        <v>59.4</v>
      </c>
      <c r="CR443" s="29">
        <v>249</v>
      </c>
      <c r="CS443" s="29">
        <v>-52.41</v>
      </c>
      <c r="CT443" s="29">
        <v>0</v>
      </c>
      <c r="CU443" s="29">
        <v>32.299999999999997</v>
      </c>
      <c r="CV443" s="29">
        <v>435.90000000000003</v>
      </c>
      <c r="CW443" s="29">
        <v>71</v>
      </c>
      <c r="CX443" s="28">
        <v>7.5251722310545846E-2</v>
      </c>
      <c r="CY443" s="28">
        <v>7.7434296021878693E-2</v>
      </c>
      <c r="CZ443" s="31">
        <v>3.507042253521127</v>
      </c>
      <c r="DA443" s="5" t="s">
        <v>100</v>
      </c>
      <c r="DB443" s="9"/>
      <c r="DC443" s="9"/>
    </row>
    <row r="444" spans="1:107" ht="20">
      <c r="A444" s="25" t="s">
        <v>591</v>
      </c>
      <c r="B444" s="25" t="s">
        <v>592</v>
      </c>
      <c r="C444" s="26" t="s">
        <v>112</v>
      </c>
      <c r="D444" s="26" t="s">
        <v>1137</v>
      </c>
      <c r="E444" s="32" t="s">
        <v>99</v>
      </c>
      <c r="F444" s="32" t="s">
        <v>1138</v>
      </c>
      <c r="G444" s="27">
        <v>0.69</v>
      </c>
      <c r="H444" s="27">
        <v>0.78645450243866932</v>
      </c>
      <c r="I444" s="28">
        <v>9.0499999999999997E-2</v>
      </c>
      <c r="J444" s="28">
        <v>0.13227413247069958</v>
      </c>
      <c r="K444" s="28">
        <v>3.2000000000000001E-2</v>
      </c>
      <c r="L444" s="28">
        <v>9.3100000000000002E-2</v>
      </c>
      <c r="M444" s="28">
        <v>7.7272999999999994E-2</v>
      </c>
      <c r="N444" s="28">
        <v>0.12351232415850674</v>
      </c>
      <c r="O444" s="28">
        <v>-1.5862449577792787E-2</v>
      </c>
      <c r="P444" s="28">
        <v>-5.5602746820399562E-3</v>
      </c>
      <c r="Q444" s="29">
        <v>72.3</v>
      </c>
      <c r="R444" s="29">
        <v>0</v>
      </c>
      <c r="S444" s="29">
        <v>13.7</v>
      </c>
      <c r="T444" s="29">
        <v>13.7</v>
      </c>
      <c r="U444" s="29">
        <v>86</v>
      </c>
      <c r="V444" s="29">
        <v>3.66</v>
      </c>
      <c r="W444" s="29">
        <v>82.34</v>
      </c>
      <c r="X444" s="30">
        <v>4.2558139534883722E-2</v>
      </c>
      <c r="Y444" s="31">
        <v>6.964617362731558E-2</v>
      </c>
      <c r="Z444" s="30">
        <v>0.16789215686274508</v>
      </c>
      <c r="AA444" s="30">
        <v>0.15930232558139534</v>
      </c>
      <c r="AB444" s="30">
        <v>0.20176730486008834</v>
      </c>
      <c r="AC444" s="30">
        <v>0.18948824343015214</v>
      </c>
      <c r="AD444" s="29">
        <v>3.4000000000000002E-2</v>
      </c>
      <c r="AE444" s="31">
        <v>0.55077777777777781</v>
      </c>
      <c r="AF444" s="30">
        <v>0.10954451150103323</v>
      </c>
      <c r="AG444" s="30">
        <v>0.35465035598459504</v>
      </c>
      <c r="AH444" s="31">
        <v>0.23684210526315788</v>
      </c>
      <c r="AI444" s="1">
        <v>8.3892617449664435</v>
      </c>
      <c r="AJ444" s="31">
        <v>7.9801324503311255</v>
      </c>
      <c r="AK444" s="31">
        <v>8.6379928315412187</v>
      </c>
      <c r="AL444" s="31" t="s">
        <v>100</v>
      </c>
      <c r="AM444" s="31" t="s">
        <v>100</v>
      </c>
      <c r="AN444" s="31">
        <v>1.0648011782032398</v>
      </c>
      <c r="AO444" s="31">
        <v>0.53874813710879288</v>
      </c>
      <c r="AP444" s="31">
        <v>6.5872000000000002</v>
      </c>
      <c r="AQ444" s="31">
        <v>5.4171052631578949</v>
      </c>
      <c r="AR444" s="31">
        <v>1.056453682319733</v>
      </c>
      <c r="AS444" s="31">
        <v>0.61356184798807756</v>
      </c>
      <c r="AT444" s="30">
        <v>0.36320191158900839</v>
      </c>
      <c r="AU444" s="30">
        <v>4.2047026279391428E-2</v>
      </c>
      <c r="AV444" s="28" t="s">
        <v>100</v>
      </c>
      <c r="AW444" s="28" t="s">
        <v>100</v>
      </c>
      <c r="AX444" s="28" t="s">
        <v>100</v>
      </c>
      <c r="AY444" s="28" t="s">
        <v>100</v>
      </c>
      <c r="AZ444" s="30" t="s">
        <v>100</v>
      </c>
      <c r="BA444" s="30" t="s">
        <v>100</v>
      </c>
      <c r="BB444" s="30">
        <v>0.11641168289290679</v>
      </c>
      <c r="BC444" s="30">
        <v>0.11795204947646679</v>
      </c>
      <c r="BD444" s="30">
        <v>6.3409090909090901E-2</v>
      </c>
      <c r="BE444" s="30">
        <v>9.4696969696969696E-2</v>
      </c>
      <c r="BF444" s="30">
        <v>0.262280701754386</v>
      </c>
      <c r="BG444" s="30">
        <v>0.1174</v>
      </c>
      <c r="BH444" s="29">
        <v>9.06</v>
      </c>
      <c r="BI444" s="29">
        <v>8.3699999999999992</v>
      </c>
      <c r="BJ444" s="29">
        <v>12.5</v>
      </c>
      <c r="BK444" s="29">
        <v>12.5</v>
      </c>
      <c r="BL444" s="29">
        <v>134.19999999999999</v>
      </c>
      <c r="BM444" s="29">
        <v>132</v>
      </c>
      <c r="BN444" s="29">
        <v>15.7</v>
      </c>
      <c r="BO444" s="29">
        <v>15.2</v>
      </c>
      <c r="BP444" s="29">
        <v>9.2214912280701746</v>
      </c>
      <c r="BQ444" s="29">
        <v>1.5</v>
      </c>
      <c r="BR444" s="29">
        <v>0</v>
      </c>
      <c r="BS444" s="29">
        <v>6.78</v>
      </c>
      <c r="BT444" s="30">
        <v>0.73523900118906071</v>
      </c>
      <c r="BU444" s="29">
        <v>2.4414912280701744</v>
      </c>
      <c r="BV444" s="29">
        <v>8.999999999999897E-2</v>
      </c>
      <c r="BW444" s="29">
        <v>1.589999999999999</v>
      </c>
      <c r="BX444" s="29">
        <v>71.900000000000006</v>
      </c>
      <c r="BY444" s="29">
        <v>78.180000000000007</v>
      </c>
      <c r="BZ444" s="29">
        <v>67.900000000000006</v>
      </c>
      <c r="CA444" s="29">
        <v>77.940000000000012</v>
      </c>
      <c r="CB444" s="29">
        <v>-3.04</v>
      </c>
      <c r="CC444" s="31">
        <v>0.25900000000000001</v>
      </c>
      <c r="CD444" s="31">
        <v>7.4999999999999997E-2</v>
      </c>
      <c r="CE444" s="31">
        <v>0.36</v>
      </c>
      <c r="CF444" s="31" t="s">
        <v>100</v>
      </c>
      <c r="CG444" s="31" t="s">
        <v>100</v>
      </c>
      <c r="CH444" s="29" t="s">
        <v>100</v>
      </c>
      <c r="CI444" s="29" t="s">
        <v>100</v>
      </c>
      <c r="CJ444" s="29">
        <v>-3.04</v>
      </c>
      <c r="CK444" s="28">
        <f t="shared" si="12"/>
        <v>-33.777777777778162</v>
      </c>
      <c r="CL444" s="34">
        <f t="shared" si="13"/>
        <v>1.7218373107518601</v>
      </c>
      <c r="CM444" s="29">
        <v>11.4</v>
      </c>
      <c r="CN444" s="29">
        <v>2.99</v>
      </c>
      <c r="CO444" s="29">
        <v>8.3699999999999992</v>
      </c>
      <c r="CP444" s="29">
        <v>72.3</v>
      </c>
      <c r="CQ444" s="29">
        <v>15.2</v>
      </c>
      <c r="CR444" s="29">
        <v>82.34</v>
      </c>
      <c r="CS444" s="29">
        <v>8.999999999999897E-2</v>
      </c>
      <c r="CT444" s="29">
        <v>0.90279999999999994</v>
      </c>
      <c r="CU444" s="29">
        <v>12.717599999999999</v>
      </c>
      <c r="CV444" s="29">
        <v>78.842800000000011</v>
      </c>
      <c r="CW444" s="29">
        <v>16.114000000000001</v>
      </c>
      <c r="CX444" s="28">
        <v>0.11795700165378252</v>
      </c>
      <c r="CY444" s="28">
        <v>0.11863539160687811</v>
      </c>
      <c r="CZ444" s="31">
        <v>5.1098423730917215</v>
      </c>
      <c r="DA444" s="5" t="s">
        <v>100</v>
      </c>
      <c r="DB444" s="9"/>
      <c r="DC444" s="9"/>
    </row>
    <row r="445" spans="1:107" ht="20">
      <c r="A445" s="25" t="s">
        <v>993</v>
      </c>
      <c r="B445" s="25" t="s">
        <v>994</v>
      </c>
      <c r="C445" s="26" t="s">
        <v>165</v>
      </c>
      <c r="D445" s="26" t="s">
        <v>1137</v>
      </c>
      <c r="E445" s="32" t="s">
        <v>99</v>
      </c>
      <c r="F445" s="32" t="s">
        <v>1138</v>
      </c>
      <c r="G445" s="27">
        <v>0.68</v>
      </c>
      <c r="H445" s="27">
        <v>0.71164356435643572</v>
      </c>
      <c r="I445" s="28">
        <v>9.0499999999999997E-2</v>
      </c>
      <c r="J445" s="28">
        <v>0.12550374257425745</v>
      </c>
      <c r="K445" s="28">
        <v>4.1999999999999996E-2</v>
      </c>
      <c r="L445" s="28">
        <v>0.1031</v>
      </c>
      <c r="M445" s="28">
        <v>8.5572999999999996E-2</v>
      </c>
      <c r="N445" s="28">
        <v>0.12372820340586568</v>
      </c>
      <c r="O445" s="28" t="s">
        <v>100</v>
      </c>
      <c r="P445" s="28">
        <v>-0.28815901981061842</v>
      </c>
      <c r="Q445" s="29">
        <v>10.1</v>
      </c>
      <c r="R445" s="29">
        <v>0</v>
      </c>
      <c r="S445" s="29">
        <v>0.47</v>
      </c>
      <c r="T445" s="29">
        <v>0.47</v>
      </c>
      <c r="U445" s="29">
        <v>10.57</v>
      </c>
      <c r="V445" s="29">
        <v>0.02</v>
      </c>
      <c r="W445" s="29">
        <v>10.55</v>
      </c>
      <c r="X445" s="30">
        <v>1.8921475875118259E-3</v>
      </c>
      <c r="Y445" s="31">
        <v>2.1551220651793015</v>
      </c>
      <c r="Z445" s="30">
        <v>0.21266968325791855</v>
      </c>
      <c r="AA445" s="30">
        <v>4.4465468306527908E-2</v>
      </c>
      <c r="AB445" s="30">
        <v>0.27011494252873564</v>
      </c>
      <c r="AC445" s="30">
        <v>4.6534653465346534E-2</v>
      </c>
      <c r="AD445" s="29">
        <v>1.2E-2</v>
      </c>
      <c r="AE445" s="31">
        <v>1.4958888888888893</v>
      </c>
      <c r="AF445" s="30">
        <v>0.1</v>
      </c>
      <c r="AG445" s="30">
        <v>0.73649999999999993</v>
      </c>
      <c r="AH445" s="31">
        <v>0.30769230769230776</v>
      </c>
      <c r="AI445" s="1" t="s">
        <v>100</v>
      </c>
      <c r="AJ445" s="31" t="s">
        <v>100</v>
      </c>
      <c r="AK445" s="31" t="s">
        <v>100</v>
      </c>
      <c r="AL445" s="31" t="s">
        <v>100</v>
      </c>
      <c r="AM445" s="31" t="s">
        <v>100</v>
      </c>
      <c r="AN445" s="31">
        <v>5.804597701149425</v>
      </c>
      <c r="AO445" s="31">
        <v>8.7826086956521738</v>
      </c>
      <c r="AP445" s="31" t="s">
        <v>100</v>
      </c>
      <c r="AQ445" s="31" t="s">
        <v>100</v>
      </c>
      <c r="AR445" s="31">
        <v>4.8173515981735164</v>
      </c>
      <c r="AS445" s="31">
        <v>9.1739130434782616</v>
      </c>
      <c r="AT445" s="30" t="s">
        <v>100</v>
      </c>
      <c r="AU445" s="30">
        <v>0</v>
      </c>
      <c r="AV445" s="28" t="s">
        <v>100</v>
      </c>
      <c r="AW445" s="28" t="s">
        <v>100</v>
      </c>
      <c r="AX445" s="28">
        <v>-5.5599999999999997E-2</v>
      </c>
      <c r="AY445" s="28">
        <v>-8.09E-2</v>
      </c>
      <c r="AZ445" s="30" t="s">
        <v>100</v>
      </c>
      <c r="BA445" s="30" t="s">
        <v>100</v>
      </c>
      <c r="BB445" s="30" t="s">
        <v>100</v>
      </c>
      <c r="BC445" s="30">
        <v>-0.16443081640475277</v>
      </c>
      <c r="BD445" s="30">
        <v>-0.38916666666666672</v>
      </c>
      <c r="BE445" s="30">
        <v>-0.35749999999999998</v>
      </c>
      <c r="BF445" s="30">
        <v>0</v>
      </c>
      <c r="BG445" s="30" t="s">
        <v>100</v>
      </c>
      <c r="BH445" s="29">
        <v>-0.73199999999999998</v>
      </c>
      <c r="BI445" s="29">
        <v>-0.46700000000000003</v>
      </c>
      <c r="BJ445" s="29">
        <v>-0.42899999999999999</v>
      </c>
      <c r="BK445" s="29">
        <v>-0.42899999999999999</v>
      </c>
      <c r="BL445" s="29">
        <v>1.1499999999999999</v>
      </c>
      <c r="BM445" s="29">
        <v>1.2</v>
      </c>
      <c r="BN445" s="29">
        <v>-0.17199999999999999</v>
      </c>
      <c r="BO445" s="29">
        <v>-0.128</v>
      </c>
      <c r="BP445" s="29">
        <v>-0.42899999999999999</v>
      </c>
      <c r="BQ445" s="29">
        <v>-0.18499999999999997</v>
      </c>
      <c r="BR445" s="29">
        <v>0</v>
      </c>
      <c r="BS445" s="29">
        <v>8.2000000000000003E-2</v>
      </c>
      <c r="BT445" s="30" t="s">
        <v>100</v>
      </c>
      <c r="BU445" s="29">
        <v>-0.51100000000000001</v>
      </c>
      <c r="BV445" s="29">
        <v>-0.3640000000000001</v>
      </c>
      <c r="BW445" s="29">
        <v>-0.54900000000000004</v>
      </c>
      <c r="BX445" s="29">
        <v>-8.3000000000000004E-2</v>
      </c>
      <c r="BY445" s="29">
        <v>2.609</v>
      </c>
      <c r="BZ445" s="29">
        <v>1.74</v>
      </c>
      <c r="CA445" s="29">
        <v>2.19</v>
      </c>
      <c r="CB445" s="29">
        <v>0</v>
      </c>
      <c r="CC445" s="31">
        <v>0.49099999999999999</v>
      </c>
      <c r="CD445" s="31">
        <v>0.63500000000000001</v>
      </c>
      <c r="CE445" s="31">
        <v>0.36</v>
      </c>
      <c r="CF445" s="31">
        <v>0.89809925299825633</v>
      </c>
      <c r="CG445" s="31">
        <v>0.6116818047962258</v>
      </c>
      <c r="CH445" s="29">
        <v>-0.5263000000000001</v>
      </c>
      <c r="CI445" s="29">
        <v>-0.66749999999999998</v>
      </c>
      <c r="CJ445" s="29">
        <v>0</v>
      </c>
      <c r="CK445" s="28">
        <f t="shared" si="12"/>
        <v>0</v>
      </c>
      <c r="CL445" s="34">
        <f t="shared" si="13"/>
        <v>0.52511415525114158</v>
      </c>
      <c r="CM445" s="29" t="s">
        <v>100</v>
      </c>
      <c r="CN445" s="29" t="s">
        <v>100</v>
      </c>
      <c r="CO445" s="29" t="s">
        <v>100</v>
      </c>
      <c r="CP445" s="29" t="s">
        <v>100</v>
      </c>
      <c r="CQ445" s="29" t="s">
        <v>100</v>
      </c>
      <c r="CR445" s="29" t="s">
        <v>100</v>
      </c>
      <c r="CS445" s="29" t="s">
        <v>100</v>
      </c>
      <c r="CT445" s="29">
        <v>0</v>
      </c>
      <c r="CU445" s="29">
        <v>-0.42899999999999999</v>
      </c>
      <c r="CV445" s="29">
        <v>2.19</v>
      </c>
      <c r="CW445" s="29">
        <v>-0.17199999999999999</v>
      </c>
      <c r="CX445" s="28" t="s">
        <v>100</v>
      </c>
      <c r="CY445" s="28">
        <v>-0.16443081640475277</v>
      </c>
      <c r="CZ445" s="31" t="s">
        <v>100</v>
      </c>
      <c r="DA445" s="5">
        <v>6.1655797101449279</v>
      </c>
      <c r="DB445" s="9"/>
      <c r="DC445" s="9"/>
    </row>
    <row r="446" spans="1:107" ht="20">
      <c r="A446" s="25" t="s">
        <v>585</v>
      </c>
      <c r="B446" s="25" t="s">
        <v>586</v>
      </c>
      <c r="C446" s="26" t="s">
        <v>98</v>
      </c>
      <c r="D446" s="26" t="s">
        <v>1137</v>
      </c>
      <c r="E446" s="32" t="s">
        <v>99</v>
      </c>
      <c r="F446" s="32" t="s">
        <v>1138</v>
      </c>
      <c r="G446" s="27">
        <v>1.05</v>
      </c>
      <c r="H446" s="27">
        <v>4.4721412639405207</v>
      </c>
      <c r="I446" s="28">
        <v>9.0499999999999997E-2</v>
      </c>
      <c r="J446" s="28">
        <v>0.46582878438661712</v>
      </c>
      <c r="K446" s="28">
        <v>3.2000000000000001E-2</v>
      </c>
      <c r="L446" s="28">
        <v>9.3100000000000002E-2</v>
      </c>
      <c r="M446" s="28">
        <v>7.7272999999999994E-2</v>
      </c>
      <c r="N446" s="28">
        <v>0.14797092292332914</v>
      </c>
      <c r="O446" s="28">
        <v>-0.28489855182847756</v>
      </c>
      <c r="P446" s="28">
        <v>-3.8248281711873916E-2</v>
      </c>
      <c r="Q446" s="29">
        <v>12.5</v>
      </c>
      <c r="R446" s="29">
        <v>0</v>
      </c>
      <c r="S446" s="29">
        <v>56.2</v>
      </c>
      <c r="T446" s="29">
        <v>56.2</v>
      </c>
      <c r="U446" s="29">
        <v>68.7</v>
      </c>
      <c r="V446" s="29">
        <v>9.2899999999999991</v>
      </c>
      <c r="W446" s="29">
        <v>59.410000000000004</v>
      </c>
      <c r="X446" s="30">
        <v>0.13522561863173216</v>
      </c>
      <c r="Y446" s="31">
        <v>0.14448051948051949</v>
      </c>
      <c r="Z446" s="30">
        <v>0.69640644361833959</v>
      </c>
      <c r="AA446" s="30">
        <v>0.81804949053857356</v>
      </c>
      <c r="AB446" s="30">
        <v>2.2938775510204081</v>
      </c>
      <c r="AC446" s="30">
        <v>4.4960000000000004</v>
      </c>
      <c r="AD446" s="29">
        <v>1.6E-2</v>
      </c>
      <c r="AE446" s="31">
        <v>0.80261111111111128</v>
      </c>
      <c r="AF446" s="30">
        <v>0.13038404810405299</v>
      </c>
      <c r="AG446" s="30">
        <v>0.28761187081776385</v>
      </c>
      <c r="AH446" s="31">
        <v>0.15151515151515149</v>
      </c>
      <c r="AI446" s="1">
        <v>1.9476268412438624</v>
      </c>
      <c r="AJ446" s="31">
        <v>2.7777777777777777</v>
      </c>
      <c r="AK446" s="31">
        <v>3.2133676092544987</v>
      </c>
      <c r="AL446" s="31" t="s">
        <v>100</v>
      </c>
      <c r="AM446" s="31" t="s">
        <v>100</v>
      </c>
      <c r="AN446" s="31">
        <v>0.51020408163265307</v>
      </c>
      <c r="AO446" s="31">
        <v>8.4459459459459457E-2</v>
      </c>
      <c r="AP446" s="31">
        <v>4.992436974789916</v>
      </c>
      <c r="AQ446" s="31">
        <v>3.6447852760736197</v>
      </c>
      <c r="AR446" s="31">
        <v>0.8319563086402465</v>
      </c>
      <c r="AS446" s="31">
        <v>0.40141891891891895</v>
      </c>
      <c r="AT446" s="30">
        <v>0.11362467866323907</v>
      </c>
      <c r="AU446" s="30">
        <v>3.5360000000000003E-2</v>
      </c>
      <c r="AV446" s="28">
        <v>0.63600000000000001</v>
      </c>
      <c r="AW446" s="28">
        <v>0.34600000000000003</v>
      </c>
      <c r="AX446" s="28">
        <v>0.13500000000000001</v>
      </c>
      <c r="AY446" s="28">
        <v>0.13</v>
      </c>
      <c r="AZ446" s="30" t="s">
        <v>100</v>
      </c>
      <c r="BA446" s="30" t="s">
        <v>100</v>
      </c>
      <c r="BB446" s="30">
        <v>0.18093023255813953</v>
      </c>
      <c r="BC446" s="30">
        <v>0.10972264121145522</v>
      </c>
      <c r="BD446" s="30">
        <v>2.8729689807976366E-2</v>
      </c>
      <c r="BE446" s="30">
        <v>8.7887740029542097E-2</v>
      </c>
      <c r="BF446" s="30">
        <v>0.27509293680297398</v>
      </c>
      <c r="BG446" s="30" t="s">
        <v>100</v>
      </c>
      <c r="BH446" s="29">
        <v>4.5</v>
      </c>
      <c r="BI446" s="29">
        <v>3.89</v>
      </c>
      <c r="BJ446" s="29">
        <v>11.9</v>
      </c>
      <c r="BK446" s="29">
        <v>11.9</v>
      </c>
      <c r="BL446" s="29">
        <v>148</v>
      </c>
      <c r="BM446" s="29">
        <v>135.4</v>
      </c>
      <c r="BN446" s="29">
        <v>16.5</v>
      </c>
      <c r="BO446" s="29">
        <v>16.3</v>
      </c>
      <c r="BP446" s="29">
        <v>8.6263940520446099</v>
      </c>
      <c r="BQ446" s="29">
        <v>8.1999999999999886</v>
      </c>
      <c r="BR446" s="29">
        <v>0</v>
      </c>
      <c r="BS446" s="29">
        <v>-1.27</v>
      </c>
      <c r="BT446" s="30">
        <v>-0.14722258134022839</v>
      </c>
      <c r="BU446" s="29">
        <v>9.8963940520446094</v>
      </c>
      <c r="BV446" s="29">
        <v>-3.0399999999999885</v>
      </c>
      <c r="BW446" s="29">
        <v>5.16</v>
      </c>
      <c r="BX446" s="29">
        <v>21.5</v>
      </c>
      <c r="BY446" s="29">
        <v>78.62</v>
      </c>
      <c r="BZ446" s="29">
        <v>24.5</v>
      </c>
      <c r="CA446" s="29">
        <v>71.41</v>
      </c>
      <c r="CB446" s="29">
        <v>-0.442</v>
      </c>
      <c r="CC446" s="31">
        <v>0.25</v>
      </c>
      <c r="CD446" s="31">
        <v>0.36799999999999999</v>
      </c>
      <c r="CE446" s="31">
        <v>0.36</v>
      </c>
      <c r="CF446" s="31" t="s">
        <v>100</v>
      </c>
      <c r="CG446" s="31" t="s">
        <v>100</v>
      </c>
      <c r="CH446" s="29" t="s">
        <v>100</v>
      </c>
      <c r="CI446" s="29" t="s">
        <v>100</v>
      </c>
      <c r="CJ446" s="29">
        <v>-0.442</v>
      </c>
      <c r="CK446" s="28" t="str">
        <f t="shared" si="12"/>
        <v>NA</v>
      </c>
      <c r="CL446" s="34">
        <f t="shared" si="13"/>
        <v>2.0725388601036272</v>
      </c>
      <c r="CM446" s="29">
        <v>5.38</v>
      </c>
      <c r="CN446" s="29">
        <v>1.48</v>
      </c>
      <c r="CO446" s="29">
        <v>3.89</v>
      </c>
      <c r="CP446" s="29">
        <v>12.5</v>
      </c>
      <c r="CQ446" s="29">
        <v>16.3</v>
      </c>
      <c r="CR446" s="29">
        <v>59.410000000000004</v>
      </c>
      <c r="CS446" s="29">
        <v>-3.0399999999999885</v>
      </c>
      <c r="CT446" s="29">
        <v>0</v>
      </c>
      <c r="CU446" s="29">
        <v>11.9</v>
      </c>
      <c r="CV446" s="29">
        <v>71.41</v>
      </c>
      <c r="CW446" s="29">
        <v>16.5</v>
      </c>
      <c r="CX446" s="28">
        <v>0.18093023255813953</v>
      </c>
      <c r="CY446" s="28">
        <v>0.10972264121145522</v>
      </c>
      <c r="CZ446" s="31">
        <v>3.600606060606061</v>
      </c>
      <c r="DA446" s="5" t="s">
        <v>100</v>
      </c>
      <c r="DB446" s="9"/>
      <c r="DC446" s="9"/>
    </row>
    <row r="447" spans="1:107" ht="20">
      <c r="A447" s="25" t="s">
        <v>1007</v>
      </c>
      <c r="B447" s="25" t="s">
        <v>1008</v>
      </c>
      <c r="C447" s="26" t="s">
        <v>130</v>
      </c>
      <c r="D447" s="26" t="s">
        <v>1137</v>
      </c>
      <c r="E447" s="32" t="s">
        <v>99</v>
      </c>
      <c r="F447" s="32" t="s">
        <v>1138</v>
      </c>
      <c r="G447" s="27">
        <v>0.73</v>
      </c>
      <c r="H447" s="27">
        <v>0.73</v>
      </c>
      <c r="I447" s="28">
        <v>9.0499999999999997E-2</v>
      </c>
      <c r="J447" s="28">
        <v>0.127165</v>
      </c>
      <c r="K447" s="28">
        <v>3.2000000000000001E-2</v>
      </c>
      <c r="L447" s="28">
        <v>9.3100000000000002E-2</v>
      </c>
      <c r="M447" s="28">
        <v>7.7272999999999994E-2</v>
      </c>
      <c r="N447" s="28">
        <v>0.127165</v>
      </c>
      <c r="O447" s="28">
        <v>-4.1680003489183534E-2</v>
      </c>
      <c r="P447" s="28">
        <v>-5.1650001429099257E-2</v>
      </c>
      <c r="Q447" s="29">
        <v>367.6</v>
      </c>
      <c r="R447" s="29">
        <v>0</v>
      </c>
      <c r="S447" s="29">
        <v>0</v>
      </c>
      <c r="T447" s="29">
        <v>0</v>
      </c>
      <c r="U447" s="29">
        <v>367.6</v>
      </c>
      <c r="V447" s="29">
        <v>27.9</v>
      </c>
      <c r="W447" s="29">
        <v>339.70000000000005</v>
      </c>
      <c r="X447" s="30">
        <v>7.5897714907508157E-2</v>
      </c>
      <c r="Y447" s="31">
        <v>0.36288049605411499</v>
      </c>
      <c r="Z447" s="30">
        <v>0</v>
      </c>
      <c r="AA447" s="30">
        <v>0</v>
      </c>
      <c r="AB447" s="30">
        <v>0</v>
      </c>
      <c r="AC447" s="30">
        <v>0</v>
      </c>
      <c r="AD447" s="29">
        <v>5.1999999999999998E-2</v>
      </c>
      <c r="AE447" s="31">
        <v>1.6451666666666667</v>
      </c>
      <c r="AF447" s="30">
        <v>0.25690465157330261</v>
      </c>
      <c r="AG447" s="30">
        <v>0.43790565609085658</v>
      </c>
      <c r="AH447" s="31">
        <v>0.25190839694656486</v>
      </c>
      <c r="AI447" s="1" t="s">
        <v>100</v>
      </c>
      <c r="AJ447" s="31">
        <v>12.80836236933798</v>
      </c>
      <c r="AK447" s="31">
        <v>15.004081632653062</v>
      </c>
      <c r="AL447" s="31">
        <v>13</v>
      </c>
      <c r="AM447" s="31">
        <v>2.7251834828378678</v>
      </c>
      <c r="AN447" s="31">
        <v>1.4281274281274283</v>
      </c>
      <c r="AO447" s="31">
        <v>0.57330006238303177</v>
      </c>
      <c r="AP447" s="31">
        <v>19.192090395480228</v>
      </c>
      <c r="AQ447" s="31">
        <v>10.325227963525837</v>
      </c>
      <c r="AR447" s="31">
        <v>1.4801742919389982</v>
      </c>
      <c r="AS447" s="31">
        <v>0.52978789769182788</v>
      </c>
      <c r="AT447" s="30">
        <v>0.66530612244897958</v>
      </c>
      <c r="AU447" s="30">
        <v>4.4341675734494011E-2</v>
      </c>
      <c r="AV447" s="28">
        <v>-6.0899999999999996E-2</v>
      </c>
      <c r="AW447" s="28">
        <v>1.72E-3</v>
      </c>
      <c r="AX447" s="28">
        <v>5.4199999999999998E-2</v>
      </c>
      <c r="AY447" s="28">
        <v>7.1300000000000002E-2</v>
      </c>
      <c r="AZ447" s="30">
        <v>4.7E-2</v>
      </c>
      <c r="BA447" s="30">
        <v>0.21299999999999999</v>
      </c>
      <c r="BB447" s="30">
        <v>8.5484996510816466E-2</v>
      </c>
      <c r="BC447" s="30">
        <v>7.5514998570900743E-2</v>
      </c>
      <c r="BD447" s="30">
        <v>4.0609978451848175E-2</v>
      </c>
      <c r="BE447" s="30">
        <v>2.9338637493784188E-2</v>
      </c>
      <c r="BF447" s="30">
        <v>8.6567164179104469E-2</v>
      </c>
      <c r="BG447" s="30">
        <v>0.1052</v>
      </c>
      <c r="BH447" s="29">
        <v>28.7</v>
      </c>
      <c r="BI447" s="29">
        <v>24.5</v>
      </c>
      <c r="BJ447" s="29">
        <v>17.7</v>
      </c>
      <c r="BK447" s="29">
        <v>17.7</v>
      </c>
      <c r="BL447" s="29">
        <v>641.20000000000005</v>
      </c>
      <c r="BM447" s="29">
        <v>603.29999999999995</v>
      </c>
      <c r="BN447" s="29">
        <v>40.200000000000003</v>
      </c>
      <c r="BO447" s="29">
        <v>32.9</v>
      </c>
      <c r="BP447" s="29">
        <v>16.16776119402985</v>
      </c>
      <c r="BQ447" s="29">
        <v>0</v>
      </c>
      <c r="BR447" s="29">
        <v>0</v>
      </c>
      <c r="BS447" s="29">
        <v>9.02</v>
      </c>
      <c r="BT447" s="30">
        <v>0.55790037295520845</v>
      </c>
      <c r="BU447" s="29">
        <v>7.1477611940298509</v>
      </c>
      <c r="BV447" s="29">
        <v>15.48</v>
      </c>
      <c r="BW447" s="29">
        <v>15.48</v>
      </c>
      <c r="BX447" s="29">
        <v>286.60000000000002</v>
      </c>
      <c r="BY447" s="29">
        <v>214.10000000000002</v>
      </c>
      <c r="BZ447" s="29">
        <v>257.39999999999998</v>
      </c>
      <c r="CA447" s="29">
        <v>229.49999999999997</v>
      </c>
      <c r="CB447" s="29">
        <v>-16.3</v>
      </c>
      <c r="CC447" s="31">
        <v>0.75</v>
      </c>
      <c r="CD447" s="31">
        <v>0.27200000000000002</v>
      </c>
      <c r="CE447" s="31">
        <v>0.36</v>
      </c>
      <c r="CF447" s="31">
        <v>0.11094941377987128</v>
      </c>
      <c r="CG447" s="31">
        <v>0.11618149614163457</v>
      </c>
      <c r="CH447" s="29">
        <v>38.44</v>
      </c>
      <c r="CI447" s="29">
        <v>36.970000000000006</v>
      </c>
      <c r="CJ447" s="29">
        <v>-16.3</v>
      </c>
      <c r="CK447" s="28">
        <f t="shared" si="12"/>
        <v>-1.0529715762273901</v>
      </c>
      <c r="CL447" s="34">
        <f t="shared" si="13"/>
        <v>2.7938997821350768</v>
      </c>
      <c r="CM447" s="29">
        <v>26.8</v>
      </c>
      <c r="CN447" s="29">
        <v>2.3199999999999998</v>
      </c>
      <c r="CO447" s="29">
        <v>24.5</v>
      </c>
      <c r="CP447" s="29">
        <v>367.6</v>
      </c>
      <c r="CQ447" s="29">
        <v>32.9</v>
      </c>
      <c r="CR447" s="29">
        <v>339.70000000000005</v>
      </c>
      <c r="CS447" s="29">
        <v>15.48</v>
      </c>
      <c r="CT447" s="29">
        <v>0</v>
      </c>
      <c r="CU447" s="29">
        <v>17.7</v>
      </c>
      <c r="CV447" s="29">
        <v>229.49999999999997</v>
      </c>
      <c r="CW447" s="29">
        <v>40.200000000000003</v>
      </c>
      <c r="CX447" s="28">
        <v>8.5484996510816466E-2</v>
      </c>
      <c r="CY447" s="28">
        <v>7.5514998570900743E-2</v>
      </c>
      <c r="CZ447" s="31">
        <v>8.4502487562189064</v>
      </c>
      <c r="DA447" s="5">
        <v>343.02325581395348</v>
      </c>
      <c r="DB447" s="9"/>
      <c r="DC447" s="9"/>
    </row>
    <row r="448" spans="1:107" ht="20">
      <c r="A448" s="25" t="s">
        <v>987</v>
      </c>
      <c r="B448" s="25" t="s">
        <v>988</v>
      </c>
      <c r="C448" s="26" t="s">
        <v>141</v>
      </c>
      <c r="D448" s="26" t="s">
        <v>1137</v>
      </c>
      <c r="E448" s="32" t="s">
        <v>99</v>
      </c>
      <c r="F448" s="32" t="s">
        <v>1138</v>
      </c>
      <c r="G448" s="27">
        <v>0.61</v>
      </c>
      <c r="H448" s="27">
        <v>0.80429629629629618</v>
      </c>
      <c r="I448" s="28">
        <v>9.0499999999999997E-2</v>
      </c>
      <c r="J448" s="28">
        <v>0.13388881481481479</v>
      </c>
      <c r="K448" s="28">
        <v>4.7E-2</v>
      </c>
      <c r="L448" s="28">
        <v>0.1081</v>
      </c>
      <c r="M448" s="28">
        <v>8.9722999999999997E-2</v>
      </c>
      <c r="N448" s="28">
        <v>0.1232195449438202</v>
      </c>
      <c r="O448" s="28">
        <v>0.13475525298179541</v>
      </c>
      <c r="P448" s="28">
        <v>6.1652249927974634E-2</v>
      </c>
      <c r="Q448" s="29">
        <v>5.4</v>
      </c>
      <c r="R448" s="29">
        <v>0</v>
      </c>
      <c r="S448" s="29">
        <v>1.72</v>
      </c>
      <c r="T448" s="29">
        <v>1.72</v>
      </c>
      <c r="U448" s="29">
        <v>7.12</v>
      </c>
      <c r="V448" s="29">
        <v>1.29</v>
      </c>
      <c r="W448" s="29">
        <v>5.83</v>
      </c>
      <c r="X448" s="30">
        <v>0.18117977528089887</v>
      </c>
      <c r="Y448" s="31">
        <v>0.57614098508811562</v>
      </c>
      <c r="Z448" s="30">
        <v>0.39090909090909087</v>
      </c>
      <c r="AA448" s="30">
        <v>0.24157303370786515</v>
      </c>
      <c r="AB448" s="30">
        <v>0.64179104477611937</v>
      </c>
      <c r="AC448" s="30">
        <v>0.31851851851851848</v>
      </c>
      <c r="AD448" s="29">
        <v>1.2E-2</v>
      </c>
      <c r="AE448" s="31">
        <v>3.4291666666666671</v>
      </c>
      <c r="AF448" s="30">
        <v>0.18708286933869708</v>
      </c>
      <c r="AG448" s="30" t="s">
        <v>100</v>
      </c>
      <c r="AH448" s="31">
        <v>0.36363636363636365</v>
      </c>
      <c r="AI448" s="1">
        <v>721</v>
      </c>
      <c r="AJ448" s="31">
        <v>48.648648648648653</v>
      </c>
      <c r="AK448" s="31">
        <v>8.517350157728707</v>
      </c>
      <c r="AL448" s="31" t="s">
        <v>100</v>
      </c>
      <c r="AM448" s="31" t="s">
        <v>100</v>
      </c>
      <c r="AN448" s="31">
        <v>2.0149253731343282</v>
      </c>
      <c r="AO448" s="31">
        <v>4.2519685039370083</v>
      </c>
      <c r="AP448" s="31">
        <v>8.0859916782246888</v>
      </c>
      <c r="AQ448" s="31">
        <v>7.3518284993694829</v>
      </c>
      <c r="AR448" s="31">
        <v>1.8745980707395498</v>
      </c>
      <c r="AS448" s="31">
        <v>4.590551181102362</v>
      </c>
      <c r="AT448" s="30">
        <v>0</v>
      </c>
      <c r="AU448" s="30">
        <v>0</v>
      </c>
      <c r="AV448" s="28" t="s">
        <v>100</v>
      </c>
      <c r="AW448" s="28" t="s">
        <v>100</v>
      </c>
      <c r="AX448" s="28">
        <v>0.754</v>
      </c>
      <c r="AY448" s="28">
        <v>0.63800000000000001</v>
      </c>
      <c r="AZ448" s="30" t="s">
        <v>100</v>
      </c>
      <c r="BA448" s="30" t="s">
        <v>100</v>
      </c>
      <c r="BB448" s="30">
        <v>0.26864406779661021</v>
      </c>
      <c r="BC448" s="30">
        <v>0.18487179487179484</v>
      </c>
      <c r="BD448" s="30">
        <v>0.38192771084337351</v>
      </c>
      <c r="BE448" s="30">
        <v>0.43433734939759039</v>
      </c>
      <c r="BF448" s="30">
        <v>0</v>
      </c>
      <c r="BG448" s="30">
        <v>1.78E-2</v>
      </c>
      <c r="BH448" s="29">
        <v>0.111</v>
      </c>
      <c r="BI448" s="29">
        <v>0.63400000000000001</v>
      </c>
      <c r="BJ448" s="29">
        <v>0.72099999999999997</v>
      </c>
      <c r="BK448" s="29">
        <v>0.72099999999999997</v>
      </c>
      <c r="BL448" s="29">
        <v>1.27</v>
      </c>
      <c r="BM448" s="29">
        <v>1.66</v>
      </c>
      <c r="BN448" s="29">
        <v>0.28899999999999998</v>
      </c>
      <c r="BO448" s="29">
        <v>0.79300000000000004</v>
      </c>
      <c r="BP448" s="29">
        <v>0.72099999999999997</v>
      </c>
      <c r="BQ448" s="29">
        <v>0.85499999999999998</v>
      </c>
      <c r="BR448" s="29">
        <v>0</v>
      </c>
      <c r="BS448" s="29">
        <v>0.13899999999999998</v>
      </c>
      <c r="BT448" s="30">
        <v>0.1927877947295423</v>
      </c>
      <c r="BU448" s="29">
        <v>0.58199999999999996</v>
      </c>
      <c r="BV448" s="29">
        <v>-0.36</v>
      </c>
      <c r="BW448" s="29">
        <v>0.495</v>
      </c>
      <c r="BX448" s="29">
        <v>2.36</v>
      </c>
      <c r="BY448" s="29">
        <v>3.9000000000000004</v>
      </c>
      <c r="BZ448" s="29">
        <v>2.68</v>
      </c>
      <c r="CA448" s="29">
        <v>3.1100000000000003</v>
      </c>
      <c r="CB448" s="29">
        <v>0</v>
      </c>
      <c r="CC448" s="31" t="s">
        <v>100</v>
      </c>
      <c r="CD448" s="31">
        <v>1.35</v>
      </c>
      <c r="CE448" s="31">
        <v>0.36</v>
      </c>
      <c r="CF448" s="31">
        <v>0.98199193672617946</v>
      </c>
      <c r="CG448" s="31">
        <v>1.2702821968218696</v>
      </c>
      <c r="CH448" s="29">
        <v>-0.46779999999999999</v>
      </c>
      <c r="CI448" s="29">
        <v>-0.74280000000000013</v>
      </c>
      <c r="CJ448" s="29">
        <v>0</v>
      </c>
      <c r="CK448" s="28">
        <f t="shared" si="12"/>
        <v>0</v>
      </c>
      <c r="CL448" s="34">
        <f t="shared" si="13"/>
        <v>0.40836012861736332</v>
      </c>
      <c r="CM448" s="29">
        <v>0.61299999999999999</v>
      </c>
      <c r="CN448" s="29" t="s">
        <v>100</v>
      </c>
      <c r="CO448" s="29">
        <v>0.63400000000000001</v>
      </c>
      <c r="CP448" s="29">
        <v>5.4</v>
      </c>
      <c r="CQ448" s="29">
        <v>0.79300000000000004</v>
      </c>
      <c r="CR448" s="29">
        <v>5.83</v>
      </c>
      <c r="CS448" s="29" t="s">
        <v>100</v>
      </c>
      <c r="CT448" s="29">
        <v>0</v>
      </c>
      <c r="CU448" s="29">
        <v>0.72099999999999997</v>
      </c>
      <c r="CV448" s="29">
        <v>3.1100000000000003</v>
      </c>
      <c r="CW448" s="29">
        <v>0.28899999999999998</v>
      </c>
      <c r="CX448" s="28">
        <v>0.26864406779661021</v>
      </c>
      <c r="CY448" s="28">
        <v>0.18487179487179484</v>
      </c>
      <c r="CZ448" s="31">
        <v>20.173010380622838</v>
      </c>
      <c r="DA448" s="5">
        <v>89.38181818181819</v>
      </c>
      <c r="DB448" s="9"/>
      <c r="DC448" s="9"/>
    </row>
    <row r="449" spans="1:107" ht="20">
      <c r="A449" s="25" t="s">
        <v>1129</v>
      </c>
      <c r="B449" s="25" t="s">
        <v>1130</v>
      </c>
      <c r="C449" s="26" t="s">
        <v>137</v>
      </c>
      <c r="D449" s="26" t="s">
        <v>1137</v>
      </c>
      <c r="E449" s="32" t="s">
        <v>99</v>
      </c>
      <c r="F449" s="32" t="s">
        <v>1138</v>
      </c>
      <c r="G449" s="27">
        <v>0.87</v>
      </c>
      <c r="H449" s="27">
        <v>0.87</v>
      </c>
      <c r="I449" s="28">
        <v>9.0499999999999997E-2</v>
      </c>
      <c r="J449" s="28">
        <v>0.13983499999999999</v>
      </c>
      <c r="K449" s="28">
        <v>4.7E-2</v>
      </c>
      <c r="L449" s="28">
        <v>0.1081</v>
      </c>
      <c r="M449" s="28">
        <v>8.9722999999999997E-2</v>
      </c>
      <c r="N449" s="28">
        <v>0.13983499999999999</v>
      </c>
      <c r="O449" s="28" t="s">
        <v>100</v>
      </c>
      <c r="P449" s="28" t="s">
        <v>100</v>
      </c>
      <c r="Q449" s="29">
        <v>7.49</v>
      </c>
      <c r="R449" s="29">
        <v>0</v>
      </c>
      <c r="S449" s="29">
        <v>0</v>
      </c>
      <c r="T449" s="29">
        <v>0</v>
      </c>
      <c r="U449" s="29">
        <v>7.49</v>
      </c>
      <c r="V449" s="29">
        <v>0</v>
      </c>
      <c r="W449" s="29">
        <v>7.49</v>
      </c>
      <c r="X449" s="30">
        <v>0</v>
      </c>
      <c r="Y449" s="31">
        <v>4.3604651162790699E-2</v>
      </c>
      <c r="Z449" s="30" t="s">
        <v>100</v>
      </c>
      <c r="AA449" s="30">
        <v>0</v>
      </c>
      <c r="AB449" s="30" t="s">
        <v>100</v>
      </c>
      <c r="AC449" s="30">
        <v>0</v>
      </c>
      <c r="AD449" s="29">
        <v>6.2E-2</v>
      </c>
      <c r="AE449" s="31" t="s">
        <v>100</v>
      </c>
      <c r="AF449" s="30" t="s">
        <v>100</v>
      </c>
      <c r="AG449" s="30" t="s">
        <v>100</v>
      </c>
      <c r="AH449" s="31">
        <v>0.41333333333333333</v>
      </c>
      <c r="AI449" s="1" t="s">
        <v>100</v>
      </c>
      <c r="AJ449" s="31">
        <v>8.5307517084282463</v>
      </c>
      <c r="AK449" s="31" t="s">
        <v>100</v>
      </c>
      <c r="AL449" s="31" t="s">
        <v>100</v>
      </c>
      <c r="AM449" s="31" t="s">
        <v>100</v>
      </c>
      <c r="AN449" s="31" t="s">
        <v>100</v>
      </c>
      <c r="AO449" s="31">
        <v>0.4927631578947369</v>
      </c>
      <c r="AP449" s="31" t="s">
        <v>100</v>
      </c>
      <c r="AQ449" s="31" t="s">
        <v>100</v>
      </c>
      <c r="AR449" s="31" t="s">
        <v>100</v>
      </c>
      <c r="AS449" s="31">
        <v>0.4927631578947369</v>
      </c>
      <c r="AT449" s="30" t="s">
        <v>100</v>
      </c>
      <c r="AU449" s="30">
        <v>0</v>
      </c>
      <c r="AV449" s="28" t="s">
        <v>100</v>
      </c>
      <c r="AW449" s="28" t="s">
        <v>100</v>
      </c>
      <c r="AX449" s="28" t="s">
        <v>100</v>
      </c>
      <c r="AY449" s="28" t="s">
        <v>100</v>
      </c>
      <c r="AZ449" s="30" t="s">
        <v>100</v>
      </c>
      <c r="BA449" s="30" t="s">
        <v>100</v>
      </c>
      <c r="BB449" s="30" t="s">
        <v>100</v>
      </c>
      <c r="BC449" s="30" t="s">
        <v>100</v>
      </c>
      <c r="BD449" s="30" t="s">
        <v>100</v>
      </c>
      <c r="BE449" s="30" t="s">
        <v>100</v>
      </c>
      <c r="BF449" s="30">
        <v>0</v>
      </c>
      <c r="BG449" s="30" t="s">
        <v>100</v>
      </c>
      <c r="BH449" s="29">
        <v>0.878</v>
      </c>
      <c r="BI449" s="29">
        <v>0</v>
      </c>
      <c r="BJ449" s="29">
        <v>0</v>
      </c>
      <c r="BK449" s="29">
        <v>0</v>
      </c>
      <c r="BL449" s="29">
        <v>15.2</v>
      </c>
      <c r="BM449" s="29">
        <v>0</v>
      </c>
      <c r="BN449" s="29">
        <v>1.48</v>
      </c>
      <c r="BO449" s="29">
        <v>0</v>
      </c>
      <c r="BP449" s="29">
        <v>0</v>
      </c>
      <c r="BQ449" s="29">
        <v>0</v>
      </c>
      <c r="BR449" s="29">
        <v>0</v>
      </c>
      <c r="BS449" s="29">
        <v>0</v>
      </c>
      <c r="BT449" s="30" t="s">
        <v>100</v>
      </c>
      <c r="BU449" s="29">
        <v>0</v>
      </c>
      <c r="BV449" s="29">
        <v>0</v>
      </c>
      <c r="BW449" s="29">
        <v>0</v>
      </c>
      <c r="BX449" s="29">
        <v>0</v>
      </c>
      <c r="BY449" s="29">
        <v>0</v>
      </c>
      <c r="BZ449" s="29">
        <v>0</v>
      </c>
      <c r="CA449" s="29">
        <v>0</v>
      </c>
      <c r="CB449" s="29">
        <v>0</v>
      </c>
      <c r="CC449" s="31" t="s">
        <v>100</v>
      </c>
      <c r="CD449" s="31" t="s">
        <v>100</v>
      </c>
      <c r="CE449" s="31">
        <v>0.36</v>
      </c>
      <c r="CF449" s="31" t="s">
        <v>100</v>
      </c>
      <c r="CG449" s="31" t="s">
        <v>100</v>
      </c>
      <c r="CH449" s="29" t="s">
        <v>100</v>
      </c>
      <c r="CI449" s="29" t="s">
        <v>100</v>
      </c>
      <c r="CJ449" s="29">
        <v>0</v>
      </c>
      <c r="CK449" s="28">
        <f t="shared" si="12"/>
        <v>0</v>
      </c>
      <c r="CL449" s="34" t="str">
        <f t="shared" si="13"/>
        <v>NA</v>
      </c>
      <c r="CM449" s="29" t="s">
        <v>100</v>
      </c>
      <c r="CN449" s="29" t="s">
        <v>100</v>
      </c>
      <c r="CO449" s="29" t="s">
        <v>100</v>
      </c>
      <c r="CP449" s="29" t="s">
        <v>100</v>
      </c>
      <c r="CQ449" s="29" t="s">
        <v>100</v>
      </c>
      <c r="CR449" s="29" t="s">
        <v>100</v>
      </c>
      <c r="CS449" s="29" t="s">
        <v>100</v>
      </c>
      <c r="CT449" s="29">
        <v>0</v>
      </c>
      <c r="CU449" s="29">
        <v>0</v>
      </c>
      <c r="CV449" s="29">
        <v>0</v>
      </c>
      <c r="CW449" s="29">
        <v>1.48</v>
      </c>
      <c r="CX449" s="28" t="s">
        <v>100</v>
      </c>
      <c r="CY449" s="28" t="s">
        <v>100</v>
      </c>
      <c r="CZ449" s="31">
        <v>5.0608108108108114</v>
      </c>
      <c r="DA449" s="5">
        <v>19.121951219512198</v>
      </c>
      <c r="DB449" s="9"/>
      <c r="DC449" s="9"/>
    </row>
    <row r="450" spans="1:107" ht="20">
      <c r="A450" s="25" t="s">
        <v>422</v>
      </c>
      <c r="B450" s="25" t="s">
        <v>423</v>
      </c>
      <c r="C450" s="26" t="s">
        <v>151</v>
      </c>
      <c r="D450" s="26" t="s">
        <v>1137</v>
      </c>
      <c r="E450" s="32" t="s">
        <v>99</v>
      </c>
      <c r="F450" s="32" t="s">
        <v>1138</v>
      </c>
      <c r="G450" s="27">
        <v>0.79</v>
      </c>
      <c r="H450" s="27">
        <v>0.92775326224828736</v>
      </c>
      <c r="I450" s="28">
        <v>9.0499999999999997E-2</v>
      </c>
      <c r="J450" s="28">
        <v>0.14506167023347</v>
      </c>
      <c r="K450" s="28">
        <v>3.6999999999999998E-2</v>
      </c>
      <c r="L450" s="28">
        <v>9.8099999999999993E-2</v>
      </c>
      <c r="M450" s="28">
        <v>8.1422999999999995E-2</v>
      </c>
      <c r="N450" s="28">
        <v>0.1339374124320083</v>
      </c>
      <c r="O450" s="28">
        <v>0.10789512435981985</v>
      </c>
      <c r="P450" s="28">
        <v>0.11227828971956805</v>
      </c>
      <c r="Q450" s="29">
        <v>1857.6</v>
      </c>
      <c r="R450" s="29">
        <v>0</v>
      </c>
      <c r="S450" s="29">
        <v>393.5</v>
      </c>
      <c r="T450" s="29">
        <v>393.5</v>
      </c>
      <c r="U450" s="29">
        <v>2251.1</v>
      </c>
      <c r="V450" s="29">
        <v>107.6</v>
      </c>
      <c r="W450" s="29">
        <v>2143.5</v>
      </c>
      <c r="X450" s="30">
        <v>4.7798853893651995E-2</v>
      </c>
      <c r="Y450" s="31">
        <v>0.53546177946599383</v>
      </c>
      <c r="Z450" s="30">
        <v>0.44348022089484956</v>
      </c>
      <c r="AA450" s="30">
        <v>0.1748034294344987</v>
      </c>
      <c r="AB450" s="30">
        <v>0.79688132847306603</v>
      </c>
      <c r="AC450" s="30">
        <v>0.21183247200689062</v>
      </c>
      <c r="AD450" s="29">
        <v>0.129</v>
      </c>
      <c r="AE450" s="31">
        <v>2.1236111111111118</v>
      </c>
      <c r="AF450" s="30">
        <v>0.19493588689617927</v>
      </c>
      <c r="AG450" s="30">
        <v>0.52478792709155631</v>
      </c>
      <c r="AH450" s="31">
        <v>0.31555555555555553</v>
      </c>
      <c r="AI450" s="1">
        <v>5.5692307692307699</v>
      </c>
      <c r="AJ450" s="31">
        <v>16.453498671390609</v>
      </c>
      <c r="AK450" s="31">
        <v>17.725190839694655</v>
      </c>
      <c r="AL450" s="31">
        <v>18.428571428571427</v>
      </c>
      <c r="AM450" s="31">
        <v>1.3711248892825507</v>
      </c>
      <c r="AN450" s="31">
        <v>3.7618469015795868</v>
      </c>
      <c r="AO450" s="31">
        <v>4.3129788716043649</v>
      </c>
      <c r="AP450" s="31">
        <v>14.803176795580109</v>
      </c>
      <c r="AQ450" s="31">
        <v>13.247836835599504</v>
      </c>
      <c r="AR450" s="31">
        <v>2.7491342824163141</v>
      </c>
      <c r="AS450" s="31">
        <v>4.9767819828186672</v>
      </c>
      <c r="AT450" s="30">
        <v>0.24141221374045801</v>
      </c>
      <c r="AU450" s="30">
        <v>1.3619724375538329E-2</v>
      </c>
      <c r="AV450" s="28">
        <v>0.41499999999999998</v>
      </c>
      <c r="AW450" s="28">
        <v>0.47700000000000004</v>
      </c>
      <c r="AX450" s="28">
        <v>0.24399999999999999</v>
      </c>
      <c r="AY450" s="28">
        <v>0.33700000000000002</v>
      </c>
      <c r="AZ450" s="30">
        <v>0.12</v>
      </c>
      <c r="BA450" s="30">
        <v>0.13900000000000001</v>
      </c>
      <c r="BB450" s="30">
        <v>0.25295679459328985</v>
      </c>
      <c r="BC450" s="30">
        <v>0.24621570215157634</v>
      </c>
      <c r="BD450" s="30">
        <v>0.25673689367956881</v>
      </c>
      <c r="BE450" s="30">
        <v>0.35472807447329746</v>
      </c>
      <c r="BF450" s="30">
        <v>0.17684377478191912</v>
      </c>
      <c r="BG450" s="30">
        <v>0.1769</v>
      </c>
      <c r="BH450" s="29">
        <v>112.9</v>
      </c>
      <c r="BI450" s="29">
        <v>104.8</v>
      </c>
      <c r="BJ450" s="29">
        <v>144.80000000000001</v>
      </c>
      <c r="BK450" s="29">
        <v>144.80000000000001</v>
      </c>
      <c r="BL450" s="29">
        <v>430.7</v>
      </c>
      <c r="BM450" s="29">
        <v>408.2</v>
      </c>
      <c r="BN450" s="29">
        <v>167.2</v>
      </c>
      <c r="BO450" s="29">
        <v>161.80000000000001</v>
      </c>
      <c r="BP450" s="29">
        <v>119.19302141157812</v>
      </c>
      <c r="BQ450" s="29">
        <v>-170.6</v>
      </c>
      <c r="BR450" s="29">
        <v>0</v>
      </c>
      <c r="BS450" s="29">
        <v>101.5</v>
      </c>
      <c r="BT450" s="30">
        <v>0.8515599218641885</v>
      </c>
      <c r="BU450" s="29">
        <v>17.693021411578115</v>
      </c>
      <c r="BV450" s="29">
        <v>173.89999999999998</v>
      </c>
      <c r="BW450" s="29">
        <v>3.2999999999999972</v>
      </c>
      <c r="BX450" s="29">
        <v>414.3</v>
      </c>
      <c r="BY450" s="29">
        <v>484.1</v>
      </c>
      <c r="BZ450" s="29">
        <v>493.8</v>
      </c>
      <c r="CA450" s="29">
        <v>779.69999999999993</v>
      </c>
      <c r="CB450" s="29">
        <v>-25.3</v>
      </c>
      <c r="CC450" s="31">
        <v>0.68200000000000005</v>
      </c>
      <c r="CD450" s="31">
        <v>0.93200000000000005</v>
      </c>
      <c r="CE450" s="31">
        <v>0.36</v>
      </c>
      <c r="CF450" s="31">
        <v>0.69141310091376673</v>
      </c>
      <c r="CG450" s="31">
        <v>0.87902214452287664</v>
      </c>
      <c r="CH450" s="29">
        <v>48.49</v>
      </c>
      <c r="CI450" s="29">
        <v>33.582000000000008</v>
      </c>
      <c r="CJ450" s="29">
        <v>-25.3</v>
      </c>
      <c r="CK450" s="28">
        <f t="shared" ref="CK450:CK454" si="14">IF(CJ450=0,0,IF(BV450&gt;0,CJ450/BV450,"NA"))</f>
        <v>-0.14548591144335826</v>
      </c>
      <c r="CL450" s="34">
        <f t="shared" si="13"/>
        <v>0.55239194562011029</v>
      </c>
      <c r="CM450" s="29">
        <v>126.1</v>
      </c>
      <c r="CN450" s="29">
        <v>22.3</v>
      </c>
      <c r="CO450" s="29">
        <v>104.8</v>
      </c>
      <c r="CP450" s="29">
        <v>1857.6</v>
      </c>
      <c r="CQ450" s="29">
        <v>161.80000000000001</v>
      </c>
      <c r="CR450" s="29">
        <v>2143.5</v>
      </c>
      <c r="CS450" s="29">
        <v>173.89999999999998</v>
      </c>
      <c r="CT450" s="29">
        <v>0</v>
      </c>
      <c r="CU450" s="29">
        <v>144.80000000000001</v>
      </c>
      <c r="CV450" s="29">
        <v>779.69999999999993</v>
      </c>
      <c r="CW450" s="29">
        <v>167.2</v>
      </c>
      <c r="CX450" s="28">
        <v>0.25295679459328985</v>
      </c>
      <c r="CY450" s="28">
        <v>0.24621570215157634</v>
      </c>
      <c r="CZ450" s="31">
        <v>12.819976076555024</v>
      </c>
      <c r="DA450" s="5">
        <v>2.4007936507936507</v>
      </c>
      <c r="DB450" s="9"/>
      <c r="DC450" s="9"/>
    </row>
    <row r="451" spans="1:107" ht="20">
      <c r="A451" s="25" t="s">
        <v>785</v>
      </c>
      <c r="B451" s="25" t="s">
        <v>786</v>
      </c>
      <c r="C451" s="26" t="s">
        <v>113</v>
      </c>
      <c r="D451" s="26" t="s">
        <v>1137</v>
      </c>
      <c r="E451" s="32" t="s">
        <v>99</v>
      </c>
      <c r="F451" s="32" t="s">
        <v>1138</v>
      </c>
      <c r="G451" s="27">
        <v>0.73</v>
      </c>
      <c r="H451" s="27">
        <v>3.9728846153846153</v>
      </c>
      <c r="I451" s="28">
        <v>9.0499999999999997E-2</v>
      </c>
      <c r="J451" s="28">
        <v>0.42064605769230767</v>
      </c>
      <c r="K451" s="28">
        <v>3.2000000000000001E-2</v>
      </c>
      <c r="L451" s="28">
        <v>9.3100000000000002E-2</v>
      </c>
      <c r="M451" s="28">
        <v>7.7272999999999994E-2</v>
      </c>
      <c r="N451" s="28">
        <v>0.14036628268551235</v>
      </c>
      <c r="O451" s="28">
        <v>-0.48647939102564103</v>
      </c>
      <c r="P451" s="28">
        <v>-9.8652064433574216E-2</v>
      </c>
      <c r="Q451" s="29">
        <v>5.2</v>
      </c>
      <c r="R451" s="29">
        <v>0</v>
      </c>
      <c r="S451" s="29">
        <v>23.1</v>
      </c>
      <c r="T451" s="29">
        <v>23.1</v>
      </c>
      <c r="U451" s="29">
        <v>28.3</v>
      </c>
      <c r="V451" s="29">
        <v>9.8000000000000004E-2</v>
      </c>
      <c r="W451" s="29">
        <v>28.202000000000002</v>
      </c>
      <c r="X451" s="30">
        <v>3.462897526501767E-3</v>
      </c>
      <c r="Y451" s="31">
        <v>0.54445298488342297</v>
      </c>
      <c r="Z451" s="30">
        <v>0.54609929078014197</v>
      </c>
      <c r="AA451" s="30">
        <v>0.81625441696113077</v>
      </c>
      <c r="AB451" s="30">
        <v>1.2031250000000002</v>
      </c>
      <c r="AC451" s="30">
        <v>4.4423076923076925</v>
      </c>
      <c r="AD451" s="29">
        <v>4.0000000000000001E-3</v>
      </c>
      <c r="AE451" s="31">
        <v>1.9582777777777778</v>
      </c>
      <c r="AF451" s="30">
        <v>0.22583179581272428</v>
      </c>
      <c r="AG451" s="30">
        <v>0.46694044840101523</v>
      </c>
      <c r="AH451" s="31">
        <v>0.42857142857142855</v>
      </c>
      <c r="AI451" s="1">
        <v>0.8582995951417004</v>
      </c>
      <c r="AJ451" s="31" t="s">
        <v>100</v>
      </c>
      <c r="AK451" s="31" t="s">
        <v>100</v>
      </c>
      <c r="AL451" s="31" t="s">
        <v>100</v>
      </c>
      <c r="AM451" s="31" t="s">
        <v>100</v>
      </c>
      <c r="AN451" s="31">
        <v>0.27083333333333337</v>
      </c>
      <c r="AO451" s="31">
        <v>0.12380952380952381</v>
      </c>
      <c r="AP451" s="31">
        <v>13.302830188679245</v>
      </c>
      <c r="AQ451" s="31">
        <v>5.8148453608247435</v>
      </c>
      <c r="AR451" s="31">
        <v>0.66826216766977875</v>
      </c>
      <c r="AS451" s="31">
        <v>0.67147619047619056</v>
      </c>
      <c r="AT451" s="30" t="s">
        <v>100</v>
      </c>
      <c r="AU451" s="30">
        <v>0</v>
      </c>
      <c r="AV451" s="28" t="s">
        <v>100</v>
      </c>
      <c r="AW451" s="28" t="s">
        <v>100</v>
      </c>
      <c r="AX451" s="28">
        <v>6.7799999999999999E-2</v>
      </c>
      <c r="AY451" s="28">
        <v>2.87E-2</v>
      </c>
      <c r="AZ451" s="30" t="s">
        <v>100</v>
      </c>
      <c r="BA451" s="30" t="s">
        <v>100</v>
      </c>
      <c r="BB451" s="30">
        <v>-6.5833333333333341E-2</v>
      </c>
      <c r="BC451" s="30">
        <v>4.1714218251938134E-2</v>
      </c>
      <c r="BD451" s="30">
        <v>-4.114583333333334E-2</v>
      </c>
      <c r="BE451" s="30">
        <v>5.5208333333333338E-2</v>
      </c>
      <c r="BF451" s="30">
        <v>0</v>
      </c>
      <c r="BG451" s="30" t="s">
        <v>100</v>
      </c>
      <c r="BH451" s="29">
        <v>-1.04</v>
      </c>
      <c r="BI451" s="29">
        <v>-1.58</v>
      </c>
      <c r="BJ451" s="29">
        <v>2.12</v>
      </c>
      <c r="BK451" s="29">
        <v>2.12</v>
      </c>
      <c r="BL451" s="29">
        <v>42</v>
      </c>
      <c r="BM451" s="29">
        <v>38.4</v>
      </c>
      <c r="BN451" s="29">
        <v>4.42</v>
      </c>
      <c r="BO451" s="29">
        <v>4.8499999999999996</v>
      </c>
      <c r="BP451" s="29">
        <v>2.12</v>
      </c>
      <c r="BQ451" s="29">
        <v>1.3</v>
      </c>
      <c r="BR451" s="29">
        <v>0</v>
      </c>
      <c r="BS451" s="29">
        <v>1.86</v>
      </c>
      <c r="BT451" s="30">
        <v>0.87735849056603776</v>
      </c>
      <c r="BU451" s="29">
        <v>0.26</v>
      </c>
      <c r="BV451" s="29">
        <v>-4.74</v>
      </c>
      <c r="BW451" s="29">
        <v>-3.4400000000000004</v>
      </c>
      <c r="BX451" s="29">
        <v>24</v>
      </c>
      <c r="BY451" s="29">
        <v>50.822000000000003</v>
      </c>
      <c r="BZ451" s="29">
        <v>19.2</v>
      </c>
      <c r="CA451" s="29">
        <v>42.201999999999998</v>
      </c>
      <c r="CB451" s="29">
        <v>0</v>
      </c>
      <c r="CC451" s="31">
        <v>0.70299999999999996</v>
      </c>
      <c r="CD451" s="31">
        <v>0.70899999999999996</v>
      </c>
      <c r="CE451" s="31">
        <v>0.36</v>
      </c>
      <c r="CF451" s="31">
        <v>0.93465893723876536</v>
      </c>
      <c r="CG451" s="31">
        <v>1.0744068493705927</v>
      </c>
      <c r="CH451" s="29">
        <v>1.8699000000000001</v>
      </c>
      <c r="CI451" s="29">
        <v>-1.9060999999999997</v>
      </c>
      <c r="CJ451" s="29">
        <v>0</v>
      </c>
      <c r="CK451" s="28">
        <f t="shared" si="14"/>
        <v>0</v>
      </c>
      <c r="CL451" s="34">
        <f t="shared" ref="CL451:CL454" si="15">IF(CA451&gt;0,IF(BL451&gt;0,BL451/CA451,"NA"),"NA")</f>
        <v>0.99521349699066397</v>
      </c>
      <c r="CM451" s="29" t="s">
        <v>100</v>
      </c>
      <c r="CN451" s="29" t="s">
        <v>100</v>
      </c>
      <c r="CO451" s="29" t="s">
        <v>100</v>
      </c>
      <c r="CP451" s="29" t="s">
        <v>100</v>
      </c>
      <c r="CQ451" s="29">
        <v>4.8499999999999996</v>
      </c>
      <c r="CR451" s="29">
        <v>28.202000000000002</v>
      </c>
      <c r="CS451" s="29" t="s">
        <v>100</v>
      </c>
      <c r="CT451" s="29">
        <v>0</v>
      </c>
      <c r="CU451" s="29">
        <v>2.12</v>
      </c>
      <c r="CV451" s="29">
        <v>42.201999999999998</v>
      </c>
      <c r="CW451" s="29">
        <v>4.42</v>
      </c>
      <c r="CX451" s="28">
        <v>-6.5833333333333341E-2</v>
      </c>
      <c r="CY451" s="28">
        <v>4.1714218251938134E-2</v>
      </c>
      <c r="CZ451" s="31">
        <v>6.3805429864253398</v>
      </c>
      <c r="DA451" s="5">
        <v>3.7441860465116283</v>
      </c>
      <c r="DB451" s="9"/>
      <c r="DC451" s="9"/>
    </row>
    <row r="452" spans="1:107" ht="20">
      <c r="A452" s="25" t="s">
        <v>611</v>
      </c>
      <c r="B452" s="25" t="s">
        <v>612</v>
      </c>
      <c r="C452" s="26" t="s">
        <v>145</v>
      </c>
      <c r="D452" s="26" t="s">
        <v>1137</v>
      </c>
      <c r="E452" s="32" t="s">
        <v>99</v>
      </c>
      <c r="F452" s="32" t="s">
        <v>1138</v>
      </c>
      <c r="G452" s="27">
        <v>0.62</v>
      </c>
      <c r="H452" s="27">
        <v>3.7442458100558662</v>
      </c>
      <c r="I452" s="28">
        <v>9.0499999999999997E-2</v>
      </c>
      <c r="J452" s="28">
        <v>0.39995424581005584</v>
      </c>
      <c r="K452" s="28">
        <v>3.2000000000000001E-2</v>
      </c>
      <c r="L452" s="28">
        <v>9.3100000000000002E-2</v>
      </c>
      <c r="M452" s="28">
        <v>7.7272999999999994E-2</v>
      </c>
      <c r="N452" s="28">
        <v>0.13070495467160034</v>
      </c>
      <c r="O452" s="28">
        <v>-0.42625523033888846</v>
      </c>
      <c r="P452" s="28">
        <v>-5.6577429087764072E-2</v>
      </c>
      <c r="Q452" s="29">
        <v>17.899999999999999</v>
      </c>
      <c r="R452" s="29">
        <v>0</v>
      </c>
      <c r="S452" s="29">
        <v>90.2</v>
      </c>
      <c r="T452" s="29">
        <v>90.2</v>
      </c>
      <c r="U452" s="29">
        <v>108.1</v>
      </c>
      <c r="V452" s="29">
        <v>1.57</v>
      </c>
      <c r="W452" s="29">
        <v>106.53</v>
      </c>
      <c r="X452" s="30">
        <v>1.452358926919519E-2</v>
      </c>
      <c r="Y452" s="31">
        <v>1.3907506702412869E-2</v>
      </c>
      <c r="Z452" s="30">
        <v>0.60093271152564964</v>
      </c>
      <c r="AA452" s="30">
        <v>0.83441258094357085</v>
      </c>
      <c r="AB452" s="30">
        <v>1.5058430717863105</v>
      </c>
      <c r="AC452" s="30">
        <v>5.039106145251397</v>
      </c>
      <c r="AD452" s="29">
        <v>1.2E-2</v>
      </c>
      <c r="AE452" s="31">
        <v>0.52772222222222231</v>
      </c>
      <c r="AF452" s="30">
        <v>3.1622776601683791E-2</v>
      </c>
      <c r="AG452" s="30">
        <v>0.26563132345414386</v>
      </c>
      <c r="AH452" s="31">
        <v>0.17241379310344829</v>
      </c>
      <c r="AI452" s="1">
        <v>2.0582877959927139</v>
      </c>
      <c r="AJ452" s="31">
        <v>4.5663265306122449</v>
      </c>
      <c r="AK452" s="31" t="s">
        <v>100</v>
      </c>
      <c r="AL452" s="31" t="s">
        <v>100</v>
      </c>
      <c r="AM452" s="31" t="s">
        <v>100</v>
      </c>
      <c r="AN452" s="31">
        <v>0.29883138564273787</v>
      </c>
      <c r="AO452" s="31">
        <v>0.14297124600638977</v>
      </c>
      <c r="AP452" s="31">
        <v>9.4274336283185836</v>
      </c>
      <c r="AQ452" s="31">
        <v>6.052840909090909</v>
      </c>
      <c r="AR452" s="31">
        <v>0.71722884265804887</v>
      </c>
      <c r="AS452" s="31">
        <v>0.85087859424920131</v>
      </c>
      <c r="AT452" s="30" t="s">
        <v>100</v>
      </c>
      <c r="AU452" s="30">
        <v>0</v>
      </c>
      <c r="AV452" s="28" t="s">
        <v>100</v>
      </c>
      <c r="AW452" s="28" t="s">
        <v>100</v>
      </c>
      <c r="AX452" s="28">
        <v>8.7599999999999997E-2</v>
      </c>
      <c r="AY452" s="28">
        <v>7.4800000000000005E-2</v>
      </c>
      <c r="AZ452" s="30" t="s">
        <v>100</v>
      </c>
      <c r="BA452" s="30" t="s">
        <v>100</v>
      </c>
      <c r="BB452" s="30">
        <v>-2.6300984528832633E-2</v>
      </c>
      <c r="BC452" s="30">
        <v>7.4127525583836271E-2</v>
      </c>
      <c r="BD452" s="30">
        <v>-1.5596330275229359E-2</v>
      </c>
      <c r="BE452" s="30">
        <v>9.4245204336947455E-2</v>
      </c>
      <c r="BF452" s="30">
        <v>0</v>
      </c>
      <c r="BG452" s="30">
        <v>7.0000000000000007E-2</v>
      </c>
      <c r="BH452" s="29">
        <v>3.92</v>
      </c>
      <c r="BI452" s="29">
        <v>-1.87</v>
      </c>
      <c r="BJ452" s="29">
        <v>11.3</v>
      </c>
      <c r="BK452" s="29">
        <v>11.3</v>
      </c>
      <c r="BL452" s="29">
        <v>125.2</v>
      </c>
      <c r="BM452" s="29">
        <v>119.9</v>
      </c>
      <c r="BN452" s="29">
        <v>18</v>
      </c>
      <c r="BO452" s="29">
        <v>17.600000000000001</v>
      </c>
      <c r="BP452" s="29">
        <v>11.3</v>
      </c>
      <c r="BQ452" s="29">
        <v>-6.6999999999999886</v>
      </c>
      <c r="BR452" s="29">
        <v>0</v>
      </c>
      <c r="BS452" s="29">
        <v>6.07</v>
      </c>
      <c r="BT452" s="30">
        <v>0.53716814159292037</v>
      </c>
      <c r="BU452" s="29">
        <v>5.23</v>
      </c>
      <c r="BV452" s="29">
        <v>-1.2400000000000118</v>
      </c>
      <c r="BW452" s="29">
        <v>-7.94</v>
      </c>
      <c r="BX452" s="29">
        <v>71.099999999999994</v>
      </c>
      <c r="BY452" s="29">
        <v>152.44</v>
      </c>
      <c r="BZ452" s="29">
        <v>59.9</v>
      </c>
      <c r="CA452" s="29">
        <v>148.53</v>
      </c>
      <c r="CB452" s="29">
        <v>0</v>
      </c>
      <c r="CC452" s="31">
        <v>5.6000000000000001E-2</v>
      </c>
      <c r="CD452" s="31">
        <v>0.46200000000000002</v>
      </c>
      <c r="CE452" s="31">
        <v>0.36</v>
      </c>
      <c r="CF452" s="31" t="s">
        <v>100</v>
      </c>
      <c r="CG452" s="31" t="s">
        <v>100</v>
      </c>
      <c r="CH452" s="29" t="s">
        <v>100</v>
      </c>
      <c r="CI452" s="29" t="s">
        <v>100</v>
      </c>
      <c r="CJ452" s="29">
        <v>0</v>
      </c>
      <c r="CK452" s="28">
        <f t="shared" si="14"/>
        <v>0</v>
      </c>
      <c r="CL452" s="34">
        <f t="shared" si="15"/>
        <v>0.8429273547431495</v>
      </c>
      <c r="CM452" s="29" t="s">
        <v>100</v>
      </c>
      <c r="CN452" s="29" t="s">
        <v>100</v>
      </c>
      <c r="CO452" s="29" t="s">
        <v>100</v>
      </c>
      <c r="CP452" s="29" t="s">
        <v>100</v>
      </c>
      <c r="CQ452" s="29">
        <v>17.600000000000001</v>
      </c>
      <c r="CR452" s="29">
        <v>106.53</v>
      </c>
      <c r="CS452" s="29" t="s">
        <v>100</v>
      </c>
      <c r="CT452" s="29">
        <v>0</v>
      </c>
      <c r="CU452" s="29">
        <v>11.3</v>
      </c>
      <c r="CV452" s="29">
        <v>148.53</v>
      </c>
      <c r="CW452" s="29">
        <v>18</v>
      </c>
      <c r="CX452" s="28">
        <v>-2.6300984528832633E-2</v>
      </c>
      <c r="CY452" s="28">
        <v>7.4127525583836271E-2</v>
      </c>
      <c r="CZ452" s="31">
        <v>5.918333333333333</v>
      </c>
      <c r="DA452" s="5" t="s">
        <v>100</v>
      </c>
      <c r="DB452" s="9"/>
      <c r="DC452" s="9"/>
    </row>
    <row r="453" spans="1:107" ht="20">
      <c r="A453" s="25" t="s">
        <v>348</v>
      </c>
      <c r="B453" s="25" t="s">
        <v>349</v>
      </c>
      <c r="C453" s="26" t="s">
        <v>169</v>
      </c>
      <c r="D453" s="26" t="s">
        <v>1137</v>
      </c>
      <c r="E453" s="32" t="s">
        <v>99</v>
      </c>
      <c r="F453" s="32" t="s">
        <v>1138</v>
      </c>
      <c r="G453" s="27">
        <v>0.72</v>
      </c>
      <c r="H453" s="27">
        <v>0.97026058267120696</v>
      </c>
      <c r="I453" s="28">
        <v>9.0499999999999997E-2</v>
      </c>
      <c r="J453" s="28">
        <v>0.14890858273174423</v>
      </c>
      <c r="K453" s="28">
        <v>3.2000000000000001E-2</v>
      </c>
      <c r="L453" s="28">
        <v>9.3100000000000002E-2</v>
      </c>
      <c r="M453" s="28">
        <v>7.7272999999999994E-2</v>
      </c>
      <c r="N453" s="28">
        <v>0.12818261149771443</v>
      </c>
      <c r="O453" s="28">
        <v>-4.3732371277999726E-2</v>
      </c>
      <c r="P453" s="28">
        <v>-0.10462469823355691</v>
      </c>
      <c r="Q453" s="29">
        <v>264.3</v>
      </c>
      <c r="R453" s="29">
        <v>0</v>
      </c>
      <c r="S453" s="29">
        <v>107.6</v>
      </c>
      <c r="T453" s="29">
        <v>107.6</v>
      </c>
      <c r="U453" s="29">
        <v>371.9</v>
      </c>
      <c r="V453" s="29">
        <v>9.0299999999999994</v>
      </c>
      <c r="W453" s="29">
        <v>362.87</v>
      </c>
      <c r="X453" s="30">
        <v>2.428072062382361E-2</v>
      </c>
      <c r="Y453" s="31">
        <v>8.6469534050179209E-2</v>
      </c>
      <c r="Z453" s="30">
        <v>0.38387442026400287</v>
      </c>
      <c r="AA453" s="30">
        <v>0.28932508738908308</v>
      </c>
      <c r="AB453" s="30">
        <v>0.62304574406485236</v>
      </c>
      <c r="AC453" s="30">
        <v>0.40711312902005292</v>
      </c>
      <c r="AD453" s="29">
        <v>4.7E-2</v>
      </c>
      <c r="AE453" s="31">
        <v>1.0626388888888891</v>
      </c>
      <c r="AF453" s="30">
        <v>0.17606816861659008</v>
      </c>
      <c r="AG453" s="30">
        <v>0.28795664996326187</v>
      </c>
      <c r="AH453" s="31">
        <v>0.11111111111111113</v>
      </c>
      <c r="AI453" s="1">
        <v>1.190779014308426</v>
      </c>
      <c r="AJ453" s="31">
        <v>12.955882352941178</v>
      </c>
      <c r="AK453" s="31">
        <v>13.837696335078533</v>
      </c>
      <c r="AL453" s="31" t="s">
        <v>100</v>
      </c>
      <c r="AM453" s="31" t="s">
        <v>100</v>
      </c>
      <c r="AN453" s="31">
        <v>1.5303995367689638</v>
      </c>
      <c r="AO453" s="31">
        <v>0.29686622486802206</v>
      </c>
      <c r="AP453" s="31">
        <v>48.447263017356477</v>
      </c>
      <c r="AQ453" s="31">
        <v>14.750813008130081</v>
      </c>
      <c r="AR453" s="31">
        <v>1.3376709551369486</v>
      </c>
      <c r="AS453" s="31">
        <v>0.40758171402897903</v>
      </c>
      <c r="AT453" s="30">
        <v>0.312565445026178</v>
      </c>
      <c r="AU453" s="30">
        <v>2.2587968217934164E-2</v>
      </c>
      <c r="AV453" s="28">
        <v>-0.11</v>
      </c>
      <c r="AW453" s="28">
        <v>3.0699999999999998E-3</v>
      </c>
      <c r="AX453" s="28">
        <v>6.7900000000000002E-2</v>
      </c>
      <c r="AY453" s="28">
        <v>0.151</v>
      </c>
      <c r="AZ453" s="30" t="s">
        <v>100</v>
      </c>
      <c r="BA453" s="30" t="s">
        <v>100</v>
      </c>
      <c r="BB453" s="30">
        <v>0.10517621145374451</v>
      </c>
      <c r="BC453" s="30">
        <v>2.3557913264157508E-2</v>
      </c>
      <c r="BD453" s="30">
        <v>2.3383937316356518E-2</v>
      </c>
      <c r="BE453" s="30">
        <v>9.1699314397649372E-3</v>
      </c>
      <c r="BF453" s="30">
        <v>0.14622222222222223</v>
      </c>
      <c r="BG453" s="30">
        <v>1.34E-2</v>
      </c>
      <c r="BH453" s="29">
        <v>20.399999999999999</v>
      </c>
      <c r="BI453" s="29">
        <v>19.100000000000001</v>
      </c>
      <c r="BJ453" s="29">
        <v>7.49</v>
      </c>
      <c r="BK453" s="29">
        <v>7.49</v>
      </c>
      <c r="BL453" s="29">
        <v>890.3</v>
      </c>
      <c r="BM453" s="29">
        <v>816.8</v>
      </c>
      <c r="BN453" s="29">
        <v>24.1</v>
      </c>
      <c r="BO453" s="29">
        <v>24.6</v>
      </c>
      <c r="BP453" s="29">
        <v>6.3947955555555556</v>
      </c>
      <c r="BQ453" s="29">
        <v>-23.1</v>
      </c>
      <c r="BR453" s="29">
        <v>0</v>
      </c>
      <c r="BS453" s="29">
        <v>48.1</v>
      </c>
      <c r="BT453" s="30">
        <v>7.5217416385129852</v>
      </c>
      <c r="BU453" s="29">
        <v>-41.705204444444448</v>
      </c>
      <c r="BV453" s="29">
        <v>-5.8999999999999986</v>
      </c>
      <c r="BW453" s="29">
        <v>-29</v>
      </c>
      <c r="BX453" s="29">
        <v>181.6</v>
      </c>
      <c r="BY453" s="29">
        <v>271.45</v>
      </c>
      <c r="BZ453" s="29">
        <v>172.7</v>
      </c>
      <c r="CA453" s="29">
        <v>271.27</v>
      </c>
      <c r="CB453" s="29">
        <v>-5.97</v>
      </c>
      <c r="CC453" s="31">
        <v>0.33800000000000002</v>
      </c>
      <c r="CD453" s="31">
        <v>0.47299999999999998</v>
      </c>
      <c r="CE453" s="31">
        <v>0.36</v>
      </c>
      <c r="CF453" s="31">
        <v>0.44474685716988122</v>
      </c>
      <c r="CG453" s="31">
        <v>0.48720729956944459</v>
      </c>
      <c r="CH453" s="29">
        <v>23.606000000000002</v>
      </c>
      <c r="CI453" s="29">
        <v>24.288</v>
      </c>
      <c r="CJ453" s="29">
        <v>-5.97</v>
      </c>
      <c r="CK453" s="28" t="str">
        <f t="shared" si="14"/>
        <v>NA</v>
      </c>
      <c r="CL453" s="34">
        <f t="shared" si="15"/>
        <v>3.2819699929959083</v>
      </c>
      <c r="CM453" s="29">
        <v>22.5</v>
      </c>
      <c r="CN453" s="29">
        <v>3.29</v>
      </c>
      <c r="CO453" s="29">
        <v>19.100000000000001</v>
      </c>
      <c r="CP453" s="29">
        <v>264.3</v>
      </c>
      <c r="CQ453" s="29">
        <v>24.6</v>
      </c>
      <c r="CR453" s="29">
        <v>362.87</v>
      </c>
      <c r="CS453" s="29">
        <v>-5.8999999999999986</v>
      </c>
      <c r="CT453" s="29">
        <v>0</v>
      </c>
      <c r="CU453" s="29">
        <v>7.49</v>
      </c>
      <c r="CV453" s="29">
        <v>271.27</v>
      </c>
      <c r="CW453" s="29">
        <v>24.1</v>
      </c>
      <c r="CX453" s="28">
        <v>0.10517621145374451</v>
      </c>
      <c r="CY453" s="28">
        <v>2.3557913264157508E-2</v>
      </c>
      <c r="CZ453" s="31">
        <v>15.056846473029045</v>
      </c>
      <c r="DA453" s="5">
        <v>6.5114125001001559</v>
      </c>
      <c r="DB453" s="9"/>
      <c r="DC453" s="9"/>
    </row>
    <row r="454" spans="1:107" ht="20">
      <c r="A454" s="25" t="s">
        <v>1119</v>
      </c>
      <c r="B454" s="25" t="s">
        <v>1120</v>
      </c>
      <c r="C454" s="26" t="s">
        <v>119</v>
      </c>
      <c r="D454" s="26" t="s">
        <v>1137</v>
      </c>
      <c r="E454" s="32" t="s">
        <v>99</v>
      </c>
      <c r="F454" s="32" t="s">
        <v>1138</v>
      </c>
      <c r="G454" s="27">
        <v>0.99</v>
      </c>
      <c r="H454" s="27">
        <v>1.4992960288808663</v>
      </c>
      <c r="I454" s="28">
        <v>9.0499999999999997E-2</v>
      </c>
      <c r="J454" s="28">
        <v>0.19678629061371838</v>
      </c>
      <c r="K454" s="28">
        <v>4.7E-2</v>
      </c>
      <c r="L454" s="28">
        <v>0.1081</v>
      </c>
      <c r="M454" s="28">
        <v>8.9722999999999997E-2</v>
      </c>
      <c r="N454" s="28">
        <v>0.16041794994040523</v>
      </c>
      <c r="O454" s="28">
        <v>-0.31489652683419084</v>
      </c>
      <c r="P454" s="28">
        <v>-0.14516016724076206</v>
      </c>
      <c r="Q454" s="29">
        <v>55.4</v>
      </c>
      <c r="R454" s="29">
        <v>0</v>
      </c>
      <c r="S454" s="29">
        <v>28.5</v>
      </c>
      <c r="T454" s="29">
        <v>28.5</v>
      </c>
      <c r="U454" s="29">
        <v>83.9</v>
      </c>
      <c r="V454" s="29">
        <v>1.28</v>
      </c>
      <c r="W454" s="29">
        <v>82.62</v>
      </c>
      <c r="X454" s="30">
        <v>1.5256257449344456E-2</v>
      </c>
      <c r="Y454" s="31">
        <v>1.65443388280592E-2</v>
      </c>
      <c r="Z454" s="30">
        <v>0.42792792792792794</v>
      </c>
      <c r="AA454" s="30">
        <v>0.33969010727056015</v>
      </c>
      <c r="AB454" s="30">
        <v>0.74803149606299213</v>
      </c>
      <c r="AC454" s="30">
        <v>0.51444043321299637</v>
      </c>
      <c r="AD454" s="29">
        <v>6.7000000000000004E-2</v>
      </c>
      <c r="AE454" s="31">
        <v>-1.5377222222222224</v>
      </c>
      <c r="AF454" s="30">
        <v>0.23452078799117149</v>
      </c>
      <c r="AG454" s="30" t="s">
        <v>100</v>
      </c>
      <c r="AH454" s="31">
        <v>0.2293577981651376</v>
      </c>
      <c r="AI454" s="1">
        <v>0.40390879478827363</v>
      </c>
      <c r="AJ454" s="31" t="s">
        <v>100</v>
      </c>
      <c r="AK454" s="31" t="s">
        <v>100</v>
      </c>
      <c r="AL454" s="31" t="s">
        <v>100</v>
      </c>
      <c r="AM454" s="31" t="s">
        <v>100</v>
      </c>
      <c r="AN454" s="31">
        <v>1.4540682414698163</v>
      </c>
      <c r="AO454" s="31">
        <v>0.34239802224969096</v>
      </c>
      <c r="AP454" s="31">
        <v>66.629032258064527</v>
      </c>
      <c r="AQ454" s="31">
        <v>17.035051546391756</v>
      </c>
      <c r="AR454" s="31">
        <v>1.2648499693815067</v>
      </c>
      <c r="AS454" s="31">
        <v>0.51063040791100123</v>
      </c>
      <c r="AT454" s="30" t="s">
        <v>100</v>
      </c>
      <c r="AU454" s="30">
        <v>0</v>
      </c>
      <c r="AV454" s="28" t="s">
        <v>100</v>
      </c>
      <c r="AW454" s="28" t="s">
        <v>100</v>
      </c>
      <c r="AX454" s="28">
        <v>-6.4600000000000005E-2</v>
      </c>
      <c r="AY454" s="28">
        <v>1.77E-2</v>
      </c>
      <c r="AZ454" s="30" t="s">
        <v>100</v>
      </c>
      <c r="BA454" s="30" t="s">
        <v>100</v>
      </c>
      <c r="BB454" s="30">
        <v>-0.11811023622047245</v>
      </c>
      <c r="BC454" s="30">
        <v>1.5257782699643166E-2</v>
      </c>
      <c r="BD454" s="30">
        <v>-4.504504504504505E-2</v>
      </c>
      <c r="BE454" s="30">
        <v>9.3093093093093108E-3</v>
      </c>
      <c r="BF454" s="30">
        <v>0</v>
      </c>
      <c r="BG454" s="30" t="s">
        <v>100</v>
      </c>
      <c r="BH454" s="29">
        <v>-6.89</v>
      </c>
      <c r="BI454" s="29">
        <v>-6</v>
      </c>
      <c r="BJ454" s="29">
        <v>1.24</v>
      </c>
      <c r="BK454" s="29">
        <v>1.24</v>
      </c>
      <c r="BL454" s="29">
        <v>161.80000000000001</v>
      </c>
      <c r="BM454" s="29">
        <v>133.19999999999999</v>
      </c>
      <c r="BN454" s="29">
        <v>1.57</v>
      </c>
      <c r="BO454" s="29">
        <v>4.8499999999999996</v>
      </c>
      <c r="BP454" s="29">
        <v>1.24</v>
      </c>
      <c r="BQ454" s="29">
        <v>2.4499999999999997</v>
      </c>
      <c r="BR454" s="29">
        <v>0</v>
      </c>
      <c r="BS454" s="29">
        <v>3.01</v>
      </c>
      <c r="BT454" s="30">
        <v>2.4274193548387095</v>
      </c>
      <c r="BU454" s="29">
        <v>-1.7699999999999998</v>
      </c>
      <c r="BV454" s="29">
        <v>-11.459999999999999</v>
      </c>
      <c r="BW454" s="29">
        <v>-9.01</v>
      </c>
      <c r="BX454" s="29">
        <v>50.8</v>
      </c>
      <c r="BY454" s="29">
        <v>81.27</v>
      </c>
      <c r="BZ454" s="29">
        <v>38.1</v>
      </c>
      <c r="CA454" s="29">
        <v>65.319999999999993</v>
      </c>
      <c r="CB454" s="29">
        <v>0</v>
      </c>
      <c r="CC454" s="31">
        <v>-0.77600000000000002</v>
      </c>
      <c r="CD454" s="31">
        <v>-0.10199999999999999</v>
      </c>
      <c r="CE454" s="31">
        <v>0.36</v>
      </c>
      <c r="CF454" s="31" t="s">
        <v>100</v>
      </c>
      <c r="CG454" s="31" t="s">
        <v>100</v>
      </c>
      <c r="CH454" s="29" t="s">
        <v>100</v>
      </c>
      <c r="CI454" s="29" t="s">
        <v>100</v>
      </c>
      <c r="CJ454" s="29">
        <v>0</v>
      </c>
      <c r="CK454" s="28">
        <f t="shared" si="14"/>
        <v>0</v>
      </c>
      <c r="CL454" s="34">
        <f t="shared" si="15"/>
        <v>2.4770361298224133</v>
      </c>
      <c r="CM454" s="29" t="s">
        <v>100</v>
      </c>
      <c r="CN454" s="29" t="s">
        <v>100</v>
      </c>
      <c r="CO454" s="29" t="s">
        <v>100</v>
      </c>
      <c r="CP454" s="29" t="s">
        <v>100</v>
      </c>
      <c r="CQ454" s="29">
        <v>4.8499999999999996</v>
      </c>
      <c r="CR454" s="29">
        <v>82.62</v>
      </c>
      <c r="CS454" s="29" t="s">
        <v>100</v>
      </c>
      <c r="CT454" s="29">
        <v>0</v>
      </c>
      <c r="CU454" s="29">
        <v>1.24</v>
      </c>
      <c r="CV454" s="29">
        <v>65.319999999999993</v>
      </c>
      <c r="CW454" s="29">
        <v>1.57</v>
      </c>
      <c r="CX454" s="28">
        <v>-0.11811023622047245</v>
      </c>
      <c r="CY454" s="28">
        <v>1.5257782699643166E-2</v>
      </c>
      <c r="CZ454" s="31">
        <v>52.624203821656053</v>
      </c>
      <c r="DA454" s="5" t="s">
        <v>100</v>
      </c>
      <c r="DB454" s="9"/>
      <c r="DC454" s="9"/>
    </row>
  </sheetData>
  <sortState ref="A2:DB454">
    <sortCondition ref="A2:A45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4"/>
  <sheetViews>
    <sheetView workbookViewId="0"/>
  </sheetViews>
  <sheetFormatPr baseColWidth="10" defaultRowHeight="15" x14ac:dyDescent="0"/>
  <cols>
    <col min="1" max="1" width="33.1640625" bestFit="1" customWidth="1"/>
    <col min="2" max="2" width="14.5" bestFit="1" customWidth="1"/>
    <col min="3" max="3" width="13.6640625" bestFit="1" customWidth="1"/>
    <col min="4" max="4" width="9.33203125" bestFit="1" customWidth="1"/>
    <col min="5" max="5" width="11.83203125" bestFit="1" customWidth="1"/>
    <col min="6" max="6" width="12.33203125" bestFit="1" customWidth="1"/>
    <col min="7" max="7" width="17.5" bestFit="1" customWidth="1"/>
    <col min="8" max="8" width="19" bestFit="1" customWidth="1"/>
    <col min="9" max="9" width="13" bestFit="1" customWidth="1"/>
    <col min="10" max="10" width="15.33203125" bestFit="1" customWidth="1"/>
    <col min="11" max="11" width="18.5" bestFit="1" customWidth="1"/>
    <col min="12" max="12" width="8.83203125" bestFit="1" customWidth="1"/>
    <col min="13" max="13" width="17.1640625" bestFit="1" customWidth="1"/>
    <col min="14" max="14" width="19.83203125" bestFit="1" customWidth="1"/>
    <col min="15" max="15" width="18" bestFit="1" customWidth="1"/>
    <col min="16" max="16" width="20.33203125" style="1" bestFit="1" customWidth="1"/>
    <col min="17" max="17" width="12.1640625" style="19" bestFit="1" customWidth="1"/>
    <col min="18" max="18" width="12.6640625" bestFit="1" customWidth="1"/>
    <col min="19" max="19" width="14.5" bestFit="1" customWidth="1"/>
    <col min="20" max="20" width="13.6640625" bestFit="1" customWidth="1"/>
    <col min="21" max="21" width="9.83203125" bestFit="1" customWidth="1"/>
    <col min="22" max="22" width="11.83203125" bestFit="1" customWidth="1"/>
    <col min="23" max="23" width="10.1640625" bestFit="1" customWidth="1"/>
    <col min="24" max="24" width="17.1640625" bestFit="1" customWidth="1"/>
    <col min="25" max="25" width="8.1640625" bestFit="1" customWidth="1"/>
    <col min="26" max="48" width="11" bestFit="1" customWidth="1"/>
    <col min="49" max="49" width="12" bestFit="1" customWidth="1"/>
    <col min="50" max="156" width="11" bestFit="1" customWidth="1"/>
  </cols>
  <sheetData>
    <row r="1" spans="1:28">
      <c r="A1" t="s">
        <v>212</v>
      </c>
      <c r="B1" t="s">
        <v>190</v>
      </c>
      <c r="C1" t="s">
        <v>213</v>
      </c>
      <c r="D1" t="s">
        <v>214</v>
      </c>
      <c r="E1" t="s">
        <v>215</v>
      </c>
      <c r="F1" t="s">
        <v>193</v>
      </c>
      <c r="G1" t="s">
        <v>216</v>
      </c>
      <c r="H1" t="s">
        <v>217</v>
      </c>
      <c r="I1" t="s">
        <v>218</v>
      </c>
      <c r="J1" t="s">
        <v>197</v>
      </c>
      <c r="K1" t="s">
        <v>8</v>
      </c>
      <c r="L1" t="s">
        <v>219</v>
      </c>
      <c r="M1" t="s">
        <v>7</v>
      </c>
      <c r="N1" t="s">
        <v>79</v>
      </c>
      <c r="O1" t="s">
        <v>1147</v>
      </c>
      <c r="P1" s="1" t="s">
        <v>1148</v>
      </c>
      <c r="Q1" t="s">
        <v>220</v>
      </c>
      <c r="R1" t="s">
        <v>221</v>
      </c>
      <c r="S1" t="s">
        <v>202</v>
      </c>
      <c r="T1" t="s">
        <v>203</v>
      </c>
      <c r="U1" t="s">
        <v>70</v>
      </c>
      <c r="V1" t="s">
        <v>222</v>
      </c>
      <c r="W1" t="s">
        <v>223</v>
      </c>
      <c r="X1" t="s">
        <v>60</v>
      </c>
      <c r="Y1" t="s">
        <v>224</v>
      </c>
      <c r="Z1" t="s">
        <v>66</v>
      </c>
      <c r="AA1" t="s">
        <v>67</v>
      </c>
      <c r="AB1" t="s">
        <v>68</v>
      </c>
    </row>
    <row r="2" spans="1:28">
      <c r="A2" t="s">
        <v>180</v>
      </c>
      <c r="B2">
        <v>16</v>
      </c>
      <c r="C2" s="1">
        <v>1.3444243343854958</v>
      </c>
      <c r="D2" s="14">
        <v>0.1297269643110795</v>
      </c>
      <c r="E2" s="1">
        <v>1.4114259259259259</v>
      </c>
      <c r="F2" s="14">
        <v>0.17817040226188738</v>
      </c>
      <c r="G2" s="14">
        <v>9.35E-2</v>
      </c>
      <c r="H2" s="14">
        <v>7.0124999999999993E-2</v>
      </c>
      <c r="I2" s="14">
        <v>0.18219335963207903</v>
      </c>
      <c r="J2" s="14">
        <v>0.15790516687108774</v>
      </c>
      <c r="K2" s="14">
        <v>1.7645176921977423E-2</v>
      </c>
      <c r="L2" s="14">
        <v>4.2565349831164827E-2</v>
      </c>
      <c r="M2" s="14">
        <v>-0.10766869646513144</v>
      </c>
      <c r="N2" s="14">
        <v>4.5870018830474812E-2</v>
      </c>
      <c r="O2" s="14">
        <v>0.19731284034810936</v>
      </c>
      <c r="P2" s="1">
        <v>0.86264912774597269</v>
      </c>
      <c r="Q2" s="14">
        <v>0.1148303691150618</v>
      </c>
      <c r="R2" s="14">
        <v>6.9099479550486551E-2</v>
      </c>
      <c r="S2" t="s">
        <v>100</v>
      </c>
      <c r="T2">
        <v>3.8825729444554749</v>
      </c>
      <c r="U2" s="14">
        <v>2.4734133197235369E-2</v>
      </c>
      <c r="V2" s="14">
        <v>3.1724619993342973</v>
      </c>
      <c r="W2" s="14" t="s">
        <v>100</v>
      </c>
      <c r="X2" s="35">
        <v>34.520000000000003</v>
      </c>
      <c r="Y2" s="1">
        <v>4.0764131316336965</v>
      </c>
      <c r="Z2" s="1">
        <v>18.019553069171021</v>
      </c>
      <c r="AA2" s="1">
        <v>3.8079827398141659</v>
      </c>
      <c r="AB2" s="1">
        <v>6.2658672835896869</v>
      </c>
    </row>
    <row r="3" spans="1:28">
      <c r="A3" t="s">
        <v>135</v>
      </c>
      <c r="B3">
        <v>1</v>
      </c>
      <c r="C3" s="1">
        <v>-0.21614808463227919</v>
      </c>
      <c r="D3" s="14">
        <v>8.2994304312449141E-2</v>
      </c>
      <c r="E3" s="1">
        <v>-0.22119444444444439</v>
      </c>
      <c r="F3" s="14">
        <v>3.6938598340778735E-2</v>
      </c>
      <c r="G3" s="14">
        <v>8.8499999999999995E-2</v>
      </c>
      <c r="H3" s="14">
        <v>6.637499999999999E-2</v>
      </c>
      <c r="I3" s="14">
        <v>3.7282018937194246E-2</v>
      </c>
      <c r="J3" s="14">
        <v>0.14618799422637344</v>
      </c>
      <c r="K3" s="14">
        <v>0.1410512485359986</v>
      </c>
      <c r="L3" s="14">
        <v>0.1165137614678899</v>
      </c>
      <c r="M3" s="14">
        <v>0.11403185869011212</v>
      </c>
      <c r="N3" s="14">
        <v>8.0042016806722682E-2</v>
      </c>
      <c r="O3" s="14">
        <v>0.14752100840336135</v>
      </c>
      <c r="P3" s="1">
        <v>1.1995302679790938</v>
      </c>
      <c r="Q3" s="14">
        <v>7.6634109691960925E-2</v>
      </c>
      <c r="R3" s="14">
        <v>4.6187482918830285E-2</v>
      </c>
      <c r="S3" t="s">
        <v>100</v>
      </c>
      <c r="T3">
        <v>1.4739884393063583</v>
      </c>
      <c r="U3" s="14">
        <v>0</v>
      </c>
      <c r="V3" s="14">
        <v>0</v>
      </c>
      <c r="W3" s="14" t="s">
        <v>100</v>
      </c>
      <c r="X3" s="36">
        <v>32.26</v>
      </c>
      <c r="Y3" s="1">
        <v>1.7607449856733526</v>
      </c>
      <c r="Z3" s="1">
        <v>22.378892733564012</v>
      </c>
      <c r="AA3" s="1">
        <v>1.6245469228431264</v>
      </c>
      <c r="AB3" s="1">
        <v>2.7174369747899156</v>
      </c>
    </row>
    <row r="4" spans="1:28">
      <c r="A4" t="s">
        <v>123</v>
      </c>
      <c r="B4">
        <v>16</v>
      </c>
      <c r="C4" s="1">
        <v>0.52554786963514466</v>
      </c>
      <c r="D4" s="14">
        <v>1.3583435738965999</v>
      </c>
      <c r="E4" s="1">
        <v>1.1289325396825398</v>
      </c>
      <c r="F4" s="14">
        <v>0.1040620822019806</v>
      </c>
      <c r="G4" s="14">
        <v>8.8499999999999995E-2</v>
      </c>
      <c r="H4" s="14">
        <v>6.637499999999999E-2</v>
      </c>
      <c r="I4" s="14">
        <v>0.15493574886558345</v>
      </c>
      <c r="J4" s="14">
        <v>4.7785857332731309E-2</v>
      </c>
      <c r="K4" s="14">
        <v>-4.1579161899282936E-2</v>
      </c>
      <c r="L4" s="14">
        <v>2.6026014264370796E-2</v>
      </c>
      <c r="M4" s="14">
        <v>-9.8642380576899058E-2</v>
      </c>
      <c r="N4" s="14">
        <v>1.4405812153612632E-2</v>
      </c>
      <c r="O4" s="14">
        <v>9.5478791262558482E-2</v>
      </c>
      <c r="P4" s="1">
        <v>0.49734497690870211</v>
      </c>
      <c r="Q4" s="14">
        <v>0.57597357269376204</v>
      </c>
      <c r="R4" s="14">
        <v>7.5830249200791566E-2</v>
      </c>
      <c r="S4" t="s">
        <v>100</v>
      </c>
      <c r="T4">
        <v>16.587014478810509</v>
      </c>
      <c r="U4" s="14">
        <v>1.0746161701981581E-2</v>
      </c>
      <c r="V4" s="14">
        <v>0.86971696475082472</v>
      </c>
      <c r="W4" s="14" t="s">
        <v>100</v>
      </c>
      <c r="X4" s="36">
        <v>24.3</v>
      </c>
      <c r="Y4" s="1">
        <v>1.9467725457338596</v>
      </c>
      <c r="Z4" s="1">
        <v>11.340794822064733</v>
      </c>
      <c r="AA4" s="1">
        <v>1.2880718061444554</v>
      </c>
      <c r="AB4" s="1">
        <v>2.6317335428657684</v>
      </c>
    </row>
    <row r="5" spans="1:28">
      <c r="A5" t="s">
        <v>113</v>
      </c>
      <c r="B5">
        <v>54</v>
      </c>
      <c r="C5" s="1">
        <v>0.40855568232148715</v>
      </c>
      <c r="D5" s="14">
        <v>0.73582180787275753</v>
      </c>
      <c r="E5" s="1">
        <v>0.62066132478632474</v>
      </c>
      <c r="F5" s="14">
        <v>9.3474289250094586E-2</v>
      </c>
      <c r="G5" s="14">
        <v>8.8499999999999995E-2</v>
      </c>
      <c r="H5" s="14">
        <v>6.637499999999999E-2</v>
      </c>
      <c r="I5" s="14">
        <v>0.10996114230593045</v>
      </c>
      <c r="J5" s="14">
        <v>8.7045399902500653E-2</v>
      </c>
      <c r="K5" s="14">
        <v>1.4859098060460679E-2</v>
      </c>
      <c r="L5" s="14">
        <v>5.7599724750767758E-2</v>
      </c>
      <c r="M5" s="14">
        <v>-2.1070125142394633E-2</v>
      </c>
      <c r="N5" s="14">
        <v>2.3414181842669163E-2</v>
      </c>
      <c r="O5" s="14">
        <v>7.50642753419241E-2</v>
      </c>
      <c r="P5" s="1">
        <v>1.2747003678507363</v>
      </c>
      <c r="Q5" s="14">
        <v>0.42390400013150209</v>
      </c>
      <c r="R5" s="14">
        <v>8.815459913885082E-2</v>
      </c>
      <c r="S5" t="s">
        <v>100</v>
      </c>
      <c r="T5">
        <v>6.2910688888288169</v>
      </c>
      <c r="U5" s="14">
        <v>3.0010953197284054E-2</v>
      </c>
      <c r="V5" s="14">
        <v>0.8223638120100587</v>
      </c>
      <c r="W5" s="14" t="s">
        <v>100</v>
      </c>
      <c r="X5" s="36">
        <v>14.39</v>
      </c>
      <c r="Y5" s="1">
        <v>1.5556434731641957</v>
      </c>
      <c r="Z5" s="1">
        <v>8.7341794781714075</v>
      </c>
      <c r="AA5" s="1">
        <v>1.2245977993791661</v>
      </c>
      <c r="AB5" s="1">
        <v>1.043741598778841</v>
      </c>
    </row>
    <row r="6" spans="1:28">
      <c r="A6" t="s">
        <v>101</v>
      </c>
      <c r="B6">
        <v>7</v>
      </c>
      <c r="C6" s="1">
        <v>0.89939144825139494</v>
      </c>
      <c r="D6" s="14">
        <v>0.36215175123549603</v>
      </c>
      <c r="E6" s="1">
        <v>1.0488240740740744</v>
      </c>
      <c r="F6" s="14">
        <v>0.13789492606675124</v>
      </c>
      <c r="G6" s="14">
        <v>8.8499999999999995E-2</v>
      </c>
      <c r="H6" s="14">
        <v>6.637499999999999E-2</v>
      </c>
      <c r="I6" s="14">
        <v>0.14628655530215809</v>
      </c>
      <c r="J6" s="14">
        <v>0.12964399327472761</v>
      </c>
      <c r="K6" s="14">
        <v>2.6593840594649767E-2</v>
      </c>
      <c r="L6" s="14">
        <v>0.11616632745364089</v>
      </c>
      <c r="M6" s="14">
        <v>-1.2522512500628413E-3</v>
      </c>
      <c r="N6" s="14">
        <v>6.6613175128055493E-2</v>
      </c>
      <c r="O6" s="14">
        <v>0.12186559845685015</v>
      </c>
      <c r="P6" s="1">
        <v>1.1729789006267102</v>
      </c>
      <c r="Q6" s="14">
        <v>0.26586740494002808</v>
      </c>
      <c r="R6" s="14">
        <v>8.88000690421481E-2</v>
      </c>
      <c r="S6" t="s">
        <v>100</v>
      </c>
      <c r="T6">
        <v>3.1089674533912772</v>
      </c>
      <c r="U6" s="14">
        <v>3.2432474604834047E-2</v>
      </c>
      <c r="V6" s="14">
        <v>0.50577929188465742</v>
      </c>
      <c r="W6" s="14">
        <v>10.227256052824604</v>
      </c>
      <c r="X6" s="36">
        <v>15.43</v>
      </c>
      <c r="Y6" s="1">
        <v>1.5174716304289919</v>
      </c>
      <c r="Z6" s="1">
        <v>11.819356412447206</v>
      </c>
      <c r="AA6" s="1">
        <v>1.3067950451305073</v>
      </c>
      <c r="AB6" s="1">
        <v>1.2684095066042473</v>
      </c>
    </row>
    <row r="7" spans="1:28">
      <c r="A7" t="s">
        <v>116</v>
      </c>
      <c r="B7">
        <v>29</v>
      </c>
      <c r="C7" s="1">
        <v>0.9898704402501638</v>
      </c>
      <c r="D7" s="14">
        <v>0.2226358843600037</v>
      </c>
      <c r="E7" s="1">
        <v>1.059272030651341</v>
      </c>
      <c r="F7" s="14">
        <v>0.14608327484263983</v>
      </c>
      <c r="G7" s="14">
        <v>8.8499999999999995E-2</v>
      </c>
      <c r="H7" s="14">
        <v>6.637499999999999E-2</v>
      </c>
      <c r="I7" s="14">
        <v>0.14600389991591456</v>
      </c>
      <c r="J7" s="14">
        <v>0.1410449032719828</v>
      </c>
      <c r="K7" s="14">
        <v>3.2694028215991988E-2</v>
      </c>
      <c r="L7" s="14">
        <v>8.2866218692730587E-2</v>
      </c>
      <c r="M7" s="14">
        <v>-3.5497900081215783E-2</v>
      </c>
      <c r="N7" s="14">
        <v>6.2454551672971967E-2</v>
      </c>
      <c r="O7" s="14">
        <v>0.13721816775497103</v>
      </c>
      <c r="P7" s="1">
        <v>1.1384141050465539</v>
      </c>
      <c r="Q7" s="14">
        <v>0.18209500245164473</v>
      </c>
      <c r="R7" s="14">
        <v>8.2856501999365756E-2</v>
      </c>
      <c r="S7" t="s">
        <v>100</v>
      </c>
      <c r="T7">
        <v>1.4520258783350823</v>
      </c>
      <c r="U7" s="14">
        <v>3.7336116910229637E-2</v>
      </c>
      <c r="V7" s="14">
        <v>0.52734939403768477</v>
      </c>
      <c r="W7" s="14" t="s">
        <v>100</v>
      </c>
      <c r="X7" s="36">
        <v>13.81</v>
      </c>
      <c r="Y7" s="1">
        <v>1.1310660288889043</v>
      </c>
      <c r="Z7" s="1">
        <v>7.2638486505211928</v>
      </c>
      <c r="AA7" s="1">
        <v>1.0378503172619715</v>
      </c>
      <c r="AB7" s="1">
        <v>0.97727165872820743</v>
      </c>
    </row>
    <row r="8" spans="1:28">
      <c r="A8" t="s">
        <v>108</v>
      </c>
      <c r="B8">
        <v>61</v>
      </c>
      <c r="C8" s="1">
        <v>0.97873888887264904</v>
      </c>
      <c r="D8" s="14">
        <v>0.47789027130244971</v>
      </c>
      <c r="E8" s="1">
        <v>0.99798542805100199</v>
      </c>
      <c r="F8" s="14">
        <v>0.14507586944297474</v>
      </c>
      <c r="G8" s="14">
        <v>8.8499999999999995E-2</v>
      </c>
      <c r="H8" s="14">
        <v>6.637499999999999E-2</v>
      </c>
      <c r="I8" s="14">
        <v>0.14681768123861569</v>
      </c>
      <c r="J8" s="14">
        <v>-2.13173577608134E-4</v>
      </c>
      <c r="K8" s="14">
        <v>-8.8554886149853768E-2</v>
      </c>
      <c r="L8" s="14">
        <v>0.13750505888517392</v>
      </c>
      <c r="M8" s="14">
        <v>2.4687377646558234E-2</v>
      </c>
      <c r="N8" s="14">
        <v>0.34898958875239489</v>
      </c>
      <c r="O8" s="14">
        <v>0</v>
      </c>
      <c r="P8" s="1">
        <v>0.36123051590367877</v>
      </c>
      <c r="Q8" s="14">
        <v>0.32335977885644374</v>
      </c>
      <c r="R8" s="14">
        <v>0</v>
      </c>
      <c r="S8" t="s">
        <v>100</v>
      </c>
      <c r="T8" t="s">
        <v>100</v>
      </c>
      <c r="U8" s="14">
        <v>2.420657595709327E-2</v>
      </c>
      <c r="V8" s="14">
        <v>0.28938646945607305</v>
      </c>
      <c r="W8" s="14">
        <v>6.9164438915843215E-2</v>
      </c>
      <c r="X8" s="36">
        <v>11.95</v>
      </c>
      <c r="Y8" s="1">
        <v>1.507531085391582</v>
      </c>
      <c r="Z8" s="1" t="s">
        <v>100</v>
      </c>
      <c r="AA8" s="1">
        <v>1.4821580783189088</v>
      </c>
      <c r="AB8" s="1">
        <v>4.5813237592018332</v>
      </c>
    </row>
    <row r="9" spans="1:28">
      <c r="A9" t="s">
        <v>166</v>
      </c>
      <c r="B9">
        <v>19</v>
      </c>
      <c r="C9" s="1">
        <v>0.99320300792210037</v>
      </c>
      <c r="D9" s="14">
        <v>0.49451815021475171</v>
      </c>
      <c r="E9" s="1">
        <v>0.88302430555555578</v>
      </c>
      <c r="F9" s="14">
        <v>0.14638487221695007</v>
      </c>
      <c r="G9" s="14">
        <v>8.8499999999999995E-2</v>
      </c>
      <c r="H9" s="14">
        <v>6.637499999999999E-2</v>
      </c>
      <c r="I9" s="14">
        <v>0.1364136996527778</v>
      </c>
      <c r="J9" s="14">
        <v>6.6417593280995826E-6</v>
      </c>
      <c r="K9" s="14">
        <v>-8.0803809396548645E-2</v>
      </c>
      <c r="L9" s="14">
        <v>6.9488292306372754E-2</v>
      </c>
      <c r="M9" s="14">
        <v>-3.2925407346405047E-2</v>
      </c>
      <c r="N9" s="14">
        <v>0.17696944596621919</v>
      </c>
      <c r="O9" s="14">
        <v>0</v>
      </c>
      <c r="P9" s="1">
        <v>0.37603902507200143</v>
      </c>
      <c r="Q9" s="14">
        <v>0.33088801908741822</v>
      </c>
      <c r="R9" s="14">
        <v>0</v>
      </c>
      <c r="S9" t="s">
        <v>100</v>
      </c>
      <c r="T9" t="s">
        <v>100</v>
      </c>
      <c r="U9" s="14">
        <v>5.8395404447131889E-3</v>
      </c>
      <c r="V9" s="14">
        <v>0.10489728005687741</v>
      </c>
      <c r="W9" s="14">
        <v>-1.4873242506812001</v>
      </c>
      <c r="X9" s="36">
        <v>13.78</v>
      </c>
      <c r="Y9" s="1">
        <v>1.1900369607169725</v>
      </c>
      <c r="Z9" s="1">
        <v>90.374353408958996</v>
      </c>
      <c r="AA9" s="1">
        <v>1.2196560549618278</v>
      </c>
      <c r="AB9" s="1">
        <v>3.0327081555708157</v>
      </c>
    </row>
    <row r="10" spans="1:28">
      <c r="A10" t="s">
        <v>131</v>
      </c>
      <c r="B10">
        <v>10</v>
      </c>
      <c r="C10" s="1">
        <v>0.60317442305787183</v>
      </c>
      <c r="D10" s="14">
        <v>0.11574445076923486</v>
      </c>
      <c r="E10" s="1">
        <v>0.63545486111111127</v>
      </c>
      <c r="F10" s="14">
        <v>0.11108728528673739</v>
      </c>
      <c r="G10" s="14">
        <v>8.8499999999999995E-2</v>
      </c>
      <c r="H10" s="14">
        <v>6.637499999999999E-2</v>
      </c>
      <c r="I10" s="14">
        <v>0.11148115957352306</v>
      </c>
      <c r="J10" s="14">
        <v>0.16327110336210873</v>
      </c>
      <c r="K10" s="14">
        <v>8.7711079194173147E-2</v>
      </c>
      <c r="L10" s="14">
        <v>0.22882650398945001</v>
      </c>
      <c r="M10" s="14">
        <v>0.14881783905889445</v>
      </c>
      <c r="N10" s="14">
        <v>0.13103861371480263</v>
      </c>
      <c r="O10" s="14">
        <v>0.1824379517033145</v>
      </c>
      <c r="P10" s="1">
        <v>1.0912903917908716</v>
      </c>
      <c r="Q10" s="14">
        <v>0.10373742006015484</v>
      </c>
      <c r="R10" s="14">
        <v>0.19372034711615149</v>
      </c>
      <c r="S10" t="s">
        <v>100</v>
      </c>
      <c r="T10">
        <v>1.7642246897889571</v>
      </c>
      <c r="U10" s="14">
        <v>2.6615515971518646E-2</v>
      </c>
      <c r="V10" s="14">
        <v>0.56447510261619471</v>
      </c>
      <c r="W10" s="14">
        <v>0.44155773751538024</v>
      </c>
      <c r="X10" s="36">
        <v>20.76</v>
      </c>
      <c r="Y10" s="1">
        <v>4.2877880111903961</v>
      </c>
      <c r="Z10" s="1">
        <v>16.160750297795424</v>
      </c>
      <c r="AA10" s="1">
        <v>3.0977532925118836</v>
      </c>
      <c r="AB10" s="1">
        <v>2.9923937866919803</v>
      </c>
    </row>
    <row r="11" spans="1:28">
      <c r="A11" t="s">
        <v>181</v>
      </c>
      <c r="B11">
        <v>11</v>
      </c>
      <c r="C11" s="1">
        <v>1.00462605791384</v>
      </c>
      <c r="D11" s="14">
        <v>8.1478395159035474E-2</v>
      </c>
      <c r="E11" s="1">
        <v>1.0387861111111112</v>
      </c>
      <c r="F11" s="14">
        <v>0.14741865824120251</v>
      </c>
      <c r="G11" s="14">
        <v>8.8499999999999995E-2</v>
      </c>
      <c r="H11" s="14">
        <v>6.637499999999999E-2</v>
      </c>
      <c r="I11" s="14">
        <v>0.14790070013152962</v>
      </c>
      <c r="J11" s="14">
        <v>0.14951032051446919</v>
      </c>
      <c r="K11" s="14">
        <v>3.700336994254691E-2</v>
      </c>
      <c r="L11" s="14">
        <v>0.12832704249360771</v>
      </c>
      <c r="M11" s="14">
        <v>1.1816899438052142E-2</v>
      </c>
      <c r="N11" s="14">
        <v>5.6424542551767681E-2</v>
      </c>
      <c r="O11" s="14">
        <v>9.773618095256309E-2</v>
      </c>
      <c r="P11" s="1">
        <v>1.6493740280400457</v>
      </c>
      <c r="Q11" s="14">
        <v>7.5339826966264789E-2</v>
      </c>
      <c r="R11" s="14">
        <v>8.7126020183370748E-2</v>
      </c>
      <c r="S11" t="s">
        <v>100</v>
      </c>
      <c r="T11">
        <v>1.3518787218773802</v>
      </c>
      <c r="U11" s="14">
        <v>1.8076932340968764E-2</v>
      </c>
      <c r="V11" s="14">
        <v>0.50863079706952741</v>
      </c>
      <c r="W11" s="14" t="s">
        <v>100</v>
      </c>
      <c r="X11" s="36">
        <v>26.5</v>
      </c>
      <c r="Y11" s="1">
        <v>2.9818362026243777</v>
      </c>
      <c r="Z11" s="1">
        <v>13.43804211374129</v>
      </c>
      <c r="AA11" s="1">
        <v>2.5669203652727313</v>
      </c>
      <c r="AB11" s="1">
        <v>1.6586791278108519</v>
      </c>
    </row>
    <row r="12" spans="1:28">
      <c r="A12" t="s">
        <v>144</v>
      </c>
      <c r="B12">
        <v>17</v>
      </c>
      <c r="C12" s="1">
        <v>1.2771615468096469</v>
      </c>
      <c r="D12" s="14">
        <v>0.1889127603461831</v>
      </c>
      <c r="E12" s="1">
        <v>1.3332222222222223</v>
      </c>
      <c r="F12" s="14">
        <v>0.17208311998627304</v>
      </c>
      <c r="G12" s="14">
        <v>8.8499999999999995E-2</v>
      </c>
      <c r="H12" s="14">
        <v>6.637499999999999E-2</v>
      </c>
      <c r="I12" s="14">
        <v>0.17018518183557615</v>
      </c>
      <c r="J12" s="14">
        <v>0.22099965158646848</v>
      </c>
      <c r="K12" s="14">
        <v>9.0519970930269117E-2</v>
      </c>
      <c r="L12" s="14">
        <v>0.13782899957475062</v>
      </c>
      <c r="M12" s="14">
        <v>-5.3276115363604937E-3</v>
      </c>
      <c r="N12" s="14">
        <v>0.11019287494498914</v>
      </c>
      <c r="O12" s="14">
        <v>0.3240881657568242</v>
      </c>
      <c r="P12" s="1">
        <v>0.83749644280657054</v>
      </c>
      <c r="Q12" s="14">
        <v>0.158895393040593</v>
      </c>
      <c r="R12" s="14">
        <v>0.17082576563321827</v>
      </c>
      <c r="S12" t="s">
        <v>100</v>
      </c>
      <c r="T12">
        <v>1.9049890919471246</v>
      </c>
      <c r="U12" s="14">
        <v>3.5710671386804747E-2</v>
      </c>
      <c r="V12" s="14">
        <v>1.054048307546348</v>
      </c>
      <c r="W12" s="14" t="s">
        <v>100</v>
      </c>
      <c r="X12" s="36">
        <v>27.19</v>
      </c>
      <c r="Y12" s="1">
        <v>3.067790536224424</v>
      </c>
      <c r="Z12" s="1">
        <v>11.005033695289152</v>
      </c>
      <c r="AA12" s="1">
        <v>2.4489730451098275</v>
      </c>
      <c r="AB12" s="1">
        <v>3.5507022247912348</v>
      </c>
    </row>
    <row r="13" spans="1:28">
      <c r="A13" t="s">
        <v>146</v>
      </c>
      <c r="B13">
        <v>56</v>
      </c>
      <c r="C13" s="1">
        <v>0.90954506374336397</v>
      </c>
      <c r="D13" s="14">
        <v>0.25965973458738734</v>
      </c>
      <c r="E13" s="1">
        <v>0.91559359903381654</v>
      </c>
      <c r="F13" s="14">
        <v>0.13881382826877445</v>
      </c>
      <c r="G13" s="14">
        <v>8.8499999999999995E-2</v>
      </c>
      <c r="H13" s="14">
        <v>6.637499999999999E-2</v>
      </c>
      <c r="I13" s="14">
        <v>0.13883631828700019</v>
      </c>
      <c r="J13" s="14">
        <v>8.9458841156052835E-3</v>
      </c>
      <c r="K13" s="14">
        <v>-8.776051448332936E-2</v>
      </c>
      <c r="L13" s="14">
        <v>9.2919042032518828E-2</v>
      </c>
      <c r="M13" s="14">
        <v>-1.2442178680041577E-2</v>
      </c>
      <c r="N13" s="14">
        <v>0.16821418467841015</v>
      </c>
      <c r="O13" s="14">
        <v>1.9016551750456908E-2</v>
      </c>
      <c r="P13" s="1">
        <v>0.55144873113327764</v>
      </c>
      <c r="Q13" s="14">
        <v>0.20613482153769183</v>
      </c>
      <c r="R13" s="14">
        <v>8.6668421231364777E-3</v>
      </c>
      <c r="S13" t="s">
        <v>100</v>
      </c>
      <c r="T13">
        <v>31.951694325775893</v>
      </c>
      <c r="U13" s="14">
        <v>3.1765329908355844E-2</v>
      </c>
      <c r="V13" s="14">
        <v>0.44155986989576379</v>
      </c>
      <c r="W13" s="14" t="s">
        <v>100</v>
      </c>
      <c r="X13" s="36">
        <v>12.56</v>
      </c>
      <c r="Y13" s="1">
        <v>1.206893377118478</v>
      </c>
      <c r="Z13" s="1">
        <v>36.237198840199333</v>
      </c>
      <c r="AA13" s="1">
        <v>1.1940865576572444</v>
      </c>
      <c r="AB13" s="1">
        <v>2.4127845771400644</v>
      </c>
    </row>
    <row r="14" spans="1:28">
      <c r="A14" t="s">
        <v>134</v>
      </c>
      <c r="B14">
        <v>47</v>
      </c>
      <c r="C14" s="1">
        <v>0.95943864243427035</v>
      </c>
      <c r="D14" s="14">
        <v>0.21747789630861922</v>
      </c>
      <c r="E14" s="1">
        <v>1.0498358024691359</v>
      </c>
      <c r="F14" s="14">
        <v>0.14332919714030146</v>
      </c>
      <c r="G14" s="14">
        <v>8.8499999999999995E-2</v>
      </c>
      <c r="H14" s="14">
        <v>6.637499999999999E-2</v>
      </c>
      <c r="I14" s="14">
        <v>0.14488849752235575</v>
      </c>
      <c r="J14" s="14">
        <v>0.14354707577058243</v>
      </c>
      <c r="K14" s="14">
        <v>3.5707087709941659E-2</v>
      </c>
      <c r="L14" s="14">
        <v>0.10581858107890545</v>
      </c>
      <c r="M14" s="14">
        <v>-1.1691559044551339E-2</v>
      </c>
      <c r="N14" s="14">
        <v>7.4928752194432402E-2</v>
      </c>
      <c r="O14" s="14">
        <v>0.16097358701351999</v>
      </c>
      <c r="P14" s="1">
        <v>0.99511676982501152</v>
      </c>
      <c r="Q14" s="14">
        <v>0.17862985189957864</v>
      </c>
      <c r="R14" s="14">
        <v>0.13127160157844608</v>
      </c>
      <c r="S14" t="s">
        <v>100</v>
      </c>
      <c r="T14">
        <v>1.7622426589117781</v>
      </c>
      <c r="U14" s="14">
        <v>2.3417994575444374E-2</v>
      </c>
      <c r="V14" s="14">
        <v>0.40754005081470907</v>
      </c>
      <c r="W14" s="14" t="s">
        <v>100</v>
      </c>
      <c r="X14" s="36">
        <v>15.24</v>
      </c>
      <c r="Y14" s="1">
        <v>1.7917002452114847</v>
      </c>
      <c r="Z14" s="1">
        <v>8.8779599430614606</v>
      </c>
      <c r="AA14" s="1">
        <v>1.4746087270562858</v>
      </c>
      <c r="AB14" s="1">
        <v>1.4662464774461155</v>
      </c>
    </row>
    <row r="15" spans="1:28">
      <c r="A15" t="s">
        <v>179</v>
      </c>
      <c r="B15">
        <v>28</v>
      </c>
      <c r="C15" s="1">
        <v>1.3617885100686151</v>
      </c>
      <c r="D15" s="14">
        <v>0.13331267760329546</v>
      </c>
      <c r="E15" s="1">
        <v>1.2473013888888891</v>
      </c>
      <c r="F15" s="14">
        <v>0.17974186016120966</v>
      </c>
      <c r="G15" s="14">
        <v>9.8500000000000004E-2</v>
      </c>
      <c r="H15" s="14">
        <v>7.3874999999999996E-2</v>
      </c>
      <c r="I15" s="14">
        <v>0.16355818568188482</v>
      </c>
      <c r="J15" s="14">
        <v>0.15853353023814487</v>
      </c>
      <c r="K15" s="14">
        <v>3.1622864294020198E-2</v>
      </c>
      <c r="L15" s="14">
        <v>4.687818969273244E-3</v>
      </c>
      <c r="M15" s="14">
        <v>-0.1306929567251712</v>
      </c>
      <c r="N15" s="14">
        <v>0.94376858275520314</v>
      </c>
      <c r="O15" s="14">
        <v>0.20599448711595639</v>
      </c>
      <c r="P15" s="1">
        <v>0.91046543520855949</v>
      </c>
      <c r="Q15" s="14">
        <v>0.11763097707970775</v>
      </c>
      <c r="R15" s="14">
        <v>0.12321825191657132</v>
      </c>
      <c r="S15" t="s">
        <v>100</v>
      </c>
      <c r="T15">
        <v>1.9741148922966143</v>
      </c>
      <c r="U15" s="14">
        <v>1.8350678502193664E-2</v>
      </c>
      <c r="V15" s="14">
        <v>5.9022262768931917E-2</v>
      </c>
      <c r="W15" s="14">
        <v>-0.5534628545009237</v>
      </c>
      <c r="X15" s="36">
        <v>2.88</v>
      </c>
      <c r="Y15" s="1">
        <v>2.1646035093918741</v>
      </c>
      <c r="Z15" s="1">
        <v>9.4327095664324077</v>
      </c>
      <c r="AA15" s="1">
        <v>2.0878606970330993</v>
      </c>
      <c r="AB15" s="1">
        <v>2.8312136252446409</v>
      </c>
    </row>
    <row r="16" spans="1:28">
      <c r="A16" t="s">
        <v>157</v>
      </c>
      <c r="B16">
        <v>1</v>
      </c>
      <c r="C16" s="1">
        <v>1.3550845540253023</v>
      </c>
      <c r="D16" s="14">
        <v>0.3200527704485488</v>
      </c>
      <c r="E16" s="1">
        <v>1.7822222222222224</v>
      </c>
      <c r="F16" s="14">
        <v>0.17913515213928985</v>
      </c>
      <c r="G16" s="14">
        <v>9.35E-2</v>
      </c>
      <c r="H16" s="14">
        <v>7.0124999999999993E-2</v>
      </c>
      <c r="I16" s="14">
        <v>0.21583043116665221</v>
      </c>
      <c r="J16" s="14">
        <v>0.23771367521367523</v>
      </c>
      <c r="K16" s="14">
        <v>8.9482426740536886E-2</v>
      </c>
      <c r="L16" s="14">
        <v>-0.2229822161422709</v>
      </c>
      <c r="M16" s="14">
        <v>-0.406773327253382</v>
      </c>
      <c r="N16" s="14">
        <v>-0.13150463896732553</v>
      </c>
      <c r="O16" s="14">
        <v>0.3590157321500605</v>
      </c>
      <c r="P16" s="1">
        <v>0.66212606837606847</v>
      </c>
      <c r="Q16" s="14">
        <v>0.24245452728362982</v>
      </c>
      <c r="R16" s="14">
        <v>9.4883720930232548E-2</v>
      </c>
      <c r="S16" t="s">
        <v>100</v>
      </c>
      <c r="T16">
        <v>2.7258426966292135</v>
      </c>
      <c r="U16" s="14">
        <v>0</v>
      </c>
      <c r="V16" s="14" t="s">
        <v>100</v>
      </c>
      <c r="W16" s="14" t="s">
        <v>100</v>
      </c>
      <c r="X16" s="36" t="s">
        <v>100</v>
      </c>
      <c r="Y16" s="1">
        <v>7.790339157245632</v>
      </c>
      <c r="Z16" s="1">
        <v>13.731818181818184</v>
      </c>
      <c r="AA16" s="1">
        <v>2.8777242155702458</v>
      </c>
      <c r="AB16" s="1">
        <v>4.0215006050826947</v>
      </c>
    </row>
    <row r="17" spans="1:28">
      <c r="A17" t="s">
        <v>133</v>
      </c>
      <c r="B17">
        <v>54</v>
      </c>
      <c r="C17" s="1">
        <v>0.89994227556346806</v>
      </c>
      <c r="D17" s="14">
        <v>0.29158601311171445</v>
      </c>
      <c r="E17" s="1">
        <v>0.98331382978723392</v>
      </c>
      <c r="F17" s="14">
        <v>0.13794477593849386</v>
      </c>
      <c r="G17" s="14">
        <v>8.8499999999999995E-2</v>
      </c>
      <c r="H17" s="14">
        <v>6.637499999999999E-2</v>
      </c>
      <c r="I17" s="14">
        <v>0.14025086678055909</v>
      </c>
      <c r="J17" s="14">
        <v>0.12320634436929924</v>
      </c>
      <c r="K17" s="14">
        <v>2.2578771867507189E-2</v>
      </c>
      <c r="L17" s="14">
        <v>6.2782674114849002E-2</v>
      </c>
      <c r="M17" s="14">
        <v>-4.8707227480895676E-2</v>
      </c>
      <c r="N17" s="14">
        <v>3.5592490641685362E-2</v>
      </c>
      <c r="O17" s="14">
        <v>0.10063400179693702</v>
      </c>
      <c r="P17" s="1">
        <v>1.3804016829337038</v>
      </c>
      <c r="Q17" s="14">
        <v>0.22575810681722985</v>
      </c>
      <c r="R17" s="14">
        <v>8.4314812838481731E-2</v>
      </c>
      <c r="S17" t="s">
        <v>100</v>
      </c>
      <c r="T17">
        <v>2.301669733983986</v>
      </c>
      <c r="U17" s="14">
        <v>3.2551446807338055E-2</v>
      </c>
      <c r="V17" s="14">
        <v>0.72526543473428318</v>
      </c>
      <c r="W17" s="14" t="s">
        <v>100</v>
      </c>
      <c r="X17" s="36">
        <v>20.239999999999998</v>
      </c>
      <c r="Y17" s="1">
        <v>1.298401464056588</v>
      </c>
      <c r="Z17" s="1">
        <v>9.1326134850055531</v>
      </c>
      <c r="AA17" s="1">
        <v>1.1760351499824768</v>
      </c>
      <c r="AB17" s="1">
        <v>0.90795666339736969</v>
      </c>
    </row>
    <row r="18" spans="1:28">
      <c r="A18" t="s">
        <v>125</v>
      </c>
      <c r="B18">
        <v>6</v>
      </c>
      <c r="C18" s="1">
        <v>0.86291459936432424</v>
      </c>
      <c r="D18" s="14">
        <v>0.92031910437908226</v>
      </c>
      <c r="E18" s="1">
        <v>1.2724</v>
      </c>
      <c r="F18" s="14">
        <v>0.13459377124247135</v>
      </c>
      <c r="G18" s="14">
        <v>8.8499999999999995E-2</v>
      </c>
      <c r="H18" s="14">
        <v>6.637499999999999E-2</v>
      </c>
      <c r="I18" s="14">
        <v>0.15779053756293179</v>
      </c>
      <c r="J18" s="14">
        <v>7.829070853980831E-2</v>
      </c>
      <c r="K18" s="14">
        <v>-2.3763904567523073E-2</v>
      </c>
      <c r="L18" s="14">
        <v>3.7576563041719635E-2</v>
      </c>
      <c r="M18" s="14">
        <v>-0.10007563695828037</v>
      </c>
      <c r="N18" s="14">
        <v>2.231793534216487E-2</v>
      </c>
      <c r="O18" s="14">
        <v>8.032603473127875E-2</v>
      </c>
      <c r="P18" s="1">
        <v>1.1087122023855323</v>
      </c>
      <c r="Q18" s="14">
        <v>0.47925321488516831</v>
      </c>
      <c r="R18" s="14">
        <v>7.5172439537285529E-2</v>
      </c>
      <c r="S18" t="s">
        <v>100</v>
      </c>
      <c r="T18">
        <v>3.8418280258765325</v>
      </c>
      <c r="U18" s="14">
        <v>2.8402007948128007E-2</v>
      </c>
      <c r="V18" s="14">
        <v>0.41762263570659697</v>
      </c>
      <c r="W18" s="14">
        <v>0.3108880556063654</v>
      </c>
      <c r="X18" s="36">
        <v>7.14</v>
      </c>
      <c r="Y18" s="1">
        <v>0.53604664200022434</v>
      </c>
      <c r="Z18" s="1">
        <v>6.5015472988033238</v>
      </c>
      <c r="AA18" s="1">
        <v>0.62335001497420228</v>
      </c>
      <c r="AB18" s="1">
        <v>0.53106223062917102</v>
      </c>
    </row>
    <row r="19" spans="1:28">
      <c r="A19" t="s">
        <v>127</v>
      </c>
      <c r="B19">
        <v>33</v>
      </c>
      <c r="C19" s="1">
        <v>0.5049502839690394</v>
      </c>
      <c r="D19" s="14">
        <v>0.19611802453163094</v>
      </c>
      <c r="E19" s="1">
        <v>0.52703472222222236</v>
      </c>
      <c r="F19" s="14">
        <v>0.10219800069919807</v>
      </c>
      <c r="G19" s="14">
        <v>8.8499999999999995E-2</v>
      </c>
      <c r="H19" s="14">
        <v>6.637499999999999E-2</v>
      </c>
      <c r="I19" s="14">
        <v>0.10206122843175158</v>
      </c>
      <c r="J19" s="14">
        <v>0.11535847440237799</v>
      </c>
      <c r="K19" s="14">
        <v>4.6280322856122935E-2</v>
      </c>
      <c r="L19" s="14">
        <v>0.12969589430543432</v>
      </c>
      <c r="M19" s="14">
        <v>5.9499251944323206E-2</v>
      </c>
      <c r="N19" s="14">
        <v>5.8186461573151577E-2</v>
      </c>
      <c r="O19" s="14">
        <v>7.3408919901276667E-2</v>
      </c>
      <c r="P19" s="1">
        <v>1.7453200189080396</v>
      </c>
      <c r="Q19" s="14">
        <v>0.16396210115504756</v>
      </c>
      <c r="R19" s="14">
        <v>0.11396181146541365</v>
      </c>
      <c r="S19" t="s">
        <v>100</v>
      </c>
      <c r="T19">
        <v>2.8173160029229978</v>
      </c>
      <c r="U19" s="14">
        <v>3.8459535973447E-2</v>
      </c>
      <c r="V19" s="14">
        <v>0.69697480265873635</v>
      </c>
      <c r="W19" s="14">
        <v>9.2036273272530889E-2</v>
      </c>
      <c r="X19" s="36">
        <v>14.33</v>
      </c>
      <c r="Y19" s="1">
        <v>2.1494407748965969</v>
      </c>
      <c r="Z19" s="1">
        <v>11.836088074339154</v>
      </c>
      <c r="AA19" s="1">
        <v>1.9066898813026081</v>
      </c>
      <c r="AB19" s="1">
        <v>1.12224250486225</v>
      </c>
    </row>
    <row r="20" spans="1:28">
      <c r="A20" t="s">
        <v>110</v>
      </c>
      <c r="B20">
        <v>34</v>
      </c>
      <c r="C20" s="1">
        <v>0.7196720364328022</v>
      </c>
      <c r="D20" s="14">
        <v>1.0788350001115128</v>
      </c>
      <c r="E20" s="1">
        <v>1.2529388888888888</v>
      </c>
      <c r="F20" s="14">
        <v>0.12163031929716861</v>
      </c>
      <c r="G20" s="14">
        <v>8.8499999999999995E-2</v>
      </c>
      <c r="H20" s="14">
        <v>6.637499999999999E-2</v>
      </c>
      <c r="I20" s="14">
        <v>0.16341816985579066</v>
      </c>
      <c r="J20" s="14">
        <v>0.12057006207002169</v>
      </c>
      <c r="K20" s="14">
        <v>2.2312077398051799E-2</v>
      </c>
      <c r="L20" s="14">
        <v>-7.0667989787741567E-2</v>
      </c>
      <c r="M20" s="14">
        <v>-0.20655895923218598</v>
      </c>
      <c r="N20" s="14">
        <v>-3.9873055695459826E-2</v>
      </c>
      <c r="O20" s="14">
        <v>0.13632160135093219</v>
      </c>
      <c r="P20" s="1">
        <v>0.92497688156630942</v>
      </c>
      <c r="Q20" s="14">
        <v>0.51896134135399974</v>
      </c>
      <c r="R20" s="14">
        <v>7.8070806769979156E-2</v>
      </c>
      <c r="S20" t="s">
        <v>100</v>
      </c>
      <c r="T20">
        <v>5.5721771191609077</v>
      </c>
      <c r="U20" s="14">
        <v>4.3840759969526299E-2</v>
      </c>
      <c r="V20" s="14">
        <v>8.0457190361576964E-3</v>
      </c>
      <c r="W20" s="14" t="s">
        <v>100</v>
      </c>
      <c r="X20" s="36">
        <v>13.01</v>
      </c>
      <c r="Y20" s="1">
        <v>1.2695912292509981</v>
      </c>
      <c r="Z20" s="1">
        <v>6.8261687343825246</v>
      </c>
      <c r="AA20" s="1">
        <v>1.1806788826516947</v>
      </c>
      <c r="AB20" s="1">
        <v>1.3117804196789666</v>
      </c>
    </row>
    <row r="21" spans="1:28">
      <c r="A21" t="s">
        <v>105</v>
      </c>
      <c r="B21">
        <v>59</v>
      </c>
      <c r="C21" s="1">
        <v>0.97264897066994238</v>
      </c>
      <c r="D21" s="14">
        <v>0.35936285189815603</v>
      </c>
      <c r="E21" s="1">
        <v>1.1471712962962965</v>
      </c>
      <c r="F21" s="14">
        <v>0.14452473184562978</v>
      </c>
      <c r="G21" s="14">
        <v>9.35E-2</v>
      </c>
      <c r="H21" s="14">
        <v>7.0124999999999993E-2</v>
      </c>
      <c r="I21" s="14">
        <v>0.15313352154192561</v>
      </c>
      <c r="J21" s="14">
        <v>0.13610516827454064</v>
      </c>
      <c r="K21" s="14">
        <v>2.6426120590051894E-2</v>
      </c>
      <c r="L21" s="14">
        <v>0.1020934902245947</v>
      </c>
      <c r="M21" s="14">
        <v>-2.4225512090220128E-2</v>
      </c>
      <c r="N21" s="14">
        <v>2.8477240956482561E-2</v>
      </c>
      <c r="O21" s="14">
        <v>6.7014512729321976E-2</v>
      </c>
      <c r="P21" s="1">
        <v>2.3056331104340844</v>
      </c>
      <c r="Q21" s="14">
        <v>0.26436124203067424</v>
      </c>
      <c r="R21" s="14">
        <v>0.13697272321475507</v>
      </c>
      <c r="S21" t="s">
        <v>100</v>
      </c>
      <c r="T21">
        <v>3.1240096124650911</v>
      </c>
      <c r="U21" s="14">
        <v>2.9494497971347164E-2</v>
      </c>
      <c r="V21" s="14">
        <v>0.59278924173320435</v>
      </c>
      <c r="W21" s="14" t="s">
        <v>100</v>
      </c>
      <c r="X21" s="36">
        <v>15</v>
      </c>
      <c r="Y21" s="1">
        <v>1.8334810056484667</v>
      </c>
      <c r="Z21" s="1">
        <v>8.3045385923994939</v>
      </c>
      <c r="AA21" s="1">
        <v>1.4695854481178585</v>
      </c>
      <c r="AB21" s="1">
        <v>0.70377882977643824</v>
      </c>
    </row>
    <row r="22" spans="1:28">
      <c r="A22" t="s">
        <v>160</v>
      </c>
      <c r="B22">
        <v>1</v>
      </c>
      <c r="C22" s="1">
        <v>1.7368224649399353</v>
      </c>
      <c r="D22" s="14">
        <v>7.6941701975901305E-2</v>
      </c>
      <c r="E22" s="1">
        <v>1.4548333333333336</v>
      </c>
      <c r="F22" s="14">
        <v>0.21368243307706414</v>
      </c>
      <c r="G22" s="14">
        <v>8.8499999999999995E-2</v>
      </c>
      <c r="H22" s="14">
        <v>6.637499999999999E-2</v>
      </c>
      <c r="I22" s="14">
        <v>0.17840409303639151</v>
      </c>
      <c r="J22" s="14">
        <v>0.19939372598934987</v>
      </c>
      <c r="K22" s="14">
        <v>5.3593004311997983E-2</v>
      </c>
      <c r="L22" s="14">
        <v>0.11247086247086248</v>
      </c>
      <c r="M22" s="14">
        <v>-4.1691554195804212E-2</v>
      </c>
      <c r="N22" s="14">
        <v>7.4777218132506776E-2</v>
      </c>
      <c r="O22" s="14">
        <v>0.13056954668733048</v>
      </c>
      <c r="P22" s="1">
        <v>1.597774988937956</v>
      </c>
      <c r="Q22" s="14">
        <v>7.1444630507606646E-2</v>
      </c>
      <c r="R22" s="14">
        <v>9.1893392559689049E-2</v>
      </c>
      <c r="S22" t="s">
        <v>100</v>
      </c>
      <c r="T22">
        <v>0.43379594585819725</v>
      </c>
      <c r="U22" s="14">
        <v>6.1315789473684212E-2</v>
      </c>
      <c r="V22" s="14">
        <v>0.60362694300518138</v>
      </c>
      <c r="W22" s="14">
        <v>1.8325714285714281</v>
      </c>
      <c r="X22" s="36">
        <v>9.84</v>
      </c>
      <c r="Y22" s="1">
        <v>1.1617242433506572</v>
      </c>
      <c r="Z22" s="1">
        <v>5.5112835790868218</v>
      </c>
      <c r="AA22" s="1">
        <v>1.0643362931789369</v>
      </c>
      <c r="AB22" s="1">
        <v>0.62056924980790862</v>
      </c>
    </row>
    <row r="23" spans="1:28">
      <c r="A23" t="s">
        <v>117</v>
      </c>
      <c r="B23">
        <v>85</v>
      </c>
      <c r="C23" s="1">
        <v>0.78414699016034362</v>
      </c>
      <c r="D23" s="14">
        <v>0.20867479500765485</v>
      </c>
      <c r="E23" s="1">
        <v>0.86987922705314036</v>
      </c>
      <c r="F23" s="14">
        <v>0.12746530260951108</v>
      </c>
      <c r="G23" s="14">
        <v>8.8499999999999995E-2</v>
      </c>
      <c r="H23" s="14">
        <v>6.637499999999999E-2</v>
      </c>
      <c r="I23" s="14">
        <v>0.13008813847325607</v>
      </c>
      <c r="J23" s="14">
        <v>0.16125677412273279</v>
      </c>
      <c r="K23" s="14">
        <v>6.656725494466928E-2</v>
      </c>
      <c r="L23" s="14">
        <v>0.15887906217853234</v>
      </c>
      <c r="M23" s="14">
        <v>5.7654992130223154E-2</v>
      </c>
      <c r="N23" s="14">
        <v>0.1036800046687871</v>
      </c>
      <c r="O23" s="14">
        <v>0.17076114376304874</v>
      </c>
      <c r="P23" s="1">
        <v>1.060253293959792</v>
      </c>
      <c r="Q23" s="14">
        <v>0.17264759376928454</v>
      </c>
      <c r="R23" s="14">
        <v>0.15213904494124214</v>
      </c>
      <c r="S23" t="s">
        <v>100</v>
      </c>
      <c r="T23">
        <v>1.8992943479744016</v>
      </c>
      <c r="U23" s="14">
        <v>3.9969370769179453E-2</v>
      </c>
      <c r="V23" s="14">
        <v>0.59738379456334256</v>
      </c>
      <c r="W23" s="14">
        <v>23.066551091932283</v>
      </c>
      <c r="X23" s="36">
        <v>14.7</v>
      </c>
      <c r="Y23" s="1">
        <v>2.2260033791440108</v>
      </c>
      <c r="Z23" s="1">
        <v>10.092301166820684</v>
      </c>
      <c r="AA23" s="1">
        <v>1.7439138404986823</v>
      </c>
      <c r="AB23" s="1">
        <v>1.7640605434806402</v>
      </c>
    </row>
    <row r="24" spans="1:28">
      <c r="A24" t="s">
        <v>122</v>
      </c>
      <c r="B24">
        <v>54</v>
      </c>
      <c r="C24" s="1">
        <v>0.65479183420638232</v>
      </c>
      <c r="D24" s="14">
        <v>0.79404985697226482</v>
      </c>
      <c r="E24" s="1">
        <v>0.93564222222222226</v>
      </c>
      <c r="F24" s="14">
        <v>0.11575866099567761</v>
      </c>
      <c r="G24" s="14">
        <v>8.8499999999999995E-2</v>
      </c>
      <c r="H24" s="14">
        <v>6.637499999999999E-2</v>
      </c>
      <c r="I24" s="14">
        <v>0.13366778341682886</v>
      </c>
      <c r="J24" s="14">
        <v>0.11788414534703605</v>
      </c>
      <c r="K24" s="14">
        <v>3.0094761911209258E-2</v>
      </c>
      <c r="L24" s="14">
        <v>0.10001285488564567</v>
      </c>
      <c r="M24" s="14">
        <v>-7.1627662254654528E-3</v>
      </c>
      <c r="N24" s="14">
        <v>6.1007200409970506E-2</v>
      </c>
      <c r="O24" s="14">
        <v>0.16695471624063335</v>
      </c>
      <c r="P24" s="1">
        <v>0.79209303135256637</v>
      </c>
      <c r="Q24" s="14">
        <v>0.44260188973362541</v>
      </c>
      <c r="R24" s="14">
        <v>0.1169070947931906</v>
      </c>
      <c r="S24" t="s">
        <v>100</v>
      </c>
      <c r="T24">
        <v>5.397386412188232</v>
      </c>
      <c r="U24" s="14">
        <v>1.6106061155005496E-2</v>
      </c>
      <c r="V24" s="14">
        <v>0.29837130899724446</v>
      </c>
      <c r="W24" s="14" t="s">
        <v>100</v>
      </c>
      <c r="X24" s="36">
        <v>18.12</v>
      </c>
      <c r="Y24" s="1">
        <v>1.1865555893570578</v>
      </c>
      <c r="Z24" s="1">
        <v>10.196503083807137</v>
      </c>
      <c r="AA24" s="1">
        <v>1.0631143213014669</v>
      </c>
      <c r="AB24" s="1">
        <v>1.7274144296615404</v>
      </c>
    </row>
    <row r="25" spans="1:28">
      <c r="A25" t="s">
        <v>121</v>
      </c>
      <c r="B25">
        <v>28</v>
      </c>
      <c r="C25" s="1">
        <v>0.67382185501734471</v>
      </c>
      <c r="D25" s="14">
        <v>2.3000439227268025E-2</v>
      </c>
      <c r="E25" s="1">
        <v>0.65325793650793673</v>
      </c>
      <c r="F25" s="14">
        <v>0.11748087787906969</v>
      </c>
      <c r="G25" s="14">
        <v>8.8499999999999995E-2</v>
      </c>
      <c r="H25" s="14">
        <v>6.637499999999999E-2</v>
      </c>
      <c r="I25" s="14">
        <v>0.11317949352655453</v>
      </c>
      <c r="J25" s="14">
        <v>0.19793022070420707</v>
      </c>
      <c r="K25" s="14">
        <v>0.11672058197448211</v>
      </c>
      <c r="L25" s="14">
        <v>0.16690862710894777</v>
      </c>
      <c r="M25" s="14">
        <v>8.5288783854979497E-2</v>
      </c>
      <c r="N25" s="14">
        <v>9.2598537449563839E-2</v>
      </c>
      <c r="O25" s="14">
        <v>0.14999492711961854</v>
      </c>
      <c r="P25" s="1">
        <v>1.636252481557273</v>
      </c>
      <c r="Q25" s="14">
        <v>2.2483313149544295E-2</v>
      </c>
      <c r="R25" s="14">
        <v>0.18156942524088254</v>
      </c>
      <c r="S25" t="s">
        <v>100</v>
      </c>
      <c r="T25">
        <v>0.37039728701454716</v>
      </c>
      <c r="U25" s="14">
        <v>2.2337451008032954E-2</v>
      </c>
      <c r="V25" s="14">
        <v>0.56536946615497863</v>
      </c>
      <c r="W25" s="14">
        <v>1.2121115654920789</v>
      </c>
      <c r="X25" s="36">
        <v>25.31</v>
      </c>
      <c r="Y25" s="1">
        <v>4.2549685451419723</v>
      </c>
      <c r="Z25" s="1">
        <v>15.692514502475399</v>
      </c>
      <c r="AA25" s="1">
        <v>3.7528933330544172</v>
      </c>
      <c r="AB25" s="1">
        <v>2.2842053780481018</v>
      </c>
    </row>
    <row r="26" spans="1:28">
      <c r="A26" t="s">
        <v>173</v>
      </c>
      <c r="B26">
        <v>11</v>
      </c>
      <c r="C26" s="1">
        <v>0.79036822426159492</v>
      </c>
      <c r="D26" s="14">
        <v>8.9870059449409775E-2</v>
      </c>
      <c r="E26" s="1">
        <v>0.78434722222222231</v>
      </c>
      <c r="F26" s="14">
        <v>0.12802832429567435</v>
      </c>
      <c r="G26" s="14">
        <v>8.8499999999999995E-2</v>
      </c>
      <c r="H26" s="14">
        <v>6.637499999999999E-2</v>
      </c>
      <c r="I26" s="14">
        <v>0.12512563058522541</v>
      </c>
      <c r="J26" s="14">
        <v>0.11608004780643286</v>
      </c>
      <c r="K26" s="14">
        <v>2.6934684605806627E-2</v>
      </c>
      <c r="L26" s="14">
        <v>9.6433246073298437E-2</v>
      </c>
      <c r="M26" s="14">
        <v>2.9498224621873209E-3</v>
      </c>
      <c r="N26" s="14">
        <v>0.17025332909673876</v>
      </c>
      <c r="O26" s="14">
        <v>0.24509951182876455</v>
      </c>
      <c r="P26" s="1">
        <v>0.49876065156177446</v>
      </c>
      <c r="Q26" s="14">
        <v>8.245942593818123E-2</v>
      </c>
      <c r="R26" s="14">
        <v>8.0368113135389802E-2</v>
      </c>
      <c r="S26" t="s">
        <v>100</v>
      </c>
      <c r="T26">
        <v>1.5677854007478169</v>
      </c>
      <c r="U26" s="14">
        <v>3.1808076149766801E-2</v>
      </c>
      <c r="V26" s="14">
        <v>0.79691211401425177</v>
      </c>
      <c r="W26" s="14">
        <v>1.5591788856304984</v>
      </c>
      <c r="X26" s="36">
        <v>18.38</v>
      </c>
      <c r="Y26" s="1">
        <v>2.1775924615112374</v>
      </c>
      <c r="Z26" s="1">
        <v>12.201256510674956</v>
      </c>
      <c r="AA26" s="1">
        <v>2.0626311241232473</v>
      </c>
      <c r="AB26" s="1">
        <v>4.2569090118637165</v>
      </c>
    </row>
    <row r="27" spans="1:28">
      <c r="A27" t="s">
        <v>119</v>
      </c>
      <c r="B27">
        <v>44</v>
      </c>
      <c r="C27" s="1">
        <v>0.66819760681391693</v>
      </c>
      <c r="D27" s="14">
        <v>0.34400782104613592</v>
      </c>
      <c r="E27" s="1">
        <v>0.78196021021021034</v>
      </c>
      <c r="F27" s="14">
        <v>0.11697188341665948</v>
      </c>
      <c r="G27" s="14">
        <v>8.8499999999999995E-2</v>
      </c>
      <c r="H27" s="14">
        <v>6.637499999999999E-2</v>
      </c>
      <c r="I27" s="14">
        <v>0.12432102876148104</v>
      </c>
      <c r="J27" s="14">
        <v>8.9266884825108736E-2</v>
      </c>
      <c r="K27" s="14">
        <v>3.6506459305637035E-3</v>
      </c>
      <c r="L27" s="14">
        <v>8.1570522420345723E-2</v>
      </c>
      <c r="M27" s="14">
        <v>-1.1696876603678311E-2</v>
      </c>
      <c r="N27" s="14">
        <v>3.7567898963889394E-2</v>
      </c>
      <c r="O27" s="14">
        <v>5.8235546563668687E-2</v>
      </c>
      <c r="P27" s="1">
        <v>1.6846140354199324</v>
      </c>
      <c r="Q27" s="14">
        <v>0.25595671071197373</v>
      </c>
      <c r="R27" s="14">
        <v>8.0817190759377266E-2</v>
      </c>
      <c r="S27" t="s">
        <v>100</v>
      </c>
      <c r="T27">
        <v>4.689483232876789</v>
      </c>
      <c r="U27" s="14">
        <v>1.6372561399078226E-2</v>
      </c>
      <c r="V27" s="14">
        <v>0.33856096088254978</v>
      </c>
      <c r="W27" s="14">
        <v>-0.94891221993721919</v>
      </c>
      <c r="X27" s="36">
        <v>13.98</v>
      </c>
      <c r="Y27" s="1">
        <v>1.7291720683961296</v>
      </c>
      <c r="Z27" s="1">
        <v>13.56208815673086</v>
      </c>
      <c r="AA27" s="1">
        <v>1.4469366921754709</v>
      </c>
      <c r="AB27" s="1">
        <v>0.94040475151982073</v>
      </c>
    </row>
    <row r="28" spans="1:28">
      <c r="A28" t="s">
        <v>128</v>
      </c>
      <c r="B28">
        <v>4</v>
      </c>
      <c r="C28" s="1">
        <v>0.86666141456844248</v>
      </c>
      <c r="D28" s="14">
        <v>0.62135899749156998</v>
      </c>
      <c r="E28" s="1">
        <v>0.93381944444444454</v>
      </c>
      <c r="F28" s="14">
        <v>0.13493285801844404</v>
      </c>
      <c r="G28" s="14">
        <v>8.8499999999999995E-2</v>
      </c>
      <c r="H28" s="14">
        <v>6.637499999999999E-2</v>
      </c>
      <c r="I28" s="14">
        <v>0.13345652374020239</v>
      </c>
      <c r="J28" s="14">
        <v>9.197283430185535E-2</v>
      </c>
      <c r="K28" s="14">
        <v>1.684818868671431E-3</v>
      </c>
      <c r="L28" s="14">
        <v>3.5611070291452371E-2</v>
      </c>
      <c r="M28" s="14">
        <v>-7.1399589430769864E-2</v>
      </c>
      <c r="N28" s="14">
        <v>1.4399603862342167E-2</v>
      </c>
      <c r="O28" s="14">
        <v>4.609804407031444E-2</v>
      </c>
      <c r="P28" s="1">
        <v>2.130414176749456</v>
      </c>
      <c r="Q28" s="14">
        <v>0.38323344703602613</v>
      </c>
      <c r="R28" s="14">
        <v>6.5456830277942052E-2</v>
      </c>
      <c r="S28" t="s">
        <v>100</v>
      </c>
      <c r="T28">
        <v>3.1490109567272433</v>
      </c>
      <c r="U28" s="14">
        <v>4.6651123357354815E-2</v>
      </c>
      <c r="V28" s="14">
        <v>0.75687757909215947</v>
      </c>
      <c r="W28" s="14">
        <v>4.1499531396438574</v>
      </c>
      <c r="X28" s="36">
        <v>9.23</v>
      </c>
      <c r="Y28" s="1">
        <v>0.62197613868565038</v>
      </c>
      <c r="Z28" s="1">
        <v>4.6567853692137318</v>
      </c>
      <c r="AA28" s="1">
        <v>0.61900256849659274</v>
      </c>
      <c r="AB28" s="1">
        <v>0.2624125649995161</v>
      </c>
    </row>
    <row r="29" spans="1:28">
      <c r="A29" t="s">
        <v>162</v>
      </c>
      <c r="B29">
        <v>38</v>
      </c>
      <c r="C29" s="1">
        <v>1.051742179411443</v>
      </c>
      <c r="D29" s="14">
        <v>0.16379513169510507</v>
      </c>
      <c r="E29" s="1">
        <v>1.0580608108108109</v>
      </c>
      <c r="F29" s="14">
        <v>0.1516826672367356</v>
      </c>
      <c r="G29" s="14">
        <v>9.35E-2</v>
      </c>
      <c r="H29" s="14">
        <v>7.0124999999999993E-2</v>
      </c>
      <c r="I29" s="14">
        <v>0.14670050019924025</v>
      </c>
      <c r="J29" s="14">
        <v>0.17578730989287708</v>
      </c>
      <c r="K29" s="14">
        <v>6.5256670653825941E-2</v>
      </c>
      <c r="L29" s="14">
        <v>0.12991106330452426</v>
      </c>
      <c r="M29" s="14">
        <v>1.1656559926145865E-2</v>
      </c>
      <c r="N29" s="14">
        <v>4.2617445827554078E-2</v>
      </c>
      <c r="O29" s="14">
        <v>7.3946389133935628E-2</v>
      </c>
      <c r="P29" s="1">
        <v>2.5087040736807871</v>
      </c>
      <c r="Q29" s="14">
        <v>0.14074223824646198</v>
      </c>
      <c r="R29" s="14">
        <v>0.12163162395619553</v>
      </c>
      <c r="S29" t="s">
        <v>100</v>
      </c>
      <c r="T29">
        <v>1.6367975174812937</v>
      </c>
      <c r="U29" s="14">
        <v>3.3650488641437368E-2</v>
      </c>
      <c r="V29" s="14">
        <v>0.54283868677612945</v>
      </c>
      <c r="W29" s="14" t="s">
        <v>100</v>
      </c>
      <c r="X29" s="36">
        <v>13.28</v>
      </c>
      <c r="Y29" s="1">
        <v>1.9092092600643851</v>
      </c>
      <c r="Z29" s="1">
        <v>8.937443035115626</v>
      </c>
      <c r="AA29" s="1">
        <v>1.6944063771712985</v>
      </c>
      <c r="AB29" s="1">
        <v>0.69915522142200659</v>
      </c>
    </row>
    <row r="30" spans="1:28">
      <c r="A30" t="s">
        <v>106</v>
      </c>
      <c r="B30">
        <v>211</v>
      </c>
      <c r="C30" s="1">
        <v>0.89003647124933627</v>
      </c>
      <c r="D30" s="14">
        <v>0.4493961718627868</v>
      </c>
      <c r="E30" s="1">
        <v>1.1345583941605839</v>
      </c>
      <c r="F30" s="14">
        <v>0.13704830064806492</v>
      </c>
      <c r="G30" s="14">
        <v>8.8499999999999995E-2</v>
      </c>
      <c r="H30" s="14">
        <v>6.637499999999999E-2</v>
      </c>
      <c r="I30" s="14">
        <v>0.15343428767208397</v>
      </c>
      <c r="J30" s="14">
        <v>8.9235421851325783E-2</v>
      </c>
      <c r="K30" s="14">
        <v>-1.6779772645740695E-2</v>
      </c>
      <c r="L30" s="14">
        <v>8.9248916575867532E-2</v>
      </c>
      <c r="M30" s="14">
        <v>-3.5928618095665305E-2</v>
      </c>
      <c r="N30" s="14">
        <v>5.6097015168606768E-2</v>
      </c>
      <c r="O30" s="14">
        <v>0.10844870171321552</v>
      </c>
      <c r="P30" s="1">
        <v>0.90987923450452779</v>
      </c>
      <c r="Q30" s="14">
        <v>0.31005751262970138</v>
      </c>
      <c r="R30" s="14">
        <v>0.10079322181290171</v>
      </c>
      <c r="S30" t="s">
        <v>100</v>
      </c>
      <c r="T30">
        <v>5.1780406877031666</v>
      </c>
      <c r="U30" s="14">
        <v>1.8862449756072805E-2</v>
      </c>
      <c r="V30" s="14">
        <v>0.41976541093827818</v>
      </c>
      <c r="W30" s="14" t="s">
        <v>100</v>
      </c>
      <c r="X30" s="36">
        <v>17.920000000000002</v>
      </c>
      <c r="Y30" s="1">
        <v>1.6991408086772595</v>
      </c>
      <c r="Z30" s="1">
        <v>13.413562418440062</v>
      </c>
      <c r="AA30" s="1">
        <v>1.3597127406222012</v>
      </c>
      <c r="AB30" s="1">
        <v>1.6557352056787522</v>
      </c>
    </row>
    <row r="31" spans="1:28">
      <c r="A31" t="s">
        <v>153</v>
      </c>
      <c r="B31">
        <v>12</v>
      </c>
      <c r="C31" s="1">
        <v>1.1971138170085491</v>
      </c>
      <c r="D31" s="14">
        <v>0.23942599209884491</v>
      </c>
      <c r="E31" s="1">
        <v>1.3833972222222224</v>
      </c>
      <c r="F31" s="14">
        <v>0.16483880043927371</v>
      </c>
      <c r="G31" s="14">
        <v>8.8499999999999995E-2</v>
      </c>
      <c r="H31" s="14">
        <v>6.637499999999999E-2</v>
      </c>
      <c r="I31" s="14">
        <v>0.18107648274021576</v>
      </c>
      <c r="J31" s="14">
        <v>8.8839228681137083E-2</v>
      </c>
      <c r="K31" s="14">
        <v>-4.2569239350559923E-2</v>
      </c>
      <c r="L31" s="14">
        <v>2.4425037721183311E-2</v>
      </c>
      <c r="M31" s="14">
        <v>-0.1232724108899278</v>
      </c>
      <c r="N31" s="14">
        <v>1.1468933831422562E-2</v>
      </c>
      <c r="O31" s="14">
        <v>9.7359268324101508E-2</v>
      </c>
      <c r="P31" s="1">
        <v>0.91964581950965585</v>
      </c>
      <c r="Q31" s="14">
        <v>0.19317490001432094</v>
      </c>
      <c r="R31" s="14">
        <v>1.9977681278959755E-2</v>
      </c>
      <c r="S31" t="s">
        <v>100</v>
      </c>
      <c r="T31">
        <v>6.4249247990007117</v>
      </c>
      <c r="U31" s="14">
        <v>1.7941983729147844E-2</v>
      </c>
      <c r="V31" s="14">
        <v>4.0871583676525649</v>
      </c>
      <c r="W31" s="14" t="s">
        <v>100</v>
      </c>
      <c r="X31" s="36">
        <v>32.74</v>
      </c>
      <c r="Y31" s="1">
        <v>3.7653938981372592</v>
      </c>
      <c r="Z31" s="1">
        <v>15.646392455549696</v>
      </c>
      <c r="AA31" s="1">
        <v>2.7470223812602805</v>
      </c>
      <c r="AB31" s="1">
        <v>3.0992796809332388</v>
      </c>
    </row>
    <row r="32" spans="1:28">
      <c r="A32" t="s">
        <v>170</v>
      </c>
      <c r="B32">
        <v>13</v>
      </c>
      <c r="C32" s="1">
        <v>1.2426925679356491</v>
      </c>
      <c r="D32" s="14">
        <v>0.22424488419314928</v>
      </c>
      <c r="E32" s="1">
        <v>1.3242414529914535</v>
      </c>
      <c r="F32" s="14">
        <v>0.16896367739817625</v>
      </c>
      <c r="G32" s="14">
        <v>9.35E-2</v>
      </c>
      <c r="H32" s="14">
        <v>7.0124999999999993E-2</v>
      </c>
      <c r="I32" s="14">
        <v>0.17024354041404699</v>
      </c>
      <c r="J32" s="14">
        <v>0.11995374949711643</v>
      </c>
      <c r="K32" s="14">
        <v>-7.9253807756204109E-3</v>
      </c>
      <c r="L32" s="14">
        <v>7.2072413491531317E-2</v>
      </c>
      <c r="M32" s="14">
        <v>-7.0271438004195219E-2</v>
      </c>
      <c r="N32" s="14">
        <v>7.3510347288296848E-2</v>
      </c>
      <c r="O32" s="14">
        <v>0.20474548049476687</v>
      </c>
      <c r="P32" s="1">
        <v>0.68712579669895768</v>
      </c>
      <c r="Q32" s="14">
        <v>0.18316995814194484</v>
      </c>
      <c r="R32" s="14">
        <v>9.7468661243109211E-2</v>
      </c>
      <c r="S32" t="s">
        <v>100</v>
      </c>
      <c r="T32">
        <v>2.5145973312144076</v>
      </c>
      <c r="U32" s="14">
        <v>1.5465506300426073E-2</v>
      </c>
      <c r="V32" s="14">
        <v>0.48303199449904966</v>
      </c>
      <c r="W32" s="14">
        <v>-2.9143459915611833</v>
      </c>
      <c r="X32" s="36">
        <v>23.55</v>
      </c>
      <c r="Y32" s="1">
        <v>1.7724142680071615</v>
      </c>
      <c r="Z32" s="1">
        <v>9.7958616683419546</v>
      </c>
      <c r="AA32" s="1">
        <v>1.5421423350206855</v>
      </c>
      <c r="AB32" s="1">
        <v>2.5364836234164612</v>
      </c>
    </row>
    <row r="33" spans="1:28">
      <c r="A33" t="s">
        <v>138</v>
      </c>
      <c r="B33">
        <v>72</v>
      </c>
      <c r="C33" s="1">
        <v>0.72888918070568764</v>
      </c>
      <c r="D33" s="14">
        <v>0.32512569514997269</v>
      </c>
      <c r="E33" s="1">
        <v>0.84744528619528658</v>
      </c>
      <c r="F33" s="14">
        <v>0.12246447085386472</v>
      </c>
      <c r="G33" s="14">
        <v>8.8499999999999995E-2</v>
      </c>
      <c r="H33" s="14">
        <v>6.637499999999999E-2</v>
      </c>
      <c r="I33" s="14">
        <v>0.12921087959552999</v>
      </c>
      <c r="J33" s="14">
        <v>0.11310955639220382</v>
      </c>
      <c r="K33" s="14">
        <v>2.2704065223123002E-2</v>
      </c>
      <c r="L33" s="14">
        <v>7.3613274342605839E-2</v>
      </c>
      <c r="M33" s="14">
        <v>-2.55805240580676E-2</v>
      </c>
      <c r="N33" s="14">
        <v>7.2669185758958865E-2</v>
      </c>
      <c r="O33" s="14">
        <v>0.18270184109441229</v>
      </c>
      <c r="P33" s="1">
        <v>0.69894839012496734</v>
      </c>
      <c r="Q33" s="14">
        <v>0.24535460774773987</v>
      </c>
      <c r="R33" s="14">
        <v>9.5572754315685154E-2</v>
      </c>
      <c r="S33" t="s">
        <v>100</v>
      </c>
      <c r="T33">
        <v>3.0692146347489904</v>
      </c>
      <c r="U33" s="14">
        <v>2.8917629597127105E-2</v>
      </c>
      <c r="V33" s="14">
        <v>0.681214972602881</v>
      </c>
      <c r="W33" s="14" t="s">
        <v>100</v>
      </c>
      <c r="X33" s="36">
        <v>20.29</v>
      </c>
      <c r="Y33" s="1">
        <v>1.6671194217327576</v>
      </c>
      <c r="Z33" s="1">
        <v>13.478678071215564</v>
      </c>
      <c r="AA33" s="1">
        <v>1.4031406326457299</v>
      </c>
      <c r="AB33" s="1">
        <v>2.0889045394952892</v>
      </c>
    </row>
    <row r="34" spans="1:28">
      <c r="A34" t="s">
        <v>114</v>
      </c>
      <c r="B34">
        <v>46</v>
      </c>
      <c r="C34" s="1">
        <v>0.72730266802966015</v>
      </c>
      <c r="D34" s="14">
        <v>1.2679800651854769</v>
      </c>
      <c r="E34" s="1">
        <v>1.3407574525745258</v>
      </c>
      <c r="F34" s="14">
        <v>0.12232089145668423</v>
      </c>
      <c r="G34" s="14">
        <v>8.8499999999999995E-2</v>
      </c>
      <c r="H34" s="14">
        <v>6.637499999999999E-2</v>
      </c>
      <c r="I34" s="14">
        <v>0.17642788783019719</v>
      </c>
      <c r="J34" s="14">
        <v>1.2026499134991537E-2</v>
      </c>
      <c r="K34" s="14">
        <v>-8.6826568195998974E-2</v>
      </c>
      <c r="L34" s="14">
        <v>0.16220211913188878</v>
      </c>
      <c r="M34" s="14">
        <v>1.8363569673894187E-2</v>
      </c>
      <c r="N34" s="14">
        <v>0.30453617715202608</v>
      </c>
      <c r="O34" s="14">
        <v>7.4519992108263461E-2</v>
      </c>
      <c r="P34" s="1">
        <v>0.18714355100461494</v>
      </c>
      <c r="Q34" s="14">
        <v>0.5590790168968176</v>
      </c>
      <c r="R34" s="14">
        <v>2.2702099472250114E-2</v>
      </c>
      <c r="S34" t="s">
        <v>100</v>
      </c>
      <c r="T34">
        <v>62.989745517541017</v>
      </c>
      <c r="U34" s="14">
        <v>4.6524944182269073E-2</v>
      </c>
      <c r="V34" s="14">
        <v>0.56555806159035993</v>
      </c>
      <c r="W34" s="14">
        <v>0.28499957147754529</v>
      </c>
      <c r="X34" s="36">
        <v>11.77</v>
      </c>
      <c r="Y34" s="1">
        <v>1.8122480726166261</v>
      </c>
      <c r="Z34" s="1">
        <v>54.444967864387969</v>
      </c>
      <c r="AA34" s="1">
        <v>1.2685478409703723</v>
      </c>
      <c r="AB34" s="1">
        <v>7.6300506229275458</v>
      </c>
    </row>
    <row r="35" spans="1:28">
      <c r="A35" t="s">
        <v>120</v>
      </c>
      <c r="B35">
        <v>150</v>
      </c>
      <c r="C35" s="1">
        <v>0.51465770098475427</v>
      </c>
      <c r="D35" s="14">
        <v>0.319119548526345</v>
      </c>
      <c r="E35" s="1">
        <v>0.61755494728304938</v>
      </c>
      <c r="F35" s="14">
        <v>0.10307652193912026</v>
      </c>
      <c r="G35" s="14">
        <v>8.8499999999999995E-2</v>
      </c>
      <c r="H35" s="14">
        <v>6.637499999999999E-2</v>
      </c>
      <c r="I35" s="14">
        <v>0.10940739584737927</v>
      </c>
      <c r="J35" s="14">
        <v>0.12997081573520972</v>
      </c>
      <c r="K35" s="14">
        <v>5.5214191722519915E-2</v>
      </c>
      <c r="L35" s="14">
        <v>0.11602247825754274</v>
      </c>
      <c r="M35" s="14">
        <v>3.7633755528426766E-2</v>
      </c>
      <c r="N35" s="14">
        <v>5.3737574701120672E-2</v>
      </c>
      <c r="O35" s="14">
        <v>0.11109078050906229</v>
      </c>
      <c r="P35" s="1">
        <v>1.3169538581055031</v>
      </c>
      <c r="Q35" s="14">
        <v>0.24191859553809927</v>
      </c>
      <c r="R35" s="14">
        <v>0.12462360726798315</v>
      </c>
      <c r="S35" t="s">
        <v>100</v>
      </c>
      <c r="T35">
        <v>3.2348680919157693</v>
      </c>
      <c r="U35" s="14">
        <v>2.3442227660023858E-2</v>
      </c>
      <c r="V35" s="14">
        <v>0.49063572090051116</v>
      </c>
      <c r="W35" s="14" t="s">
        <v>100</v>
      </c>
      <c r="X35" s="36">
        <v>19.55</v>
      </c>
      <c r="Y35" s="1">
        <v>2.054903433695622</v>
      </c>
      <c r="Z35" s="1">
        <v>12.241382249865401</v>
      </c>
      <c r="AA35" s="1">
        <v>1.6472053759085892</v>
      </c>
      <c r="AB35" s="1">
        <v>1.4032407269739002</v>
      </c>
    </row>
    <row r="36" spans="1:28">
      <c r="A36" t="s">
        <v>163</v>
      </c>
      <c r="B36">
        <v>6</v>
      </c>
      <c r="C36" s="1">
        <v>0.28656539981220958</v>
      </c>
      <c r="D36" s="14">
        <v>0.21403070618140779</v>
      </c>
      <c r="E36" s="1">
        <v>0.33135185185185195</v>
      </c>
      <c r="F36" s="14">
        <v>8.243416868300496E-2</v>
      </c>
      <c r="G36" s="14">
        <v>8.8499999999999995E-2</v>
      </c>
      <c r="H36" s="14">
        <v>6.637499999999999E-2</v>
      </c>
      <c r="I36" s="14">
        <v>8.5567691945064972E-2</v>
      </c>
      <c r="J36" s="14">
        <v>9.0992587912141973E-2</v>
      </c>
      <c r="K36" s="14">
        <v>3.6585777392005511E-2</v>
      </c>
      <c r="L36" s="14">
        <v>1.7205134415112608E-2</v>
      </c>
      <c r="M36" s="14">
        <v>-3.5282208177479991E-2</v>
      </c>
      <c r="N36" s="14">
        <v>3.6121274739310547E-3</v>
      </c>
      <c r="O36" s="14">
        <v>3.1749502213851789E-2</v>
      </c>
      <c r="P36" s="1">
        <v>3.2890658078893757</v>
      </c>
      <c r="Q36" s="14">
        <v>0.17629760523489266</v>
      </c>
      <c r="R36" s="14">
        <v>0.11383592604758568</v>
      </c>
      <c r="S36" t="s">
        <v>100</v>
      </c>
      <c r="T36">
        <v>3.3221070275897611</v>
      </c>
      <c r="U36" s="14">
        <v>5.5203582557731598E-2</v>
      </c>
      <c r="V36" s="14">
        <v>7.5309684684684726</v>
      </c>
      <c r="W36" s="14">
        <v>0.74927764644076711</v>
      </c>
      <c r="X36" s="36">
        <v>15.76</v>
      </c>
      <c r="Y36" s="1">
        <v>2.6808852005532504</v>
      </c>
      <c r="Z36" s="1">
        <v>10.691000609271327</v>
      </c>
      <c r="AA36" s="1">
        <v>1.9545102699246391</v>
      </c>
      <c r="AB36" s="1">
        <v>0.58712921215993918</v>
      </c>
    </row>
    <row r="37" spans="1:28">
      <c r="A37" t="s">
        <v>148</v>
      </c>
      <c r="B37">
        <v>38</v>
      </c>
      <c r="C37" s="1">
        <v>0.86068268450772534</v>
      </c>
      <c r="D37" s="14">
        <v>0.17992778583273114</v>
      </c>
      <c r="E37" s="1">
        <v>0.90771471471471477</v>
      </c>
      <c r="F37" s="14">
        <v>0.13439178294794915</v>
      </c>
      <c r="G37" s="14">
        <v>9.35E-2</v>
      </c>
      <c r="H37" s="14">
        <v>7.0124999999999993E-2</v>
      </c>
      <c r="I37" s="14">
        <v>0.13399013456171022</v>
      </c>
      <c r="J37" s="14">
        <v>0.12569524889055131</v>
      </c>
      <c r="K37" s="14">
        <v>2.7340835593191545E-2</v>
      </c>
      <c r="L37" s="14">
        <v>0.12996558597161781</v>
      </c>
      <c r="M37" s="14">
        <v>2.5317404289936118E-2</v>
      </c>
      <c r="N37" s="14">
        <v>7.5040947569869496E-2</v>
      </c>
      <c r="O37" s="14">
        <v>0.1011861864450613</v>
      </c>
      <c r="P37" s="1">
        <v>1.404218639693068</v>
      </c>
      <c r="Q37" s="14">
        <v>0.1524905066166804</v>
      </c>
      <c r="R37" s="14">
        <v>0.10542235650377894</v>
      </c>
      <c r="S37" t="s">
        <v>100</v>
      </c>
      <c r="T37">
        <v>1.9986217872092793</v>
      </c>
      <c r="U37" s="14">
        <v>2.5787149008381759E-2</v>
      </c>
      <c r="V37" s="14">
        <v>0.37357580213442976</v>
      </c>
      <c r="W37" s="14">
        <v>0.9066906373378425</v>
      </c>
      <c r="X37" s="36">
        <v>12.69</v>
      </c>
      <c r="Y37" s="1">
        <v>1.6157517441078308</v>
      </c>
      <c r="Z37" s="1">
        <v>9.9309937109382851</v>
      </c>
      <c r="AA37" s="1">
        <v>1.4010935171371721</v>
      </c>
      <c r="AB37" s="1">
        <v>1.1724944680954485</v>
      </c>
    </row>
    <row r="38" spans="1:28">
      <c r="A38" t="s">
        <v>149</v>
      </c>
      <c r="B38">
        <v>15</v>
      </c>
      <c r="C38" s="1">
        <v>0.6620127298440821</v>
      </c>
      <c r="D38" s="14">
        <v>0.50424451019660532</v>
      </c>
      <c r="E38" s="1">
        <v>0.89514141414141413</v>
      </c>
      <c r="F38" s="14">
        <v>0.11641215205088942</v>
      </c>
      <c r="G38" s="14">
        <v>9.35E-2</v>
      </c>
      <c r="H38" s="14">
        <v>7.0124999999999993E-2</v>
      </c>
      <c r="I38" s="14">
        <v>0.13212847806172573</v>
      </c>
      <c r="J38" s="14">
        <v>0.14869205960487791</v>
      </c>
      <c r="K38" s="14">
        <v>5.8635693837717995E-2</v>
      </c>
      <c r="L38" s="14">
        <v>0.25621979472871309</v>
      </c>
      <c r="M38" s="14">
        <v>0.15270949674891512</v>
      </c>
      <c r="N38" s="14">
        <v>0.32557552448105848</v>
      </c>
      <c r="O38" s="14">
        <v>0.56345528358775909</v>
      </c>
      <c r="P38" s="1">
        <v>0.27763329635114742</v>
      </c>
      <c r="Q38" s="14">
        <v>0.33521445933726585</v>
      </c>
      <c r="R38" s="14">
        <v>0.16568404127026659</v>
      </c>
      <c r="S38" t="s">
        <v>100</v>
      </c>
      <c r="T38">
        <v>4.6408831900440175</v>
      </c>
      <c r="U38" s="14">
        <v>1.1002017402769427E-2</v>
      </c>
      <c r="V38" s="14">
        <v>0.17524252139608706</v>
      </c>
      <c r="W38" s="14" t="s">
        <v>100</v>
      </c>
      <c r="X38" s="36">
        <v>13.42</v>
      </c>
      <c r="Y38" s="1">
        <v>2.2878998949092062</v>
      </c>
      <c r="Z38" s="1">
        <v>10.548786495861677</v>
      </c>
      <c r="AA38" s="1">
        <v>1.5501102357413359</v>
      </c>
      <c r="AB38" s="1">
        <v>7.1602994471705728</v>
      </c>
    </row>
    <row r="39" spans="1:28">
      <c r="A39" t="s">
        <v>168</v>
      </c>
      <c r="B39">
        <v>12</v>
      </c>
      <c r="C39" s="1">
        <v>0.65492817251318847</v>
      </c>
      <c r="D39" s="14">
        <v>7.5072610555883879E-2</v>
      </c>
      <c r="E39" s="1">
        <v>0.67243611111111101</v>
      </c>
      <c r="F39" s="14">
        <v>0.11577099961244355</v>
      </c>
      <c r="G39" s="14">
        <v>8.8499999999999995E-2</v>
      </c>
      <c r="H39" s="14">
        <v>6.637499999999999E-2</v>
      </c>
      <c r="I39" s="14">
        <v>0.11492763110375759</v>
      </c>
      <c r="J39" s="14">
        <v>0.15774362424822239</v>
      </c>
      <c r="K39" s="14">
        <v>7.5783397669689861E-2</v>
      </c>
      <c r="L39" s="14">
        <v>0.14243988995496124</v>
      </c>
      <c r="M39" s="14">
        <v>5.9084421899405687E-2</v>
      </c>
      <c r="N39" s="14">
        <v>0.10869672998104978</v>
      </c>
      <c r="O39" s="14">
        <v>0.17587149089947554</v>
      </c>
      <c r="P39" s="1">
        <v>1.0761919261774755</v>
      </c>
      <c r="Q39" s="14">
        <v>6.9830269898761871E-2</v>
      </c>
      <c r="R39" s="14">
        <v>0.14533842300116678</v>
      </c>
      <c r="S39" t="s">
        <v>100</v>
      </c>
      <c r="T39">
        <v>1.1645173823642849</v>
      </c>
      <c r="U39" s="14">
        <v>1.7151519275740917E-2</v>
      </c>
      <c r="V39" s="14">
        <v>0.43047310138610845</v>
      </c>
      <c r="W39" s="14" t="s">
        <v>100</v>
      </c>
      <c r="X39" s="36">
        <v>25.1</v>
      </c>
      <c r="Y39" s="1">
        <v>3.4007876611203063</v>
      </c>
      <c r="Z39" s="1">
        <v>15.923077421021254</v>
      </c>
      <c r="AA39" s="1">
        <v>2.7232315135381646</v>
      </c>
      <c r="AB39" s="1">
        <v>2.8438037996474881</v>
      </c>
    </row>
    <row r="40" spans="1:28">
      <c r="A40" t="s">
        <v>178</v>
      </c>
      <c r="B40">
        <v>8</v>
      </c>
      <c r="C40" s="1">
        <v>0.43106562307183866</v>
      </c>
      <c r="D40" s="14">
        <v>0.11223458232617489</v>
      </c>
      <c r="E40" s="1">
        <v>0.43822685185185195</v>
      </c>
      <c r="F40" s="14">
        <v>9.5511438888001399E-2</v>
      </c>
      <c r="G40" s="14">
        <v>8.8499999999999995E-2</v>
      </c>
      <c r="H40" s="14">
        <v>6.637499999999999E-2</v>
      </c>
      <c r="I40" s="14">
        <v>9.421461761395275E-2</v>
      </c>
      <c r="J40" s="14">
        <v>0.17602691415672631</v>
      </c>
      <c r="K40" s="14">
        <v>0.11639359577641276</v>
      </c>
      <c r="L40" s="14">
        <v>0.13155270786786563</v>
      </c>
      <c r="M40" s="14">
        <v>6.9393177775273041E-2</v>
      </c>
      <c r="N40" s="14">
        <v>3.4694424153883609E-2</v>
      </c>
      <c r="O40" s="14">
        <v>6.4726564402240075E-2</v>
      </c>
      <c r="P40" s="1">
        <v>3.0130919192753147</v>
      </c>
      <c r="Q40" s="14">
        <v>0.10090909247889299</v>
      </c>
      <c r="R40" s="14">
        <v>0.14308660625111236</v>
      </c>
      <c r="S40" t="s">
        <v>100</v>
      </c>
      <c r="T40">
        <v>1.1833117496796046</v>
      </c>
      <c r="U40" s="14">
        <v>2.018844753416689E-2</v>
      </c>
      <c r="V40" s="14">
        <v>0.39456803986244654</v>
      </c>
      <c r="W40" s="14">
        <v>-0.46279507540515402</v>
      </c>
      <c r="X40" s="36">
        <v>18.93</v>
      </c>
      <c r="Y40" s="1">
        <v>2.3901505398492886</v>
      </c>
      <c r="Z40" s="1">
        <v>10.907818685678821</v>
      </c>
      <c r="AA40" s="1">
        <v>2.0855508872733073</v>
      </c>
      <c r="AB40" s="1">
        <v>0.69868020426999544</v>
      </c>
    </row>
    <row r="41" spans="1:28">
      <c r="A41" t="s">
        <v>154</v>
      </c>
      <c r="B41">
        <v>1</v>
      </c>
      <c r="C41" s="1">
        <v>0.68272346745881729</v>
      </c>
      <c r="D41" s="14">
        <v>0</v>
      </c>
      <c r="E41" s="1">
        <v>0.6741666666666668</v>
      </c>
      <c r="F41" s="14">
        <v>0.11828647380502297</v>
      </c>
      <c r="G41" s="14">
        <v>9.8500000000000004E-2</v>
      </c>
      <c r="H41" s="14">
        <v>7.3874999999999996E-2</v>
      </c>
      <c r="I41" s="14">
        <v>0.11554259500923039</v>
      </c>
      <c r="J41" s="14">
        <v>-0.20832622955440017</v>
      </c>
      <c r="K41" s="14">
        <v>-0.29183831288773354</v>
      </c>
      <c r="L41" s="14">
        <v>0.19261603375527425</v>
      </c>
      <c r="M41" s="14">
        <v>0.1091039504219409</v>
      </c>
      <c r="N41" s="14">
        <v>0.26932153392330382</v>
      </c>
      <c r="O41" s="14">
        <v>-0.29026548672566371</v>
      </c>
      <c r="P41" s="1">
        <v>0.71658070516614525</v>
      </c>
      <c r="Q41" s="14">
        <v>0</v>
      </c>
      <c r="R41" s="14">
        <v>0.13107783324089481</v>
      </c>
      <c r="S41" t="s">
        <v>100</v>
      </c>
      <c r="T41" t="s">
        <v>100</v>
      </c>
      <c r="U41" s="14">
        <v>0</v>
      </c>
      <c r="V41" s="14">
        <v>0</v>
      </c>
      <c r="W41" s="14" t="s">
        <v>100</v>
      </c>
      <c r="X41" s="36">
        <v>16.43</v>
      </c>
      <c r="Y41" s="1">
        <v>3.1914893617021276</v>
      </c>
      <c r="Z41" s="1">
        <v>15.477533960292581</v>
      </c>
      <c r="AA41" s="1">
        <v>2.8376566151959843</v>
      </c>
      <c r="AB41" s="1">
        <v>4.3693215339233031</v>
      </c>
    </row>
    <row r="42" spans="1:28">
      <c r="A42" t="s">
        <v>1149</v>
      </c>
      <c r="B42">
        <v>1</v>
      </c>
      <c r="C42" s="1">
        <v>0.3009439090119021</v>
      </c>
      <c r="D42" s="14">
        <v>1.3389330975537872</v>
      </c>
      <c r="E42" s="1">
        <v>0.55511111111111122</v>
      </c>
      <c r="F42" s="14">
        <v>8.3735423765577133E-2</v>
      </c>
      <c r="G42" s="14">
        <v>8.8499999999999995E-2</v>
      </c>
      <c r="H42" s="14">
        <v>6.637499999999999E-2</v>
      </c>
      <c r="I42" s="14">
        <v>0.10339856069207894</v>
      </c>
      <c r="J42" s="14">
        <v>9.0780841681184651E-2</v>
      </c>
      <c r="K42" s="14">
        <v>3.8429858692273361E-2</v>
      </c>
      <c r="L42" s="14">
        <v>9.7425542655224642E-2</v>
      </c>
      <c r="M42" s="14">
        <v>2.4687987099669087E-2</v>
      </c>
      <c r="N42" s="14">
        <v>8.681961313540261E-2</v>
      </c>
      <c r="O42" s="14">
        <v>0.16779127305443092</v>
      </c>
      <c r="P42" s="1">
        <v>0.6202566964285714</v>
      </c>
      <c r="Q42" s="14">
        <v>0.57245463709677424</v>
      </c>
      <c r="R42" s="14">
        <v>8.0083747710023551E-2</v>
      </c>
      <c r="S42" t="s">
        <v>100</v>
      </c>
      <c r="T42">
        <v>12.179624664879357</v>
      </c>
      <c r="U42" s="14">
        <v>2.7579310344827586E-3</v>
      </c>
      <c r="V42" s="14">
        <v>4.8485284974093261</v>
      </c>
      <c r="W42" s="14" t="s">
        <v>100</v>
      </c>
      <c r="X42" s="36">
        <v>17.579999999999998</v>
      </c>
      <c r="Y42" s="1">
        <v>0.96529160739687059</v>
      </c>
      <c r="Z42" s="1">
        <v>17.483460559796441</v>
      </c>
      <c r="AA42" s="1">
        <v>0.94136183038772436</v>
      </c>
      <c r="AB42" s="1">
        <v>3.0908681961313538</v>
      </c>
    </row>
    <row r="43" spans="1:28">
      <c r="A43" t="s">
        <v>143</v>
      </c>
      <c r="B43">
        <v>24</v>
      </c>
      <c r="C43" s="1">
        <v>0.85056497472416059</v>
      </c>
      <c r="D43" s="14">
        <v>0.11383381638817001</v>
      </c>
      <c r="E43" s="1">
        <v>0.90003985507246398</v>
      </c>
      <c r="F43" s="14">
        <v>0.13347613021253654</v>
      </c>
      <c r="G43" s="14">
        <v>8.8499999999999995E-2</v>
      </c>
      <c r="H43" s="14">
        <v>6.637499999999999E-2</v>
      </c>
      <c r="I43" s="14">
        <v>0.13579528334408084</v>
      </c>
      <c r="J43" s="14">
        <v>0.13029168945362499</v>
      </c>
      <c r="K43" s="14">
        <v>3.0485216205988916E-2</v>
      </c>
      <c r="L43" s="14">
        <v>8.6176205522204771E-2</v>
      </c>
      <c r="M43" s="14">
        <v>-1.7777401361853226E-2</v>
      </c>
      <c r="N43" s="14">
        <v>0.11620810274616269</v>
      </c>
      <c r="O43" s="14">
        <v>0.22006209901036045</v>
      </c>
      <c r="P43" s="1">
        <v>0.68731899587930634</v>
      </c>
      <c r="Q43" s="14">
        <v>0.10220000031719188</v>
      </c>
      <c r="R43" s="14">
        <v>9.9981101053341445E-2</v>
      </c>
      <c r="S43" t="s">
        <v>100</v>
      </c>
      <c r="T43">
        <v>2.7220090962146211</v>
      </c>
      <c r="U43" s="14">
        <v>8.8363586244917681E-3</v>
      </c>
      <c r="V43" s="14">
        <v>0.40004817136025439</v>
      </c>
      <c r="W43" s="14">
        <v>1.4662821869837497</v>
      </c>
      <c r="X43" s="36">
        <v>44.55</v>
      </c>
      <c r="Y43" s="1">
        <v>3.5730255408168472</v>
      </c>
      <c r="Z43" s="1">
        <v>23.301747653384798</v>
      </c>
      <c r="AA43" s="1">
        <v>3.5331197614823915</v>
      </c>
      <c r="AB43" s="1">
        <v>5.68024292489266</v>
      </c>
    </row>
    <row r="44" spans="1:28">
      <c r="A44" t="s">
        <v>147</v>
      </c>
      <c r="B44">
        <v>67</v>
      </c>
      <c r="C44" s="1">
        <v>0.7801282512820078</v>
      </c>
      <c r="D44" s="14">
        <v>0.3498681746667659</v>
      </c>
      <c r="E44" s="1">
        <v>0.83753306878306855</v>
      </c>
      <c r="F44" s="14">
        <v>0.12710160674102169</v>
      </c>
      <c r="G44" s="14">
        <v>8.8499999999999995E-2</v>
      </c>
      <c r="H44" s="14">
        <v>6.637499999999999E-2</v>
      </c>
      <c r="I44" s="14">
        <v>0.12745263564433443</v>
      </c>
      <c r="J44" s="14">
        <v>0.12707057721191561</v>
      </c>
      <c r="K44" s="14">
        <v>3.782509342672033E-2</v>
      </c>
      <c r="L44" s="14">
        <v>6.0133697681427317E-2</v>
      </c>
      <c r="M44" s="14">
        <v>-3.8163045043440397E-2</v>
      </c>
      <c r="N44" s="14">
        <v>8.3207593851210557E-2</v>
      </c>
      <c r="O44" s="14">
        <v>0.24436120275533474</v>
      </c>
      <c r="P44" s="1">
        <v>0.59297842169393389</v>
      </c>
      <c r="Q44" s="14">
        <v>0.25918692005101596</v>
      </c>
      <c r="R44" s="14">
        <v>7.8483344792653023E-2</v>
      </c>
      <c r="S44" t="s">
        <v>100</v>
      </c>
      <c r="T44">
        <v>2.8533723867089309</v>
      </c>
      <c r="U44" s="14">
        <v>1.6271261588646748E-2</v>
      </c>
      <c r="V44" s="14">
        <v>0.3896758968370041</v>
      </c>
      <c r="W44" s="14" t="s">
        <v>100</v>
      </c>
      <c r="X44" s="36">
        <v>17.920000000000002</v>
      </c>
      <c r="Y44" s="1">
        <v>1.0738479604628912</v>
      </c>
      <c r="Z44" s="1">
        <v>8.7947815867991981</v>
      </c>
      <c r="AA44" s="1">
        <v>0.9998638029941388</v>
      </c>
      <c r="AB44" s="1">
        <v>2.2513861415872629</v>
      </c>
    </row>
    <row r="45" spans="1:28">
      <c r="A45" t="s">
        <v>118</v>
      </c>
      <c r="B45">
        <v>32</v>
      </c>
      <c r="C45" s="1">
        <v>0.85912636742058002</v>
      </c>
      <c r="D45" s="14">
        <v>1.6685900156519502E-2</v>
      </c>
      <c r="E45" s="1">
        <v>0.85880246913580294</v>
      </c>
      <c r="F45" s="14">
        <v>0.13425093625156248</v>
      </c>
      <c r="G45" s="14">
        <v>8.8499999999999995E-2</v>
      </c>
      <c r="H45" s="14">
        <v>6.637499999999999E-2</v>
      </c>
      <c r="I45" s="14">
        <v>0.13222452484046698</v>
      </c>
      <c r="J45" s="14">
        <v>0.31968848612455969</v>
      </c>
      <c r="K45" s="14">
        <v>0.22007159130619189</v>
      </c>
      <c r="L45" s="14">
        <v>0.37372164671339642</v>
      </c>
      <c r="M45" s="14">
        <v>0.27350002325660627</v>
      </c>
      <c r="N45" s="14">
        <v>0.12643496712213778</v>
      </c>
      <c r="O45" s="14">
        <v>0.19966119479550437</v>
      </c>
      <c r="P45" s="1">
        <v>1.9189951171700748</v>
      </c>
      <c r="Q45" s="14">
        <v>1.6412050323458501E-2</v>
      </c>
      <c r="R45" s="14">
        <v>0.33493320592485754</v>
      </c>
      <c r="S45" t="s">
        <v>100</v>
      </c>
      <c r="T45">
        <v>0.47462278222925358</v>
      </c>
      <c r="U45" s="14">
        <v>1.9022844758454206E-2</v>
      </c>
      <c r="V45" s="14">
        <v>0.85308089386587604</v>
      </c>
      <c r="W45" s="14">
        <v>1.2413656355901657</v>
      </c>
      <c r="X45" s="36">
        <v>44.18</v>
      </c>
      <c r="Y45" s="1">
        <v>16.605275162322148</v>
      </c>
      <c r="Z45" s="1">
        <v>28.779420486314855</v>
      </c>
      <c r="AA45" s="1">
        <v>10.883769386199633</v>
      </c>
      <c r="AB45" s="1">
        <v>5.6857467131408805</v>
      </c>
    </row>
    <row r="46" spans="1:28">
      <c r="A46" t="s">
        <v>155</v>
      </c>
      <c r="B46">
        <v>8</v>
      </c>
      <c r="C46" s="1">
        <v>1.2239475576623107</v>
      </c>
      <c r="D46" s="14">
        <v>3.716708270963185E-2</v>
      </c>
      <c r="E46" s="1">
        <v>1.1712361111111111</v>
      </c>
      <c r="F46" s="14">
        <v>0.16726725396843911</v>
      </c>
      <c r="G46" s="14">
        <v>8.8499999999999995E-2</v>
      </c>
      <c r="H46" s="14">
        <v>6.637499999999999E-2</v>
      </c>
      <c r="I46" s="14">
        <v>0.16081971501234893</v>
      </c>
      <c r="J46" s="14">
        <v>0.19488217056078919</v>
      </c>
      <c r="K46" s="14">
        <v>6.8718957223529581E-2</v>
      </c>
      <c r="L46" s="14">
        <v>9.9336393989983313E-2</v>
      </c>
      <c r="M46" s="14">
        <v>-2.9160474065572234E-2</v>
      </c>
      <c r="N46" s="14">
        <v>8.348298842511398E-2</v>
      </c>
      <c r="O46" s="14">
        <v>0.20415994387934058</v>
      </c>
      <c r="P46" s="1">
        <v>1.0769877645437029</v>
      </c>
      <c r="Q46" s="14">
        <v>3.5835193122916768E-2</v>
      </c>
      <c r="R46" s="14">
        <v>7.8558771411695219E-2</v>
      </c>
      <c r="S46" t="s">
        <v>100</v>
      </c>
      <c r="T46">
        <v>1.154105753503593</v>
      </c>
      <c r="U46" s="14">
        <v>9.4554742830604901E-3</v>
      </c>
      <c r="V46" s="14">
        <v>0.68434099407587923</v>
      </c>
      <c r="W46" s="14">
        <v>-1.1682946556336711</v>
      </c>
      <c r="X46" s="36">
        <v>44.28</v>
      </c>
      <c r="Y46" s="1">
        <v>4.8010033444816047</v>
      </c>
      <c r="Z46" s="1">
        <v>25.0652290557207</v>
      </c>
      <c r="AA46" s="1">
        <v>5.8037453668084531</v>
      </c>
      <c r="AB46" s="1">
        <v>5.8216556179432191</v>
      </c>
    </row>
    <row r="47" spans="1:28">
      <c r="A47" t="s">
        <v>183</v>
      </c>
      <c r="B47">
        <v>11</v>
      </c>
      <c r="C47" s="1">
        <v>0.94090473317830547</v>
      </c>
      <c r="D47" s="14">
        <v>7.1588739049218864E-2</v>
      </c>
      <c r="E47" s="1">
        <v>0.82232575757575754</v>
      </c>
      <c r="F47" s="14">
        <v>0.14165187835263665</v>
      </c>
      <c r="G47" s="14">
        <v>8.8499999999999995E-2</v>
      </c>
      <c r="H47" s="14">
        <v>6.637499999999999E-2</v>
      </c>
      <c r="I47" s="14">
        <v>0.12592898417459575</v>
      </c>
      <c r="J47" s="14">
        <v>0.18667601916704529</v>
      </c>
      <c r="K47" s="14">
        <v>9.375024515586973E-2</v>
      </c>
      <c r="L47" s="14">
        <v>9.8699344646105677E-2</v>
      </c>
      <c r="M47" s="14">
        <v>1.7788635854996265E-3</v>
      </c>
      <c r="N47" s="14">
        <v>7.7351902208442389E-2</v>
      </c>
      <c r="O47" s="14">
        <v>0.15014866959770257</v>
      </c>
      <c r="P47" s="1">
        <v>1.4381166492769053</v>
      </c>
      <c r="Q47" s="14">
        <v>6.6806169606389215E-2</v>
      </c>
      <c r="R47" s="14">
        <v>0.12042574953436372</v>
      </c>
      <c r="S47" t="s">
        <v>100</v>
      </c>
      <c r="T47">
        <v>0.7179593708546369</v>
      </c>
      <c r="U47" s="14">
        <v>1.8586738224224936E-2</v>
      </c>
      <c r="V47" s="14">
        <v>0.36183354579264848</v>
      </c>
      <c r="W47" s="14">
        <v>0.6113932863153434</v>
      </c>
      <c r="X47" s="36">
        <v>19.47</v>
      </c>
      <c r="Y47" s="1">
        <v>1.6335290712099908</v>
      </c>
      <c r="Z47" s="1">
        <v>9.3763441317932692</v>
      </c>
      <c r="AA47" s="1">
        <v>1.5258643880962814</v>
      </c>
      <c r="AB47" s="1">
        <v>1.3302540739252164</v>
      </c>
    </row>
    <row r="48" spans="1:28">
      <c r="A48" t="s">
        <v>126</v>
      </c>
      <c r="B48">
        <v>5</v>
      </c>
      <c r="C48" s="1">
        <v>1.0450474027045515</v>
      </c>
      <c r="D48" s="14">
        <v>2.1846583354865824E-2</v>
      </c>
      <c r="E48" s="1">
        <v>0.92253888888888902</v>
      </c>
      <c r="F48" s="14">
        <v>0.15107678994476192</v>
      </c>
      <c r="G48" s="14">
        <v>8.8499999999999995E-2</v>
      </c>
      <c r="H48" s="14">
        <v>6.637499999999999E-2</v>
      </c>
      <c r="I48" s="14">
        <v>0.13737986340315214</v>
      </c>
      <c r="J48" s="14">
        <v>9.0657483950038767E-2</v>
      </c>
      <c r="K48" s="14">
        <v>-1.3859990190601551E-2</v>
      </c>
      <c r="L48" s="14">
        <v>9.3273222336294245E-2</v>
      </c>
      <c r="M48" s="14">
        <v>-1.271654710815022E-2</v>
      </c>
      <c r="N48" s="14">
        <v>8.0480665536897242E-2</v>
      </c>
      <c r="O48" s="14">
        <v>7.5997535048528728E-2</v>
      </c>
      <c r="P48" s="1">
        <v>1.4358177710488196</v>
      </c>
      <c r="Q48" s="14">
        <v>2.1379514019746901E-2</v>
      </c>
      <c r="R48" s="14">
        <v>6.7941679948055014E-2</v>
      </c>
      <c r="S48" t="s">
        <v>100</v>
      </c>
      <c r="T48">
        <v>0.52004655724782212</v>
      </c>
      <c r="U48" s="14">
        <v>1.3516850822848142E-2</v>
      </c>
      <c r="V48" s="14">
        <v>0.30383805513016843</v>
      </c>
      <c r="W48" s="14">
        <v>0.17764307139824756</v>
      </c>
      <c r="X48" s="36">
        <v>22.48</v>
      </c>
      <c r="Y48" s="1">
        <v>1.9831538948701708</v>
      </c>
      <c r="Z48" s="1">
        <v>19.337427344990392</v>
      </c>
      <c r="AA48" s="1">
        <v>2.0535691718261204</v>
      </c>
      <c r="AB48" s="1">
        <v>1.6029177271129793</v>
      </c>
    </row>
    <row r="49" spans="1:28">
      <c r="A49" t="s">
        <v>1142</v>
      </c>
      <c r="B49">
        <v>25</v>
      </c>
      <c r="C49" s="1">
        <v>0.9939357972456252</v>
      </c>
      <c r="D49" s="14">
        <v>1.0106853982101887E-2</v>
      </c>
      <c r="E49" s="1">
        <v>0.78522101449275383</v>
      </c>
      <c r="F49" s="14">
        <v>0.14645118965072909</v>
      </c>
      <c r="G49" s="14">
        <v>8.8499999999999995E-2</v>
      </c>
      <c r="H49" s="14">
        <v>6.637499999999999E-2</v>
      </c>
      <c r="I49" s="14">
        <v>0.12127761248200394</v>
      </c>
      <c r="J49" s="14">
        <v>0.16937437644482756</v>
      </c>
      <c r="K49" s="14">
        <v>7.6113922551917804E-2</v>
      </c>
      <c r="L49" s="14">
        <v>0.1597241483137089</v>
      </c>
      <c r="M49" s="14">
        <v>6.6161646502114674E-2</v>
      </c>
      <c r="N49" s="14">
        <v>0.18499497015626046</v>
      </c>
      <c r="O49" s="14">
        <v>0.20371906646100199</v>
      </c>
      <c r="P49" s="1">
        <v>0.95863749415325938</v>
      </c>
      <c r="Q49" s="14">
        <v>1.0005727554721622E-2</v>
      </c>
      <c r="R49" s="14">
        <v>0.11710023399295499</v>
      </c>
      <c r="S49" t="s">
        <v>100</v>
      </c>
      <c r="T49">
        <v>8.4960117958876133E-2</v>
      </c>
      <c r="U49" s="14">
        <v>3.1218695051125706E-2</v>
      </c>
      <c r="V49" s="14">
        <v>0.28899186502613783</v>
      </c>
      <c r="W49" s="14">
        <v>0.33466782541090373</v>
      </c>
      <c r="X49" s="36">
        <v>9.01</v>
      </c>
      <c r="Y49" s="1">
        <v>1.1586219100511821</v>
      </c>
      <c r="Z49" s="1">
        <v>6.3931971111077228</v>
      </c>
      <c r="AA49" s="1">
        <v>1.0329971168534169</v>
      </c>
      <c r="AB49" s="1">
        <v>1.3547498173910784</v>
      </c>
    </row>
    <row r="50" spans="1:28">
      <c r="A50" t="s">
        <v>167</v>
      </c>
      <c r="B50">
        <v>40</v>
      </c>
      <c r="C50" s="1">
        <v>0.62060381157166489</v>
      </c>
      <c r="D50" s="14">
        <v>6.7119276496994715E-2</v>
      </c>
      <c r="E50" s="1">
        <v>0.64455000000000007</v>
      </c>
      <c r="F50" s="14">
        <v>0.11266464494723567</v>
      </c>
      <c r="G50" s="14">
        <v>8.8499999999999995E-2</v>
      </c>
      <c r="H50" s="14">
        <v>6.637499999999999E-2</v>
      </c>
      <c r="I50" s="14">
        <v>0.11496735007935299</v>
      </c>
      <c r="J50" s="14">
        <v>2.8234961022821446E-3</v>
      </c>
      <c r="K50" s="14">
        <v>-7.6910289072421936E-2</v>
      </c>
      <c r="L50" s="14">
        <v>5.4116468528931309E-2</v>
      </c>
      <c r="M50" s="14">
        <v>-2.6715306471068685E-2</v>
      </c>
      <c r="N50" s="14">
        <v>0.29105744920649429</v>
      </c>
      <c r="O50" s="14">
        <v>1.5733040908952455E-2</v>
      </c>
      <c r="P50" s="1">
        <v>0.16843423406190136</v>
      </c>
      <c r="Q50" s="14">
        <v>6.2897632884418936E-2</v>
      </c>
      <c r="R50" s="14">
        <v>-9.1139366160555204E-3</v>
      </c>
      <c r="S50" t="s">
        <v>100</v>
      </c>
      <c r="T50">
        <v>101.87478590345009</v>
      </c>
      <c r="U50" s="14">
        <v>1.8160331319739382E-3</v>
      </c>
      <c r="V50" s="14">
        <v>0.11257702018550252</v>
      </c>
      <c r="W50" s="14">
        <v>0.11080181863973164</v>
      </c>
      <c r="X50" s="36">
        <v>11.9</v>
      </c>
      <c r="Y50" s="1">
        <v>3.2370830064285672</v>
      </c>
      <c r="Z50" s="1">
        <v>25.729480240024323</v>
      </c>
      <c r="AA50" s="1">
        <v>3.0221810722432849</v>
      </c>
      <c r="AB50" s="1">
        <v>18.761562115776336</v>
      </c>
    </row>
    <row r="51" spans="1:28">
      <c r="A51" t="s">
        <v>142</v>
      </c>
      <c r="B51">
        <v>55</v>
      </c>
      <c r="C51" s="1">
        <v>1.2129828192997245</v>
      </c>
      <c r="D51" s="14">
        <v>0.18180487887943081</v>
      </c>
      <c r="E51" s="1">
        <v>1.2688171296296298</v>
      </c>
      <c r="F51" s="14">
        <v>0.16627494514662505</v>
      </c>
      <c r="G51" s="14">
        <v>8.8499999999999995E-2</v>
      </c>
      <c r="H51" s="14">
        <v>6.637499999999999E-2</v>
      </c>
      <c r="I51" s="14">
        <v>0.16347067240130778</v>
      </c>
      <c r="J51" s="14">
        <v>0.13626590831383628</v>
      </c>
      <c r="K51" s="14">
        <v>1.0314630661638291E-2</v>
      </c>
      <c r="L51" s="14">
        <v>0.10035334655742981</v>
      </c>
      <c r="M51" s="14">
        <v>-3.697460367405167E-2</v>
      </c>
      <c r="N51" s="14">
        <v>6.0773474140297309E-2</v>
      </c>
      <c r="O51" s="14">
        <v>0.11315726559802124</v>
      </c>
      <c r="P51" s="1">
        <v>1.348490184519596</v>
      </c>
      <c r="Q51" s="14">
        <v>0.15383662914965743</v>
      </c>
      <c r="R51" s="14">
        <v>0.11986470088941607</v>
      </c>
      <c r="S51" t="s">
        <v>100</v>
      </c>
      <c r="T51">
        <v>1.6605511033943383</v>
      </c>
      <c r="U51" s="14">
        <v>2.7757009880811992E-2</v>
      </c>
      <c r="V51" s="14">
        <v>0.4709576214389089</v>
      </c>
      <c r="W51" s="14" t="s">
        <v>100</v>
      </c>
      <c r="X51" s="36">
        <v>14.98</v>
      </c>
      <c r="Y51" s="1">
        <v>1.6829438655818405</v>
      </c>
      <c r="Z51" s="1">
        <v>8.7745569559448455</v>
      </c>
      <c r="AA51" s="1">
        <v>1.4426912658660316</v>
      </c>
      <c r="AB51" s="1">
        <v>1.1029172179748272</v>
      </c>
    </row>
    <row r="52" spans="1:28">
      <c r="A52" t="s">
        <v>104</v>
      </c>
      <c r="B52">
        <v>60</v>
      </c>
      <c r="C52" s="1">
        <v>1.0522628224653578</v>
      </c>
      <c r="D52" s="14">
        <v>0.2123183151673721</v>
      </c>
      <c r="E52" s="1">
        <v>1.1874217171717172</v>
      </c>
      <c r="F52" s="14">
        <v>0.15172978543311488</v>
      </c>
      <c r="G52" s="14">
        <v>9.35E-2</v>
      </c>
      <c r="H52" s="14">
        <v>7.0124999999999993E-2</v>
      </c>
      <c r="I52" s="14">
        <v>0.15975592695887286</v>
      </c>
      <c r="J52" s="14">
        <v>0.12933114864642398</v>
      </c>
      <c r="K52" s="14">
        <v>1.1031081054050387E-2</v>
      </c>
      <c r="L52" s="14">
        <v>3.5481014283916014E-2</v>
      </c>
      <c r="M52" s="14">
        <v>-9.4480651120124381E-2</v>
      </c>
      <c r="N52" s="14">
        <v>4.3884147066364385E-2</v>
      </c>
      <c r="O52" s="14">
        <v>0.23171775564662025</v>
      </c>
      <c r="P52" s="1">
        <v>0.59027558739212882</v>
      </c>
      <c r="Q52" s="14">
        <v>0.17513413144967585</v>
      </c>
      <c r="R52" s="14">
        <v>8.6384573965059247E-2</v>
      </c>
      <c r="S52" t="s">
        <v>100</v>
      </c>
      <c r="T52">
        <v>2.4671797865301603</v>
      </c>
      <c r="U52" s="14">
        <v>1.0931767240459557E-2</v>
      </c>
      <c r="V52" s="14">
        <v>0.63874835989059364</v>
      </c>
      <c r="W52" s="14" t="s">
        <v>100</v>
      </c>
      <c r="X52" s="36">
        <v>12.01</v>
      </c>
      <c r="Y52" s="1">
        <v>2.0150619358119664</v>
      </c>
      <c r="Z52" s="1">
        <v>7.2296154495370617</v>
      </c>
      <c r="AA52" s="1">
        <v>1.6683149300322271</v>
      </c>
      <c r="AB52" s="1">
        <v>2.9475900608554184</v>
      </c>
    </row>
    <row r="53" spans="1:28">
      <c r="A53" t="s">
        <v>164</v>
      </c>
      <c r="B53">
        <v>21</v>
      </c>
      <c r="C53" s="1">
        <v>0.88826690548816956</v>
      </c>
      <c r="D53" s="14">
        <v>0.21239525285996078</v>
      </c>
      <c r="E53" s="1">
        <v>0.85978070175438592</v>
      </c>
      <c r="F53" s="14">
        <v>0.13688815494667933</v>
      </c>
      <c r="G53" s="14">
        <v>9.35E-2</v>
      </c>
      <c r="H53" s="14">
        <v>7.0124999999999993E-2</v>
      </c>
      <c r="I53" s="14">
        <v>0.13011074622865987</v>
      </c>
      <c r="J53" s="14">
        <v>0.11009839681354834</v>
      </c>
      <c r="K53" s="14">
        <v>1.6258782718727105E-2</v>
      </c>
      <c r="L53" s="14">
        <v>4.1193863664480988E-2</v>
      </c>
      <c r="M53" s="14">
        <v>-5.9116289844290938E-2</v>
      </c>
      <c r="N53" s="14">
        <v>3.0411913045146101E-2</v>
      </c>
      <c r="O53" s="14">
        <v>9.7491293463041639E-2</v>
      </c>
      <c r="P53" s="1">
        <v>1.281508280460208</v>
      </c>
      <c r="Q53" s="14">
        <v>0.17518647681845859</v>
      </c>
      <c r="R53" s="14">
        <v>7.9305065339836334E-2</v>
      </c>
      <c r="S53" t="s">
        <v>100</v>
      </c>
      <c r="T53">
        <v>2.0049260913685947</v>
      </c>
      <c r="U53" s="14">
        <v>2.1317027684590737E-2</v>
      </c>
      <c r="V53" s="14">
        <v>0.59732107997717543</v>
      </c>
      <c r="W53" s="14">
        <v>-0.55634197919813599</v>
      </c>
      <c r="X53" s="36">
        <v>11.98</v>
      </c>
      <c r="Y53" s="1">
        <v>1.2303969405248578</v>
      </c>
      <c r="Z53" s="1">
        <v>8.1669365021335949</v>
      </c>
      <c r="AA53" s="1">
        <v>1.1758686152646247</v>
      </c>
      <c r="AB53" s="1">
        <v>0.851973705364096</v>
      </c>
    </row>
    <row r="54" spans="1:28">
      <c r="A54" t="s">
        <v>1140</v>
      </c>
      <c r="B54">
        <v>3</v>
      </c>
      <c r="C54" s="1">
        <v>1.3033892346983238</v>
      </c>
      <c r="D54" s="14">
        <v>0.87533469367159</v>
      </c>
      <c r="E54" s="1">
        <v>1.9027592592592593</v>
      </c>
      <c r="F54" s="14">
        <v>0.1744567257401983</v>
      </c>
      <c r="G54" s="14">
        <v>8.8499999999999995E-2</v>
      </c>
      <c r="H54" s="14">
        <v>6.637499999999999E-2</v>
      </c>
      <c r="I54" s="14">
        <v>0.21439725158501716</v>
      </c>
      <c r="J54" s="14">
        <v>0.20513766198428757</v>
      </c>
      <c r="K54" s="14">
        <v>8.3987813782680346E-2</v>
      </c>
      <c r="L54" s="14">
        <v>5.5247767866965308E-2</v>
      </c>
      <c r="M54" s="14">
        <v>-0.13945194509599765</v>
      </c>
      <c r="N54" s="14">
        <v>1.4196771435937562E-2</v>
      </c>
      <c r="O54" s="14">
        <v>8.5026844392981998E-2</v>
      </c>
      <c r="P54" s="1">
        <v>2.5891604887689375</v>
      </c>
      <c r="Q54" s="14">
        <v>0.46676185143134735</v>
      </c>
      <c r="R54" s="14">
        <v>7.0328414567496389E-2</v>
      </c>
      <c r="S54" t="s">
        <v>100</v>
      </c>
      <c r="T54">
        <v>3.0696549110080937</v>
      </c>
      <c r="U54" s="14">
        <v>5.6816070202849511E-2</v>
      </c>
      <c r="V54" s="14">
        <v>1.1933094384707286</v>
      </c>
      <c r="W54" s="14" t="s">
        <v>100</v>
      </c>
      <c r="X54" s="36">
        <v>16.54</v>
      </c>
      <c r="Y54" s="1">
        <v>0.78292018871341751</v>
      </c>
      <c r="Z54" s="1">
        <v>5.2466493409607029</v>
      </c>
      <c r="AA54" s="1">
        <v>0.83893742240558433</v>
      </c>
      <c r="AB54" s="1">
        <v>0.47996353434402278</v>
      </c>
    </row>
    <row r="55" spans="1:28">
      <c r="A55" t="s">
        <v>102</v>
      </c>
      <c r="B55">
        <v>26</v>
      </c>
      <c r="C55" s="1">
        <v>1.157426640612425</v>
      </c>
      <c r="D55" s="14">
        <v>0.68249404392630575</v>
      </c>
      <c r="E55" s="1">
        <v>1.5461751207729473</v>
      </c>
      <c r="F55" s="14">
        <v>0.16124711097542446</v>
      </c>
      <c r="G55" s="14">
        <v>9.35E-2</v>
      </c>
      <c r="H55" s="14">
        <v>7.0124999999999993E-2</v>
      </c>
      <c r="I55" s="14">
        <v>0.18454075797723427</v>
      </c>
      <c r="J55" s="14">
        <v>0.29571699036122684</v>
      </c>
      <c r="K55" s="14">
        <v>0.17346876653762422</v>
      </c>
      <c r="L55" s="14">
        <v>-1.8705014713515981E-3</v>
      </c>
      <c r="M55" s="14">
        <v>-0.16429934990130332</v>
      </c>
      <c r="N55" s="14">
        <v>-3.2669489891487334E-3</v>
      </c>
      <c r="O55" s="14">
        <v>0.69876669872987729</v>
      </c>
      <c r="P55" s="1">
        <v>0.43307656566774205</v>
      </c>
      <c r="Q55" s="14">
        <v>0.40564425555624695</v>
      </c>
      <c r="R55" s="14">
        <v>8.2953522583721254E-2</v>
      </c>
      <c r="S55" t="s">
        <v>100</v>
      </c>
      <c r="T55">
        <v>1.4307577620921574</v>
      </c>
      <c r="U55" s="14">
        <v>4.3317222061426908E-2</v>
      </c>
      <c r="V55" s="14">
        <v>1.9981388064045865E-2</v>
      </c>
      <c r="W55" s="14">
        <v>0.17503340332124454</v>
      </c>
      <c r="X55" s="36">
        <v>49.74</v>
      </c>
      <c r="Y55" s="1">
        <v>0.87059712188769922</v>
      </c>
      <c r="Z55" s="1">
        <v>3.0442561871496756</v>
      </c>
      <c r="AA55" s="1">
        <v>0.89844662665999597</v>
      </c>
      <c r="AB55" s="1">
        <v>2.0448221578584711</v>
      </c>
    </row>
    <row r="56" spans="1:28">
      <c r="A56" t="s">
        <v>115</v>
      </c>
      <c r="B56">
        <v>16</v>
      </c>
      <c r="C56" s="1">
        <v>0.48942612377959016</v>
      </c>
      <c r="D56" s="14">
        <v>0.56313521734443162</v>
      </c>
      <c r="E56" s="1">
        <v>0.6613634259259259</v>
      </c>
      <c r="F56" s="14">
        <v>0.10079306420205292</v>
      </c>
      <c r="G56" s="14">
        <v>9.35E-2</v>
      </c>
      <c r="H56" s="14">
        <v>7.0124999999999993E-2</v>
      </c>
      <c r="I56" s="14">
        <v>0.11334124000631243</v>
      </c>
      <c r="J56" s="14">
        <v>0.11510275492430426</v>
      </c>
      <c r="K56" s="14">
        <v>3.9586521180918863E-2</v>
      </c>
      <c r="L56" s="14">
        <v>8.4991976429116337E-2</v>
      </c>
      <c r="M56" s="14">
        <v>2.6385863828200379E-3</v>
      </c>
      <c r="N56" s="14">
        <v>1.9860457968341787E-2</v>
      </c>
      <c r="O56" s="14">
        <v>5.7049946211771944E-2</v>
      </c>
      <c r="P56" s="1">
        <v>2.2313889025541895</v>
      </c>
      <c r="Q56" s="14">
        <v>0.36026007929187787</v>
      </c>
      <c r="R56" s="14">
        <v>0.10432301775117946</v>
      </c>
      <c r="S56" t="s">
        <v>100</v>
      </c>
      <c r="T56">
        <v>4.480640337817329</v>
      </c>
      <c r="U56" s="14">
        <v>1.9983884510170368E-2</v>
      </c>
      <c r="V56" s="14">
        <v>0.45674445957657545</v>
      </c>
      <c r="W56" s="14" t="s">
        <v>100</v>
      </c>
      <c r="X56" s="36">
        <v>15.04</v>
      </c>
      <c r="Y56" s="1">
        <v>1.6710871729881411</v>
      </c>
      <c r="Z56" s="1">
        <v>9.9159205450964478</v>
      </c>
      <c r="AA56" s="1">
        <v>1.3528605622202865</v>
      </c>
      <c r="AB56" s="1">
        <v>0.65139622387673279</v>
      </c>
    </row>
    <row r="57" spans="1:28">
      <c r="A57" t="s">
        <v>98</v>
      </c>
      <c r="B57">
        <v>58</v>
      </c>
      <c r="C57" s="1">
        <v>0.93950232764633756</v>
      </c>
      <c r="D57" s="14">
        <v>0.80538135289113333</v>
      </c>
      <c r="E57" s="1">
        <v>1.4524910901467507</v>
      </c>
      <c r="F57" s="14">
        <v>0.14152496065199355</v>
      </c>
      <c r="G57" s="14">
        <v>8.8499999999999995E-2</v>
      </c>
      <c r="H57" s="14">
        <v>6.637499999999999E-2</v>
      </c>
      <c r="I57" s="14">
        <v>0.18206875673972051</v>
      </c>
      <c r="J57" s="14">
        <v>7.6977030488382656E-2</v>
      </c>
      <c r="K57" s="14">
        <v>-3.6567671061505186E-2</v>
      </c>
      <c r="L57" s="14">
        <v>3.2993602366652379E-2</v>
      </c>
      <c r="M57" s="14">
        <v>-0.12095684129162854</v>
      </c>
      <c r="N57" s="14">
        <v>1.0925333564545007E-2</v>
      </c>
      <c r="O57" s="14">
        <v>4.7257610345868985E-2</v>
      </c>
      <c r="P57" s="1">
        <v>1.742084080663455</v>
      </c>
      <c r="Q57" s="14">
        <v>0.44610040510355198</v>
      </c>
      <c r="R57" s="14">
        <v>5.9466850554734232E-2</v>
      </c>
      <c r="S57" t="s">
        <v>100</v>
      </c>
      <c r="T57">
        <v>7.5954401441664139</v>
      </c>
      <c r="U57" s="14">
        <v>2.5109208591025976E-2</v>
      </c>
      <c r="V57" s="14">
        <v>1.0220209244816436</v>
      </c>
      <c r="W57" s="14" t="s">
        <v>100</v>
      </c>
      <c r="X57" s="36">
        <v>18.34</v>
      </c>
      <c r="Y57" s="1">
        <v>1.24368057560781</v>
      </c>
      <c r="Z57" s="1">
        <v>12.824619747189312</v>
      </c>
      <c r="AA57" s="1">
        <v>1.1749727608441238</v>
      </c>
      <c r="AB57" s="1">
        <v>0.73130239931966701</v>
      </c>
    </row>
    <row r="58" spans="1:28">
      <c r="A58" t="s">
        <v>141</v>
      </c>
      <c r="B58">
        <v>71</v>
      </c>
      <c r="C58" s="1">
        <v>0.57423011361023457</v>
      </c>
      <c r="D58" s="14">
        <v>0.50115637008145142</v>
      </c>
      <c r="E58" s="1">
        <v>0.75804820261437911</v>
      </c>
      <c r="F58" s="14">
        <v>0.10846782528172623</v>
      </c>
      <c r="G58" s="14">
        <v>8.8499999999999995E-2</v>
      </c>
      <c r="H58" s="14">
        <v>6.637499999999999E-2</v>
      </c>
      <c r="I58" s="14">
        <v>0.12016939182082537</v>
      </c>
      <c r="J58" s="14">
        <v>0.1037310168866539</v>
      </c>
      <c r="K58" s="14">
        <v>2.1884681795095937E-2</v>
      </c>
      <c r="L58" s="14">
        <v>6.437494634493765E-2</v>
      </c>
      <c r="M58" s="14">
        <v>-2.6728415991663645E-2</v>
      </c>
      <c r="N58" s="14">
        <v>3.8539391973588445E-2</v>
      </c>
      <c r="O58" s="14">
        <v>0.10597500007614036</v>
      </c>
      <c r="P58" s="1">
        <v>1.0782631344150206</v>
      </c>
      <c r="Q58" s="14">
        <v>0.33384687969199306</v>
      </c>
      <c r="R58" s="14">
        <v>9.0189478715986107E-2</v>
      </c>
      <c r="S58" t="s">
        <v>100</v>
      </c>
      <c r="T58">
        <v>3.0522766479800825</v>
      </c>
      <c r="U58" s="14">
        <v>2.2481364691584547E-2</v>
      </c>
      <c r="V58" s="14">
        <v>0.37642753068431573</v>
      </c>
      <c r="W58" s="14" t="s">
        <v>100</v>
      </c>
      <c r="X58" s="36">
        <v>11.21</v>
      </c>
      <c r="Y58" s="1">
        <v>1.080800094368797</v>
      </c>
      <c r="Z58" s="1">
        <v>8.2863720978455397</v>
      </c>
      <c r="AA58" s="1">
        <v>0.99076156560041007</v>
      </c>
      <c r="AB58" s="1">
        <v>0.90117841960073997</v>
      </c>
    </row>
    <row r="59" spans="1:28">
      <c r="A59" t="s">
        <v>145</v>
      </c>
      <c r="B59">
        <v>38</v>
      </c>
      <c r="C59" s="1">
        <v>0.31752496709807915</v>
      </c>
      <c r="D59" s="14">
        <v>2.2156844795752439</v>
      </c>
      <c r="E59" s="1">
        <v>0.88687719298245604</v>
      </c>
      <c r="F59" s="14">
        <v>8.5236009522376172E-2</v>
      </c>
      <c r="G59" s="14">
        <v>8.8499999999999995E-2</v>
      </c>
      <c r="H59" s="14">
        <v>6.637499999999999E-2</v>
      </c>
      <c r="I59" s="14">
        <v>0.12724390227887772</v>
      </c>
      <c r="J59" s="14">
        <v>7.2977995385793984E-2</v>
      </c>
      <c r="K59" s="14">
        <v>-2.645527818234697E-3</v>
      </c>
      <c r="L59" s="14">
        <v>4.8283325401838877E-2</v>
      </c>
      <c r="M59" s="14">
        <v>-5.4479060563073396E-2</v>
      </c>
      <c r="N59" s="14">
        <v>4.5055011046458364E-2</v>
      </c>
      <c r="O59" s="14">
        <v>0.15026991918227769</v>
      </c>
      <c r="P59" s="1">
        <v>0.51447725768883446</v>
      </c>
      <c r="Q59" s="14">
        <v>0.68902421666316938</v>
      </c>
      <c r="R59" s="14">
        <v>6.6781147297046858E-2</v>
      </c>
      <c r="S59" t="s">
        <v>100</v>
      </c>
      <c r="T59">
        <v>6.8083289062294092</v>
      </c>
      <c r="U59" s="14">
        <v>1.4545062482672224E-2</v>
      </c>
      <c r="V59" s="14">
        <v>0.14905296387232547</v>
      </c>
      <c r="W59" s="14" t="s">
        <v>100</v>
      </c>
      <c r="X59" s="36">
        <v>8.2200000000000006</v>
      </c>
      <c r="Y59" s="1">
        <v>0.4576127033453104</v>
      </c>
      <c r="Z59" s="1">
        <v>8.2125121317073813</v>
      </c>
      <c r="AA59" s="1">
        <v>0.71721776288740124</v>
      </c>
      <c r="AB59" s="1">
        <v>1.4030193545916019</v>
      </c>
    </row>
    <row r="60" spans="1:28">
      <c r="A60" t="s">
        <v>109</v>
      </c>
      <c r="B60">
        <v>36</v>
      </c>
      <c r="C60" s="1">
        <v>0.38755031690680869</v>
      </c>
      <c r="D60" s="14">
        <v>0.67272306480620292</v>
      </c>
      <c r="E60" s="1">
        <v>0.55673745519713269</v>
      </c>
      <c r="F60" s="14">
        <v>9.1573303680066193E-2</v>
      </c>
      <c r="G60" s="14">
        <v>8.8499999999999995E-2</v>
      </c>
      <c r="H60" s="14">
        <v>6.637499999999999E-2</v>
      </c>
      <c r="I60" s="14">
        <v>0.1024481548350766</v>
      </c>
      <c r="J60" s="14">
        <v>0.15098527746545976</v>
      </c>
      <c r="K60" s="14">
        <v>9.0973971899511757E-2</v>
      </c>
      <c r="L60" s="14">
        <v>0.17177222782178508</v>
      </c>
      <c r="M60" s="14">
        <v>9.8887488126444573E-2</v>
      </c>
      <c r="N60" s="14">
        <v>0.13989367318737111</v>
      </c>
      <c r="O60" s="14">
        <v>0.28779309885730808</v>
      </c>
      <c r="P60" s="1">
        <v>0.58271147777140586</v>
      </c>
      <c r="Q60" s="14">
        <v>0.40217240914540914</v>
      </c>
      <c r="R60" s="14">
        <v>0.17442901091491261</v>
      </c>
      <c r="S60" t="s">
        <v>100</v>
      </c>
      <c r="T60">
        <v>3.8927964943210185</v>
      </c>
      <c r="U60" s="14">
        <v>3.7480799571318682E-2</v>
      </c>
      <c r="V60" s="14">
        <v>0.44509044517007701</v>
      </c>
      <c r="W60" s="14" t="s">
        <v>100</v>
      </c>
      <c r="X60" s="36">
        <v>11.84</v>
      </c>
      <c r="Y60" s="1">
        <v>1.7179069154681179</v>
      </c>
      <c r="Z60" s="1">
        <v>8.0185323885903745</v>
      </c>
      <c r="AA60" s="1">
        <v>1.2904585543837999</v>
      </c>
      <c r="AB60" s="1">
        <v>2.5490687434065769</v>
      </c>
    </row>
    <row r="61" spans="1:28">
      <c r="A61" t="s">
        <v>152</v>
      </c>
      <c r="B61">
        <v>8</v>
      </c>
      <c r="C61" s="1">
        <v>1.3104837324213829</v>
      </c>
      <c r="D61" s="14">
        <v>0.36655519172687395</v>
      </c>
      <c r="E61" s="1">
        <v>1.7364563492063492</v>
      </c>
      <c r="F61" s="14">
        <v>0.17509877778413516</v>
      </c>
      <c r="G61" s="14">
        <v>9.35E-2</v>
      </c>
      <c r="H61" s="14">
        <v>7.0124999999999993E-2</v>
      </c>
      <c r="I61" s="14">
        <v>0.20883788659403038</v>
      </c>
      <c r="J61" s="14">
        <v>9.2959345387514353E-2</v>
      </c>
      <c r="K61" s="14">
        <v>-5.5501350607129157E-2</v>
      </c>
      <c r="L61" s="14">
        <v>-1.2201636098763595E-2</v>
      </c>
      <c r="M61" s="14">
        <v>-0.19185093570193817</v>
      </c>
      <c r="N61" s="14">
        <v>-1.7599676724137939E-2</v>
      </c>
      <c r="O61" s="14">
        <v>0.30558997844827585</v>
      </c>
      <c r="P61" s="1">
        <v>0.31650167448790761</v>
      </c>
      <c r="Q61" s="14">
        <v>0.26823299486621494</v>
      </c>
      <c r="R61" s="14">
        <v>7.336887534907334E-2</v>
      </c>
      <c r="S61" t="s">
        <v>100</v>
      </c>
      <c r="T61">
        <v>5.0347269265358126</v>
      </c>
      <c r="U61" s="14">
        <v>0</v>
      </c>
      <c r="V61" s="14">
        <v>0</v>
      </c>
      <c r="W61" s="14" t="s">
        <v>100</v>
      </c>
      <c r="X61" s="36">
        <v>11.62</v>
      </c>
      <c r="Y61" s="1">
        <v>2.2827016335799573</v>
      </c>
      <c r="Z61" s="1">
        <v>6.174730465525597</v>
      </c>
      <c r="AA61" s="1">
        <v>1.6621301956450298</v>
      </c>
      <c r="AB61" s="1">
        <v>5.6565335369385492</v>
      </c>
    </row>
    <row r="62" spans="1:28">
      <c r="A62" t="s">
        <v>158</v>
      </c>
      <c r="B62">
        <v>45</v>
      </c>
      <c r="C62" s="1">
        <v>0.77259525687001318</v>
      </c>
      <c r="D62" s="14">
        <v>0.28311637207671758</v>
      </c>
      <c r="E62" s="1">
        <v>0.8691160968660967</v>
      </c>
      <c r="F62" s="14">
        <v>0.12641987074673619</v>
      </c>
      <c r="G62" s="14">
        <v>8.8499999999999995E-2</v>
      </c>
      <c r="H62" s="14">
        <v>6.637499999999999E-2</v>
      </c>
      <c r="I62" s="14">
        <v>0.13250045445817041</v>
      </c>
      <c r="J62" s="14">
        <v>8.7932400636747385E-2</v>
      </c>
      <c r="K62" s="14">
        <v>-4.8865434890960069E-3</v>
      </c>
      <c r="L62" s="14">
        <v>5.7851531339009679E-2</v>
      </c>
      <c r="M62" s="14">
        <v>-4.3303475427372076E-2</v>
      </c>
      <c r="N62" s="14">
        <v>5.6936967797301417E-2</v>
      </c>
      <c r="O62" s="14">
        <v>0.11545433694108805</v>
      </c>
      <c r="P62" s="1">
        <v>0.81381307998325436</v>
      </c>
      <c r="Q62" s="14">
        <v>0.22064746287859699</v>
      </c>
      <c r="R62" s="14">
        <v>4.7403115421757583E-2</v>
      </c>
      <c r="S62" t="s">
        <v>100</v>
      </c>
      <c r="T62">
        <v>3.0975285745711747</v>
      </c>
      <c r="U62" s="14">
        <v>3.4045395757398775E-2</v>
      </c>
      <c r="V62" s="14">
        <v>0.75530896660531188</v>
      </c>
      <c r="W62" s="14">
        <v>-0.36131009658220103</v>
      </c>
      <c r="X62" s="36">
        <v>12.64</v>
      </c>
      <c r="Y62" s="1">
        <v>1.2395815702867892</v>
      </c>
      <c r="Z62" s="1">
        <v>9.4819285768634867</v>
      </c>
      <c r="AA62" s="1">
        <v>1.1607327031110282</v>
      </c>
      <c r="AB62" s="1">
        <v>1.4704424443239419</v>
      </c>
    </row>
    <row r="63" spans="1:28">
      <c r="A63" t="s">
        <v>1150</v>
      </c>
      <c r="B63">
        <v>47</v>
      </c>
      <c r="C63" s="1">
        <v>0.36678624360333389</v>
      </c>
      <c r="D63" s="14">
        <v>0.18647915679066135</v>
      </c>
      <c r="E63" s="1">
        <v>0.42842592592592593</v>
      </c>
      <c r="F63" s="14">
        <v>8.9694155046101717E-2</v>
      </c>
      <c r="G63" s="14">
        <v>8.3499999999999991E-2</v>
      </c>
      <c r="H63" s="14">
        <v>6.2624999999999986E-2</v>
      </c>
      <c r="I63" s="14">
        <v>9.3367964343043661E-2</v>
      </c>
      <c r="J63" s="14">
        <v>4.1764955055900457E-2</v>
      </c>
      <c r="K63" s="14">
        <v>-1.5712316754430897E-2</v>
      </c>
      <c r="L63" s="14">
        <v>0.12048287175724971</v>
      </c>
      <c r="M63" s="14">
        <v>5.9210325460953415E-2</v>
      </c>
      <c r="N63" s="14">
        <v>0.78541547658585142</v>
      </c>
      <c r="O63" s="14">
        <v>0.37921620724011934</v>
      </c>
      <c r="P63" s="1">
        <v>0.11175592162158438</v>
      </c>
      <c r="Q63" s="14">
        <v>0.1571701919274113</v>
      </c>
      <c r="R63" s="14">
        <v>8.9983538475382638E-2</v>
      </c>
      <c r="S63" t="s">
        <v>100</v>
      </c>
      <c r="T63">
        <v>5.3407296030661122</v>
      </c>
      <c r="U63" s="14">
        <v>5.1112608832861589E-2</v>
      </c>
      <c r="V63" s="14">
        <v>0.70678248338397709</v>
      </c>
      <c r="W63" s="14">
        <v>-0.51159273468358357</v>
      </c>
      <c r="X63" s="36">
        <v>12.63</v>
      </c>
      <c r="Y63" s="1">
        <v>1.5960992561644634</v>
      </c>
      <c r="Z63" s="1">
        <v>25.073930750259386</v>
      </c>
      <c r="AA63" s="1">
        <v>1.3648612253756223</v>
      </c>
      <c r="AB63" s="1">
        <v>12.70248551158185</v>
      </c>
    </row>
    <row r="64" spans="1:28">
      <c r="A64" t="s">
        <v>151</v>
      </c>
      <c r="B64">
        <v>180</v>
      </c>
      <c r="C64" s="1">
        <v>0.99579923901984035</v>
      </c>
      <c r="D64" s="14">
        <v>0.56519936007689631</v>
      </c>
      <c r="E64" s="1">
        <v>1.3340702913279141</v>
      </c>
      <c r="F64" s="14">
        <v>0.14661983113129556</v>
      </c>
      <c r="G64" s="14">
        <v>8.8499999999999995E-2</v>
      </c>
      <c r="H64" s="14">
        <v>6.637499999999999E-2</v>
      </c>
      <c r="I64" s="14">
        <v>0.16668317517528036</v>
      </c>
      <c r="J64" s="14">
        <v>7.885784583722491E-2</v>
      </c>
      <c r="K64" s="14">
        <v>-3.5538361685663988E-2</v>
      </c>
      <c r="L64" s="14">
        <v>0.11872328558608172</v>
      </c>
      <c r="M64" s="14">
        <v>-2.4510075779094503E-2</v>
      </c>
      <c r="N64" s="14">
        <v>0.19823555199595003</v>
      </c>
      <c r="O64" s="14">
        <v>0.24996129900643477</v>
      </c>
      <c r="P64" s="1">
        <v>0.38576523112817357</v>
      </c>
      <c r="Q64" s="14">
        <v>0.36110375105771109</v>
      </c>
      <c r="R64" s="14">
        <v>0.10473212042918149</v>
      </c>
      <c r="S64" t="s">
        <v>100</v>
      </c>
      <c r="T64">
        <v>4.9782112497092861</v>
      </c>
      <c r="U64" s="14">
        <v>2.2023012775084887E-2</v>
      </c>
      <c r="V64" s="14">
        <v>0.24454289898799902</v>
      </c>
      <c r="W64" s="14">
        <v>-3.6723826747576744</v>
      </c>
      <c r="X64" s="36">
        <v>10.050000000000001</v>
      </c>
      <c r="Y64" s="1">
        <v>1.1122517529159144</v>
      </c>
      <c r="Z64" s="1">
        <v>11.616993151538791</v>
      </c>
      <c r="AA64" s="1">
        <v>1.0235121141076813</v>
      </c>
      <c r="AB64" s="1">
        <v>3.1750962094853064</v>
      </c>
    </row>
    <row r="65" spans="1:28">
      <c r="A65" t="s">
        <v>132</v>
      </c>
      <c r="B65">
        <v>59</v>
      </c>
      <c r="C65" s="1">
        <v>0.97246022160379331</v>
      </c>
      <c r="D65" s="14">
        <v>0.38768243977331901</v>
      </c>
      <c r="E65" s="1">
        <v>1.1958413461538462</v>
      </c>
      <c r="F65" s="14">
        <v>0.14450765005514329</v>
      </c>
      <c r="G65" s="14">
        <v>8.8499999999999995E-2</v>
      </c>
      <c r="H65" s="14">
        <v>6.637499999999999E-2</v>
      </c>
      <c r="I65" s="14">
        <v>0.1576197950061887</v>
      </c>
      <c r="J65" s="14">
        <v>0.10504328887639403</v>
      </c>
      <c r="K65" s="14">
        <v>-6.8648912638148846E-3</v>
      </c>
      <c r="L65" s="14">
        <v>0.1116272807064205</v>
      </c>
      <c r="M65" s="14">
        <v>-1.9096361120502586E-2</v>
      </c>
      <c r="N65" s="14">
        <v>0.19788615432853301</v>
      </c>
      <c r="O65" s="14">
        <v>0.34426262938213659</v>
      </c>
      <c r="P65" s="1">
        <v>0.35058990127144629</v>
      </c>
      <c r="Q65" s="14">
        <v>0.27937403303644009</v>
      </c>
      <c r="R65" s="14">
        <v>0.1184207770189098</v>
      </c>
      <c r="S65" t="s">
        <v>100</v>
      </c>
      <c r="T65">
        <v>4.0969040162049826</v>
      </c>
      <c r="U65" s="14">
        <v>1.4582845807461116E-2</v>
      </c>
      <c r="V65" s="14">
        <v>0.2680808441819531</v>
      </c>
      <c r="W65" s="14">
        <v>-1.2147011459332389</v>
      </c>
      <c r="X65" s="36">
        <v>17.37</v>
      </c>
      <c r="Y65" s="1">
        <v>1.7253653491362431</v>
      </c>
      <c r="Z65" s="1">
        <v>12.835057813911956</v>
      </c>
      <c r="AA65" s="1">
        <v>1.3854511154734592</v>
      </c>
      <c r="AB65" s="1">
        <v>4.685568404429338</v>
      </c>
    </row>
    <row r="66" spans="1:28">
      <c r="A66" t="s">
        <v>177</v>
      </c>
      <c r="B66">
        <v>38</v>
      </c>
      <c r="C66" s="1">
        <v>0.79488481033441072</v>
      </c>
      <c r="D66" s="14">
        <v>0.31129085145068225</v>
      </c>
      <c r="E66" s="1">
        <v>0.96208333333333329</v>
      </c>
      <c r="F66" s="14">
        <v>0.12843707533526416</v>
      </c>
      <c r="G66" s="14">
        <v>8.8499999999999995E-2</v>
      </c>
      <c r="H66" s="14">
        <v>6.637499999999999E-2</v>
      </c>
      <c r="I66" s="14">
        <v>0.13965771974335042</v>
      </c>
      <c r="J66" s="14">
        <v>8.9641049357560301E-2</v>
      </c>
      <c r="K66" s="14">
        <v>-8.9614835849312069E-3</v>
      </c>
      <c r="L66" s="14">
        <v>0.11773869843960617</v>
      </c>
      <c r="M66" s="14">
        <v>8.1701567729395158E-3</v>
      </c>
      <c r="N66" s="14">
        <v>0.32227516124655592</v>
      </c>
      <c r="O66" s="14">
        <v>0.44683801399535505</v>
      </c>
      <c r="P66" s="1">
        <v>0.21679841092290569</v>
      </c>
      <c r="Q66" s="14">
        <v>0.23739268149876963</v>
      </c>
      <c r="R66" s="14">
        <v>9.9938316239399763E-2</v>
      </c>
      <c r="S66" t="s">
        <v>100</v>
      </c>
      <c r="T66">
        <v>4.67505528665294</v>
      </c>
      <c r="U66" s="14">
        <v>1.3889272810968316E-2</v>
      </c>
      <c r="V66" s="14">
        <v>0.28921657627029956</v>
      </c>
      <c r="W66" s="14">
        <v>-0.2064703448870977</v>
      </c>
      <c r="X66" s="36">
        <v>20.239999999999998</v>
      </c>
      <c r="Y66" s="1">
        <v>2.0806225070604407</v>
      </c>
      <c r="Z66" s="1">
        <v>17.302014496109553</v>
      </c>
      <c r="AA66" s="1">
        <v>1.6232938354756599</v>
      </c>
      <c r="AB66" s="1">
        <v>8.360675651472171</v>
      </c>
    </row>
    <row r="67" spans="1:28">
      <c r="A67" t="s">
        <v>174</v>
      </c>
      <c r="B67">
        <v>5</v>
      </c>
      <c r="C67" s="1">
        <v>1.0577252194443887</v>
      </c>
      <c r="D67" s="14">
        <v>0.15876171190512786</v>
      </c>
      <c r="E67" s="1">
        <v>1.1347430555555558</v>
      </c>
      <c r="F67" s="14">
        <v>0.15222413235971718</v>
      </c>
      <c r="G67" s="14">
        <v>8.8499999999999995E-2</v>
      </c>
      <c r="H67" s="14">
        <v>6.637499999999999E-2</v>
      </c>
      <c r="I67" s="14">
        <v>0.15666226665016916</v>
      </c>
      <c r="J67" s="14">
        <v>7.2273747147986123E-2</v>
      </c>
      <c r="K67" s="14">
        <v>-4.445065669634729E-2</v>
      </c>
      <c r="L67" s="14">
        <v>2.513385548033099E-2</v>
      </c>
      <c r="M67" s="14">
        <v>-0.10006039104744681</v>
      </c>
      <c r="N67" s="14">
        <v>0.10232390560259415</v>
      </c>
      <c r="O67" s="14">
        <v>0.33975860205368402</v>
      </c>
      <c r="P67" s="1">
        <v>0.22545969522374443</v>
      </c>
      <c r="Q67" s="14">
        <v>0.13700980130255311</v>
      </c>
      <c r="R67" s="14">
        <v>3.2761411460019429E-2</v>
      </c>
      <c r="S67" t="s">
        <v>100</v>
      </c>
      <c r="T67">
        <v>2.2783063269948496</v>
      </c>
      <c r="U67" s="14">
        <v>1.8658784407906887E-2</v>
      </c>
      <c r="V67" s="14">
        <v>0.88908450704225339</v>
      </c>
      <c r="W67" s="14" t="s">
        <v>100</v>
      </c>
      <c r="X67" s="36">
        <v>14.86</v>
      </c>
      <c r="Y67" s="1">
        <v>1.2078006113751478</v>
      </c>
      <c r="Z67" s="1">
        <v>9.8811965811965816</v>
      </c>
      <c r="AA67" s="1">
        <v>1.1606887618683017</v>
      </c>
      <c r="AB67" s="1">
        <v>5.3332526991014753</v>
      </c>
    </row>
    <row r="68" spans="1:28">
      <c r="A68" t="s">
        <v>1141</v>
      </c>
      <c r="B68">
        <v>6</v>
      </c>
      <c r="C68" s="1">
        <v>1.0387121533991381</v>
      </c>
      <c r="D68" s="14">
        <v>8.2326939004513114E-2</v>
      </c>
      <c r="E68" s="1">
        <v>0.98917592592592596</v>
      </c>
      <c r="F68" s="14">
        <v>0.15050344988262199</v>
      </c>
      <c r="G68" s="14">
        <v>8.8499999999999995E-2</v>
      </c>
      <c r="H68" s="14">
        <v>6.637499999999999E-2</v>
      </c>
      <c r="I68" s="14">
        <v>0.13674127613365997</v>
      </c>
      <c r="J68" s="14">
        <v>1.5758121254242224E-2</v>
      </c>
      <c r="K68" s="14">
        <v>-9.0565397785838692E-2</v>
      </c>
      <c r="L68" s="14">
        <v>9.557362240289069E-2</v>
      </c>
      <c r="M68" s="14">
        <v>-1.6446798893405612E-2</v>
      </c>
      <c r="N68" s="14">
        <v>6.7536020426773674E-2</v>
      </c>
      <c r="O68" s="14">
        <v>4.4957140251687046E-2</v>
      </c>
      <c r="P68" s="1">
        <v>1.1482243925095388</v>
      </c>
      <c r="Q68" s="14">
        <v>7.6064760136373005E-2</v>
      </c>
      <c r="R68" s="14">
        <v>0.14641263811813118</v>
      </c>
      <c r="S68" t="s">
        <v>100</v>
      </c>
      <c r="T68">
        <v>1.8743155443948374</v>
      </c>
      <c r="U68" s="14">
        <v>2.534746970776907E-2</v>
      </c>
      <c r="V68" s="14">
        <v>0.38414798811774237</v>
      </c>
      <c r="W68" s="14">
        <v>-0.41182886096657656</v>
      </c>
      <c r="X68" s="36">
        <v>13.75</v>
      </c>
      <c r="Y68" s="1">
        <v>1.3007300961872754</v>
      </c>
      <c r="Z68" s="1">
        <v>6.7362893998710573</v>
      </c>
      <c r="AA68" s="1">
        <v>1.1134816756189305</v>
      </c>
      <c r="AB68" s="1">
        <v>0.99210628883701035</v>
      </c>
    </row>
    <row r="69" spans="1:28">
      <c r="A69" t="s">
        <v>161</v>
      </c>
      <c r="B69">
        <v>11</v>
      </c>
      <c r="C69" s="1">
        <v>1.1005681625260941</v>
      </c>
      <c r="D69" s="14">
        <v>0.10904448380973476</v>
      </c>
      <c r="E69" s="1">
        <v>1.1582954545454547</v>
      </c>
      <c r="F69" s="14">
        <v>0.15610141870861152</v>
      </c>
      <c r="G69" s="14">
        <v>8.8499999999999995E-2</v>
      </c>
      <c r="H69" s="14">
        <v>6.637499999999999E-2</v>
      </c>
      <c r="I69" s="14">
        <v>0.15829689316616743</v>
      </c>
      <c r="J69" s="14">
        <v>0.2053683219418489</v>
      </c>
      <c r="K69" s="14">
        <v>8.4330406188746529E-2</v>
      </c>
      <c r="L69" s="14">
        <v>0.18565241303451122</v>
      </c>
      <c r="M69" s="14">
        <v>5.8326674398147565E-2</v>
      </c>
      <c r="N69" s="14">
        <v>6.8746499669059616E-2</v>
      </c>
      <c r="O69" s="14">
        <v>0.10749401761621097</v>
      </c>
      <c r="P69" s="1">
        <v>2.181934489644803</v>
      </c>
      <c r="Q69" s="14">
        <v>9.8322912562668868E-2</v>
      </c>
      <c r="R69" s="14">
        <v>0.13015556985998156</v>
      </c>
      <c r="S69" t="s">
        <v>100</v>
      </c>
      <c r="T69">
        <v>2.0274237758752163</v>
      </c>
      <c r="U69" s="14">
        <v>1.7404760084601071E-2</v>
      </c>
      <c r="V69" s="14">
        <v>0.50584336234030725</v>
      </c>
      <c r="W69" s="14" t="s">
        <v>100</v>
      </c>
      <c r="X69" s="36">
        <v>27.56</v>
      </c>
      <c r="Y69" s="1">
        <v>4.5411203814064365</v>
      </c>
      <c r="Z69" s="1">
        <v>15.359455896292783</v>
      </c>
      <c r="AA69" s="1">
        <v>3.716138127419637</v>
      </c>
      <c r="AB69" s="1">
        <v>2.1403903914335021</v>
      </c>
    </row>
    <row r="70" spans="1:28">
      <c r="A70" t="s">
        <v>169</v>
      </c>
      <c r="B70">
        <v>13</v>
      </c>
      <c r="C70" s="1">
        <v>0.70798405458655389</v>
      </c>
      <c r="D70" s="14">
        <v>0.52858263511605375</v>
      </c>
      <c r="E70" s="1">
        <v>0.95928205128205135</v>
      </c>
      <c r="F70" s="14">
        <v>0.12057255694008312</v>
      </c>
      <c r="G70" s="14">
        <v>8.8499999999999995E-2</v>
      </c>
      <c r="H70" s="14">
        <v>6.637499999999999E-2</v>
      </c>
      <c r="I70" s="14">
        <v>0.13827680553171662</v>
      </c>
      <c r="J70" s="14">
        <v>9.6103591809981112E-2</v>
      </c>
      <c r="K70" s="14">
        <v>2.6745897654415068E-3</v>
      </c>
      <c r="L70" s="14">
        <v>0.10665964727559887</v>
      </c>
      <c r="M70" s="14">
        <v>-2.6553783654267582E-3</v>
      </c>
      <c r="N70" s="14">
        <v>2.5456723744959386E-2</v>
      </c>
      <c r="O70" s="14">
        <v>5.4933230085909654E-2</v>
      </c>
      <c r="P70" s="1">
        <v>2.0130720249528768</v>
      </c>
      <c r="Q70" s="14">
        <v>0.34579918872094378</v>
      </c>
      <c r="R70" s="14">
        <v>0.1282176309899701</v>
      </c>
      <c r="S70" t="s">
        <v>100</v>
      </c>
      <c r="T70">
        <v>5.1597601160162165</v>
      </c>
      <c r="U70" s="14">
        <v>1.2685212936977193E-2</v>
      </c>
      <c r="V70" s="14">
        <v>0.26720080809935942</v>
      </c>
      <c r="W70" s="14" t="s">
        <v>100</v>
      </c>
      <c r="X70" s="36">
        <v>15.16</v>
      </c>
      <c r="Y70" s="1">
        <v>2.09895112493852</v>
      </c>
      <c r="Z70" s="1">
        <v>14.266023022623925</v>
      </c>
      <c r="AA70" s="1">
        <v>1.4905845799988999</v>
      </c>
      <c r="AB70" s="1">
        <v>0.77834494318558667</v>
      </c>
    </row>
    <row r="71" spans="1:28">
      <c r="A71" t="s">
        <v>1139</v>
      </c>
      <c r="B71">
        <v>3</v>
      </c>
      <c r="C71" s="1">
        <v>1.8854406776446877</v>
      </c>
      <c r="D71" s="14">
        <v>0.16097253907052389</v>
      </c>
      <c r="E71" s="1">
        <v>2.0800555555555555</v>
      </c>
      <c r="F71" s="14">
        <v>0.22713238132684421</v>
      </c>
      <c r="G71" s="14">
        <v>8.8499999999999995E-2</v>
      </c>
      <c r="H71" s="14">
        <v>6.637499999999999E-2</v>
      </c>
      <c r="I71" s="14">
        <v>0.2352657091749539</v>
      </c>
      <c r="J71" s="14">
        <v>0.16088059690803691</v>
      </c>
      <c r="K71" s="14">
        <v>-2.9431107293220432E-2</v>
      </c>
      <c r="L71" s="14">
        <v>0.15766948740394904</v>
      </c>
      <c r="M71" s="14">
        <v>-5.3075540373828722E-2</v>
      </c>
      <c r="N71" s="14">
        <v>6.642353712506148E-2</v>
      </c>
      <c r="O71" s="14">
        <v>0.13317488936239963</v>
      </c>
      <c r="P71" s="1">
        <v>1.3847328518144457</v>
      </c>
      <c r="Q71" s="14">
        <v>0.13865318399296395</v>
      </c>
      <c r="R71" s="14">
        <v>0.16911653280800121</v>
      </c>
      <c r="S71" t="s">
        <v>100</v>
      </c>
      <c r="T71">
        <v>1.9696599880669303</v>
      </c>
      <c r="U71" s="14">
        <v>1.3350265295345385E-2</v>
      </c>
      <c r="V71" s="14">
        <v>0.32751388032078965</v>
      </c>
      <c r="W71" s="14" t="s">
        <v>100</v>
      </c>
      <c r="X71" s="36">
        <v>24.53</v>
      </c>
      <c r="Y71" s="1">
        <v>3.6263906620463247</v>
      </c>
      <c r="Z71" s="1">
        <v>13.701892047584737</v>
      </c>
      <c r="AA71" s="1">
        <v>2.451006331192227</v>
      </c>
      <c r="AB71" s="1">
        <v>1.8484303786763454</v>
      </c>
    </row>
    <row r="72" spans="1:28">
      <c r="A72" t="s">
        <v>111</v>
      </c>
      <c r="B72">
        <v>88</v>
      </c>
      <c r="C72" s="1">
        <v>0.74246542025508067</v>
      </c>
      <c r="D72" s="14">
        <v>0.3120123954041949</v>
      </c>
      <c r="E72" s="1">
        <v>0.85621909722222234</v>
      </c>
      <c r="F72" s="14">
        <v>0.12369312053308479</v>
      </c>
      <c r="G72" s="14">
        <v>8.8499999999999995E-2</v>
      </c>
      <c r="H72" s="14">
        <v>6.637499999999999E-2</v>
      </c>
      <c r="I72" s="14">
        <v>0.12820085093306988</v>
      </c>
      <c r="J72" s="14">
        <v>0.10353850918017794</v>
      </c>
      <c r="K72" s="14">
        <v>1.2257653696753412E-2</v>
      </c>
      <c r="L72" s="14">
        <v>0.1114566984712223</v>
      </c>
      <c r="M72" s="14">
        <v>1.1468870172611195E-2</v>
      </c>
      <c r="N72" s="14">
        <v>4.26702955521885E-2</v>
      </c>
      <c r="O72" s="14">
        <v>6.8874141551968471E-2</v>
      </c>
      <c r="P72" s="1">
        <v>1.7369262939055405</v>
      </c>
      <c r="Q72" s="14">
        <v>0.23781207898426332</v>
      </c>
      <c r="R72" s="14">
        <v>0.11172893068089547</v>
      </c>
      <c r="S72" t="s">
        <v>100</v>
      </c>
      <c r="T72">
        <v>2.6236778337502962</v>
      </c>
      <c r="U72" s="14">
        <v>1.9962919760117482E-2</v>
      </c>
      <c r="V72" s="14">
        <v>0.27095131482385204</v>
      </c>
      <c r="W72" s="14">
        <v>-1.3402112870557881</v>
      </c>
      <c r="X72" s="36">
        <v>10.06</v>
      </c>
      <c r="Y72" s="1">
        <v>1.3438117789383612</v>
      </c>
      <c r="Z72" s="1">
        <v>11.748819281138536</v>
      </c>
      <c r="AA72" s="1">
        <v>1.1651166308098495</v>
      </c>
      <c r="AB72" s="1">
        <v>0.69577543775769568</v>
      </c>
    </row>
    <row r="73" spans="1:28">
      <c r="A73" t="s">
        <v>130</v>
      </c>
      <c r="B73">
        <v>15</v>
      </c>
      <c r="C73" s="1">
        <v>0.98321641968253004</v>
      </c>
      <c r="D73" s="14">
        <v>0.27507442129470827</v>
      </c>
      <c r="E73" s="1">
        <v>1.1324925925925926</v>
      </c>
      <c r="F73" s="14">
        <v>0.14548108598126896</v>
      </c>
      <c r="G73" s="14">
        <v>8.8499999999999995E-2</v>
      </c>
      <c r="H73" s="14">
        <v>6.637499999999999E-2</v>
      </c>
      <c r="I73" s="14">
        <v>0.15469397044212557</v>
      </c>
      <c r="J73" s="14">
        <v>0.15221024040881573</v>
      </c>
      <c r="K73" s="14">
        <v>4.0512116204767093E-2</v>
      </c>
      <c r="L73" s="14">
        <v>0.16490874977075767</v>
      </c>
      <c r="M73" s="14">
        <v>3.9918170141128057E-2</v>
      </c>
      <c r="N73" s="14">
        <v>5.1579947521385651E-2</v>
      </c>
      <c r="O73" s="14">
        <v>8.6891720694537627E-2</v>
      </c>
      <c r="P73" s="1">
        <v>1.9602605565083138</v>
      </c>
      <c r="Q73" s="14">
        <v>0.21573205194987613</v>
      </c>
      <c r="R73" s="14">
        <v>0.13248814595206904</v>
      </c>
      <c r="S73" t="s">
        <v>100</v>
      </c>
      <c r="T73">
        <v>3.6261532864624488</v>
      </c>
      <c r="U73" s="14">
        <v>1.4586164493263215E-2</v>
      </c>
      <c r="V73" s="14">
        <v>0.32391761004495889</v>
      </c>
      <c r="W73" s="14">
        <v>7.2293253244663163</v>
      </c>
      <c r="X73" s="36">
        <v>22</v>
      </c>
      <c r="Y73" s="1">
        <v>3.1392778058454884</v>
      </c>
      <c r="Z73" s="1">
        <v>13.120779951707037</v>
      </c>
      <c r="AA73" s="1">
        <v>2.3563276118184304</v>
      </c>
      <c r="AB73" s="1">
        <v>1.3910776546541985</v>
      </c>
    </row>
    <row r="74" spans="1:28">
      <c r="A74" t="s">
        <v>175</v>
      </c>
      <c r="B74">
        <v>11</v>
      </c>
      <c r="C74" s="1">
        <v>0.69594396822878357</v>
      </c>
      <c r="D74" s="14">
        <v>0.43680865202942676</v>
      </c>
      <c r="E74" s="1">
        <v>0.88873737373737394</v>
      </c>
      <c r="F74" s="14">
        <v>0.1194829291247049</v>
      </c>
      <c r="G74" s="14">
        <v>8.8499999999999995E-2</v>
      </c>
      <c r="H74" s="14">
        <v>6.637499999999999E-2</v>
      </c>
      <c r="I74" s="14">
        <v>0.1329481139028354</v>
      </c>
      <c r="J74" s="14">
        <v>0.17470120793255411</v>
      </c>
      <c r="K74" s="14">
        <v>8.3795936405192659E-2</v>
      </c>
      <c r="L74" s="14">
        <v>0.18122440480322061</v>
      </c>
      <c r="M74" s="14">
        <v>7.829367247998828E-2</v>
      </c>
      <c r="N74" s="14">
        <v>2.5550091743119258E-2</v>
      </c>
      <c r="O74" s="14">
        <v>6.7664342507645248E-2</v>
      </c>
      <c r="P74" s="1">
        <v>3.2153339111824959</v>
      </c>
      <c r="Q74" s="14">
        <v>0.30401309973492607</v>
      </c>
      <c r="R74" s="14">
        <v>0.22401431193126381</v>
      </c>
      <c r="S74" t="s">
        <v>100</v>
      </c>
      <c r="T74">
        <v>5.6839232698724604</v>
      </c>
      <c r="U74" s="14">
        <v>1.732660172161803E-2</v>
      </c>
      <c r="V74" s="14">
        <v>0.59708721130644604</v>
      </c>
      <c r="W74" s="14" t="s">
        <v>100</v>
      </c>
      <c r="X74" s="36">
        <v>33.11</v>
      </c>
      <c r="Y74" s="1">
        <v>4.825610083132208</v>
      </c>
      <c r="Z74" s="1">
        <v>14.7053856809412</v>
      </c>
      <c r="AA74" s="1">
        <v>3.3631261219833792</v>
      </c>
      <c r="AB74" s="1">
        <v>1.2185233345895494</v>
      </c>
    </row>
    <row r="75" spans="1:28">
      <c r="A75" t="s">
        <v>137</v>
      </c>
      <c r="B75">
        <v>29</v>
      </c>
      <c r="C75" s="1">
        <v>1.1152360399205676</v>
      </c>
      <c r="D75" s="14">
        <v>0.25822842010262892</v>
      </c>
      <c r="E75" s="1">
        <v>1.2483497942386832</v>
      </c>
      <c r="F75" s="14">
        <v>0.15742886161281136</v>
      </c>
      <c r="G75" s="14">
        <v>8.8499999999999995E-2</v>
      </c>
      <c r="H75" s="14">
        <v>6.637499999999999E-2</v>
      </c>
      <c r="I75" s="14">
        <v>0.16223748269534974</v>
      </c>
      <c r="J75" s="14">
        <v>0.1451240012270455</v>
      </c>
      <c r="K75" s="14">
        <v>2.4445688707113833E-2</v>
      </c>
      <c r="L75" s="14">
        <v>0.1446454939781274</v>
      </c>
      <c r="M75" s="14">
        <v>9.1698375995265813E-3</v>
      </c>
      <c r="N75" s="14">
        <v>3.8463272849977762E-2</v>
      </c>
      <c r="O75" s="14">
        <v>8.1479976072518695E-2</v>
      </c>
      <c r="P75" s="1">
        <v>2.2241393701147505</v>
      </c>
      <c r="Q75" s="14">
        <v>0.20523174963856419</v>
      </c>
      <c r="R75" s="14">
        <v>0.16960391948674017</v>
      </c>
      <c r="S75" t="s">
        <v>100</v>
      </c>
      <c r="T75">
        <v>2.6380621238304767</v>
      </c>
      <c r="U75" s="14">
        <v>1.800833932953266E-2</v>
      </c>
      <c r="V75" s="14">
        <v>0.38923072628594452</v>
      </c>
      <c r="W75" s="14">
        <v>-5.3789383108287181</v>
      </c>
      <c r="X75" s="36">
        <v>19.690000000000001</v>
      </c>
      <c r="Y75" s="1">
        <v>2.7050186652825752</v>
      </c>
      <c r="Z75" s="1">
        <v>10.224808935229431</v>
      </c>
      <c r="AA75" s="1">
        <v>1.9559597889628373</v>
      </c>
      <c r="AB75" s="1">
        <v>0.97709999843524431</v>
      </c>
    </row>
    <row r="76" spans="1:28">
      <c r="A76" t="s">
        <v>129</v>
      </c>
      <c r="B76">
        <v>15</v>
      </c>
      <c r="C76" s="1">
        <v>0.48540551880360633</v>
      </c>
      <c r="D76" s="14">
        <v>0.86333350051730517</v>
      </c>
      <c r="E76" s="1">
        <v>0.76488247863247871</v>
      </c>
      <c r="F76" s="14">
        <v>0.10042919945172638</v>
      </c>
      <c r="G76" s="14">
        <v>8.8499999999999995E-2</v>
      </c>
      <c r="H76" s="14">
        <v>6.637499999999999E-2</v>
      </c>
      <c r="I76" s="14">
        <v>0.1187108169719055</v>
      </c>
      <c r="J76" s="14">
        <v>9.1695738664416673E-2</v>
      </c>
      <c r="K76" s="14">
        <v>1.3107753813143636E-2</v>
      </c>
      <c r="L76" s="14">
        <v>3.6377752243719141E-2</v>
      </c>
      <c r="M76" s="14">
        <v>-5.5344112072520185E-2</v>
      </c>
      <c r="N76" s="14">
        <v>1.7934859875021594E-2</v>
      </c>
      <c r="O76" s="14">
        <v>8.2832858339585161E-2</v>
      </c>
      <c r="P76" s="1">
        <v>1.2272913585808303</v>
      </c>
      <c r="Q76" s="14">
        <v>0.46332741845602171</v>
      </c>
      <c r="R76" s="14">
        <v>9.510126618598877E-2</v>
      </c>
      <c r="S76" t="s">
        <v>100</v>
      </c>
      <c r="T76">
        <v>3.9484300618613961</v>
      </c>
      <c r="U76" s="14">
        <v>3.2646226687453081E-2</v>
      </c>
      <c r="V76" s="14">
        <v>0.6895290129027537</v>
      </c>
      <c r="W76" s="14" t="s">
        <v>100</v>
      </c>
      <c r="X76" s="36">
        <v>11.17</v>
      </c>
      <c r="Y76" s="1">
        <v>0.78451712266715001</v>
      </c>
      <c r="Z76" s="1">
        <v>7.0544715071297937</v>
      </c>
      <c r="AA76" s="1">
        <v>0.80626565848784504</v>
      </c>
      <c r="AB76" s="1">
        <v>0.64425715925579896</v>
      </c>
    </row>
    <row r="77" spans="1:28">
      <c r="A77" t="s">
        <v>176</v>
      </c>
      <c r="B77">
        <v>9</v>
      </c>
      <c r="C77" s="1">
        <v>1.4456721394117105</v>
      </c>
      <c r="D77" s="14">
        <v>0.15671926578450576</v>
      </c>
      <c r="E77" s="1">
        <v>1.4622465277777781</v>
      </c>
      <c r="F77" s="14">
        <v>0.18733332861675978</v>
      </c>
      <c r="G77" s="14">
        <v>9.35E-2</v>
      </c>
      <c r="H77" s="14">
        <v>7.0124999999999993E-2</v>
      </c>
      <c r="I77" s="14">
        <v>0.1788684118136972</v>
      </c>
      <c r="J77" s="14">
        <v>0.24929767472965136</v>
      </c>
      <c r="K77" s="14">
        <v>0.10685568460576822</v>
      </c>
      <c r="L77" s="14">
        <v>8.4419755929081269E-2</v>
      </c>
      <c r="M77" s="14">
        <v>-7.0413554834807629E-2</v>
      </c>
      <c r="N77" s="14">
        <v>5.9557342430149436E-2</v>
      </c>
      <c r="O77" s="14">
        <v>0.23804256010396357</v>
      </c>
      <c r="P77" s="1">
        <v>1.0965955570140786</v>
      </c>
      <c r="Q77" s="14">
        <v>0.13548599942978923</v>
      </c>
      <c r="R77" s="14">
        <v>0.12588114011869272</v>
      </c>
      <c r="S77" t="s">
        <v>100</v>
      </c>
      <c r="T77">
        <v>0.8186335805037539</v>
      </c>
      <c r="U77" s="14">
        <v>1.9081874112636062E-2</v>
      </c>
      <c r="V77" s="14">
        <v>0.38490596915188124</v>
      </c>
      <c r="W77" s="14">
        <v>0.3403780901599619</v>
      </c>
      <c r="X77" s="36">
        <v>15.58</v>
      </c>
      <c r="Y77" s="1">
        <v>1.5715211593833336</v>
      </c>
      <c r="Z77" s="1">
        <v>4.8565257668482049</v>
      </c>
      <c r="AA77" s="1">
        <v>1.3734436741358516</v>
      </c>
      <c r="AB77" s="1">
        <v>1.2316467397838389</v>
      </c>
    </row>
    <row r="78" spans="1:28">
      <c r="A78" t="s">
        <v>1151</v>
      </c>
      <c r="B78">
        <v>8</v>
      </c>
      <c r="C78" s="1">
        <v>0.72640675631405549</v>
      </c>
      <c r="D78" s="14">
        <v>0.11611057284840939</v>
      </c>
      <c r="E78" s="1">
        <v>0.76388194444444457</v>
      </c>
      <c r="F78" s="14">
        <v>0.12223981144642201</v>
      </c>
      <c r="G78" s="14">
        <v>9.8500000000000004E-2</v>
      </c>
      <c r="H78" s="14">
        <v>7.3874999999999996E-2</v>
      </c>
      <c r="I78" s="14">
        <v>0.1222784540688482</v>
      </c>
      <c r="J78" s="14">
        <v>0.22836789693546949</v>
      </c>
      <c r="K78" s="14">
        <v>0.13967612576636418</v>
      </c>
      <c r="L78" s="14">
        <v>0.18069703454601041</v>
      </c>
      <c r="M78" s="14">
        <v>8.9065718573788172E-2</v>
      </c>
      <c r="N78" s="14">
        <v>0.16694723760027111</v>
      </c>
      <c r="O78" s="14">
        <v>0.27542650547960679</v>
      </c>
      <c r="P78" s="1">
        <v>0.84471380426520437</v>
      </c>
      <c r="Q78" s="14">
        <v>0.10403142454970686</v>
      </c>
      <c r="R78" s="14">
        <v>0.17446816474143945</v>
      </c>
      <c r="S78" t="s">
        <v>100</v>
      </c>
      <c r="T78">
        <v>1.5006872708554295</v>
      </c>
      <c r="U78" s="14">
        <v>1.0532181666202282E-2</v>
      </c>
      <c r="V78" s="14">
        <v>0.1918586945487768</v>
      </c>
      <c r="W78" s="14">
        <v>0.45196421625826538</v>
      </c>
      <c r="X78" s="36">
        <v>17.37</v>
      </c>
      <c r="Y78" s="1">
        <v>3.0510059506942486</v>
      </c>
      <c r="Z78" s="1">
        <v>12.882178243932657</v>
      </c>
      <c r="AA78" s="1">
        <v>2.3885573305224028</v>
      </c>
      <c r="AB78" s="1">
        <v>3.206135616839572</v>
      </c>
    </row>
    <row r="79" spans="1:28">
      <c r="A79" t="s">
        <v>139</v>
      </c>
      <c r="B79">
        <v>55</v>
      </c>
      <c r="C79" s="1">
        <v>0.81509535552892087</v>
      </c>
      <c r="D79" s="14">
        <v>0.37536308922988931</v>
      </c>
      <c r="E79" s="1">
        <v>0.99291079059829035</v>
      </c>
      <c r="F79" s="14">
        <v>0.13026612967536733</v>
      </c>
      <c r="G79" s="14">
        <v>9.35E-2</v>
      </c>
      <c r="H79" s="14">
        <v>7.0124999999999993E-2</v>
      </c>
      <c r="I79" s="14">
        <v>0.14196672650724068</v>
      </c>
      <c r="J79" s="14">
        <v>9.7866240202163057E-2</v>
      </c>
      <c r="K79" s="14">
        <v>-1.123665369116067E-3</v>
      </c>
      <c r="L79" s="14">
        <v>7.6562373748138221E-2</v>
      </c>
      <c r="M79" s="14">
        <v>-3.5796052801007047E-2</v>
      </c>
      <c r="N79" s="14">
        <v>0.13371633370813318</v>
      </c>
      <c r="O79" s="14">
        <v>0.27656387282405215</v>
      </c>
      <c r="P79" s="1">
        <v>0.37980810421294581</v>
      </c>
      <c r="Q79" s="14">
        <v>0.27291926922371268</v>
      </c>
      <c r="R79" s="14">
        <v>7.9965387540367777E-2</v>
      </c>
      <c r="S79" t="s">
        <v>100</v>
      </c>
      <c r="T79">
        <v>3.6536191147387655</v>
      </c>
      <c r="U79" s="14">
        <v>1.8552282804648119E-2</v>
      </c>
      <c r="V79" s="14">
        <v>0.37345700761856643</v>
      </c>
      <c r="W79" s="14" t="s">
        <v>100</v>
      </c>
      <c r="X79" s="36">
        <v>16.63</v>
      </c>
      <c r="Y79" s="1">
        <v>1.4218113320639285</v>
      </c>
      <c r="Z79" s="1">
        <v>10.803361372360843</v>
      </c>
      <c r="AA79" s="1">
        <v>1.2506872837800451</v>
      </c>
      <c r="AB79" s="1">
        <v>3.3921201570991109</v>
      </c>
    </row>
    <row r="80" spans="1:28">
      <c r="A80" t="s">
        <v>159</v>
      </c>
      <c r="B80">
        <v>2</v>
      </c>
      <c r="C80" s="1">
        <v>1.3003184347555026</v>
      </c>
      <c r="D80" s="14">
        <v>0.11874598438085436</v>
      </c>
      <c r="E80" s="1">
        <v>1.4047361111111114</v>
      </c>
      <c r="F80" s="14">
        <v>0.17417881834537299</v>
      </c>
      <c r="G80" s="14">
        <v>0.10849999999999999</v>
      </c>
      <c r="H80" s="14">
        <v>8.1374999999999989E-2</v>
      </c>
      <c r="I80" s="14">
        <v>0.17939018756137121</v>
      </c>
      <c r="J80" s="14">
        <v>0.15553333770743391</v>
      </c>
      <c r="K80" s="14">
        <v>1.7846083517249478E-2</v>
      </c>
      <c r="L80" s="14">
        <v>0.16889721627408996</v>
      </c>
      <c r="M80" s="14">
        <v>1.9268598218534383E-2</v>
      </c>
      <c r="N80" s="14">
        <v>6.6211962224554041E-2</v>
      </c>
      <c r="O80" s="14">
        <v>0.13315844700944385</v>
      </c>
      <c r="P80" s="1">
        <v>1.4100977117210056</v>
      </c>
      <c r="Q80" s="14">
        <v>0.10614204300055813</v>
      </c>
      <c r="R80" s="14">
        <v>0.16520292132753997</v>
      </c>
      <c r="S80" t="s">
        <v>100</v>
      </c>
      <c r="T80">
        <v>1.5467857539917438</v>
      </c>
      <c r="U80" s="14">
        <v>1.7967332123411978E-2</v>
      </c>
      <c r="V80" s="14">
        <v>0.47068145800316957</v>
      </c>
      <c r="W80" s="14">
        <v>1.2282878411910667</v>
      </c>
      <c r="X80" s="36">
        <v>26.2</v>
      </c>
      <c r="Y80" s="1">
        <v>4.5764119601328899</v>
      </c>
      <c r="Z80" s="1">
        <v>11.332218088084176</v>
      </c>
      <c r="AA80" s="1">
        <v>2.8438306541766067</v>
      </c>
      <c r="AB80" s="1">
        <v>1.9144670641989001</v>
      </c>
    </row>
    <row r="81" spans="1:28">
      <c r="A81" t="s">
        <v>182</v>
      </c>
      <c r="B81">
        <v>1</v>
      </c>
      <c r="C81" s="1">
        <v>0.42336160023560898</v>
      </c>
      <c r="D81" s="14">
        <v>8.2083606779496526E-2</v>
      </c>
      <c r="E81" s="1">
        <v>0.41108333333333336</v>
      </c>
      <c r="F81" s="14">
        <v>9.4814224821322624E-2</v>
      </c>
      <c r="G81" s="14" t="s">
        <v>100</v>
      </c>
      <c r="H81" s="14" t="s">
        <v>100</v>
      </c>
      <c r="I81" s="14" t="s">
        <v>100</v>
      </c>
      <c r="J81" s="14">
        <v>7.6099048803378477E-2</v>
      </c>
      <c r="K81" s="14">
        <v>1.6117463425250299E-2</v>
      </c>
      <c r="L81" s="14">
        <v>-0.39193083573487025</v>
      </c>
      <c r="M81" s="14">
        <v>-0.45163387740153693</v>
      </c>
      <c r="N81" s="14">
        <v>-0.38968481375358166</v>
      </c>
      <c r="O81" s="14">
        <v>4.3839541547277941E-2</v>
      </c>
      <c r="P81" s="1">
        <v>1.7358541197633388</v>
      </c>
      <c r="Q81" s="14">
        <v>7.5856991331560999E-2</v>
      </c>
      <c r="R81" s="14">
        <v>-0.33010882708585249</v>
      </c>
      <c r="S81" t="s">
        <v>100</v>
      </c>
      <c r="T81">
        <v>2.3230197212759474</v>
      </c>
      <c r="U81" s="14">
        <v>2.3094688221709009E-5</v>
      </c>
      <c r="V81" s="14" t="s">
        <v>100</v>
      </c>
      <c r="W81" s="14" t="s">
        <v>100</v>
      </c>
      <c r="X81" s="36" t="s">
        <v>100</v>
      </c>
      <c r="Y81" s="1">
        <v>1.968181818181818</v>
      </c>
      <c r="Z81" s="1">
        <v>22.640937088611842</v>
      </c>
      <c r="AA81" s="1">
        <v>3.5464265056764201</v>
      </c>
      <c r="AB81" s="1">
        <v>1.2047054490989166</v>
      </c>
    </row>
    <row r="82" spans="1:28">
      <c r="A82" t="s">
        <v>171</v>
      </c>
      <c r="B82">
        <v>20</v>
      </c>
      <c r="C82" s="1">
        <v>0.95888312175363877</v>
      </c>
      <c r="D82" s="14">
        <v>0.13211527628145678</v>
      </c>
      <c r="E82" s="1">
        <v>1.0321097222222222</v>
      </c>
      <c r="F82" s="14">
        <v>0.1432789225187043</v>
      </c>
      <c r="G82" s="14">
        <v>8.8499999999999995E-2</v>
      </c>
      <c r="H82" s="14">
        <v>6.637499999999999E-2</v>
      </c>
      <c r="I82" s="14">
        <v>0.15108812677964262</v>
      </c>
      <c r="J82" s="14">
        <v>8.8807556567097226E-2</v>
      </c>
      <c r="K82" s="14">
        <v>-2.0968133328771052E-2</v>
      </c>
      <c r="L82" s="14">
        <v>0.45840686780304601</v>
      </c>
      <c r="M82" s="14">
        <v>0.34250093794193492</v>
      </c>
      <c r="N82" s="14">
        <v>1.4821278446925321</v>
      </c>
      <c r="O82" s="14">
        <v>0.26692803898699985</v>
      </c>
      <c r="P82" s="1">
        <v>0.32330222423152488</v>
      </c>
      <c r="Q82" s="14">
        <v>0.11669772420649804</v>
      </c>
      <c r="R82" s="14">
        <v>-1.959714390982142E-2</v>
      </c>
      <c r="S82" t="s">
        <v>100</v>
      </c>
      <c r="T82">
        <v>2.7951149939946278</v>
      </c>
      <c r="U82" s="14">
        <v>7.1688499001295244E-3</v>
      </c>
      <c r="V82" s="14">
        <v>2.7208703904115873E-2</v>
      </c>
      <c r="W82" s="14">
        <v>0.10726646274734238</v>
      </c>
      <c r="X82" s="36">
        <v>2.33</v>
      </c>
      <c r="Y82" s="1">
        <v>1.3772889416583294</v>
      </c>
      <c r="Z82" s="1">
        <v>18.043450523522225</v>
      </c>
      <c r="AA82" s="1">
        <v>1.3996430235213007</v>
      </c>
      <c r="AB82" s="1">
        <v>6.1353771561927752</v>
      </c>
    </row>
    <row r="83" spans="1:28">
      <c r="A83" t="s">
        <v>150</v>
      </c>
      <c r="B83">
        <v>35</v>
      </c>
      <c r="C83" s="1">
        <v>1.3758661327464632</v>
      </c>
      <c r="D83" s="14">
        <v>0.1530937220904352</v>
      </c>
      <c r="E83" s="1">
        <v>1.4370791245791246</v>
      </c>
      <c r="F83" s="14">
        <v>0.18101588501355492</v>
      </c>
      <c r="G83" s="14">
        <v>9.8500000000000004E-2</v>
      </c>
      <c r="H83" s="14">
        <v>7.3874999999999996E-2</v>
      </c>
      <c r="I83" s="14">
        <v>0.18527095291962609</v>
      </c>
      <c r="J83" s="14">
        <v>8.6532982097350927E-2</v>
      </c>
      <c r="K83" s="14">
        <v>-5.4182358124722066E-2</v>
      </c>
      <c r="L83" s="14">
        <v>-7.3450183176496002E-3</v>
      </c>
      <c r="M83" s="14">
        <v>-0.15990067909206038</v>
      </c>
      <c r="N83" s="14">
        <v>-7.2815101863995448E-3</v>
      </c>
      <c r="O83" s="14">
        <v>9.1226581369541093E-2</v>
      </c>
      <c r="P83" s="1">
        <v>0.98541253839816012</v>
      </c>
      <c r="Q83" s="14">
        <v>0.13276780469578198</v>
      </c>
      <c r="R83" s="14">
        <v>2.3284285995009913E-2</v>
      </c>
      <c r="S83" t="s">
        <v>100</v>
      </c>
      <c r="T83">
        <v>4.9468642396220721</v>
      </c>
      <c r="U83" s="14">
        <v>1.053460520005592E-2</v>
      </c>
      <c r="V83" s="14">
        <v>4.5887992155545856E-3</v>
      </c>
      <c r="W83" s="14" t="s">
        <v>100</v>
      </c>
      <c r="X83" s="36">
        <v>29.37</v>
      </c>
      <c r="Y83" s="1">
        <v>2.067091892102805</v>
      </c>
      <c r="Z83" s="1">
        <v>19.792695829806256</v>
      </c>
      <c r="AA83" s="1">
        <v>2.0863042881335665</v>
      </c>
      <c r="AB83" s="1">
        <v>2.6620347955710559</v>
      </c>
    </row>
    <row r="84" spans="1:28">
      <c r="A84" t="s">
        <v>103</v>
      </c>
      <c r="B84">
        <v>78</v>
      </c>
      <c r="C84" s="1">
        <v>0.46190513652313997</v>
      </c>
      <c r="D84" s="14">
        <v>1.4535061624851857</v>
      </c>
      <c r="E84" s="1">
        <v>0.99867275494672803</v>
      </c>
      <c r="F84" s="14">
        <v>9.8302414855344161E-2</v>
      </c>
      <c r="G84" s="14">
        <v>8.8499999999999995E-2</v>
      </c>
      <c r="H84" s="14">
        <v>6.637499999999999E-2</v>
      </c>
      <c r="I84" s="14">
        <v>0.1463133165101913</v>
      </c>
      <c r="J84" s="14">
        <v>3.7992036593970602E-2</v>
      </c>
      <c r="K84" s="14">
        <v>-4.5560163316762353E-2</v>
      </c>
      <c r="L84" s="14">
        <v>-7.7290758088347053E-2</v>
      </c>
      <c r="M84" s="14">
        <v>-0.19017064241102594</v>
      </c>
      <c r="N84" s="14">
        <v>-3.6763702548884135E-2</v>
      </c>
      <c r="O84" s="14">
        <v>3.3757162457922436E-2</v>
      </c>
      <c r="P84" s="1">
        <v>1.1346122359944735</v>
      </c>
      <c r="Q84" s="14">
        <v>0.5924200169984134</v>
      </c>
      <c r="R84" s="14">
        <v>5.6904867169198133E-3</v>
      </c>
      <c r="S84" t="s">
        <v>100</v>
      </c>
      <c r="T84">
        <v>15.13785739451294</v>
      </c>
      <c r="U84" s="14">
        <v>2.2386772818566526E-2</v>
      </c>
      <c r="V84" s="14">
        <v>1.79838353472015E-2</v>
      </c>
      <c r="W84" s="14" t="s">
        <v>100</v>
      </c>
      <c r="X84" s="36">
        <v>10.8</v>
      </c>
      <c r="Y84" s="1">
        <v>0.80747840985962038</v>
      </c>
      <c r="Z84" s="1">
        <v>9.3924992852448348</v>
      </c>
      <c r="AA84" s="1">
        <v>0.91633753499005877</v>
      </c>
      <c r="AB84" s="1">
        <v>0.80245186386550138</v>
      </c>
    </row>
    <row r="85" spans="1:28">
      <c r="A85" t="s">
        <v>107</v>
      </c>
      <c r="B85">
        <v>18</v>
      </c>
      <c r="C85" s="1">
        <v>0.89290983642697663</v>
      </c>
      <c r="D85" s="14">
        <v>0.22921659810730755</v>
      </c>
      <c r="E85" s="1">
        <v>1.0355539215686276</v>
      </c>
      <c r="F85" s="14">
        <v>0.13730834019664137</v>
      </c>
      <c r="G85" s="14">
        <v>8.8499999999999995E-2</v>
      </c>
      <c r="H85" s="14">
        <v>6.637499999999999E-2</v>
      </c>
      <c r="I85" s="14">
        <v>0.14526943440794066</v>
      </c>
      <c r="J85" s="14">
        <v>0.25541795701486014</v>
      </c>
      <c r="K85" s="14">
        <v>0.14905408915924745</v>
      </c>
      <c r="L85" s="14">
        <v>0.21917139566972021</v>
      </c>
      <c r="M85" s="14">
        <v>0.10295376576775941</v>
      </c>
      <c r="N85" s="14">
        <v>0.14751587479231554</v>
      </c>
      <c r="O85" s="14">
        <v>0.42941971713406896</v>
      </c>
      <c r="P85" s="1">
        <v>0.63664261253111731</v>
      </c>
      <c r="Q85" s="14">
        <v>0.18647372518419045</v>
      </c>
      <c r="R85" s="14">
        <v>0.27028535017460659</v>
      </c>
      <c r="S85" t="s">
        <v>100</v>
      </c>
      <c r="T85">
        <v>2.0340087186084777</v>
      </c>
      <c r="U85" s="14">
        <v>4.591073070996908E-2</v>
      </c>
      <c r="V85" s="14">
        <v>1.1858444523861553</v>
      </c>
      <c r="W85" s="14">
        <v>2.1973238242786435</v>
      </c>
      <c r="X85" s="36">
        <v>20.96</v>
      </c>
      <c r="Y85" s="1">
        <v>5.9056670592896836</v>
      </c>
      <c r="Z85" s="1">
        <v>9.9274285351442302</v>
      </c>
      <c r="AA85" s="1">
        <v>2.948233734312991</v>
      </c>
      <c r="AB85" s="1">
        <v>4.5154540088707575</v>
      </c>
    </row>
    <row r="86" spans="1:28">
      <c r="A86" t="s">
        <v>172</v>
      </c>
      <c r="B86">
        <v>13</v>
      </c>
      <c r="C86" s="1">
        <v>0.23481410040471121</v>
      </c>
      <c r="D86" s="14">
        <v>0.49526548336955617</v>
      </c>
      <c r="E86" s="1">
        <v>0.29651234567901241</v>
      </c>
      <c r="F86" s="14">
        <v>7.7750676086626364E-2</v>
      </c>
      <c r="G86" s="14">
        <v>9.8500000000000004E-2</v>
      </c>
      <c r="H86" s="14">
        <v>7.3874999999999996E-2</v>
      </c>
      <c r="I86" s="14">
        <v>8.3472185468085006E-2</v>
      </c>
      <c r="J86" s="14">
        <v>0.24185957060791496</v>
      </c>
      <c r="K86" s="14">
        <v>0.1878746306823367</v>
      </c>
      <c r="L86" s="14">
        <v>-5.3190058636828227E-2</v>
      </c>
      <c r="M86" s="14">
        <v>-0.10252442592077884</v>
      </c>
      <c r="N86" s="14">
        <v>-4.845032463555065E-2</v>
      </c>
      <c r="O86" s="14">
        <v>0.49754992037241197</v>
      </c>
      <c r="P86" s="1">
        <v>0.48696236659231218</v>
      </c>
      <c r="Q86" s="14">
        <v>0.33122244101661702</v>
      </c>
      <c r="R86" s="14">
        <v>-1.982368998075805E-2</v>
      </c>
      <c r="S86" t="s">
        <v>100</v>
      </c>
      <c r="T86">
        <v>1.5193739797098613</v>
      </c>
      <c r="U86" s="14">
        <v>7.1720315083146947E-3</v>
      </c>
      <c r="V86" s="14">
        <v>4.8184567684540786E-3</v>
      </c>
      <c r="W86" s="14" t="s">
        <v>100</v>
      </c>
      <c r="X86" s="36">
        <v>24.03</v>
      </c>
      <c r="Y86" s="1">
        <v>1.3536200087757788</v>
      </c>
      <c r="Z86" s="1">
        <v>12.726109836340752</v>
      </c>
      <c r="AA86" s="1">
        <v>1.3167414594625297</v>
      </c>
      <c r="AB86" s="1">
        <v>1.9478841061603545</v>
      </c>
    </row>
    <row r="87" spans="1:28">
      <c r="A87" t="s">
        <v>124</v>
      </c>
      <c r="B87">
        <v>18</v>
      </c>
      <c r="C87" s="1">
        <v>1.3925820530483872</v>
      </c>
      <c r="D87" s="14">
        <v>0.27218764539081858</v>
      </c>
      <c r="E87" s="1">
        <v>1.5907810457516343</v>
      </c>
      <c r="F87" s="14">
        <v>0.18252867580087903</v>
      </c>
      <c r="G87" s="14">
        <v>8.8499999999999995E-2</v>
      </c>
      <c r="H87" s="14">
        <v>6.637499999999999E-2</v>
      </c>
      <c r="I87" s="14">
        <v>0.19056237637115817</v>
      </c>
      <c r="J87" s="14">
        <v>0.25939489940875071</v>
      </c>
      <c r="K87" s="14">
        <v>0.11498571784440043</v>
      </c>
      <c r="L87" s="14">
        <v>0.1525836865031554</v>
      </c>
      <c r="M87" s="14">
        <v>-1.3881998137367485E-2</v>
      </c>
      <c r="N87" s="14">
        <v>0.10494045356351465</v>
      </c>
      <c r="O87" s="14">
        <v>0.38967573963674124</v>
      </c>
      <c r="P87" s="1">
        <v>0.71986230298685994</v>
      </c>
      <c r="Q87" s="14">
        <v>0.21395243569371561</v>
      </c>
      <c r="R87" s="14">
        <v>0.18469090441342481</v>
      </c>
      <c r="S87" t="s">
        <v>100</v>
      </c>
      <c r="T87">
        <v>1.7571197937767751</v>
      </c>
      <c r="U87" s="14">
        <v>2.9433888344760021E-2</v>
      </c>
      <c r="V87" s="14">
        <v>0.70526292539357338</v>
      </c>
      <c r="W87" s="14" t="s">
        <v>100</v>
      </c>
      <c r="X87" s="36">
        <v>16.440000000000001</v>
      </c>
      <c r="Y87" s="1">
        <v>2.840667318692859</v>
      </c>
      <c r="Z87" s="1">
        <v>7.3071522937278441</v>
      </c>
      <c r="AA87" s="1">
        <v>2.0087197215796331</v>
      </c>
      <c r="AB87" s="1">
        <v>2.9680085322823913</v>
      </c>
    </row>
    <row r="88" spans="1:28">
      <c r="A88" t="s">
        <v>112</v>
      </c>
      <c r="B88">
        <v>8</v>
      </c>
      <c r="C88" s="1">
        <v>0.45843739813244949</v>
      </c>
      <c r="D88" s="14">
        <v>5.3064764481690146E-2</v>
      </c>
      <c r="E88" s="1">
        <v>0.47667708333333336</v>
      </c>
      <c r="F88" s="14">
        <v>9.7988584530986689E-2</v>
      </c>
      <c r="G88" s="14">
        <v>8.8499999999999995E-2</v>
      </c>
      <c r="H88" s="14">
        <v>6.637499999999999E-2</v>
      </c>
      <c r="I88" s="14">
        <v>9.8023936684646831E-2</v>
      </c>
      <c r="J88" s="14">
        <v>0.25053649531719047</v>
      </c>
      <c r="K88" s="14">
        <v>0.18501131793205963</v>
      </c>
      <c r="L88" s="14">
        <v>0.28789868711192307</v>
      </c>
      <c r="M88" s="14">
        <v>0.2222594110702564</v>
      </c>
      <c r="N88" s="14">
        <v>0.11058652065669047</v>
      </c>
      <c r="O88" s="14">
        <v>0.20525060025339104</v>
      </c>
      <c r="P88" s="1">
        <v>1.4438581056382114</v>
      </c>
      <c r="Q88" s="14">
        <v>5.0390789124739342E-2</v>
      </c>
      <c r="R88" s="14">
        <v>0.33967232299590405</v>
      </c>
      <c r="S88" t="s">
        <v>100</v>
      </c>
      <c r="T88">
        <v>0.89915499651834963</v>
      </c>
      <c r="U88" s="14">
        <v>2.9940818118269191E-2</v>
      </c>
      <c r="V88" s="14">
        <v>0.93851843365414733</v>
      </c>
      <c r="W88" s="14">
        <v>1.5385188210772951</v>
      </c>
      <c r="X88" s="36">
        <v>27.41</v>
      </c>
      <c r="Y88" s="1">
        <v>10.078502539901702</v>
      </c>
      <c r="Z88" s="1">
        <v>17.717987927200969</v>
      </c>
      <c r="AA88" s="1">
        <v>5.3291057396868835</v>
      </c>
      <c r="AB88" s="1">
        <v>3.6369785211227881</v>
      </c>
    </row>
    <row r="89" spans="1:28">
      <c r="A89" t="s">
        <v>136</v>
      </c>
      <c r="B89">
        <v>25</v>
      </c>
      <c r="C89" s="1">
        <v>0.57672709419640389</v>
      </c>
      <c r="D89" s="14">
        <v>0.40410214865394051</v>
      </c>
      <c r="E89" s="1">
        <v>0.69496859903381658</v>
      </c>
      <c r="F89" s="14">
        <v>0.10869380202477455</v>
      </c>
      <c r="G89" s="14">
        <v>8.8499999999999995E-2</v>
      </c>
      <c r="H89" s="14">
        <v>6.637499999999999E-2</v>
      </c>
      <c r="I89" s="14">
        <v>0.11558743189065952</v>
      </c>
      <c r="J89" s="14">
        <v>0.12730477241587673</v>
      </c>
      <c r="K89" s="14">
        <v>4.8247396148829641E-2</v>
      </c>
      <c r="L89" s="14">
        <v>0.12500338292583915</v>
      </c>
      <c r="M89" s="14">
        <v>3.9608724713278753E-2</v>
      </c>
      <c r="N89" s="14">
        <v>0.15534693368181665</v>
      </c>
      <c r="O89" s="14">
        <v>0.33142762060577141</v>
      </c>
      <c r="P89" s="1">
        <v>0.45007051081871896</v>
      </c>
      <c r="Q89" s="14">
        <v>0.28780110410153414</v>
      </c>
      <c r="R89" s="14">
        <v>0.14360215941258112</v>
      </c>
      <c r="S89" t="s">
        <v>100</v>
      </c>
      <c r="T89">
        <v>3.6040192590899292</v>
      </c>
      <c r="U89" s="14">
        <v>2.1684862022708761E-2</v>
      </c>
      <c r="V89" s="14">
        <v>0.4126089272640775</v>
      </c>
      <c r="W89" s="14">
        <v>1.746320762270797</v>
      </c>
      <c r="X89" s="36">
        <v>17.989999999999998</v>
      </c>
      <c r="Y89" s="1">
        <v>2.1674622361397304</v>
      </c>
      <c r="Z89" s="1">
        <v>10.964011860820783</v>
      </c>
      <c r="AA89" s="1">
        <v>1.5654092677772564</v>
      </c>
      <c r="AB89" s="1">
        <v>3.7922096314829741</v>
      </c>
    </row>
    <row r="90" spans="1:28">
      <c r="A90" t="s">
        <v>140</v>
      </c>
      <c r="B90">
        <v>2</v>
      </c>
      <c r="C90" s="1">
        <v>1.1481587385997742</v>
      </c>
      <c r="D90" s="14">
        <v>9.7301754953693059E-2</v>
      </c>
      <c r="E90" s="1">
        <v>1.189027777777778</v>
      </c>
      <c r="F90" s="14">
        <v>0.16040836584327955</v>
      </c>
      <c r="G90" s="14">
        <v>8.8499999999999995E-2</v>
      </c>
      <c r="H90" s="14">
        <v>6.637499999999999E-2</v>
      </c>
      <c r="I90" s="14">
        <v>0.16276633738806862</v>
      </c>
      <c r="J90" s="14">
        <v>3.5662823617622824E-2</v>
      </c>
      <c r="K90" s="14">
        <v>-8.8526818833855839E-2</v>
      </c>
      <c r="L90" s="14">
        <v>3.4303486051153506E-2</v>
      </c>
      <c r="M90" s="14">
        <v>-9.5803527837735394E-2</v>
      </c>
      <c r="N90" s="14">
        <v>0.27099376604327102</v>
      </c>
      <c r="O90" s="14">
        <v>0.32709937660432714</v>
      </c>
      <c r="P90" s="1">
        <v>0.11614431880887759</v>
      </c>
      <c r="Q90" s="14">
        <v>8.8673652907626369E-2</v>
      </c>
      <c r="R90" s="14">
        <v>3.0053104114465597E-2</v>
      </c>
      <c r="S90" t="s">
        <v>100</v>
      </c>
      <c r="T90">
        <v>4.8068375939343486</v>
      </c>
      <c r="U90" s="14">
        <v>4.2027867289974125E-2</v>
      </c>
      <c r="V90" s="14">
        <v>2.5060893098782135</v>
      </c>
      <c r="W90" s="14">
        <v>16.344899055807158</v>
      </c>
      <c r="X90" s="36">
        <v>36.630000000000003</v>
      </c>
      <c r="Y90" s="1">
        <v>2.2276932409888275</v>
      </c>
      <c r="Z90" s="1">
        <v>53.003190944779895</v>
      </c>
      <c r="AA90" s="1">
        <v>2.0623206521217456</v>
      </c>
      <c r="AB90" s="1">
        <v>16.867143063362466</v>
      </c>
    </row>
    <row r="91" spans="1:28">
      <c r="A91" t="s">
        <v>165</v>
      </c>
      <c r="B91">
        <v>28</v>
      </c>
      <c r="C91" s="1">
        <v>0.88017081332266411</v>
      </c>
      <c r="D91" s="14">
        <v>0.37928978330260843</v>
      </c>
      <c r="E91" s="1">
        <v>1.1296780303030303</v>
      </c>
      <c r="F91" s="14">
        <v>0.13615545860570111</v>
      </c>
      <c r="G91" s="14">
        <v>9.35E-2</v>
      </c>
      <c r="H91" s="14">
        <v>7.0124999999999993E-2</v>
      </c>
      <c r="I91" s="14">
        <v>0.15203908186633461</v>
      </c>
      <c r="J91" s="14">
        <v>0.26446939593451807</v>
      </c>
      <c r="K91" s="14">
        <v>0.15660710799456093</v>
      </c>
      <c r="L91" s="14">
        <v>0.15472703189019557</v>
      </c>
      <c r="M91" s="14">
        <v>2.9991170147771334E-2</v>
      </c>
      <c r="N91" s="14">
        <v>8.0630396595660486E-2</v>
      </c>
      <c r="O91" s="14">
        <v>0.31336500160815456</v>
      </c>
      <c r="P91" s="1">
        <v>0.91799129449774453</v>
      </c>
      <c r="Q91" s="14">
        <v>0.27498919218732037</v>
      </c>
      <c r="R91" s="14">
        <v>0.16423411845419064</v>
      </c>
      <c r="S91" t="s">
        <v>100</v>
      </c>
      <c r="T91">
        <v>2.2827450054315213</v>
      </c>
      <c r="U91" s="14">
        <v>3.4586845577010771E-2</v>
      </c>
      <c r="V91" s="14">
        <v>0.80900071596604251</v>
      </c>
      <c r="W91" s="14" t="s">
        <v>100</v>
      </c>
      <c r="X91" s="36">
        <v>17.260000000000002</v>
      </c>
      <c r="Y91" s="1">
        <v>2.4036503331861856</v>
      </c>
      <c r="Z91" s="1">
        <v>7.4966166204938158</v>
      </c>
      <c r="AA91" s="1">
        <v>1.625341103153223</v>
      </c>
      <c r="AB91" s="1">
        <v>2.529879181349409</v>
      </c>
    </row>
    <row r="92" spans="1:28">
      <c r="A92" t="s">
        <v>1152</v>
      </c>
      <c r="B92">
        <v>2</v>
      </c>
      <c r="C92" s="1">
        <v>0.31420627870076051</v>
      </c>
      <c r="D92" s="14">
        <v>2.3881930820287378</v>
      </c>
      <c r="E92" s="1">
        <v>0.85765277777777782</v>
      </c>
      <c r="F92" s="14">
        <v>8.4935668222418825E-2</v>
      </c>
      <c r="G92" s="14">
        <v>8.3499999999999991E-2</v>
      </c>
      <c r="H92" s="14">
        <v>6.2624999999999986E-2</v>
      </c>
      <c r="I92" s="14">
        <v>0.12233948494448522</v>
      </c>
      <c r="J92" s="14">
        <v>0.10117812698967349</v>
      </c>
      <c r="K92" s="14">
        <v>3.7531690227897457E-2</v>
      </c>
      <c r="L92" s="14">
        <v>8.3742116327960761E-2</v>
      </c>
      <c r="M92" s="14">
        <v>-1.6375460060928118E-2</v>
      </c>
      <c r="N92" s="14">
        <v>7.7287595925423808E-2</v>
      </c>
      <c r="O92" s="14">
        <v>0.31726719816917698</v>
      </c>
      <c r="P92" s="1">
        <v>0.34048226720069447</v>
      </c>
      <c r="Q92" s="14">
        <v>0.70485743409840351</v>
      </c>
      <c r="R92" s="14">
        <v>0.14427504240904446</v>
      </c>
      <c r="S92" t="s">
        <v>100</v>
      </c>
      <c r="T92">
        <v>6.5178884433573563</v>
      </c>
      <c r="U92" s="14">
        <v>6.9674315428604361E-2</v>
      </c>
      <c r="V92" s="14">
        <v>0.77840360476343751</v>
      </c>
      <c r="W92" s="14" t="s">
        <v>100</v>
      </c>
      <c r="X92" s="36">
        <v>11.17</v>
      </c>
      <c r="Y92" s="1">
        <v>0.85479462174940901</v>
      </c>
      <c r="Z92" s="1">
        <v>9.3305265971218692</v>
      </c>
      <c r="AA92" s="1">
        <v>0.88988454621081925</v>
      </c>
      <c r="AB92" s="1">
        <v>2.5692283470812685</v>
      </c>
    </row>
    <row r="93" spans="1:28">
      <c r="A93" t="s">
        <v>156</v>
      </c>
      <c r="B93">
        <v>11</v>
      </c>
      <c r="C93" s="1">
        <v>0.29630525416815456</v>
      </c>
      <c r="D93" s="14">
        <v>0.37397655950841852</v>
      </c>
      <c r="E93" s="1">
        <v>0.36266944444444443</v>
      </c>
      <c r="F93" s="14">
        <v>8.3315625502217994E-2</v>
      </c>
      <c r="G93" s="14">
        <v>8.8499999999999995E-2</v>
      </c>
      <c r="H93" s="14">
        <v>6.637499999999999E-2</v>
      </c>
      <c r="I93" s="14">
        <v>8.7306136874880064E-2</v>
      </c>
      <c r="J93" s="14">
        <v>0.11291619545542225</v>
      </c>
      <c r="K93" s="14">
        <v>6.2547458074099976E-2</v>
      </c>
      <c r="L93" s="14">
        <v>0.17743876539714004</v>
      </c>
      <c r="M93" s="14">
        <v>0.12211718067491782</v>
      </c>
      <c r="N93" s="14">
        <v>0.38621655427452684</v>
      </c>
      <c r="O93" s="14">
        <v>0.47815513740845467</v>
      </c>
      <c r="P93" s="1">
        <v>0.25945172309593251</v>
      </c>
      <c r="Q93" s="14">
        <v>0.27218554561237918</v>
      </c>
      <c r="R93" s="14">
        <v>0.13108805343376839</v>
      </c>
      <c r="S93" t="s">
        <v>100</v>
      </c>
      <c r="T93">
        <v>3.0375427062508398</v>
      </c>
      <c r="U93" s="14">
        <v>2.685527046643733E-2</v>
      </c>
      <c r="V93" s="14">
        <v>0.27005080907288109</v>
      </c>
      <c r="W93" s="14">
        <v>0.24488678902829134</v>
      </c>
      <c r="X93" s="36">
        <v>9.69</v>
      </c>
      <c r="Y93" s="1">
        <v>1.5667820929577774</v>
      </c>
      <c r="Z93" s="1">
        <v>9.6764525851177261</v>
      </c>
      <c r="AA93" s="1">
        <v>1.2854561126465085</v>
      </c>
      <c r="AB93" s="1">
        <v>4.9148921776093646</v>
      </c>
    </row>
    <row r="94" spans="1:28">
      <c r="X94" s="36">
        <v>15.92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Look up</vt:lpstr>
      <vt:lpstr>Company Data</vt:lpstr>
      <vt:lpstr>SE Asian Industry Average</vt:lpstr>
    </vt:vector>
  </TitlesOfParts>
  <Company>Stern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Aswath Damodaran</cp:lastModifiedBy>
  <dcterms:created xsi:type="dcterms:W3CDTF">2015-08-03T21:08:45Z</dcterms:created>
  <dcterms:modified xsi:type="dcterms:W3CDTF">2015-08-06T21:43:02Z</dcterms:modified>
</cp:coreProperties>
</file>