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50.jpeg" ContentType="image/jpeg"/>
  <Override PartName="/xl/media/image649.jpeg" ContentType="image/jpeg"/>
  <Override PartName="/xl/media/image645.jpeg" ContentType="image/jpeg"/>
  <Override PartName="/xl/media/image638.jpeg" ContentType="image/jpeg"/>
  <Override PartName="/xl/media/image637.png" ContentType="image/png"/>
  <Override PartName="/xl/media/image636.png" ContentType="image/png"/>
  <Override PartName="/xl/media/image634.jpeg" ContentType="image/jpeg"/>
  <Override PartName="/xl/media/image633.png" ContentType="image/png"/>
  <Override PartName="/xl/media/image632.jpeg" ContentType="image/jpeg"/>
  <Override PartName="/xl/media/image630.jpeg" ContentType="image/jpeg"/>
  <Override PartName="/xl/media/image626.png" ContentType="image/png"/>
  <Override PartName="/xl/media/image625.png" ContentType="image/png"/>
  <Override PartName="/xl/media/image624.png" ContentType="image/png"/>
  <Override PartName="/xl/media/image620.png" ContentType="image/png"/>
  <Override PartName="/xl/media/image643.png" ContentType="image/png"/>
  <Override PartName="/xl/media/image619.png" ContentType="image/png"/>
  <Override PartName="/xl/media/image618.png" ContentType="image/png"/>
  <Override PartName="/xl/media/image616.png" ContentType="image/png"/>
  <Override PartName="/xl/media/image614.jpeg" ContentType="image/jpeg"/>
  <Override PartName="/xl/media/image642.jpeg" ContentType="image/jpeg"/>
  <Override PartName="/xl/media/image612.jpeg" ContentType="image/jpeg"/>
  <Override PartName="/xl/media/image611.png" ContentType="image/png"/>
  <Override PartName="/xl/media/image610.png" ContentType="image/png"/>
  <Override PartName="/xl/media/image608.jpeg" ContentType="image/jpeg"/>
  <Override PartName="/xl/media/image607.jpeg" ContentType="image/jpeg"/>
  <Override PartName="/xl/media/image639.png" ContentType="image/png"/>
  <Override PartName="/xl/media/image646.png" ContentType="image/png"/>
  <Override PartName="/xl/media/image606.png" ContentType="image/png"/>
  <Override PartName="/xl/media/image605.png" ContentType="image/png"/>
  <Override PartName="/xl/media/image600.jpeg" ContentType="image/jpeg"/>
  <Override PartName="/xl/media/image599.jpeg" ContentType="image/jpeg"/>
  <Override PartName="/xl/media/image598.jpeg" ContentType="image/jpeg"/>
  <Override PartName="/xl/media/image596.png" ContentType="image/png"/>
  <Override PartName="/xl/media/image595.png" ContentType="image/png"/>
  <Override PartName="/xl/media/image593.jpeg" ContentType="image/jpeg"/>
  <Override PartName="/xl/media/image592.jpeg" ContentType="image/jpeg"/>
  <Override PartName="/xl/media/image587.png" ContentType="image/png"/>
  <Override PartName="/xl/media/image627.png" ContentType="image/png"/>
  <Override PartName="/xl/media/image648.png" ContentType="image/png"/>
  <Override PartName="/xl/media/image586.png" ContentType="image/png"/>
  <Override PartName="/xl/media/image582.png" ContentType="image/png"/>
  <Override PartName="/xl/media/image635.jpeg" ContentType="image/jpeg"/>
  <Override PartName="/xl/media/image579.png" ContentType="image/png"/>
  <Override PartName="/xl/media/image577.png" ContentType="image/png"/>
  <Override PartName="/xl/media/image573.png" ContentType="image/png"/>
  <Override PartName="/xl/media/image617.png" ContentType="image/png"/>
  <Override PartName="/xl/media/image571.jpeg" ContentType="image/jpeg"/>
  <Override PartName="/xl/media/image585.png" ContentType="image/png"/>
  <Override PartName="/xl/media/image609.png" ContentType="image/png"/>
  <Override PartName="/xl/media/image594.png" ContentType="image/png"/>
  <Override PartName="/xl/media/image631.jpeg" ContentType="image/jpeg"/>
  <Override PartName="/xl/media/image570.png" ContentType="image/png"/>
  <Override PartName="/xl/media/image567.jpeg" ContentType="image/jpeg"/>
  <Override PartName="/xl/media/image572.jpeg" ContentType="image/jpeg"/>
  <Override PartName="/xl/media/image603.png" ContentType="image/png"/>
  <Override PartName="/xl/media/image564.png" ContentType="image/png"/>
  <Override PartName="/xl/media/image562.jpeg" ContentType="image/jpeg"/>
  <Override PartName="/xl/media/image581.png" ContentType="image/png"/>
  <Override PartName="/xl/media/image561.jpeg" ContentType="image/jpeg"/>
  <Override PartName="/xl/media/image623.png" ContentType="image/png"/>
  <Override PartName="/xl/media/image590.jpeg" ContentType="image/jpeg"/>
  <Override PartName="/xl/media/image569.jpeg" ContentType="image/jpeg"/>
  <Override PartName="/xl/media/image558.jpeg" ContentType="image/jpeg"/>
  <Override PartName="/xl/media/image563.jpeg" ContentType="image/jpeg"/>
  <Override PartName="/xl/media/image640.jpeg" ContentType="image/jpeg"/>
  <Override PartName="/xl/media/image557.jpeg" ContentType="image/jpeg"/>
  <Override PartName="/xl/media/image559.jpeg" ContentType="image/jpeg"/>
  <Override PartName="/xl/media/image613.jpeg" ContentType="image/jpeg"/>
  <Override PartName="/xl/media/image556.jpeg" ContentType="image/jpeg"/>
  <Override PartName="/xl/media/image554.png" ContentType="image/png"/>
  <Override PartName="/xl/media/image576.png" ContentType="image/png"/>
  <Override PartName="/xl/media/image553.png" ContentType="image/png"/>
  <Override PartName="/xl/media/image552.png" ContentType="image/png"/>
  <Override PartName="/xl/media/image549.png" ContentType="image/png"/>
  <Override PartName="/xl/media/image580.png" ContentType="image/png"/>
  <Override PartName="/xl/media/image546.png" ContentType="image/png"/>
  <Override PartName="/xl/media/image601.jpeg" ContentType="image/jpeg"/>
  <Override PartName="/xl/media/image545.png" ContentType="image/png"/>
  <Override PartName="/xl/media/image544.png" ContentType="image/png"/>
  <Override PartName="/xl/media/image588.jpeg" ContentType="image/jpeg"/>
  <Override PartName="/xl/media/image628.png" ContentType="image/png"/>
  <Override PartName="/xl/media/image641.png" ContentType="image/png"/>
  <Override PartName="/xl/media/image602.jpeg" ContentType="image/jpeg"/>
  <Override PartName="/xl/media/image543.png" ContentType="image/png"/>
  <Override PartName="/xl/media/image568.jpeg" ContentType="image/jpeg"/>
  <Override PartName="/xl/media/image539.png" ContentType="image/png"/>
  <Override PartName="/xl/media/image538.png" ContentType="image/png"/>
  <Override PartName="/xl/media/image621.png" ContentType="image/png"/>
  <Override PartName="/xl/media/image583.png" ContentType="image/png"/>
  <Override PartName="/xl/media/image555.jpeg" ContentType="image/jpeg"/>
  <Override PartName="/xl/media/image535.png" ContentType="image/png"/>
  <Override PartName="/xl/media/image542.png" ContentType="image/png"/>
  <Override PartName="/xl/media/image548.png" ContentType="image/png"/>
  <Override PartName="/xl/media/image578.png" ContentType="image/png"/>
  <Override PartName="/xl/media/image532.png" ContentType="image/png"/>
  <Override PartName="/xl/media/image591.jpeg" ContentType="image/jpeg"/>
  <Override PartName="/xl/media/image531.png" ContentType="image/png"/>
  <Override PartName="/xl/media/image529.png" ContentType="image/png"/>
  <Override PartName="/xl/media/image615.png" ContentType="image/png"/>
  <Override PartName="/xl/media/image597.jpeg" ContentType="image/jpeg"/>
  <Override PartName="/xl/media/image528.png" ContentType="image/png"/>
  <Override PartName="/xl/media/image530.png" ContentType="image/png"/>
  <Override PartName="/xl/media/image644.jpeg" ContentType="image/jpeg"/>
  <Override PartName="/xl/media/image527.png" ContentType="image/png"/>
  <Override PartName="/xl/media/image565.png" ContentType="image/png"/>
  <Override PartName="/xl/media/image574.png" ContentType="image/png"/>
  <Override PartName="/xl/media/image589.jpeg" ContentType="image/jpeg"/>
  <Override PartName="/xl/media/image622.png" ContentType="image/png"/>
  <Override PartName="/xl/media/image536.png" ContentType="image/png"/>
  <Override PartName="/xl/media/image551.png" ContentType="image/png"/>
  <Override PartName="/xl/media/image534.png" ContentType="image/png"/>
  <Override PartName="/xl/media/image541.png" ContentType="image/png"/>
  <Override PartName="/xl/media/image537.png" ContentType="image/png"/>
  <Override PartName="/xl/media/image526.png" ContentType="image/png"/>
  <Override PartName="/xl/media/image525.png" ContentType="image/png"/>
  <Override PartName="/xl/media/image540.png" ContentType="image/png"/>
  <Override PartName="/xl/media/image524.png" ContentType="image/png"/>
  <Override PartName="/xl/media/image566.png" ContentType="image/png"/>
  <Override PartName="/xl/media/image584.png" ContentType="image/png"/>
  <Override PartName="/xl/media/image647.png" ContentType="image/png"/>
  <Override PartName="/xl/media/image523.png" ContentType="image/png"/>
  <Override PartName="/xl/media/image629.png" ContentType="image/png"/>
  <Override PartName="/xl/media/image560.jpeg" ContentType="image/jpeg"/>
  <Override PartName="/xl/media/image550.png" ContentType="image/png"/>
  <Override PartName="/xl/media/image522.png" ContentType="image/png"/>
  <Override PartName="/xl/media/image575.png" ContentType="image/png"/>
  <Override PartName="/xl/media/image533.png" ContentType="image/png"/>
  <Override PartName="/xl/media/image604.png" ContentType="image/png"/>
  <Override PartName="/xl/media/image547.png" ContentType="image/png"/>
  <Override PartName="/xl/media/image52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26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<sst xmlns="http://schemas.openxmlformats.org/spreadsheetml/2006/main" count="425" uniqueCount="187">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</sst>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DCE6F2"/>
      <name val="Arial"/>
      <family val="2"/>
    </font>
    <font>
      <sz val="8"/>
      <color rgb="FFFF0000"/>
      <name val="Arial"/>
      <family val="2"/>
    </font>
    <font>
      <sz val="28"/>
      <color rgb="FF17375E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DCE6F2"/>
      <name val="Arial"/>
      <family val="2"/>
    </font>
    <font>
      <b val="true"/>
      <sz val="8"/>
      <color rgb="FF1F497D"/>
      <name val="Arial"/>
      <family val="2"/>
    </font>
    <font>
      <sz val="8"/>
      <color rgb="FFFFFFFF"/>
      <name val="Arial"/>
      <family val="2"/>
    </font>
    <font>
      <b val="true"/>
      <sz val="7.5"/>
      <color rgb="FF1F497D"/>
      <name val="Arial"/>
      <family val="2"/>
    </font>
    <font>
      <b val="true"/>
      <u val="single"/>
      <sz val="8"/>
      <color rgb="FFFFFFFF"/>
      <name val="Arial"/>
      <family val="2"/>
    </font>
    <font>
      <b val="true"/>
      <u val="single"/>
      <sz val="8"/>
      <color rgb="FFDCE6F2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376092"/>
        <bgColor rgb="FF1F497D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DFABB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rgb="FF3366FF"/>
      </bottom>
      <diagonal/>
    </border>
    <border diagonalUp="false" diagonalDown="false">
      <left/>
      <right style="medium">
        <color rgb="FF0000FF"/>
      </right>
      <top/>
      <bottom style="medium">
        <color rgb="FF0000FF"/>
      </bottom>
      <diagonal/>
    </border>
    <border diagonalUp="false" diagonalDown="false"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 diagonalUp="false" diagonalDown="false">
      <left style="medium">
        <color rgb="FF0000FF"/>
      </left>
      <right/>
      <top/>
      <bottom style="medium">
        <color rgb="FF0000FF"/>
      </bottom>
      <diagonal/>
    </border>
    <border diagonalUp="false" diagonalDown="false">
      <left/>
      <right/>
      <top/>
      <bottom style="medium">
        <color rgb="FF0000FF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medium">
        <color rgb="FF3366FF"/>
      </top>
      <bottom style="medium">
        <color rgb="FF3366FF"/>
      </bottom>
      <diagonal/>
    </border>
    <border diagonalUp="false" diagonalDown="false"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 diagonalUp="false" diagonalDown="false">
      <left/>
      <right/>
      <top style="medium">
        <color rgb="FF0000FF"/>
      </top>
      <bottom style="medium">
        <color rgb="FF0000FF"/>
      </bottom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/>
      <right/>
      <top style="medium">
        <color rgb="FF0000FF"/>
      </top>
      <bottom style="medium">
        <color rgb="FF3366FF"/>
      </bottom>
      <diagonal/>
    </border>
    <border diagonalUp="false" diagonalDown="false">
      <left/>
      <right/>
      <top style="medium">
        <color rgb="FF3366FF"/>
      </top>
      <bottom/>
      <diagonal/>
    </border>
    <border diagonalUp="false" diagonalDown="false">
      <left/>
      <right style="medium">
        <color rgb="FF0000FF"/>
      </right>
      <top style="medium">
        <color rgb="FF0000FF"/>
      </top>
      <bottom/>
      <diagonal/>
    </border>
    <border diagonalUp="false" diagonalDown="false">
      <left style="medium">
        <color rgb="FF0000FF"/>
      </left>
      <right/>
      <top style="medium">
        <color rgb="FF0000FF"/>
      </top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>
        <color rgb="FFFFFFFF"/>
      </bottom>
      <diagonal/>
    </border>
    <border diagonalUp="false" diagonalDown="false">
      <left/>
      <right/>
      <top style="hair">
        <color rgb="FFFFFFFF"/>
      </top>
      <bottom style="hair">
        <color rgb="FFFFFFFF"/>
      </bottom>
      <diagonal/>
    </border>
    <border diagonalUp="false" diagonalDown="false">
      <left/>
      <right/>
      <top style="hair">
        <color rgb="FFFFFFFF"/>
      </top>
      <bottom/>
      <diagonal/>
    </border>
    <border diagonalUp="false" diagonalDown="false">
      <left/>
      <right style="medium">
        <color rgb="FF0000FF"/>
      </right>
      <top/>
      <bottom/>
      <diagonal/>
    </border>
    <border diagonalUp="false" diagonalDown="false">
      <left style="medium">
        <color rgb="FF0000FF"/>
      </left>
      <right style="medium">
        <color rgb="FF0000FF"/>
      </right>
      <top/>
      <bottom/>
      <diagonal/>
    </border>
    <border diagonalUp="false" diagonalDown="false">
      <left style="medium">
        <color rgb="FF0000FF"/>
      </left>
      <right/>
      <top/>
      <bottom/>
      <diagonal/>
    </border>
    <border diagonalUp="false" diagonalDown="false">
      <left style="medium">
        <color rgb="FF0033CC"/>
      </left>
      <right style="medium">
        <color rgb="FF0033CC"/>
      </right>
      <top style="medium">
        <color rgb="FF0033CC"/>
      </top>
      <bottom style="medium">
        <color rgb="FF0033CC"/>
      </bottom>
      <diagonal/>
    </border>
    <border diagonalUp="false" diagonalDown="false">
      <left style="thick"/>
      <right style="hair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hair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hair"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8"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b val="true"/>
        <sz val="10"/>
        <color rgb="FF000000"/>
        <name val="Arial"/>
        <family val="2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33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6F4205"/>
      <rgbColor rgb="FF7E4C02"/>
      <rgbColor rgb="FF993366"/>
      <rgbColor rgb="FF333399"/>
      <rgbColor rgb="FF1F497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21.png"/><Relationship Id="rId2" Type="http://schemas.openxmlformats.org/officeDocument/2006/relationships/image" Target="../media/image522.png"/><Relationship Id="rId3" Type="http://schemas.openxmlformats.org/officeDocument/2006/relationships/image" Target="../media/image523.png"/><Relationship Id="rId4" Type="http://schemas.openxmlformats.org/officeDocument/2006/relationships/image" Target="../media/image524.png"/><Relationship Id="rId5" Type="http://schemas.openxmlformats.org/officeDocument/2006/relationships/image" Target="../media/image525.png"/><Relationship Id="rId6" Type="http://schemas.openxmlformats.org/officeDocument/2006/relationships/image" Target="../media/image526.png"/><Relationship Id="rId7" Type="http://schemas.openxmlformats.org/officeDocument/2006/relationships/image" Target="../media/image527.png"/><Relationship Id="rId8" Type="http://schemas.openxmlformats.org/officeDocument/2006/relationships/image" Target="../media/image528.png"/><Relationship Id="rId9" Type="http://schemas.openxmlformats.org/officeDocument/2006/relationships/image" Target="../media/image529.png"/><Relationship Id="rId10" Type="http://schemas.openxmlformats.org/officeDocument/2006/relationships/image" Target="../media/image530.png"/><Relationship Id="rId11" Type="http://schemas.openxmlformats.org/officeDocument/2006/relationships/image" Target="../media/image531.png"/><Relationship Id="rId12" Type="http://schemas.openxmlformats.org/officeDocument/2006/relationships/image" Target="../media/image532.png"/><Relationship Id="rId13" Type="http://schemas.openxmlformats.org/officeDocument/2006/relationships/image" Target="../media/image533.png"/><Relationship Id="rId14" Type="http://schemas.openxmlformats.org/officeDocument/2006/relationships/image" Target="../media/image534.png"/><Relationship Id="rId15" Type="http://schemas.openxmlformats.org/officeDocument/2006/relationships/image" Target="../media/image535.png"/><Relationship Id="rId16" Type="http://schemas.openxmlformats.org/officeDocument/2006/relationships/image" Target="../media/image536.png"/><Relationship Id="rId17" Type="http://schemas.openxmlformats.org/officeDocument/2006/relationships/image" Target="../media/image537.png"/><Relationship Id="rId18" Type="http://schemas.openxmlformats.org/officeDocument/2006/relationships/image" Target="../media/image538.png"/><Relationship Id="rId19" Type="http://schemas.openxmlformats.org/officeDocument/2006/relationships/image" Target="../media/image539.png"/><Relationship Id="rId20" Type="http://schemas.openxmlformats.org/officeDocument/2006/relationships/image" Target="../media/image540.png"/><Relationship Id="rId21" Type="http://schemas.openxmlformats.org/officeDocument/2006/relationships/image" Target="../media/image541.png"/><Relationship Id="rId22" Type="http://schemas.openxmlformats.org/officeDocument/2006/relationships/image" Target="../media/image542.png"/><Relationship Id="rId23" Type="http://schemas.openxmlformats.org/officeDocument/2006/relationships/image" Target="../media/image543.png"/><Relationship Id="rId24" Type="http://schemas.openxmlformats.org/officeDocument/2006/relationships/image" Target="../media/image544.png"/><Relationship Id="rId25" Type="http://schemas.openxmlformats.org/officeDocument/2006/relationships/image" Target="../media/image545.png"/><Relationship Id="rId26" Type="http://schemas.openxmlformats.org/officeDocument/2006/relationships/image" Target="../media/image546.png"/><Relationship Id="rId27" Type="http://schemas.openxmlformats.org/officeDocument/2006/relationships/image" Target="../media/image547.png"/><Relationship Id="rId28" Type="http://schemas.openxmlformats.org/officeDocument/2006/relationships/image" Target="../media/image548.png"/><Relationship Id="rId29" Type="http://schemas.openxmlformats.org/officeDocument/2006/relationships/image" Target="../media/image549.png"/><Relationship Id="rId30" Type="http://schemas.openxmlformats.org/officeDocument/2006/relationships/image" Target="../media/image550.png"/><Relationship Id="rId31" Type="http://schemas.openxmlformats.org/officeDocument/2006/relationships/image" Target="../media/image551.png"/><Relationship Id="rId32" Type="http://schemas.openxmlformats.org/officeDocument/2006/relationships/image" Target="../media/image552.png"/><Relationship Id="rId33" Type="http://schemas.openxmlformats.org/officeDocument/2006/relationships/image" Target="../media/image553.png"/><Relationship Id="rId34" Type="http://schemas.openxmlformats.org/officeDocument/2006/relationships/image" Target="../media/image554.png"/><Relationship Id="rId35" Type="http://schemas.openxmlformats.org/officeDocument/2006/relationships/image" Target="../media/image555.jpeg"/><Relationship Id="rId36" Type="http://schemas.openxmlformats.org/officeDocument/2006/relationships/image" Target="../media/image556.jpeg"/><Relationship Id="rId37" Type="http://schemas.openxmlformats.org/officeDocument/2006/relationships/image" Target="../media/image557.jpeg"/><Relationship Id="rId38" Type="http://schemas.openxmlformats.org/officeDocument/2006/relationships/image" Target="../media/image558.jpeg"/><Relationship Id="rId39" Type="http://schemas.openxmlformats.org/officeDocument/2006/relationships/image" Target="../media/image559.jpeg"/><Relationship Id="rId40" Type="http://schemas.openxmlformats.org/officeDocument/2006/relationships/image" Target="../media/image560.jpeg"/><Relationship Id="rId41" Type="http://schemas.openxmlformats.org/officeDocument/2006/relationships/image" Target="../media/image561.jpeg"/><Relationship Id="rId42" Type="http://schemas.openxmlformats.org/officeDocument/2006/relationships/image" Target="../media/image562.jpeg"/><Relationship Id="rId43" Type="http://schemas.openxmlformats.org/officeDocument/2006/relationships/image" Target="../media/image563.jpeg"/><Relationship Id="rId44" Type="http://schemas.openxmlformats.org/officeDocument/2006/relationships/image" Target="../media/image564.png"/><Relationship Id="rId45" Type="http://schemas.openxmlformats.org/officeDocument/2006/relationships/image" Target="../media/image565.png"/><Relationship Id="rId46" Type="http://schemas.openxmlformats.org/officeDocument/2006/relationships/image" Target="../media/image566.png"/><Relationship Id="rId47" Type="http://schemas.openxmlformats.org/officeDocument/2006/relationships/image" Target="../media/image567.jpeg"/><Relationship Id="rId48" Type="http://schemas.openxmlformats.org/officeDocument/2006/relationships/image" Target="../media/image568.jpeg"/><Relationship Id="rId49" Type="http://schemas.openxmlformats.org/officeDocument/2006/relationships/image" Target="../media/image569.jpeg"/><Relationship Id="rId50" Type="http://schemas.openxmlformats.org/officeDocument/2006/relationships/image" Target="../media/image570.png"/><Relationship Id="rId51" Type="http://schemas.openxmlformats.org/officeDocument/2006/relationships/image" Target="../media/image571.jpeg"/><Relationship Id="rId52" Type="http://schemas.openxmlformats.org/officeDocument/2006/relationships/image" Target="../media/image572.jpeg"/><Relationship Id="rId53" Type="http://schemas.openxmlformats.org/officeDocument/2006/relationships/image" Target="../media/image573.png"/><Relationship Id="rId54" Type="http://schemas.openxmlformats.org/officeDocument/2006/relationships/image" Target="../media/image574.png"/><Relationship Id="rId55" Type="http://schemas.openxmlformats.org/officeDocument/2006/relationships/image" Target="../media/image575.png"/><Relationship Id="rId56" Type="http://schemas.openxmlformats.org/officeDocument/2006/relationships/image" Target="../media/image576.png"/><Relationship Id="rId57" Type="http://schemas.openxmlformats.org/officeDocument/2006/relationships/image" Target="../media/image577.png"/><Relationship Id="rId58" Type="http://schemas.openxmlformats.org/officeDocument/2006/relationships/image" Target="../media/image578.png"/><Relationship Id="rId59" Type="http://schemas.openxmlformats.org/officeDocument/2006/relationships/image" Target="../media/image579.png"/><Relationship Id="rId60" Type="http://schemas.openxmlformats.org/officeDocument/2006/relationships/image" Target="../media/image580.png"/><Relationship Id="rId61" Type="http://schemas.openxmlformats.org/officeDocument/2006/relationships/image" Target="../media/image581.png"/><Relationship Id="rId62" Type="http://schemas.openxmlformats.org/officeDocument/2006/relationships/image" Target="../media/image582.png"/><Relationship Id="rId63" Type="http://schemas.openxmlformats.org/officeDocument/2006/relationships/image" Target="../media/image583.png"/><Relationship Id="rId64" Type="http://schemas.openxmlformats.org/officeDocument/2006/relationships/image" Target="../media/image584.png"/><Relationship Id="rId65" Type="http://schemas.openxmlformats.org/officeDocument/2006/relationships/image" Target="../media/image585.png"/><Relationship Id="rId66" Type="http://schemas.openxmlformats.org/officeDocument/2006/relationships/image" Target="../media/image586.png"/><Relationship Id="rId67" Type="http://schemas.openxmlformats.org/officeDocument/2006/relationships/image" Target="../media/image587.png"/><Relationship Id="rId68" Type="http://schemas.openxmlformats.org/officeDocument/2006/relationships/image" Target="../media/image588.jpeg"/><Relationship Id="rId69" Type="http://schemas.openxmlformats.org/officeDocument/2006/relationships/image" Target="../media/image589.jpeg"/><Relationship Id="rId70" Type="http://schemas.openxmlformats.org/officeDocument/2006/relationships/image" Target="../media/image590.jpeg"/><Relationship Id="rId71" Type="http://schemas.openxmlformats.org/officeDocument/2006/relationships/image" Target="../media/image591.jpeg"/><Relationship Id="rId72" Type="http://schemas.openxmlformats.org/officeDocument/2006/relationships/image" Target="../media/image592.jpeg"/><Relationship Id="rId73" Type="http://schemas.openxmlformats.org/officeDocument/2006/relationships/image" Target="../media/image593.jpeg"/><Relationship Id="rId74" Type="http://schemas.openxmlformats.org/officeDocument/2006/relationships/image" Target="../media/image594.png"/><Relationship Id="rId75" Type="http://schemas.openxmlformats.org/officeDocument/2006/relationships/image" Target="../media/image595.png"/><Relationship Id="rId76" Type="http://schemas.openxmlformats.org/officeDocument/2006/relationships/image" Target="../media/image596.png"/><Relationship Id="rId77" Type="http://schemas.openxmlformats.org/officeDocument/2006/relationships/image" Target="../media/image597.jpeg"/><Relationship Id="rId78" Type="http://schemas.openxmlformats.org/officeDocument/2006/relationships/image" Target="../media/image598.jpeg"/><Relationship Id="rId79" Type="http://schemas.openxmlformats.org/officeDocument/2006/relationships/image" Target="../media/image599.jpeg"/><Relationship Id="rId80" Type="http://schemas.openxmlformats.org/officeDocument/2006/relationships/image" Target="../media/image600.jpeg"/><Relationship Id="rId81" Type="http://schemas.openxmlformats.org/officeDocument/2006/relationships/image" Target="../media/image601.jpeg"/><Relationship Id="rId82" Type="http://schemas.openxmlformats.org/officeDocument/2006/relationships/image" Target="../media/image602.jpeg"/><Relationship Id="rId83" Type="http://schemas.openxmlformats.org/officeDocument/2006/relationships/image" Target="../media/image603.png"/><Relationship Id="rId84" Type="http://schemas.openxmlformats.org/officeDocument/2006/relationships/image" Target="../media/image604.png"/><Relationship Id="rId85" Type="http://schemas.openxmlformats.org/officeDocument/2006/relationships/image" Target="../media/image605.png"/><Relationship Id="rId86" Type="http://schemas.openxmlformats.org/officeDocument/2006/relationships/image" Target="../media/image606.png"/><Relationship Id="rId87" Type="http://schemas.openxmlformats.org/officeDocument/2006/relationships/image" Target="../media/image607.jpeg"/><Relationship Id="rId88" Type="http://schemas.openxmlformats.org/officeDocument/2006/relationships/image" Target="../media/image608.jpeg"/><Relationship Id="rId89" Type="http://schemas.openxmlformats.org/officeDocument/2006/relationships/image" Target="../media/image609.png"/><Relationship Id="rId90" Type="http://schemas.openxmlformats.org/officeDocument/2006/relationships/image" Target="../media/image610.png"/><Relationship Id="rId91" Type="http://schemas.openxmlformats.org/officeDocument/2006/relationships/image" Target="../media/image611.png"/><Relationship Id="rId92" Type="http://schemas.openxmlformats.org/officeDocument/2006/relationships/image" Target="../media/image612.jpeg"/><Relationship Id="rId93" Type="http://schemas.openxmlformats.org/officeDocument/2006/relationships/image" Target="../media/image613.jpeg"/><Relationship Id="rId94" Type="http://schemas.openxmlformats.org/officeDocument/2006/relationships/image" Target="../media/image614.jpeg"/><Relationship Id="rId95" Type="http://schemas.openxmlformats.org/officeDocument/2006/relationships/image" Target="../media/image615.png"/><Relationship Id="rId96" Type="http://schemas.openxmlformats.org/officeDocument/2006/relationships/image" Target="../media/image616.png"/><Relationship Id="rId97" Type="http://schemas.openxmlformats.org/officeDocument/2006/relationships/image" Target="../media/image617.png"/><Relationship Id="rId98" Type="http://schemas.openxmlformats.org/officeDocument/2006/relationships/image" Target="../media/image6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19.png"/><Relationship Id="rId2" Type="http://schemas.openxmlformats.org/officeDocument/2006/relationships/image" Target="../media/image620.png"/><Relationship Id="rId3" Type="http://schemas.openxmlformats.org/officeDocument/2006/relationships/image" Target="../media/image621.png"/><Relationship Id="rId4" Type="http://schemas.openxmlformats.org/officeDocument/2006/relationships/image" Target="../media/image622.png"/><Relationship Id="rId5" Type="http://schemas.openxmlformats.org/officeDocument/2006/relationships/image" Target="../media/image623.png"/><Relationship Id="rId6" Type="http://schemas.openxmlformats.org/officeDocument/2006/relationships/image" Target="../media/image624.png"/><Relationship Id="rId7" Type="http://schemas.openxmlformats.org/officeDocument/2006/relationships/image" Target="../media/image625.png"/><Relationship Id="rId8" Type="http://schemas.openxmlformats.org/officeDocument/2006/relationships/image" Target="../media/image626.png"/><Relationship Id="rId9" Type="http://schemas.openxmlformats.org/officeDocument/2006/relationships/image" Target="../media/image627.png"/><Relationship Id="rId10" Type="http://schemas.openxmlformats.org/officeDocument/2006/relationships/image" Target="../media/image628.png"/><Relationship Id="rId11" Type="http://schemas.openxmlformats.org/officeDocument/2006/relationships/image" Target="../media/image629.png"/><Relationship Id="rId12" Type="http://schemas.openxmlformats.org/officeDocument/2006/relationships/image" Target="../media/image630.jpeg"/><Relationship Id="rId13" Type="http://schemas.openxmlformats.org/officeDocument/2006/relationships/image" Target="../media/image631.jpeg"/><Relationship Id="rId14" Type="http://schemas.openxmlformats.org/officeDocument/2006/relationships/image" Target="../media/image632.jpeg"/><Relationship Id="rId15" Type="http://schemas.openxmlformats.org/officeDocument/2006/relationships/image" Target="../media/image633.png"/><Relationship Id="rId16" Type="http://schemas.openxmlformats.org/officeDocument/2006/relationships/image" Target="../media/image634.jpeg"/><Relationship Id="rId17" Type="http://schemas.openxmlformats.org/officeDocument/2006/relationships/image" Target="../media/image635.jpeg"/><Relationship Id="rId18" Type="http://schemas.openxmlformats.org/officeDocument/2006/relationships/image" Target="../media/image636.png"/><Relationship Id="rId19" Type="http://schemas.openxmlformats.org/officeDocument/2006/relationships/image" Target="../media/image637.png"/><Relationship Id="rId20" Type="http://schemas.openxmlformats.org/officeDocument/2006/relationships/image" Target="../media/image638.jpeg"/><Relationship Id="rId21" Type="http://schemas.openxmlformats.org/officeDocument/2006/relationships/image" Target="../media/image639.png"/><Relationship Id="rId22" Type="http://schemas.openxmlformats.org/officeDocument/2006/relationships/image" Target="../media/image640.jpeg"/><Relationship Id="rId23" Type="http://schemas.openxmlformats.org/officeDocument/2006/relationships/image" Target="../media/image641.png"/><Relationship Id="rId24" Type="http://schemas.openxmlformats.org/officeDocument/2006/relationships/image" Target="../media/image642.jpeg"/><Relationship Id="rId25" Type="http://schemas.openxmlformats.org/officeDocument/2006/relationships/image" Target="../media/image643.png"/><Relationship Id="rId26" Type="http://schemas.openxmlformats.org/officeDocument/2006/relationships/image" Target="../media/image644.jpeg"/><Relationship Id="rId27" Type="http://schemas.openxmlformats.org/officeDocument/2006/relationships/image" Target="../media/image645.jpeg"/><Relationship Id="rId28" Type="http://schemas.openxmlformats.org/officeDocument/2006/relationships/image" Target="../media/image646.png"/><Relationship Id="rId29" Type="http://schemas.openxmlformats.org/officeDocument/2006/relationships/image" Target="../media/image647.png"/><Relationship Id="rId30" Type="http://schemas.openxmlformats.org/officeDocument/2006/relationships/image" Target="../media/image648.png"/><Relationship Id="rId31" Type="http://schemas.openxmlformats.org/officeDocument/2006/relationships/image" Target="../media/image649.jpeg"/><Relationship Id="rId32" Type="http://schemas.openxmlformats.org/officeDocument/2006/relationships/image" Target="../media/image65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129600</xdr:colOff>
      <xdr:row>2</xdr:row>
      <xdr:rowOff>50760</xdr:rowOff>
    </xdr:from>
    <xdr:to>
      <xdr:col>0</xdr:col>
      <xdr:colOff>952200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29600" y="622080"/>
          <a:ext cx="822600" cy="101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5</xdr:row>
      <xdr:rowOff>25200</xdr:rowOff>
    </xdr:from>
    <xdr:to>
      <xdr:col>2</xdr:col>
      <xdr:colOff>48600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115640" y="1301400"/>
          <a:ext cx="31824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7</xdr:row>
      <xdr:rowOff>25200</xdr:rowOff>
    </xdr:from>
    <xdr:to>
      <xdr:col>7</xdr:col>
      <xdr:colOff>317880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41000" y="1796760"/>
          <a:ext cx="2944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3</xdr:row>
      <xdr:rowOff>25200</xdr:rowOff>
    </xdr:from>
    <xdr:to>
      <xdr:col>2</xdr:col>
      <xdr:colOff>60480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115640" y="806040"/>
          <a:ext cx="33012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</xdr:row>
      <xdr:rowOff>25200</xdr:rowOff>
    </xdr:from>
    <xdr:to>
      <xdr:col>7</xdr:col>
      <xdr:colOff>329760</xdr:colOff>
      <xdr:row>3</xdr:row>
      <xdr:rowOff>216000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41000" y="806040"/>
          <a:ext cx="30636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25200</xdr:rowOff>
    </xdr:from>
    <xdr:to>
      <xdr:col>7</xdr:col>
      <xdr:colOff>329760</xdr:colOff>
      <xdr:row>6</xdr:row>
      <xdr:rowOff>216000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41000" y="1549080"/>
          <a:ext cx="30636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8</xdr:row>
      <xdr:rowOff>25200</xdr:rowOff>
    </xdr:from>
    <xdr:to>
      <xdr:col>2</xdr:col>
      <xdr:colOff>60480</xdr:colOff>
      <xdr:row>8</xdr:row>
      <xdr:rowOff>215640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115640" y="2044440"/>
          <a:ext cx="3301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4</xdr:row>
      <xdr:rowOff>25200</xdr:rowOff>
    </xdr:from>
    <xdr:to>
      <xdr:col>2</xdr:col>
      <xdr:colOff>48600</xdr:colOff>
      <xdr:row>4</xdr:row>
      <xdr:rowOff>241200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115640" y="1053720"/>
          <a:ext cx="31824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5</xdr:row>
      <xdr:rowOff>25200</xdr:rowOff>
    </xdr:from>
    <xdr:to>
      <xdr:col>7</xdr:col>
      <xdr:colOff>317880</xdr:colOff>
      <xdr:row>5</xdr:row>
      <xdr:rowOff>241200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41000" y="1301400"/>
          <a:ext cx="2944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8</xdr:row>
      <xdr:rowOff>25200</xdr:rowOff>
    </xdr:from>
    <xdr:to>
      <xdr:col>7</xdr:col>
      <xdr:colOff>317880</xdr:colOff>
      <xdr:row>8</xdr:row>
      <xdr:rowOff>240840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41000" y="2044440"/>
          <a:ext cx="2944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6</xdr:row>
      <xdr:rowOff>25200</xdr:rowOff>
    </xdr:from>
    <xdr:to>
      <xdr:col>2</xdr:col>
      <xdr:colOff>48600</xdr:colOff>
      <xdr:row>6</xdr:row>
      <xdr:rowOff>216000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115640" y="1549080"/>
          <a:ext cx="31824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7</xdr:row>
      <xdr:rowOff>25200</xdr:rowOff>
    </xdr:from>
    <xdr:to>
      <xdr:col>2</xdr:col>
      <xdr:colOff>48600</xdr:colOff>
      <xdr:row>7</xdr:row>
      <xdr:rowOff>215640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115640" y="1796760"/>
          <a:ext cx="3182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</xdr:row>
      <xdr:rowOff>25200</xdr:rowOff>
    </xdr:from>
    <xdr:to>
      <xdr:col>7</xdr:col>
      <xdr:colOff>317880</xdr:colOff>
      <xdr:row>4</xdr:row>
      <xdr:rowOff>216000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41000" y="105372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10</xdr:row>
      <xdr:rowOff>25200</xdr:rowOff>
    </xdr:from>
    <xdr:to>
      <xdr:col>2</xdr:col>
      <xdr:colOff>71280</xdr:colOff>
      <xdr:row>10</xdr:row>
      <xdr:rowOff>228240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115640" y="2501640"/>
          <a:ext cx="34092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14</xdr:row>
      <xdr:rowOff>25560</xdr:rowOff>
    </xdr:from>
    <xdr:to>
      <xdr:col>7</xdr:col>
      <xdr:colOff>341280</xdr:colOff>
      <xdr:row>14</xdr:row>
      <xdr:rowOff>241200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41000" y="349236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12</xdr:row>
      <xdr:rowOff>25200</xdr:rowOff>
    </xdr:from>
    <xdr:to>
      <xdr:col>2</xdr:col>
      <xdr:colOff>71280</xdr:colOff>
      <xdr:row>12</xdr:row>
      <xdr:rowOff>240840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115640" y="299700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11</xdr:row>
      <xdr:rowOff>25200</xdr:rowOff>
    </xdr:from>
    <xdr:to>
      <xdr:col>2</xdr:col>
      <xdr:colOff>71280</xdr:colOff>
      <xdr:row>11</xdr:row>
      <xdr:rowOff>240840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115640" y="274932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15</xdr:row>
      <xdr:rowOff>25560</xdr:rowOff>
    </xdr:from>
    <xdr:to>
      <xdr:col>7</xdr:col>
      <xdr:colOff>341280</xdr:colOff>
      <xdr:row>15</xdr:row>
      <xdr:rowOff>241200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41000" y="374004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25200</xdr:rowOff>
    </xdr:from>
    <xdr:to>
      <xdr:col>7</xdr:col>
      <xdr:colOff>341280</xdr:colOff>
      <xdr:row>12</xdr:row>
      <xdr:rowOff>240840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41000" y="299700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14</xdr:row>
      <xdr:rowOff>25560</xdr:rowOff>
    </xdr:from>
    <xdr:to>
      <xdr:col>2</xdr:col>
      <xdr:colOff>71280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115640" y="3492360"/>
          <a:ext cx="340920" cy="16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13</xdr:row>
      <xdr:rowOff>25560</xdr:rowOff>
    </xdr:from>
    <xdr:to>
      <xdr:col>2</xdr:col>
      <xdr:colOff>71280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115640" y="3244680"/>
          <a:ext cx="340920" cy="16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11</xdr:row>
      <xdr:rowOff>25200</xdr:rowOff>
    </xdr:from>
    <xdr:to>
      <xdr:col>7</xdr:col>
      <xdr:colOff>341280</xdr:colOff>
      <xdr:row>11</xdr:row>
      <xdr:rowOff>178200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41000" y="2749320"/>
          <a:ext cx="317880" cy="15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15</xdr:row>
      <xdr:rowOff>25560</xdr:rowOff>
    </xdr:from>
    <xdr:to>
      <xdr:col>2</xdr:col>
      <xdr:colOff>71280</xdr:colOff>
      <xdr:row>15</xdr:row>
      <xdr:rowOff>241200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115640" y="374004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10</xdr:row>
      <xdr:rowOff>25200</xdr:rowOff>
    </xdr:from>
    <xdr:to>
      <xdr:col>7</xdr:col>
      <xdr:colOff>341280</xdr:colOff>
      <xdr:row>10</xdr:row>
      <xdr:rowOff>240840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41000" y="250164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13</xdr:row>
      <xdr:rowOff>25560</xdr:rowOff>
    </xdr:from>
    <xdr:to>
      <xdr:col>7</xdr:col>
      <xdr:colOff>341280</xdr:colOff>
      <xdr:row>13</xdr:row>
      <xdr:rowOff>241200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41000" y="324468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17</xdr:row>
      <xdr:rowOff>25560</xdr:rowOff>
    </xdr:from>
    <xdr:to>
      <xdr:col>2</xdr:col>
      <xdr:colOff>60480</xdr:colOff>
      <xdr:row>17</xdr:row>
      <xdr:rowOff>241200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115640" y="4197240"/>
          <a:ext cx="3301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21</xdr:row>
      <xdr:rowOff>25200</xdr:rowOff>
    </xdr:from>
    <xdr:to>
      <xdr:col>7</xdr:col>
      <xdr:colOff>329760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41000" y="5187600"/>
          <a:ext cx="3063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19</xdr:row>
      <xdr:rowOff>25200</xdr:rowOff>
    </xdr:from>
    <xdr:to>
      <xdr:col>2</xdr:col>
      <xdr:colOff>60480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115640" y="4692240"/>
          <a:ext cx="33012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17</xdr:row>
      <xdr:rowOff>25560</xdr:rowOff>
    </xdr:from>
    <xdr:to>
      <xdr:col>7</xdr:col>
      <xdr:colOff>341280</xdr:colOff>
      <xdr:row>17</xdr:row>
      <xdr:rowOff>228600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41000" y="4197240"/>
          <a:ext cx="3178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20</xdr:row>
      <xdr:rowOff>25200</xdr:rowOff>
    </xdr:from>
    <xdr:to>
      <xdr:col>7</xdr:col>
      <xdr:colOff>341280</xdr:colOff>
      <xdr:row>20</xdr:row>
      <xdr:rowOff>228600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41000" y="493992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22</xdr:row>
      <xdr:rowOff>25200</xdr:rowOff>
    </xdr:from>
    <xdr:to>
      <xdr:col>2</xdr:col>
      <xdr:colOff>71280</xdr:colOff>
      <xdr:row>22</xdr:row>
      <xdr:rowOff>228600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115640" y="5435280"/>
          <a:ext cx="34092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18</xdr:row>
      <xdr:rowOff>25560</xdr:rowOff>
    </xdr:from>
    <xdr:to>
      <xdr:col>2</xdr:col>
      <xdr:colOff>71280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115640" y="444492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19</xdr:row>
      <xdr:rowOff>25200</xdr:rowOff>
    </xdr:from>
    <xdr:to>
      <xdr:col>7</xdr:col>
      <xdr:colOff>341280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41000" y="4692240"/>
          <a:ext cx="3178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22</xdr:row>
      <xdr:rowOff>25200</xdr:rowOff>
    </xdr:from>
    <xdr:to>
      <xdr:col>7</xdr:col>
      <xdr:colOff>341280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41000" y="543528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20</xdr:row>
      <xdr:rowOff>25200</xdr:rowOff>
    </xdr:from>
    <xdr:to>
      <xdr:col>2</xdr:col>
      <xdr:colOff>36720</xdr:colOff>
      <xdr:row>20</xdr:row>
      <xdr:rowOff>228600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115640" y="4939920"/>
          <a:ext cx="3063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21</xdr:row>
      <xdr:rowOff>25200</xdr:rowOff>
    </xdr:from>
    <xdr:to>
      <xdr:col>2</xdr:col>
      <xdr:colOff>36720</xdr:colOff>
      <xdr:row>21</xdr:row>
      <xdr:rowOff>228600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115640" y="5187600"/>
          <a:ext cx="3063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18</xdr:row>
      <xdr:rowOff>25560</xdr:rowOff>
    </xdr:from>
    <xdr:to>
      <xdr:col>7</xdr:col>
      <xdr:colOff>306360</xdr:colOff>
      <xdr:row>18</xdr:row>
      <xdr:rowOff>228600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41000" y="4444920"/>
          <a:ext cx="2829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24</xdr:row>
      <xdr:rowOff>25200</xdr:rowOff>
    </xdr:from>
    <xdr:to>
      <xdr:col>2</xdr:col>
      <xdr:colOff>71280</xdr:colOff>
      <xdr:row>24</xdr:row>
      <xdr:rowOff>240840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115640" y="589248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28</xdr:row>
      <xdr:rowOff>25200</xdr:rowOff>
    </xdr:from>
    <xdr:to>
      <xdr:col>7</xdr:col>
      <xdr:colOff>341280</xdr:colOff>
      <xdr:row>28</xdr:row>
      <xdr:rowOff>240840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41000" y="688320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26</xdr:row>
      <xdr:rowOff>25200</xdr:rowOff>
    </xdr:from>
    <xdr:to>
      <xdr:col>2</xdr:col>
      <xdr:colOff>71280</xdr:colOff>
      <xdr:row>26</xdr:row>
      <xdr:rowOff>240840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115640" y="638784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25200</xdr:rowOff>
    </xdr:from>
    <xdr:to>
      <xdr:col>7</xdr:col>
      <xdr:colOff>341280</xdr:colOff>
      <xdr:row>24</xdr:row>
      <xdr:rowOff>216000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41000" y="58924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27</xdr:row>
      <xdr:rowOff>25200</xdr:rowOff>
    </xdr:from>
    <xdr:to>
      <xdr:col>7</xdr:col>
      <xdr:colOff>341280</xdr:colOff>
      <xdr:row>27</xdr:row>
      <xdr:rowOff>215640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41000" y="663552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29</xdr:row>
      <xdr:rowOff>25560</xdr:rowOff>
    </xdr:from>
    <xdr:to>
      <xdr:col>2</xdr:col>
      <xdr:colOff>71280</xdr:colOff>
      <xdr:row>29</xdr:row>
      <xdr:rowOff>216000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115640" y="7130880"/>
          <a:ext cx="3409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25</xdr:row>
      <xdr:rowOff>25200</xdr:rowOff>
    </xdr:from>
    <xdr:to>
      <xdr:col>2</xdr:col>
      <xdr:colOff>71280</xdr:colOff>
      <xdr:row>25</xdr:row>
      <xdr:rowOff>215640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115640" y="6140160"/>
          <a:ext cx="34092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25200</xdr:rowOff>
    </xdr:from>
    <xdr:to>
      <xdr:col>7</xdr:col>
      <xdr:colOff>341280</xdr:colOff>
      <xdr:row>26</xdr:row>
      <xdr:rowOff>215640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41000" y="63878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29</xdr:row>
      <xdr:rowOff>25560</xdr:rowOff>
    </xdr:from>
    <xdr:to>
      <xdr:col>7</xdr:col>
      <xdr:colOff>341280</xdr:colOff>
      <xdr:row>29</xdr:row>
      <xdr:rowOff>216000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41000" y="713088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27</xdr:row>
      <xdr:rowOff>25200</xdr:rowOff>
    </xdr:from>
    <xdr:to>
      <xdr:col>2</xdr:col>
      <xdr:colOff>71280</xdr:colOff>
      <xdr:row>27</xdr:row>
      <xdr:rowOff>240840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115640" y="663552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70560</xdr:colOff>
      <xdr:row>28</xdr:row>
      <xdr:rowOff>25200</xdr:rowOff>
    </xdr:from>
    <xdr:to>
      <xdr:col>2</xdr:col>
      <xdr:colOff>71280</xdr:colOff>
      <xdr:row>28</xdr:row>
      <xdr:rowOff>240840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115640" y="6883200"/>
          <a:ext cx="3409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25200</xdr:rowOff>
    </xdr:from>
    <xdr:to>
      <xdr:col>7</xdr:col>
      <xdr:colOff>341280</xdr:colOff>
      <xdr:row>25</xdr:row>
      <xdr:rowOff>240840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41000" y="614016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3</xdr:row>
      <xdr:rowOff>12960</xdr:rowOff>
    </xdr:from>
    <xdr:to>
      <xdr:col>19</xdr:col>
      <xdr:colOff>59760</xdr:colOff>
      <xdr:row>3</xdr:row>
      <xdr:rowOff>228600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89320" y="79380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7</xdr:row>
      <xdr:rowOff>12600</xdr:rowOff>
    </xdr:from>
    <xdr:to>
      <xdr:col>25</xdr:col>
      <xdr:colOff>1080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55400" y="178416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5</xdr:row>
      <xdr:rowOff>12600</xdr:rowOff>
    </xdr:from>
    <xdr:to>
      <xdr:col>19</xdr:col>
      <xdr:colOff>59760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89320" y="128880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3</xdr:row>
      <xdr:rowOff>12960</xdr:rowOff>
    </xdr:from>
    <xdr:to>
      <xdr:col>25</xdr:col>
      <xdr:colOff>1080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55400" y="79380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6</xdr:row>
      <xdr:rowOff>12600</xdr:rowOff>
    </xdr:from>
    <xdr:to>
      <xdr:col>25</xdr:col>
      <xdr:colOff>1080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55400" y="1536480"/>
          <a:ext cx="3178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8</xdr:row>
      <xdr:rowOff>12600</xdr:rowOff>
    </xdr:from>
    <xdr:to>
      <xdr:col>19</xdr:col>
      <xdr:colOff>59760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89320" y="20318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4</xdr:row>
      <xdr:rowOff>12600</xdr:rowOff>
    </xdr:from>
    <xdr:to>
      <xdr:col>19</xdr:col>
      <xdr:colOff>59760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89320" y="10411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5</xdr:row>
      <xdr:rowOff>12600</xdr:rowOff>
    </xdr:from>
    <xdr:to>
      <xdr:col>25</xdr:col>
      <xdr:colOff>1080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55400" y="1288800"/>
          <a:ext cx="3178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8</xdr:row>
      <xdr:rowOff>12600</xdr:rowOff>
    </xdr:from>
    <xdr:to>
      <xdr:col>25</xdr:col>
      <xdr:colOff>1080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55400" y="203184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10</xdr:row>
      <xdr:rowOff>12600</xdr:rowOff>
    </xdr:from>
    <xdr:to>
      <xdr:col>19</xdr:col>
      <xdr:colOff>71640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89320" y="2489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14</xdr:row>
      <xdr:rowOff>12960</xdr:rowOff>
    </xdr:from>
    <xdr:to>
      <xdr:col>25</xdr:col>
      <xdr:colOff>36720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55400" y="3479760"/>
          <a:ext cx="3535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12</xdr:row>
      <xdr:rowOff>12600</xdr:rowOff>
    </xdr:from>
    <xdr:to>
      <xdr:col>19</xdr:col>
      <xdr:colOff>71640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89320" y="29844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24</xdr:row>
      <xdr:rowOff>12600</xdr:rowOff>
    </xdr:from>
    <xdr:to>
      <xdr:col>19</xdr:col>
      <xdr:colOff>48600</xdr:colOff>
      <xdr:row>24</xdr:row>
      <xdr:rowOff>228600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89320" y="5879880"/>
          <a:ext cx="33012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28</xdr:row>
      <xdr:rowOff>12600</xdr:rowOff>
    </xdr:from>
    <xdr:to>
      <xdr:col>25</xdr:col>
      <xdr:colOff>1080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55400" y="687060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26</xdr:row>
      <xdr:rowOff>12600</xdr:rowOff>
    </xdr:from>
    <xdr:to>
      <xdr:col>19</xdr:col>
      <xdr:colOff>59760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89320" y="63752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24</xdr:row>
      <xdr:rowOff>12600</xdr:rowOff>
    </xdr:from>
    <xdr:to>
      <xdr:col>25</xdr:col>
      <xdr:colOff>1080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55400" y="5879880"/>
          <a:ext cx="3178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27</xdr:row>
      <xdr:rowOff>12600</xdr:rowOff>
    </xdr:from>
    <xdr:to>
      <xdr:col>25</xdr:col>
      <xdr:colOff>1080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55400" y="662292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29</xdr:row>
      <xdr:rowOff>12960</xdr:rowOff>
    </xdr:from>
    <xdr:to>
      <xdr:col>19</xdr:col>
      <xdr:colOff>59760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89320" y="71182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29</xdr:row>
      <xdr:rowOff>12960</xdr:rowOff>
    </xdr:from>
    <xdr:to>
      <xdr:col>25</xdr:col>
      <xdr:colOff>1080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55400" y="711828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26</xdr:row>
      <xdr:rowOff>12600</xdr:rowOff>
    </xdr:from>
    <xdr:to>
      <xdr:col>25</xdr:col>
      <xdr:colOff>1080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55400" y="637524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25</xdr:row>
      <xdr:rowOff>12600</xdr:rowOff>
    </xdr:from>
    <xdr:to>
      <xdr:col>19</xdr:col>
      <xdr:colOff>59760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89320" y="612756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27</xdr:row>
      <xdr:rowOff>12600</xdr:rowOff>
    </xdr:from>
    <xdr:to>
      <xdr:col>19</xdr:col>
      <xdr:colOff>59760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89320" y="662292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28</xdr:row>
      <xdr:rowOff>12600</xdr:rowOff>
    </xdr:from>
    <xdr:to>
      <xdr:col>19</xdr:col>
      <xdr:colOff>59760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89320" y="687060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25</xdr:row>
      <xdr:rowOff>12600</xdr:rowOff>
    </xdr:from>
    <xdr:to>
      <xdr:col>25</xdr:col>
      <xdr:colOff>1080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55400" y="612756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17</xdr:row>
      <xdr:rowOff>360</xdr:rowOff>
    </xdr:from>
    <xdr:to>
      <xdr:col>19</xdr:col>
      <xdr:colOff>71640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89320" y="4172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21</xdr:row>
      <xdr:rowOff>0</xdr:rowOff>
    </xdr:from>
    <xdr:to>
      <xdr:col>25</xdr:col>
      <xdr:colOff>36720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55400" y="5162400"/>
          <a:ext cx="35352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19</xdr:row>
      <xdr:rowOff>360</xdr:rowOff>
    </xdr:from>
    <xdr:to>
      <xdr:col>19</xdr:col>
      <xdr:colOff>71640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89320" y="46674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17</xdr:row>
      <xdr:rowOff>360</xdr:rowOff>
    </xdr:from>
    <xdr:to>
      <xdr:col>25</xdr:col>
      <xdr:colOff>1080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55400" y="417204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22</xdr:row>
      <xdr:rowOff>0</xdr:rowOff>
    </xdr:from>
    <xdr:to>
      <xdr:col>19</xdr:col>
      <xdr:colOff>59760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89320" y="541008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20</xdr:row>
      <xdr:rowOff>360</xdr:rowOff>
    </xdr:from>
    <xdr:to>
      <xdr:col>25</xdr:col>
      <xdr:colOff>1080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55400" y="491508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18</xdr:row>
      <xdr:rowOff>360</xdr:rowOff>
    </xdr:from>
    <xdr:to>
      <xdr:col>19</xdr:col>
      <xdr:colOff>59760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89320" y="441972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22</xdr:row>
      <xdr:rowOff>0</xdr:rowOff>
    </xdr:from>
    <xdr:to>
      <xdr:col>25</xdr:col>
      <xdr:colOff>1080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55400" y="5410080"/>
          <a:ext cx="3178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19</xdr:row>
      <xdr:rowOff>360</xdr:rowOff>
    </xdr:from>
    <xdr:to>
      <xdr:col>25</xdr:col>
      <xdr:colOff>1080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55400" y="4667400"/>
          <a:ext cx="317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18</xdr:row>
      <xdr:rowOff>360</xdr:rowOff>
    </xdr:from>
    <xdr:to>
      <xdr:col>25</xdr:col>
      <xdr:colOff>1080</xdr:colOff>
      <xdr:row>18</xdr:row>
      <xdr:rowOff>203400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55400" y="4419720"/>
          <a:ext cx="3178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20</xdr:row>
      <xdr:rowOff>360</xdr:rowOff>
    </xdr:from>
    <xdr:to>
      <xdr:col>19</xdr:col>
      <xdr:colOff>59760</xdr:colOff>
      <xdr:row>20</xdr:row>
      <xdr:rowOff>203400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89320" y="491508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21</xdr:row>
      <xdr:rowOff>0</xdr:rowOff>
    </xdr:from>
    <xdr:to>
      <xdr:col>19</xdr:col>
      <xdr:colOff>59760</xdr:colOff>
      <xdr:row>21</xdr:row>
      <xdr:rowOff>203400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89320" y="51624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10</xdr:row>
      <xdr:rowOff>12600</xdr:rowOff>
    </xdr:from>
    <xdr:to>
      <xdr:col>25</xdr:col>
      <xdr:colOff>36720</xdr:colOff>
      <xdr:row>10</xdr:row>
      <xdr:rowOff>228240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55400" y="2489040"/>
          <a:ext cx="35352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13</xdr:row>
      <xdr:rowOff>12960</xdr:rowOff>
    </xdr:from>
    <xdr:to>
      <xdr:col>25</xdr:col>
      <xdr:colOff>36720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55400" y="3232080"/>
          <a:ext cx="3535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15</xdr:row>
      <xdr:rowOff>12960</xdr:rowOff>
    </xdr:from>
    <xdr:to>
      <xdr:col>19</xdr:col>
      <xdr:colOff>71640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89320" y="3727440"/>
          <a:ext cx="35316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11</xdr:row>
      <xdr:rowOff>12600</xdr:rowOff>
    </xdr:from>
    <xdr:to>
      <xdr:col>19</xdr:col>
      <xdr:colOff>71640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89320" y="2736720"/>
          <a:ext cx="35316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12</xdr:row>
      <xdr:rowOff>12600</xdr:rowOff>
    </xdr:from>
    <xdr:to>
      <xdr:col>25</xdr:col>
      <xdr:colOff>36720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55400" y="2984400"/>
          <a:ext cx="3535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15</xdr:row>
      <xdr:rowOff>12960</xdr:rowOff>
    </xdr:from>
    <xdr:to>
      <xdr:col>25</xdr:col>
      <xdr:colOff>36720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55400" y="3727440"/>
          <a:ext cx="35352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13</xdr:row>
      <xdr:rowOff>12960</xdr:rowOff>
    </xdr:from>
    <xdr:to>
      <xdr:col>19</xdr:col>
      <xdr:colOff>83880</xdr:colOff>
      <xdr:row>13</xdr:row>
      <xdr:rowOff>228600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89320" y="3232080"/>
          <a:ext cx="36540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14</xdr:row>
      <xdr:rowOff>12960</xdr:rowOff>
    </xdr:from>
    <xdr:to>
      <xdr:col>19</xdr:col>
      <xdr:colOff>83880</xdr:colOff>
      <xdr:row>14</xdr:row>
      <xdr:rowOff>228600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89320" y="3479760"/>
          <a:ext cx="36540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11</xdr:row>
      <xdr:rowOff>12600</xdr:rowOff>
    </xdr:from>
    <xdr:to>
      <xdr:col>25</xdr:col>
      <xdr:colOff>48240</xdr:colOff>
      <xdr:row>11</xdr:row>
      <xdr:rowOff>228240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55400" y="2736720"/>
          <a:ext cx="3650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6</xdr:row>
      <xdr:rowOff>12600</xdr:rowOff>
    </xdr:from>
    <xdr:to>
      <xdr:col>19</xdr:col>
      <xdr:colOff>59760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89320" y="1536480"/>
          <a:ext cx="34128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59040</xdr:colOff>
      <xdr:row>7</xdr:row>
      <xdr:rowOff>12600</xdr:rowOff>
    </xdr:from>
    <xdr:to>
      <xdr:col>19</xdr:col>
      <xdr:colOff>59760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89320" y="1784160"/>
          <a:ext cx="341280" cy="22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23760</xdr:colOff>
      <xdr:row>4</xdr:row>
      <xdr:rowOff>12600</xdr:rowOff>
    </xdr:from>
    <xdr:to>
      <xdr:col>25</xdr:col>
      <xdr:colOff>24840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55400" y="1041120"/>
          <a:ext cx="341640" cy="22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669600</xdr:colOff>
      <xdr:row>33</xdr:row>
      <xdr:rowOff>25560</xdr:rowOff>
    </xdr:from>
    <xdr:to>
      <xdr:col>8</xdr:col>
      <xdr:colOff>576360</xdr:colOff>
      <xdr:row>54</xdr:row>
      <xdr:rowOff>209880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669600" y="8007480"/>
          <a:ext cx="431208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</xdr:row>
      <xdr:rowOff>13320</xdr:rowOff>
    </xdr:from>
    <xdr:to>
      <xdr:col>4</xdr:col>
      <xdr:colOff>47160</xdr:colOff>
      <xdr:row>2</xdr:row>
      <xdr:rowOff>209520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55600" y="432360"/>
          <a:ext cx="31680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70920</xdr:colOff>
      <xdr:row>3</xdr:row>
      <xdr:rowOff>13320</xdr:rowOff>
    </xdr:from>
    <xdr:to>
      <xdr:col>4</xdr:col>
      <xdr:colOff>35280</xdr:colOff>
      <xdr:row>4</xdr:row>
      <xdr:rowOff>13320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55600" y="641880"/>
          <a:ext cx="3049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70920</xdr:colOff>
      <xdr:row>4</xdr:row>
      <xdr:rowOff>13320</xdr:rowOff>
    </xdr:from>
    <xdr:to>
      <xdr:col>4</xdr:col>
      <xdr:colOff>35280</xdr:colOff>
      <xdr:row>4</xdr:row>
      <xdr:rowOff>203040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55600" y="851400"/>
          <a:ext cx="3049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70920</xdr:colOff>
      <xdr:row>1</xdr:row>
      <xdr:rowOff>12960</xdr:rowOff>
    </xdr:from>
    <xdr:to>
      <xdr:col>4</xdr:col>
      <xdr:colOff>47160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55600" y="222480"/>
          <a:ext cx="3168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59040</xdr:colOff>
      <xdr:row>5</xdr:row>
      <xdr:rowOff>13320</xdr:rowOff>
    </xdr:from>
    <xdr:to>
      <xdr:col>4</xdr:col>
      <xdr:colOff>47160</xdr:colOff>
      <xdr:row>6</xdr:row>
      <xdr:rowOff>13320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43720" y="10609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6</xdr:row>
      <xdr:rowOff>13320</xdr:rowOff>
    </xdr:from>
    <xdr:to>
      <xdr:col>4</xdr:col>
      <xdr:colOff>35280</xdr:colOff>
      <xdr:row>7</xdr:row>
      <xdr:rowOff>13320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31840" y="12704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7</xdr:row>
      <xdr:rowOff>13320</xdr:rowOff>
    </xdr:from>
    <xdr:to>
      <xdr:col>4</xdr:col>
      <xdr:colOff>35280</xdr:colOff>
      <xdr:row>8</xdr:row>
      <xdr:rowOff>13320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31840" y="14799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8</xdr:row>
      <xdr:rowOff>25560</xdr:rowOff>
    </xdr:from>
    <xdr:to>
      <xdr:col>4</xdr:col>
      <xdr:colOff>47160</xdr:colOff>
      <xdr:row>8</xdr:row>
      <xdr:rowOff>190800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31840" y="1701720"/>
          <a:ext cx="340560" cy="16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9</xdr:row>
      <xdr:rowOff>13320</xdr:rowOff>
    </xdr:from>
    <xdr:to>
      <xdr:col>4</xdr:col>
      <xdr:colOff>35280</xdr:colOff>
      <xdr:row>10</xdr:row>
      <xdr:rowOff>13320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31840" y="18990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10</xdr:row>
      <xdr:rowOff>13320</xdr:rowOff>
    </xdr:from>
    <xdr:to>
      <xdr:col>4</xdr:col>
      <xdr:colOff>35280</xdr:colOff>
      <xdr:row>11</xdr:row>
      <xdr:rowOff>13320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31840" y="21085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11</xdr:row>
      <xdr:rowOff>13320</xdr:rowOff>
    </xdr:from>
    <xdr:to>
      <xdr:col>4</xdr:col>
      <xdr:colOff>47160</xdr:colOff>
      <xdr:row>12</xdr:row>
      <xdr:rowOff>12960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31840" y="231804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59040</xdr:colOff>
      <xdr:row>11</xdr:row>
      <xdr:rowOff>203400</xdr:rowOff>
    </xdr:from>
    <xdr:to>
      <xdr:col>3</xdr:col>
      <xdr:colOff>340920</xdr:colOff>
      <xdr:row>12</xdr:row>
      <xdr:rowOff>203040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43720" y="2508120"/>
          <a:ext cx="2818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12</xdr:row>
      <xdr:rowOff>203040</xdr:rowOff>
    </xdr:from>
    <xdr:to>
      <xdr:col>4</xdr:col>
      <xdr:colOff>35280</xdr:colOff>
      <xdr:row>13</xdr:row>
      <xdr:rowOff>209520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31840" y="2717640"/>
          <a:ext cx="3286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14</xdr:row>
      <xdr:rowOff>13320</xdr:rowOff>
    </xdr:from>
    <xdr:to>
      <xdr:col>4</xdr:col>
      <xdr:colOff>47160</xdr:colOff>
      <xdr:row>14</xdr:row>
      <xdr:rowOff>203040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31840" y="2946960"/>
          <a:ext cx="3405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15</xdr:row>
      <xdr:rowOff>13320</xdr:rowOff>
    </xdr:from>
    <xdr:to>
      <xdr:col>4</xdr:col>
      <xdr:colOff>47160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31840" y="3156480"/>
          <a:ext cx="3405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16</xdr:row>
      <xdr:rowOff>13320</xdr:rowOff>
    </xdr:from>
    <xdr:to>
      <xdr:col>4</xdr:col>
      <xdr:colOff>35280</xdr:colOff>
      <xdr:row>17</xdr:row>
      <xdr:rowOff>13320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31840" y="33660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59040</xdr:colOff>
      <xdr:row>17</xdr:row>
      <xdr:rowOff>13320</xdr:rowOff>
    </xdr:from>
    <xdr:to>
      <xdr:col>4</xdr:col>
      <xdr:colOff>47160</xdr:colOff>
      <xdr:row>18</xdr:row>
      <xdr:rowOff>13320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43720" y="35755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18</xdr:row>
      <xdr:rowOff>13320</xdr:rowOff>
    </xdr:from>
    <xdr:to>
      <xdr:col>4</xdr:col>
      <xdr:colOff>35280</xdr:colOff>
      <xdr:row>19</xdr:row>
      <xdr:rowOff>13320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31840" y="37850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19</xdr:row>
      <xdr:rowOff>13320</xdr:rowOff>
    </xdr:from>
    <xdr:to>
      <xdr:col>4</xdr:col>
      <xdr:colOff>35280</xdr:colOff>
      <xdr:row>20</xdr:row>
      <xdr:rowOff>13320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31840" y="39945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20</xdr:row>
      <xdr:rowOff>360</xdr:rowOff>
    </xdr:from>
    <xdr:to>
      <xdr:col>4</xdr:col>
      <xdr:colOff>47160</xdr:colOff>
      <xdr:row>21</xdr:row>
      <xdr:rowOff>13320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31840" y="419112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21</xdr:row>
      <xdr:rowOff>13320</xdr:rowOff>
    </xdr:from>
    <xdr:to>
      <xdr:col>4</xdr:col>
      <xdr:colOff>47160</xdr:colOff>
      <xdr:row>22</xdr:row>
      <xdr:rowOff>13320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31840" y="441360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21</xdr:row>
      <xdr:rowOff>203400</xdr:rowOff>
    </xdr:from>
    <xdr:to>
      <xdr:col>4</xdr:col>
      <xdr:colOff>47160</xdr:colOff>
      <xdr:row>22</xdr:row>
      <xdr:rowOff>203400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31840" y="46036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22</xdr:row>
      <xdr:rowOff>203400</xdr:rowOff>
    </xdr:from>
    <xdr:to>
      <xdr:col>4</xdr:col>
      <xdr:colOff>47160</xdr:colOff>
      <xdr:row>23</xdr:row>
      <xdr:rowOff>203400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2031840" y="481320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23</xdr:row>
      <xdr:rowOff>203400</xdr:rowOff>
    </xdr:from>
    <xdr:to>
      <xdr:col>4</xdr:col>
      <xdr:colOff>58680</xdr:colOff>
      <xdr:row>24</xdr:row>
      <xdr:rowOff>203040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2031840" y="5022720"/>
          <a:ext cx="3520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25</xdr:row>
      <xdr:rowOff>12960</xdr:rowOff>
    </xdr:from>
    <xdr:to>
      <xdr:col>4</xdr:col>
      <xdr:colOff>35280</xdr:colOff>
      <xdr:row>26</xdr:row>
      <xdr:rowOff>13320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2031840" y="52516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26</xdr:row>
      <xdr:rowOff>13320</xdr:rowOff>
    </xdr:from>
    <xdr:to>
      <xdr:col>4</xdr:col>
      <xdr:colOff>35280</xdr:colOff>
      <xdr:row>27</xdr:row>
      <xdr:rowOff>13320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31840" y="54615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27</xdr:row>
      <xdr:rowOff>13320</xdr:rowOff>
    </xdr:from>
    <xdr:to>
      <xdr:col>4</xdr:col>
      <xdr:colOff>35280</xdr:colOff>
      <xdr:row>28</xdr:row>
      <xdr:rowOff>13320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31840" y="56710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28</xdr:row>
      <xdr:rowOff>13320</xdr:rowOff>
    </xdr:from>
    <xdr:to>
      <xdr:col>4</xdr:col>
      <xdr:colOff>35280</xdr:colOff>
      <xdr:row>28</xdr:row>
      <xdr:rowOff>209520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31840" y="5880600"/>
          <a:ext cx="32868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29</xdr:row>
      <xdr:rowOff>13320</xdr:rowOff>
    </xdr:from>
    <xdr:to>
      <xdr:col>4</xdr:col>
      <xdr:colOff>35280</xdr:colOff>
      <xdr:row>30</xdr:row>
      <xdr:rowOff>13320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31840" y="60901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59040</xdr:colOff>
      <xdr:row>29</xdr:row>
      <xdr:rowOff>203040</xdr:rowOff>
    </xdr:from>
    <xdr:to>
      <xdr:col>4</xdr:col>
      <xdr:colOff>47160</xdr:colOff>
      <xdr:row>30</xdr:row>
      <xdr:rowOff>209880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43720" y="6279840"/>
          <a:ext cx="328680" cy="21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30</xdr:row>
      <xdr:rowOff>203040</xdr:rowOff>
    </xdr:from>
    <xdr:to>
      <xdr:col>4</xdr:col>
      <xdr:colOff>47160</xdr:colOff>
      <xdr:row>31</xdr:row>
      <xdr:rowOff>209880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31840" y="6489360"/>
          <a:ext cx="340560" cy="21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47160</xdr:colOff>
      <xdr:row>32</xdr:row>
      <xdr:rowOff>13320</xdr:rowOff>
    </xdr:from>
    <xdr:to>
      <xdr:col>4</xdr:col>
      <xdr:colOff>35280</xdr:colOff>
      <xdr:row>33</xdr:row>
      <xdr:rowOff>13320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2031840" y="6718680"/>
          <a:ext cx="328680" cy="20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Q14" activeCellId="0" sqref="Q14"/>
    </sheetView>
  </sheetViews>
  <sheetFormatPr defaultRowHeight="10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29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17" t="s">
        <v>8</v>
      </c>
      <c r="J3" s="17" t="s">
        <v>9</v>
      </c>
      <c r="K3" s="17"/>
      <c r="L3" s="17" t="s">
        <v>10</v>
      </c>
      <c r="M3" s="17"/>
      <c r="N3" s="20"/>
      <c r="O3" s="21" t="s">
        <v>11</v>
      </c>
      <c r="P3" s="21"/>
      <c r="Q3" s="21"/>
      <c r="R3" s="21"/>
      <c r="S3" s="17" t="s">
        <v>12</v>
      </c>
      <c r="T3" s="17"/>
      <c r="U3" s="22" t="s">
        <v>7</v>
      </c>
      <c r="V3" s="22"/>
      <c r="W3" s="22"/>
      <c r="X3" s="19"/>
      <c r="Y3" s="23"/>
      <c r="Z3" s="17" t="s">
        <v>8</v>
      </c>
      <c r="AA3" s="17" t="s">
        <v>9</v>
      </c>
      <c r="AB3" s="17"/>
      <c r="AC3" s="17" t="s">
        <v>10</v>
      </c>
      <c r="AD3" s="17"/>
      <c r="AE3" s="20"/>
      <c r="AF3" s="24" t="s">
        <v>11</v>
      </c>
      <c r="AG3" s="24"/>
      <c r="AH3" s="24"/>
      <c r="AI3" s="24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5" t="s">
        <v>22</v>
      </c>
      <c r="AZ3" s="25" t="s">
        <v>23</v>
      </c>
      <c r="BA3" s="25" t="s">
        <v>23</v>
      </c>
      <c r="BB3" s="25" t="s">
        <v>24</v>
      </c>
      <c r="BF3" s="25" t="s">
        <v>22</v>
      </c>
      <c r="BG3" s="25" t="s">
        <v>23</v>
      </c>
      <c r="BH3" s="25" t="s">
        <v>23</v>
      </c>
      <c r="BI3" s="25" t="s">
        <v>24</v>
      </c>
      <c r="BJ3" s="25"/>
      <c r="BM3" s="26" t="s">
        <v>25</v>
      </c>
      <c r="BN3" s="25" t="s">
        <v>23</v>
      </c>
      <c r="BO3" s="25" t="s">
        <v>26</v>
      </c>
      <c r="BP3" s="25" t="s">
        <v>27</v>
      </c>
      <c r="BQ3" s="25" t="s">
        <v>28</v>
      </c>
      <c r="BR3" s="25" t="s">
        <v>29</v>
      </c>
      <c r="BS3" s="25" t="s">
        <v>30</v>
      </c>
      <c r="BT3" s="25" t="s">
        <v>31</v>
      </c>
      <c r="BU3" s="26" t="s">
        <v>32</v>
      </c>
      <c r="BX3" s="26" t="s">
        <v>33</v>
      </c>
      <c r="BY3" s="26" t="s">
        <v>23</v>
      </c>
      <c r="BZ3" s="25" t="s">
        <v>26</v>
      </c>
      <c r="CA3" s="25" t="s">
        <v>27</v>
      </c>
      <c r="CB3" s="25" t="s">
        <v>28</v>
      </c>
      <c r="CC3" s="25" t="s">
        <v>29</v>
      </c>
      <c r="CD3" s="25" t="s">
        <v>30</v>
      </c>
      <c r="CE3" s="25" t="s">
        <v>31</v>
      </c>
      <c r="CF3" s="26" t="s">
        <v>34</v>
      </c>
      <c r="CI3" s="26" t="s">
        <v>25</v>
      </c>
      <c r="CJ3" s="26" t="s">
        <v>35</v>
      </c>
      <c r="CK3" s="26" t="s">
        <v>36</v>
      </c>
      <c r="CL3" s="26" t="s">
        <v>37</v>
      </c>
      <c r="CN3" s="26" t="s">
        <v>33</v>
      </c>
      <c r="CO3" s="26" t="s">
        <v>35</v>
      </c>
      <c r="CP3" s="26" t="s">
        <v>36</v>
      </c>
      <c r="CQ3" s="26" t="s">
        <v>37</v>
      </c>
    </row>
    <row r="4" customFormat="false" ht="19.5" hidden="false" customHeight="true" outlineLevel="0" collapsed="false">
      <c r="A4" s="27"/>
      <c r="B4" s="28"/>
      <c r="C4" s="29" t="str">
        <f aca="false">WC_A1</f>
        <v>Brasil</v>
      </c>
      <c r="D4" s="30" t="n">
        <v>3</v>
      </c>
      <c r="E4" s="31" t="s">
        <v>38</v>
      </c>
      <c r="F4" s="30" t="n">
        <v>1</v>
      </c>
      <c r="G4" s="32" t="str">
        <f aca="false">WC_A2</f>
        <v>Croacia</v>
      </c>
      <c r="H4" s="33"/>
      <c r="I4" s="34" t="s">
        <v>39</v>
      </c>
      <c r="J4" s="34" t="n">
        <v>41802</v>
      </c>
      <c r="K4" s="34"/>
      <c r="L4" s="35" t="n">
        <v>0.625</v>
      </c>
      <c r="M4" s="35"/>
      <c r="N4" s="36"/>
      <c r="O4" s="37" t="n">
        <v>3</v>
      </c>
      <c r="P4" s="38"/>
      <c r="Q4" s="37" t="n">
        <v>1</v>
      </c>
      <c r="R4" s="39"/>
      <c r="S4" s="28"/>
      <c r="T4" s="29" t="str">
        <f aca="false">WC_E1</f>
        <v>Suiza</v>
      </c>
      <c r="U4" s="30" t="n">
        <v>1</v>
      </c>
      <c r="V4" s="31" t="s">
        <v>38</v>
      </c>
      <c r="W4" s="30" t="n">
        <v>1</v>
      </c>
      <c r="X4" s="32" t="str">
        <f aca="false">WC_E2</f>
        <v>Ecuador</v>
      </c>
      <c r="Y4" s="28"/>
      <c r="Z4" s="34" t="s">
        <v>40</v>
      </c>
      <c r="AA4" s="34" t="n">
        <v>41805</v>
      </c>
      <c r="AB4" s="34"/>
      <c r="AC4" s="35" t="n">
        <v>0.458333333333333</v>
      </c>
      <c r="AD4" s="35"/>
      <c r="AE4" s="36"/>
      <c r="AF4" s="40" t="n">
        <v>2</v>
      </c>
      <c r="AG4" s="38"/>
      <c r="AH4" s="37" t="n">
        <v>1</v>
      </c>
      <c r="AI4" s="41"/>
      <c r="AJ4" s="42" t="n">
        <f aca="false">IF(OR(O4="",Q4=""),"",SUM(AO4,AQ4,AP4,AR4))</f>
        <v>5</v>
      </c>
      <c r="AK4" s="6" t="str">
        <f aca="false">IF(D4&gt;F4,"V",IF(D4=F4,"E","D"))</f>
        <v>V</v>
      </c>
      <c r="AL4" s="6" t="str">
        <f aca="false">IF(U4&gt;W4,"V",IF(U4=W4,"E","D"))</f>
        <v>E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2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0</v>
      </c>
      <c r="BF4" s="6" t="str">
        <f aca="false">T4</f>
        <v>Suiza</v>
      </c>
      <c r="BG4" s="6" t="n">
        <f aca="false">IF(AL4="V",3,IF(AL4="E",1,0))</f>
        <v>1</v>
      </c>
      <c r="BH4" s="6" t="n">
        <f aca="false">IF(AL4="V",0,IF(AL4="E",1,3))</f>
        <v>1</v>
      </c>
      <c r="BI4" s="6" t="str">
        <f aca="false">X4</f>
        <v>Ecuador</v>
      </c>
      <c r="BJ4" s="6" t="n">
        <f aca="false">W4-U4</f>
        <v>0</v>
      </c>
      <c r="BL4" s="43" t="s">
        <v>42</v>
      </c>
      <c r="BM4" s="44" t="str">
        <f aca="false">WC_A1</f>
        <v>Brasil</v>
      </c>
      <c r="BN4" s="6" t="n">
        <f aca="false">SUMIF(AY$4:AY$9,BM4,AZ$4:AZ$9)+SUMIF(BB$4:BB$9,BM4,BA$4:BA$9)</f>
        <v>7</v>
      </c>
      <c r="BO4" s="6" t="n">
        <f aca="false">SUMIF(AY$4:AY$9,BM4,AX$4:AX$9)+SUMIF(BB$4:BB$9,BM4,BC$4:BC$9)</f>
        <v>5</v>
      </c>
      <c r="BP4" s="6" t="n">
        <f aca="false">SUMIF(C4:C9,BM4,D4:D9)+SUMIF(G4:G9,BM4,F4:F9)</f>
        <v>7</v>
      </c>
      <c r="BQ4" s="6" t="n">
        <f aca="false">CM4</f>
        <v>0.004</v>
      </c>
      <c r="BR4" s="45" t="n">
        <f aca="false">BS4+BQ4</f>
        <v>1.02828571428571</v>
      </c>
      <c r="BS4" s="46" t="n">
        <f aca="false">(BN4/MAX(ABS(BN$4:BN$7)))+((BO4/MAX(ABS(BO$4:BO$7)))/50)+((BP4/MAX(ABS(BP$4:BP$7)))/100)</f>
        <v>1.02428571428571</v>
      </c>
      <c r="BT4" s="47" t="n">
        <f aca="false">RANK(BR4,BR4:BR7)</f>
        <v>1</v>
      </c>
      <c r="BU4" s="44" t="str">
        <f aca="true">OFFSET(BM4,MATCH(SMALL(BT4:BT7,ROW()-ROW(BT4)+1),BT4:BT7,0)-1,0)</f>
        <v>Brasil</v>
      </c>
      <c r="BW4" s="43" t="s">
        <v>42</v>
      </c>
      <c r="BX4" s="44" t="str">
        <f aca="false">WC_E1</f>
        <v>Suiza</v>
      </c>
      <c r="BY4" s="6" t="n">
        <f aca="false">SUMIF(BF$4:BF$9,BX4,BG$4:BG$9)+SUMIF(BI$4:BI$9,BX4,BH$4:BH$9)</f>
        <v>4</v>
      </c>
      <c r="BZ4" s="6" t="n">
        <f aca="false">SUMIF(BF$4:BF$9,BX4,BE$4:BE$9)+SUMIF(BI$4:BI$9,BX4,BJ$4:BJ$9)</f>
        <v>1</v>
      </c>
      <c r="CA4" s="6" t="n">
        <f aca="false">SUMIF(T4:T9,BX4,U4:U9)+SUMIF(X4:X9,BX4,W4:W9)</f>
        <v>3</v>
      </c>
      <c r="CB4" s="6" t="n">
        <f aca="false">CR4</f>
        <v>0.004</v>
      </c>
      <c r="CC4" s="48" t="n">
        <f aca="false">CD4+CB4</f>
        <v>0.587928571428571</v>
      </c>
      <c r="CD4" s="46" t="n">
        <f aca="false">(BY4/MAX(ABS(BY$4:BY$7)))+((BZ4/MAX(ABS(BZ$4:BZ$7)))/50)+((CA4/MAX(ABS(CA$4:CA$7)))/100)</f>
        <v>0.583928571428571</v>
      </c>
      <c r="CE4" s="47" t="n">
        <f aca="false">RANK(CC4,CC4:CC7)</f>
        <v>3</v>
      </c>
      <c r="CF4" s="44" t="str">
        <f aca="true">OFFSET(BX4,MATCH(SMALL(CE4:CE7,ROW()-ROW(CE4)+1),CE4:CE7,0)-1,0)</f>
        <v>Francia</v>
      </c>
      <c r="CI4" s="44" t="str">
        <f aca="false">WC_A1</f>
        <v>Brasil</v>
      </c>
      <c r="CJ4" s="6"/>
      <c r="CK4" s="6"/>
      <c r="CL4" s="6"/>
      <c r="CM4" s="6" t="n">
        <v>0.004</v>
      </c>
      <c r="CN4" s="44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7"/>
      <c r="B5" s="49"/>
      <c r="C5" s="50" t="str">
        <f aca="false">WC_A3</f>
        <v>Mexico</v>
      </c>
      <c r="D5" s="30" t="n">
        <v>0</v>
      </c>
      <c r="E5" s="31" t="s">
        <v>38</v>
      </c>
      <c r="F5" s="30" t="n">
        <v>1</v>
      </c>
      <c r="G5" s="51" t="str">
        <f aca="false">WC_A4</f>
        <v>Camerun</v>
      </c>
      <c r="H5" s="52"/>
      <c r="I5" s="53" t="s">
        <v>43</v>
      </c>
      <c r="J5" s="53" t="n">
        <v>41803</v>
      </c>
      <c r="K5" s="53"/>
      <c r="L5" s="54" t="n">
        <v>0.458333333333333</v>
      </c>
      <c r="M5" s="54"/>
      <c r="N5" s="55"/>
      <c r="O5" s="37" t="n">
        <v>1</v>
      </c>
      <c r="P5" s="38"/>
      <c r="Q5" s="37" t="n">
        <v>0</v>
      </c>
      <c r="R5" s="39"/>
      <c r="S5" s="49"/>
      <c r="T5" s="50" t="str">
        <f aca="false">WC_E3</f>
        <v>Francia</v>
      </c>
      <c r="U5" s="30" t="n">
        <v>1</v>
      </c>
      <c r="V5" s="56" t="s">
        <v>38</v>
      </c>
      <c r="W5" s="30" t="n">
        <v>0</v>
      </c>
      <c r="X5" s="51" t="str">
        <f aca="false">WC_E4</f>
        <v>Honduras</v>
      </c>
      <c r="Y5" s="57"/>
      <c r="Z5" s="53" t="s">
        <v>44</v>
      </c>
      <c r="AA5" s="53" t="n">
        <v>41805</v>
      </c>
      <c r="AB5" s="53"/>
      <c r="AC5" s="54" t="n">
        <v>0.583333333333333</v>
      </c>
      <c r="AD5" s="54"/>
      <c r="AE5" s="55"/>
      <c r="AF5" s="40" t="n">
        <v>3</v>
      </c>
      <c r="AG5" s="38"/>
      <c r="AH5" s="37" t="n">
        <v>0</v>
      </c>
      <c r="AI5" s="41"/>
      <c r="AJ5" s="42" t="n">
        <f aca="false">IF(OR(O5="",Q5=""),"",SUM(AO5,AQ5,AP5,AR5))</f>
        <v>3</v>
      </c>
      <c r="AK5" s="6" t="str">
        <f aca="false">IF(D5&gt;F5,"V",IF(D5=F5,"E","D"))</f>
        <v>D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-1</v>
      </c>
      <c r="AY5" s="6" t="str">
        <f aca="false">C5</f>
        <v>Mexico</v>
      </c>
      <c r="AZ5" s="6" t="n">
        <f aca="false">IF(AK5="V",3,IF(AK5="E",1,0))</f>
        <v>0</v>
      </c>
      <c r="BA5" s="6" t="n">
        <f aca="false">IF(AK5="V",0,IF(AK5="E",1,3))</f>
        <v>3</v>
      </c>
      <c r="BB5" s="6" t="str">
        <f aca="false">G5</f>
        <v>Camerun</v>
      </c>
      <c r="BC5" s="5" t="n">
        <f aca="false">F5-D5</f>
        <v>1</v>
      </c>
      <c r="BE5" s="5" t="n">
        <f aca="false">U5-W5</f>
        <v>1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-1</v>
      </c>
      <c r="BL5" s="58" t="s">
        <v>46</v>
      </c>
      <c r="BM5" s="44" t="str">
        <f aca="false">WC_A2</f>
        <v>Croacia</v>
      </c>
      <c r="BN5" s="6" t="n">
        <f aca="false">SUMIF(AY$4:AY$9,BM5,AZ$4:AZ$9)+SUMIF(BB$4:BB$9,BM5,BA$4:BA$9)</f>
        <v>4</v>
      </c>
      <c r="BO5" s="6" t="n">
        <f aca="false">SUMIF(AY$4:AY$9,BM5,AX$4:AX$9)+SUMIF(BB$4:BB$9,BM5,BC$4:BC$9)</f>
        <v>1</v>
      </c>
      <c r="BP5" s="6" t="n">
        <f aca="false">SUMIF(C4:C9,BM5,D4:D9)+SUMIF(G4:G9,BM5,F4:F9)</f>
        <v>5</v>
      </c>
      <c r="BQ5" s="6" t="n">
        <f aca="false">CM5</f>
        <v>0.003</v>
      </c>
      <c r="BR5" s="48" t="n">
        <f aca="false">BS5+BQ5</f>
        <v>0.584428571428571</v>
      </c>
      <c r="BS5" s="46" t="n">
        <f aca="false">(BN5/MAX(ABS(BN$4:BN$7)))+((BO5/MAX(ABS(BO$4:BO$7)))/50)+((BP5/MAX(ABS(BP$4:BP$7)))/100)</f>
        <v>0.581428571428571</v>
      </c>
      <c r="BT5" s="47" t="n">
        <f aca="false">RANK(BR5,BR4:BR7)</f>
        <v>3</v>
      </c>
      <c r="BU5" s="44" t="str">
        <f aca="true">OFFSET(BM4,MATCH(SMALL(BT4:BT7,ROW()-ROW(BT4)+1),BT4:BT7,0)-1,0)</f>
        <v>Camerun</v>
      </c>
      <c r="BW5" s="58" t="s">
        <v>46</v>
      </c>
      <c r="BX5" s="44" t="str">
        <f aca="false">WC_E2</f>
        <v>Ecuador</v>
      </c>
      <c r="BY5" s="6" t="n">
        <f aca="false">SUMIF(BF$4:BF$9,BX5,BG$4:BG$9)+SUMIF(BI$4:BI$9,BX5,BH$4:BH$9)</f>
        <v>5</v>
      </c>
      <c r="BZ5" s="6" t="n">
        <f aca="false">SUMIF(BF$4:BF$9,BX5,BE$4:BE$9)+SUMIF(BI$4:BI$9,BX5,BJ$4:BJ$9)</f>
        <v>1</v>
      </c>
      <c r="CA5" s="6" t="n">
        <f aca="false">SUMIF(T4:T9,BX5,U4:U9)+SUMIF(X4:X9,BX5,W4:W9)</f>
        <v>4</v>
      </c>
      <c r="CB5" s="6" t="n">
        <f aca="false">CR5</f>
        <v>0.003</v>
      </c>
      <c r="CC5" s="48" t="n">
        <f aca="false">CD5+CB5</f>
        <v>0.732285714285714</v>
      </c>
      <c r="CD5" s="46" t="n">
        <f aca="false">(BY5/MAX(ABS(BY$4:BY$7)))+((BZ5/MAX(ABS(BZ$4:BZ$7)))/50)+((CA5/MAX(ABS(CA$4:CA$7)))/100)</f>
        <v>0.729285714285714</v>
      </c>
      <c r="CE5" s="47" t="n">
        <f aca="false">RANK(CC5,CC4:CC7)</f>
        <v>2</v>
      </c>
      <c r="CF5" s="44" t="str">
        <f aca="true">OFFSET(BX4,MATCH(SMALL(CE4:CE7,ROW()-ROW(CE4)+1),CE4:CE7,0)-1,0)</f>
        <v>Ecuador</v>
      </c>
      <c r="CI5" s="44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4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7"/>
      <c r="B6" s="59"/>
      <c r="C6" s="50" t="str">
        <f aca="false">WC_A1</f>
        <v>Brasil</v>
      </c>
      <c r="D6" s="30" t="n">
        <v>3</v>
      </c>
      <c r="E6" s="31" t="s">
        <v>38</v>
      </c>
      <c r="F6" s="30" t="n">
        <v>0</v>
      </c>
      <c r="G6" s="51" t="str">
        <f aca="false">WC_A3</f>
        <v>Mexico</v>
      </c>
      <c r="H6" s="52"/>
      <c r="I6" s="53" t="s">
        <v>47</v>
      </c>
      <c r="J6" s="53" t="n">
        <v>41807</v>
      </c>
      <c r="K6" s="53"/>
      <c r="L6" s="54" t="n">
        <v>0.583333333333333</v>
      </c>
      <c r="M6" s="54"/>
      <c r="N6" s="55"/>
      <c r="O6" s="37" t="n">
        <v>0</v>
      </c>
      <c r="P6" s="38"/>
      <c r="Q6" s="37" t="n">
        <v>0</v>
      </c>
      <c r="R6" s="39"/>
      <c r="S6" s="59"/>
      <c r="T6" s="50" t="str">
        <f aca="false">WC_E1</f>
        <v>Suiza</v>
      </c>
      <c r="U6" s="30" t="n">
        <v>0</v>
      </c>
      <c r="V6" s="56" t="s">
        <v>38</v>
      </c>
      <c r="W6" s="30" t="n">
        <v>1</v>
      </c>
      <c r="X6" s="51" t="str">
        <f aca="false">WC_E3</f>
        <v>Francia</v>
      </c>
      <c r="Y6" s="59"/>
      <c r="Z6" s="53" t="s">
        <v>48</v>
      </c>
      <c r="AA6" s="53" t="n">
        <v>41810</v>
      </c>
      <c r="AB6" s="53"/>
      <c r="AC6" s="54" t="n">
        <v>0.583333333333333</v>
      </c>
      <c r="AD6" s="54"/>
      <c r="AE6" s="55"/>
      <c r="AF6" s="40"/>
      <c r="AG6" s="38"/>
      <c r="AH6" s="37"/>
      <c r="AI6" s="41"/>
      <c r="AJ6" s="42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3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-3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58" t="s">
        <v>50</v>
      </c>
      <c r="BM6" s="44" t="str">
        <f aca="false">WC_A3</f>
        <v>Mexico</v>
      </c>
      <c r="BN6" s="6" t="n">
        <f aca="false">SUMIF(AY$4:AY$9,BM6,AZ$4:AZ$9)+SUMIF(BB$4:BB$9,BM6,BA$4:BA$9)</f>
        <v>0</v>
      </c>
      <c r="BO6" s="6" t="n">
        <f aca="false">SUMIF(AY$4:AY$9,BM6,AX$4:AX$9)+SUMIF(BB$4:BB$9,BM6,BC$4:BC$9)</f>
        <v>-7</v>
      </c>
      <c r="BP6" s="6" t="n">
        <f aca="false">SUMIF(C4:C9,BM6,D4:D9)+SUMIF(G4:G9,BM6,F4:F9)</f>
        <v>0</v>
      </c>
      <c r="BQ6" s="6" t="n">
        <f aca="false">CM6</f>
        <v>0.002</v>
      </c>
      <c r="BR6" s="48" t="n">
        <f aca="false">BS6+BQ6</f>
        <v>-0.018</v>
      </c>
      <c r="BS6" s="46" t="n">
        <f aca="false">(BN6/MAX(ABS(BN$4:BN$7)))+((BO6/MAX(ABS(BO$4:BO$7)))/50)+((BP6/MAX(ABS(BP$4:BP$7)))/100)</f>
        <v>-0.02</v>
      </c>
      <c r="BT6" s="47" t="n">
        <f aca="false">RANK(BR6,BR4:BR7)</f>
        <v>4</v>
      </c>
      <c r="BU6" s="44" t="str">
        <f aca="true">OFFSET(BM4,MATCH(SMALL(BT4:BT7,ROW()-ROW(BT4)+1),BT4:BT7,0)-1,0)</f>
        <v>Croacia</v>
      </c>
      <c r="BW6" s="58" t="s">
        <v>50</v>
      </c>
      <c r="BX6" s="44" t="str">
        <f aca="false">WC_E3</f>
        <v>Francia</v>
      </c>
      <c r="BY6" s="6" t="n">
        <f aca="false">SUMIF(BF$4:BF$9,BX6,BG$4:BG$9)+SUMIF(BI$4:BI$9,BX6,BH$4:BH$9)</f>
        <v>7</v>
      </c>
      <c r="BZ6" s="6" t="n">
        <f aca="false">SUMIF(BF$4:BF$9,BX6,BE$4:BE$9)+SUMIF(BI$4:BI$9,BX6,BJ$4:BJ$9)</f>
        <v>2</v>
      </c>
      <c r="CA6" s="6" t="n">
        <f aca="false">SUMIF(T4:T9,BX6,U4:U9)+SUMIF(X4:X9,BX6,W4:W9)</f>
        <v>3</v>
      </c>
      <c r="CB6" s="6" t="n">
        <f aca="false">CR6</f>
        <v>0.002</v>
      </c>
      <c r="CC6" s="48" t="n">
        <f aca="false">CD6+CB6</f>
        <v>1.0195</v>
      </c>
      <c r="CD6" s="46" t="n">
        <f aca="false">(BY6/MAX(ABS(BY$4:BY$7)))+((BZ6/MAX(ABS(BZ$4:BZ$7)))/50)+((CA6/MAX(ABS(CA$4:CA$7)))/100)</f>
        <v>1.0175</v>
      </c>
      <c r="CE6" s="47" t="n">
        <f aca="false">RANK(CC6,CC4:CC7)</f>
        <v>1</v>
      </c>
      <c r="CF6" s="44" t="str">
        <f aca="true">OFFSET(BX4,MATCH(SMALL(CE4:CE7,ROW()-ROW(CE4)+1),CE4:CE7,0)-1,0)</f>
        <v>Suiza</v>
      </c>
      <c r="CI6" s="44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4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7"/>
      <c r="B7" s="49"/>
      <c r="C7" s="50" t="str">
        <f aca="false">WC_A4</f>
        <v>Camerun</v>
      </c>
      <c r="D7" s="30" t="n">
        <v>1</v>
      </c>
      <c r="E7" s="31" t="s">
        <v>38</v>
      </c>
      <c r="F7" s="30" t="n">
        <v>1</v>
      </c>
      <c r="G7" s="51" t="str">
        <f aca="false">WC_A2</f>
        <v>Croacia</v>
      </c>
      <c r="H7" s="52"/>
      <c r="I7" s="53" t="s">
        <v>51</v>
      </c>
      <c r="J7" s="53" t="n">
        <v>41808</v>
      </c>
      <c r="K7" s="53"/>
      <c r="L7" s="54" t="n">
        <v>0.666666666666667</v>
      </c>
      <c r="M7" s="54"/>
      <c r="N7" s="55"/>
      <c r="O7" s="37" t="n">
        <v>0</v>
      </c>
      <c r="P7" s="38"/>
      <c r="Q7" s="37" t="n">
        <v>4</v>
      </c>
      <c r="R7" s="39"/>
      <c r="S7" s="49"/>
      <c r="T7" s="50" t="str">
        <f aca="false">WC_E4</f>
        <v>Honduras</v>
      </c>
      <c r="U7" s="30" t="n">
        <v>1</v>
      </c>
      <c r="V7" s="56" t="s">
        <v>38</v>
      </c>
      <c r="W7" s="30" t="n">
        <v>2</v>
      </c>
      <c r="X7" s="51" t="str">
        <f aca="false">WC_E2</f>
        <v>Ecuador</v>
      </c>
      <c r="Y7" s="49"/>
      <c r="Z7" s="53" t="s">
        <v>52</v>
      </c>
      <c r="AA7" s="53" t="n">
        <v>41810</v>
      </c>
      <c r="AB7" s="53"/>
      <c r="AC7" s="54" t="n">
        <v>0.708333333333333</v>
      </c>
      <c r="AD7" s="54"/>
      <c r="AE7" s="55"/>
      <c r="AF7" s="40"/>
      <c r="AG7" s="38"/>
      <c r="AH7" s="37"/>
      <c r="AI7" s="41"/>
      <c r="AJ7" s="42" t="n">
        <f aca="false">IF(OR(O7="",Q7=""),"",SUM(AO7,AQ7,AP7,AR7))</f>
        <v>0</v>
      </c>
      <c r="AK7" s="6" t="str">
        <f aca="false">IF(D7&gt;F7,"V",IF(D7=F7,"E","D"))</f>
        <v>E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0</v>
      </c>
      <c r="AY7" s="6" t="str">
        <f aca="false">C7</f>
        <v>Camerun</v>
      </c>
      <c r="AZ7" s="6" t="n">
        <f aca="false">IF(AK7="V",3,IF(AK7="E",1,0))</f>
        <v>1</v>
      </c>
      <c r="BA7" s="6" t="n">
        <f aca="false">IF(AK7="V",0,IF(AK7="E",1,3))</f>
        <v>1</v>
      </c>
      <c r="BB7" s="6" t="str">
        <f aca="false">G7</f>
        <v>Croacia</v>
      </c>
      <c r="BC7" s="5" t="n">
        <f aca="false">F7-D7</f>
        <v>0</v>
      </c>
      <c r="BE7" s="5" t="n">
        <f aca="false">U7-W7</f>
        <v>-1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1</v>
      </c>
      <c r="BL7" s="58" t="s">
        <v>54</v>
      </c>
      <c r="BM7" s="44" t="str">
        <f aca="false">WC_A4</f>
        <v>Camerun</v>
      </c>
      <c r="BN7" s="6" t="n">
        <f aca="false">SUMIF(AY$4:AY$9,BM7,AZ$4:AZ$9)+SUMIF(BB$4:BB$9,BM7,BA$4:BA$9)</f>
        <v>5</v>
      </c>
      <c r="BO7" s="6" t="n">
        <f aca="false">SUMIF(AY$4:AY$9,BM7,AX$4:AX$9)+SUMIF(BB$4:BB$9,BM7,BC$4:BC$9)</f>
        <v>1</v>
      </c>
      <c r="BP7" s="6" t="n">
        <f aca="false">SUMIF(C4:C9,BM7,D4:D9)+SUMIF(G4:G9,BM7,F4:F9)</f>
        <v>3</v>
      </c>
      <c r="BQ7" s="6" t="n">
        <f aca="false">CM7</f>
        <v>0.001</v>
      </c>
      <c r="BR7" s="48" t="n">
        <f aca="false">BS7+BQ7</f>
        <v>0.722428571428572</v>
      </c>
      <c r="BS7" s="46" t="n">
        <f aca="false">(BN7/MAX(ABS(BN$4:BN$7)))+((BO7/MAX(ABS(BO$4:BO$7)))/50)+((BP7/MAX(ABS(BP$4:BP$7)))/100)</f>
        <v>0.721428571428572</v>
      </c>
      <c r="BT7" s="47" t="n">
        <f aca="false">RANK(BR7,BR4:BR7)</f>
        <v>2</v>
      </c>
      <c r="BU7" s="44" t="str">
        <f aca="true">OFFSET(BM4,MATCH(SMALL(BT4:BT7,ROW()-ROW(BT4)+1),BT4:BT7,0)-1,0)</f>
        <v>Mexico</v>
      </c>
      <c r="BW7" s="58" t="s">
        <v>54</v>
      </c>
      <c r="BX7" s="44" t="str">
        <f aca="false">WC_E4</f>
        <v>Honduras</v>
      </c>
      <c r="BY7" s="6" t="n">
        <f aca="false">SUMIF(BF$4:BF$9,BX7,BG$4:BG$9)+SUMIF(BI$4:BI$9,BX7,BH$4:BH$9)</f>
        <v>0</v>
      </c>
      <c r="BZ7" s="6" t="n">
        <f aca="false">SUMIF(BF$4:BF$9,BX7,BE$4:BE$9)+SUMIF(BI$4:BI$9,BX7,BJ$4:BJ$9)</f>
        <v>-4</v>
      </c>
      <c r="CA7" s="6" t="n">
        <f aca="false">SUMIF(T4:T9,BX7,U4:U9)+SUMIF(X4:X9,BX7,W4:W9)</f>
        <v>1</v>
      </c>
      <c r="CB7" s="6" t="n">
        <f aca="false">CR7</f>
        <v>0.001</v>
      </c>
      <c r="CC7" s="48" t="n">
        <f aca="false">CD7+CB7</f>
        <v>-0.0165</v>
      </c>
      <c r="CD7" s="46" t="n">
        <f aca="false">(BY7/MAX(ABS(BY$4:BY$7)))+((BZ7/MAX(ABS(BZ$4:BZ$7)))/50)+((CA7/MAX(ABS(CA$4:CA$7)))/100)</f>
        <v>-0.0175</v>
      </c>
      <c r="CE7" s="47" t="n">
        <f aca="false">RANK(CC7,CC4:CC7)</f>
        <v>4</v>
      </c>
      <c r="CF7" s="44" t="str">
        <f aca="true">OFFSET(BX4,MATCH(SMALL(CE4:CE7,ROW()-ROW(CE4)+1),CE4:CE7,0)-1,0)</f>
        <v>Honduras</v>
      </c>
      <c r="CI7" s="44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4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7"/>
      <c r="B8" s="49"/>
      <c r="C8" s="50" t="str">
        <f aca="false">WC_A4</f>
        <v>Camerun</v>
      </c>
      <c r="D8" s="30" t="n">
        <v>1</v>
      </c>
      <c r="E8" s="31" t="s">
        <v>38</v>
      </c>
      <c r="F8" s="30" t="n">
        <v>1</v>
      </c>
      <c r="G8" s="51" t="str">
        <f aca="false">WC_A1</f>
        <v>Brasil</v>
      </c>
      <c r="H8" s="52"/>
      <c r="I8" s="53" t="s">
        <v>40</v>
      </c>
      <c r="J8" s="53" t="n">
        <v>41813</v>
      </c>
      <c r="K8" s="53"/>
      <c r="L8" s="54" t="n">
        <v>0.625</v>
      </c>
      <c r="M8" s="54"/>
      <c r="N8" s="55"/>
      <c r="O8" s="37"/>
      <c r="P8" s="38"/>
      <c r="Q8" s="37"/>
      <c r="R8" s="39"/>
      <c r="S8" s="49"/>
      <c r="T8" s="50" t="str">
        <f aca="false">WC_E4</f>
        <v>Honduras</v>
      </c>
      <c r="U8" s="30" t="n">
        <v>0</v>
      </c>
      <c r="V8" s="56" t="s">
        <v>38</v>
      </c>
      <c r="W8" s="30" t="n">
        <v>2</v>
      </c>
      <c r="X8" s="51" t="str">
        <f aca="false">WC_E1</f>
        <v>Suiza</v>
      </c>
      <c r="Y8" s="49"/>
      <c r="Z8" s="53" t="s">
        <v>51</v>
      </c>
      <c r="AA8" s="53" t="n">
        <v>41815</v>
      </c>
      <c r="AB8" s="53"/>
      <c r="AC8" s="54" t="n">
        <v>0.625</v>
      </c>
      <c r="AD8" s="54"/>
      <c r="AE8" s="55"/>
      <c r="AF8" s="40"/>
      <c r="AG8" s="38"/>
      <c r="AH8" s="37"/>
      <c r="AI8" s="41"/>
      <c r="AJ8" s="42" t="str">
        <f aca="false">IF(OR(O8="",Q8=""),"",SUM(AO8,AQ8,AP8,AR8))</f>
        <v/>
      </c>
      <c r="AK8" s="6" t="str">
        <f aca="false">IF(D8&gt;F8,"V",IF(D8=F8,"E","D"))</f>
        <v>E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0</v>
      </c>
      <c r="AY8" s="6" t="str">
        <f aca="false">C8</f>
        <v>Camerun</v>
      </c>
      <c r="AZ8" s="6" t="n">
        <f aca="false">IF(AK8="V",3,IF(AK8="E",1,0))</f>
        <v>1</v>
      </c>
      <c r="BA8" s="6" t="n">
        <f aca="false">IF(AK8="V",0,IF(AK8="E",1,3))</f>
        <v>1</v>
      </c>
      <c r="BB8" s="6" t="str">
        <f aca="false">G8</f>
        <v>Brasil</v>
      </c>
      <c r="BC8" s="5" t="n">
        <f aca="false">F8-D8</f>
        <v>0</v>
      </c>
      <c r="BE8" s="5" t="n">
        <f aca="false">U8-W8</f>
        <v>-2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2</v>
      </c>
      <c r="BL8" s="60"/>
      <c r="BM8" s="44"/>
      <c r="BR8" s="61"/>
      <c r="BW8" s="60"/>
      <c r="BY8" s="6"/>
      <c r="CC8" s="61"/>
      <c r="CI8" s="44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7"/>
      <c r="B9" s="62"/>
      <c r="C9" s="63" t="str">
        <f aca="false">WC_A2</f>
        <v>Croacia</v>
      </c>
      <c r="D9" s="30" t="n">
        <v>3</v>
      </c>
      <c r="E9" s="31" t="s">
        <v>38</v>
      </c>
      <c r="F9" s="30" t="n">
        <v>0</v>
      </c>
      <c r="G9" s="64" t="str">
        <f aca="false">WC_A3</f>
        <v>Mexico</v>
      </c>
      <c r="H9" s="65"/>
      <c r="I9" s="66" t="s">
        <v>56</v>
      </c>
      <c r="J9" s="66" t="n">
        <v>41813</v>
      </c>
      <c r="K9" s="66"/>
      <c r="L9" s="67" t="n">
        <v>0.625</v>
      </c>
      <c r="M9" s="67"/>
      <c r="N9" s="68"/>
      <c r="O9" s="37"/>
      <c r="P9" s="38"/>
      <c r="Q9" s="37"/>
      <c r="R9" s="39"/>
      <c r="S9" s="62"/>
      <c r="T9" s="63" t="str">
        <f aca="false">WC_E2</f>
        <v>Ecuador</v>
      </c>
      <c r="U9" s="30" t="n">
        <v>1</v>
      </c>
      <c r="V9" s="69" t="s">
        <v>38</v>
      </c>
      <c r="W9" s="30" t="n">
        <v>1</v>
      </c>
      <c r="X9" s="64" t="str">
        <f aca="false">WC_E3</f>
        <v>Francia</v>
      </c>
      <c r="Y9" s="62"/>
      <c r="Z9" s="66" t="s">
        <v>57</v>
      </c>
      <c r="AA9" s="53" t="n">
        <v>41815</v>
      </c>
      <c r="AB9" s="53"/>
      <c r="AC9" s="54" t="n">
        <v>0.625</v>
      </c>
      <c r="AD9" s="54"/>
      <c r="AE9" s="68"/>
      <c r="AF9" s="40"/>
      <c r="AG9" s="38"/>
      <c r="AH9" s="37"/>
      <c r="AI9" s="41"/>
      <c r="AJ9" s="70" t="str">
        <f aca="false">IF(OR(O9="",Q9=""),"",SUM(AO9,AQ9,AP9,AR9))</f>
        <v/>
      </c>
      <c r="AK9" s="6" t="str">
        <f aca="false">IF(D9&gt;F9,"V",IF(D9=F9,"E","D"))</f>
        <v>V</v>
      </c>
      <c r="AL9" s="6" t="str">
        <f aca="false">IF(U9&gt;W9,"V",IF(U9=W9,"E","D"))</f>
        <v>E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3</v>
      </c>
      <c r="AY9" s="6" t="str">
        <f aca="false">C9</f>
        <v>Croacia</v>
      </c>
      <c r="AZ9" s="6" t="n">
        <f aca="false">IF(AK9="V",3,IF(AK9="E",1,0))</f>
        <v>3</v>
      </c>
      <c r="BA9" s="6" t="n">
        <f aca="false">IF(AK9="V",0,IF(AK9="E",1,3))</f>
        <v>0</v>
      </c>
      <c r="BB9" s="6" t="str">
        <f aca="false">G9</f>
        <v>Mexico</v>
      </c>
      <c r="BC9" s="5" t="n">
        <f aca="false">F9-D9</f>
        <v>-3</v>
      </c>
      <c r="BE9" s="5" t="n">
        <f aca="false">U9-W9</f>
        <v>0</v>
      </c>
      <c r="BF9" s="6" t="str">
        <f aca="false">T9</f>
        <v>Ecuador</v>
      </c>
      <c r="BG9" s="6" t="n">
        <f aca="false">IF(AL9="V",3,IF(AL9="E",1,0))</f>
        <v>1</v>
      </c>
      <c r="BH9" s="6" t="n">
        <f aca="false">IF(AL9="V",0,IF(AL9="E",1,3))</f>
        <v>1</v>
      </c>
      <c r="BI9" s="6" t="str">
        <f aca="false">X9</f>
        <v>Francia</v>
      </c>
      <c r="BJ9" s="6" t="n">
        <f aca="false">W9-U9</f>
        <v>0</v>
      </c>
      <c r="BL9" s="60"/>
      <c r="BR9" s="61"/>
      <c r="BW9" s="60"/>
      <c r="BY9" s="6"/>
      <c r="CC9" s="61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7"/>
      <c r="B10" s="17" t="s">
        <v>58</v>
      </c>
      <c r="C10" s="17"/>
      <c r="D10" s="18" t="s">
        <v>7</v>
      </c>
      <c r="E10" s="18"/>
      <c r="F10" s="18"/>
      <c r="G10" s="18"/>
      <c r="H10" s="19"/>
      <c r="I10" s="17" t="s">
        <v>8</v>
      </c>
      <c r="J10" s="17" t="s">
        <v>9</v>
      </c>
      <c r="K10" s="17"/>
      <c r="L10" s="17" t="s">
        <v>10</v>
      </c>
      <c r="M10" s="17"/>
      <c r="N10" s="20"/>
      <c r="O10" s="71"/>
      <c r="P10" s="72"/>
      <c r="Q10" s="71"/>
      <c r="R10" s="73"/>
      <c r="S10" s="17" t="s">
        <v>59</v>
      </c>
      <c r="T10" s="17"/>
      <c r="U10" s="22" t="s">
        <v>7</v>
      </c>
      <c r="V10" s="22"/>
      <c r="W10" s="22"/>
      <c r="X10" s="19"/>
      <c r="Y10" s="23"/>
      <c r="Z10" s="17" t="s">
        <v>8</v>
      </c>
      <c r="AA10" s="17" t="s">
        <v>9</v>
      </c>
      <c r="AB10" s="17"/>
      <c r="AC10" s="17" t="s">
        <v>10</v>
      </c>
      <c r="AD10" s="17"/>
      <c r="AE10" s="20"/>
      <c r="AG10" s="72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0"/>
      <c r="BM10" s="26" t="s">
        <v>68</v>
      </c>
      <c r="BR10" s="61"/>
      <c r="BU10" s="26" t="s">
        <v>69</v>
      </c>
      <c r="BW10" s="60"/>
      <c r="BX10" s="26" t="s">
        <v>70</v>
      </c>
      <c r="BY10" s="6"/>
      <c r="CC10" s="61"/>
      <c r="CF10" s="26" t="s">
        <v>71</v>
      </c>
      <c r="CI10" s="26" t="s">
        <v>68</v>
      </c>
      <c r="CJ10" s="6"/>
      <c r="CK10" s="6"/>
      <c r="CL10" s="6"/>
      <c r="CN10" s="26" t="s">
        <v>70</v>
      </c>
      <c r="CO10" s="6"/>
      <c r="CP10" s="6"/>
      <c r="CQ10" s="6"/>
    </row>
    <row r="11" customFormat="false" ht="19.5" hidden="false" customHeight="true" outlineLevel="0" collapsed="false">
      <c r="A11" s="27"/>
      <c r="B11" s="74"/>
      <c r="C11" s="29" t="str">
        <f aca="false">WC_B1</f>
        <v>España</v>
      </c>
      <c r="D11" s="30" t="n">
        <v>1</v>
      </c>
      <c r="E11" s="31" t="s">
        <v>38</v>
      </c>
      <c r="F11" s="30" t="n">
        <v>0</v>
      </c>
      <c r="G11" s="32" t="str">
        <f aca="false">WC_B2</f>
        <v>Holanda</v>
      </c>
      <c r="H11" s="75"/>
      <c r="I11" s="34" t="s">
        <v>48</v>
      </c>
      <c r="J11" s="34" t="n">
        <v>41803</v>
      </c>
      <c r="K11" s="34"/>
      <c r="L11" s="35" t="n">
        <v>0.583333333333333</v>
      </c>
      <c r="M11" s="35"/>
      <c r="N11" s="36"/>
      <c r="O11" s="37" t="n">
        <v>1</v>
      </c>
      <c r="P11" s="38"/>
      <c r="Q11" s="37" t="n">
        <v>5</v>
      </c>
      <c r="R11" s="39"/>
      <c r="S11" s="74"/>
      <c r="T11" s="29" t="str">
        <f aca="false">WC_F1</f>
        <v>Argentina</v>
      </c>
      <c r="U11" s="30" t="n">
        <v>2</v>
      </c>
      <c r="V11" s="31" t="s">
        <v>38</v>
      </c>
      <c r="W11" s="30" t="n">
        <v>0</v>
      </c>
      <c r="X11" s="32" t="str">
        <f aca="false">WC_F2</f>
        <v>Bosnia Herzegovina</v>
      </c>
      <c r="Y11" s="74"/>
      <c r="Z11" s="34" t="s">
        <v>57</v>
      </c>
      <c r="AA11" s="53" t="n">
        <v>41805</v>
      </c>
      <c r="AB11" s="53"/>
      <c r="AC11" s="54" t="n">
        <v>0.708333333333333</v>
      </c>
      <c r="AD11" s="54"/>
      <c r="AE11" s="36"/>
      <c r="AF11" s="40" t="n">
        <v>2</v>
      </c>
      <c r="AG11" s="38"/>
      <c r="AH11" s="37" t="n">
        <v>1</v>
      </c>
      <c r="AJ11" s="42" t="n">
        <f aca="false">IF(OR(O11="",Q11=""),"",SUM(AO11,AQ11,AP11,AR11))</f>
        <v>3</v>
      </c>
      <c r="AK11" s="6" t="str">
        <f aca="false">IF(D11&gt;F11,"V",IF(D11=F11,"E","D"))</f>
        <v>V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1</v>
      </c>
      <c r="AY11" s="6" t="str">
        <f aca="false">C11</f>
        <v>España</v>
      </c>
      <c r="AZ11" s="6" t="n">
        <f aca="false">IF(AK11="V",3,IF(AK11="E",1,0))</f>
        <v>3</v>
      </c>
      <c r="BA11" s="6" t="n">
        <f aca="false">IF(AK11="V",0,IF(AK11="E",1,3))</f>
        <v>0</v>
      </c>
      <c r="BB11" s="6" t="str">
        <f aca="false">G11</f>
        <v>Holanda</v>
      </c>
      <c r="BC11" s="5" t="n">
        <f aca="false">F11-D11</f>
        <v>-1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3" t="s">
        <v>42</v>
      </c>
      <c r="BM11" s="44" t="str">
        <f aca="false">WC_B1</f>
        <v>España</v>
      </c>
      <c r="BN11" s="6" t="n">
        <f aca="false">SUMIF(AY$11:AY$16,BM11,AZ$11:AZ$16)+SUMIF(BB$11:BB$16,BM11,BA$11:BA$16)</f>
        <v>9</v>
      </c>
      <c r="BO11" s="6" t="n">
        <f aca="false">SUMIF(AY$11:AY$16,BM11,AX$11:AX$16)+SUMIF(BB$11:BB$16,BM11,BC$11:BC$16)</f>
        <v>5</v>
      </c>
      <c r="BP11" s="6" t="n">
        <f aca="false">SUMIF(C11:C16,BM11,D11:D16)+SUMIF(G11:G16,BM11,F11:F16)</f>
        <v>5</v>
      </c>
      <c r="BQ11" s="6" t="n">
        <f aca="false">CM11</f>
        <v>0.004</v>
      </c>
      <c r="BR11" s="48" t="n">
        <f aca="false">BS11+BQ11</f>
        <v>1.0265</v>
      </c>
      <c r="BS11" s="46" t="n">
        <f aca="false">(BN11/MAX(ABS(BN$11:BN$14)))+((BO11/MAX(ABS(BO$11:BO$14)))/50)+((BP11/MAX(ABS(BP$11:BP$14)))/100)</f>
        <v>1.0225</v>
      </c>
      <c r="BT11" s="47" t="n">
        <f aca="false">RANK(BR11,BR11:BR14)</f>
        <v>1</v>
      </c>
      <c r="BU11" s="44" t="str">
        <f aca="true">OFFSET(BM11,MATCH(SMALL(BT11:BT14,ROW()-ROW(BT11)+1),BT11:BT14,0)-1,0)</f>
        <v>España</v>
      </c>
      <c r="BW11" s="43" t="s">
        <v>42</v>
      </c>
      <c r="BX11" s="44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5</v>
      </c>
      <c r="CA11" s="6" t="n">
        <f aca="false">SUMIF(T11:T16,BX11,U11:U16)+SUMIF(X11:X16,BX11,W11:W16)</f>
        <v>6</v>
      </c>
      <c r="CB11" s="6" t="n">
        <f aca="false">CR11</f>
        <v>0.004</v>
      </c>
      <c r="CC11" s="48" t="n">
        <f aca="false">CD11+CB11</f>
        <v>1.02828571428571</v>
      </c>
      <c r="CD11" s="46" t="n">
        <f aca="false">(BY11/MAX(ABS(BY$11:BY$14)))+((BZ11/MAX(ABS(BZ$11:BZ$14)))/50)+((CA11/MAX(ABS(CA$11:CA$14)))/100)</f>
        <v>1.02428571428571</v>
      </c>
      <c r="CE11" s="47" t="n">
        <f aca="false">RANK(CC11,CC11:CC14)</f>
        <v>1</v>
      </c>
      <c r="CF11" s="44" t="str">
        <f aca="true">OFFSET(BX11,MATCH(SMALL(CE11:CE14,ROW()-ROW(CE11)+1),CE11:CE14,0)-1,0)</f>
        <v>Argentina</v>
      </c>
      <c r="CI11" s="44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4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7"/>
      <c r="B12" s="49"/>
      <c r="C12" s="50" t="str">
        <f aca="false">WC_B3</f>
        <v>Chile</v>
      </c>
      <c r="D12" s="30" t="n">
        <v>3</v>
      </c>
      <c r="E12" s="56" t="s">
        <v>38</v>
      </c>
      <c r="F12" s="30" t="n">
        <v>0</v>
      </c>
      <c r="G12" s="51" t="str">
        <f aca="false">WC_B4</f>
        <v>Australia</v>
      </c>
      <c r="H12" s="52"/>
      <c r="I12" s="53" t="s">
        <v>72</v>
      </c>
      <c r="J12" s="53" t="n">
        <v>41803</v>
      </c>
      <c r="K12" s="53"/>
      <c r="L12" s="54" t="n">
        <v>0.666666666666667</v>
      </c>
      <c r="M12" s="54"/>
      <c r="N12" s="55"/>
      <c r="O12" s="37" t="n">
        <v>3</v>
      </c>
      <c r="P12" s="38"/>
      <c r="Q12" s="37" t="n">
        <v>1</v>
      </c>
      <c r="R12" s="39"/>
      <c r="S12" s="49"/>
      <c r="T12" s="50" t="str">
        <f aca="false">WC_F3</f>
        <v>Irán</v>
      </c>
      <c r="U12" s="30" t="n">
        <v>0</v>
      </c>
      <c r="V12" s="56" t="s">
        <v>38</v>
      </c>
      <c r="W12" s="30" t="n">
        <v>3</v>
      </c>
      <c r="X12" s="51" t="str">
        <f aca="false">WC_F4</f>
        <v>Nigeria</v>
      </c>
      <c r="Y12" s="49"/>
      <c r="Z12" s="53" t="s">
        <v>52</v>
      </c>
      <c r="AA12" s="53" t="n">
        <v>41806</v>
      </c>
      <c r="AB12" s="53"/>
      <c r="AC12" s="54" t="n">
        <v>0.583333333333333</v>
      </c>
      <c r="AD12" s="54"/>
      <c r="AE12" s="55"/>
      <c r="AF12" s="40" t="n">
        <v>0</v>
      </c>
      <c r="AG12" s="38"/>
      <c r="AH12" s="37" t="n">
        <v>0</v>
      </c>
      <c r="AI12" s="41"/>
      <c r="AJ12" s="42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3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-3</v>
      </c>
      <c r="BE12" s="5" t="n">
        <f aca="false">U12-W12</f>
        <v>-3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3</v>
      </c>
      <c r="BL12" s="58" t="s">
        <v>46</v>
      </c>
      <c r="BM12" s="44" t="str">
        <f aca="false">WC_B2</f>
        <v>Holanda</v>
      </c>
      <c r="BN12" s="6" t="n">
        <f aca="false">SUMIF(AY$11:AY$16,BM12,AZ$11:AZ$16)+SUMIF(BB$11:BB$16,BM12,BA$11:BA$16)</f>
        <v>6</v>
      </c>
      <c r="BO12" s="6" t="n">
        <f aca="false">SUMIF(AY$11:AY$16,BM12,AX$11:AX$16)+SUMIF(BB$11:BB$16,BM12,BC$11:BC$16)</f>
        <v>2</v>
      </c>
      <c r="BP12" s="6" t="n">
        <f aca="false">SUMIF(C11:C16,BM12,D11:D16)+SUMIF(G11:G16,BM12,F11:F16)</f>
        <v>3</v>
      </c>
      <c r="BQ12" s="6" t="n">
        <f aca="false">CM12</f>
        <v>0.003</v>
      </c>
      <c r="BR12" s="48" t="n">
        <f aca="false">BS12+BQ12</f>
        <v>0.680666666666667</v>
      </c>
      <c r="BS12" s="46" t="n">
        <f aca="false">(BN12/MAX(ABS(BN$11:BN$14)))+((BO12/MAX(ABS(BO$11:BO$14)))/50)+((BP12/MAX(ABS(BP$11:BP$14)))/100)</f>
        <v>0.677666666666667</v>
      </c>
      <c r="BT12" s="47" t="n">
        <f aca="false">RANK(BR12,BR11:BR14)</f>
        <v>2</v>
      </c>
      <c r="BU12" s="44" t="str">
        <f aca="true">OFFSET(BM11,MATCH(SMALL(BT11:BT14,ROW()-ROW(BT11)+1),BT11:BT14,0)-1,0)</f>
        <v>Holanda</v>
      </c>
      <c r="BW12" s="58" t="s">
        <v>46</v>
      </c>
      <c r="BX12" s="44" t="str">
        <f aca="false">WC_F2</f>
        <v>Bosnia Herzegovina</v>
      </c>
      <c r="BY12" s="6" t="n">
        <f aca="false">SUMIF(BF$11:BF$16,BX12,BG$11:BG$16)+SUMIF(BI$11:BI$16,BX12,BH$11:BH$16)</f>
        <v>3</v>
      </c>
      <c r="BZ12" s="6" t="n">
        <f aca="false">SUMIF(BF$11:BF$16,BX12,BE$11:BE$16)+SUMIF(BI$11:BI$16,BX12,BJ$11:BJ$16)</f>
        <v>-1</v>
      </c>
      <c r="CA12" s="6" t="n">
        <f aca="false">SUMIF(T11:T16,BX12,U11:U16)+SUMIF(X11:X16,BX12,W11:W16)</f>
        <v>3</v>
      </c>
      <c r="CB12" s="6" t="n">
        <f aca="false">CR12</f>
        <v>0.003</v>
      </c>
      <c r="CC12" s="48" t="n">
        <f aca="false">CD12+CB12</f>
        <v>0.33847619047619</v>
      </c>
      <c r="CD12" s="46" t="n">
        <f aca="false">(BY12/MAX(ABS(BY$11:BY$14)))+((BZ12/MAX(ABS(BZ$11:BZ$14)))/50)+((CA12/MAX(ABS(CA$11:CA$14)))/100)</f>
        <v>0.33547619047619</v>
      </c>
      <c r="CE12" s="47" t="n">
        <f aca="false">RANK(CC12,CC11:CC14)</f>
        <v>3</v>
      </c>
      <c r="CF12" s="44" t="str">
        <f aca="true">OFFSET(BX11,MATCH(SMALL(CE11:CE14,ROW()-ROW(CE11)+1),CE11:CE14,0)-1,0)</f>
        <v>Nigeria</v>
      </c>
      <c r="CI12" s="44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4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7"/>
      <c r="B13" s="59"/>
      <c r="C13" s="50" t="str">
        <f aca="false">WC_B1</f>
        <v>España</v>
      </c>
      <c r="D13" s="30" t="n">
        <v>1</v>
      </c>
      <c r="E13" s="56" t="s">
        <v>38</v>
      </c>
      <c r="F13" s="30" t="n">
        <v>0</v>
      </c>
      <c r="G13" s="51" t="str">
        <f aca="false">WC_B3</f>
        <v>Chile</v>
      </c>
      <c r="H13" s="52"/>
      <c r="I13" s="53" t="s">
        <v>57</v>
      </c>
      <c r="J13" s="53" t="n">
        <v>41808</v>
      </c>
      <c r="K13" s="53"/>
      <c r="L13" s="54" t="n">
        <v>0.583333333333333</v>
      </c>
      <c r="M13" s="54"/>
      <c r="N13" s="55"/>
      <c r="O13" s="37" t="n">
        <v>0</v>
      </c>
      <c r="P13" s="38"/>
      <c r="Q13" s="37" t="n">
        <v>2</v>
      </c>
      <c r="R13" s="39"/>
      <c r="S13" s="59"/>
      <c r="T13" s="50" t="str">
        <f aca="false">WC_F1</f>
        <v>Argentina</v>
      </c>
      <c r="U13" s="30" t="n">
        <v>2</v>
      </c>
      <c r="V13" s="56" t="s">
        <v>38</v>
      </c>
      <c r="W13" s="30" t="n">
        <v>0</v>
      </c>
      <c r="X13" s="51" t="str">
        <f aca="false">WC_F3</f>
        <v>Irán</v>
      </c>
      <c r="Y13" s="59"/>
      <c r="Z13" s="53" t="s">
        <v>73</v>
      </c>
      <c r="AA13" s="53" t="n">
        <v>41811</v>
      </c>
      <c r="AB13" s="53"/>
      <c r="AC13" s="54" t="n">
        <v>0.458333333333333</v>
      </c>
      <c r="AD13" s="54"/>
      <c r="AE13" s="55"/>
      <c r="AF13" s="40"/>
      <c r="AG13" s="38"/>
      <c r="AH13" s="37"/>
      <c r="AI13" s="41"/>
      <c r="AJ13" s="42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1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-1</v>
      </c>
      <c r="BE13" s="5" t="n">
        <f aca="false">U13-W13</f>
        <v>2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-2</v>
      </c>
      <c r="BL13" s="58" t="s">
        <v>50</v>
      </c>
      <c r="BM13" s="44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1</v>
      </c>
      <c r="BP13" s="6" t="n">
        <f aca="false">SUMIF(C11:C16,BM13,D11:D16)+SUMIF(G11:G16,BM13,F11:F16)</f>
        <v>3</v>
      </c>
      <c r="BQ13" s="6" t="n">
        <f aca="false">CM13</f>
        <v>0.002</v>
      </c>
      <c r="BR13" s="48" t="n">
        <f aca="false">BS13+BQ13</f>
        <v>0.343833333333333</v>
      </c>
      <c r="BS13" s="46" t="n">
        <f aca="false">(BN13/MAX(ABS(BN$11:BN$14)))+((BO13/MAX(ABS(BO$11:BO$14)))/50)+((BP13/MAX(ABS(BP$11:BP$14)))/100)</f>
        <v>0.341833333333333</v>
      </c>
      <c r="BT13" s="47" t="n">
        <f aca="false">RANK(BR13,BR11:BR14)</f>
        <v>3</v>
      </c>
      <c r="BU13" s="44" t="str">
        <f aca="true">OFFSET(BM11,MATCH(SMALL(BT11:BT14,ROW()-ROW(BT11)+1),BT11:BT14,0)-1,0)</f>
        <v>Chile</v>
      </c>
      <c r="BW13" s="58" t="s">
        <v>50</v>
      </c>
      <c r="BX13" s="44" t="str">
        <f aca="false">WC_F3</f>
        <v>Irán</v>
      </c>
      <c r="BY13" s="6" t="n">
        <f aca="false">SUMIF(BF$11:BF$16,BX13,BG$11:BG$16)+SUMIF(BI$11:BI$16,BX13,BH$11:BH$16)</f>
        <v>0</v>
      </c>
      <c r="BZ13" s="6" t="n">
        <f aca="false">SUMIF(BF$11:BF$16,BX13,BE$11:BE$16)+SUMIF(BI$11:BI$16,BX13,BJ$11:BJ$16)</f>
        <v>-7</v>
      </c>
      <c r="CA13" s="6" t="n">
        <f aca="false">SUMIF(T11:T16,BX13,U11:U16)+SUMIF(X11:X16,BX13,W11:W16)</f>
        <v>0</v>
      </c>
      <c r="CB13" s="6" t="n">
        <f aca="false">CR13</f>
        <v>0.002</v>
      </c>
      <c r="CC13" s="48" t="n">
        <f aca="false">CD13+CB13</f>
        <v>-0.018</v>
      </c>
      <c r="CD13" s="46" t="n">
        <f aca="false">(BY13/MAX(ABS(BY$11:BY$14)))+((BZ13/MAX(ABS(BZ$11:BZ$14)))/50)+((CA13/MAX(ABS(CA$11:CA$14)))/100)</f>
        <v>-0.02</v>
      </c>
      <c r="CE13" s="47" t="n">
        <f aca="false">RANK(CC13,CC11:CC14)</f>
        <v>4</v>
      </c>
      <c r="CF13" s="44" t="str">
        <f aca="true">OFFSET(BX11,MATCH(SMALL(CE11:CE14,ROW()-ROW(CE11)+1),CE11:CE14,0)-1,0)</f>
        <v>Bosnia Herzegovina</v>
      </c>
      <c r="CI13" s="44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4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7"/>
      <c r="B14" s="49"/>
      <c r="C14" s="50" t="str">
        <f aca="false">WC_B4</f>
        <v>Australia</v>
      </c>
      <c r="D14" s="30" t="n">
        <v>0</v>
      </c>
      <c r="E14" s="56" t="s">
        <v>38</v>
      </c>
      <c r="F14" s="30" t="n">
        <v>2</v>
      </c>
      <c r="G14" s="51" t="str">
        <f aca="false">WC_B2</f>
        <v>Holanda</v>
      </c>
      <c r="H14" s="52"/>
      <c r="I14" s="53" t="s">
        <v>44</v>
      </c>
      <c r="J14" s="53" t="n">
        <v>41808</v>
      </c>
      <c r="K14" s="53"/>
      <c r="L14" s="54" t="n">
        <v>0.458333333333333</v>
      </c>
      <c r="M14" s="54"/>
      <c r="N14" s="55"/>
      <c r="O14" s="37" t="n">
        <v>2</v>
      </c>
      <c r="P14" s="38"/>
      <c r="Q14" s="37" t="n">
        <v>3</v>
      </c>
      <c r="R14" s="39"/>
      <c r="S14" s="49"/>
      <c r="T14" s="50" t="str">
        <f aca="false">WC_F4</f>
        <v>Nigeria</v>
      </c>
      <c r="U14" s="30" t="n">
        <v>2</v>
      </c>
      <c r="V14" s="56" t="s">
        <v>38</v>
      </c>
      <c r="W14" s="30" t="n">
        <v>1</v>
      </c>
      <c r="X14" s="51" t="str">
        <f aca="false">WC_F2</f>
        <v>Bosnia Herzegovina</v>
      </c>
      <c r="Y14" s="49"/>
      <c r="Z14" s="53" t="s">
        <v>72</v>
      </c>
      <c r="AA14" s="53" t="n">
        <v>41811</v>
      </c>
      <c r="AB14" s="53"/>
      <c r="AC14" s="54" t="n">
        <v>0.666666666666667</v>
      </c>
      <c r="AD14" s="54"/>
      <c r="AE14" s="55"/>
      <c r="AF14" s="40"/>
      <c r="AG14" s="38"/>
      <c r="AH14" s="37"/>
      <c r="AI14" s="41"/>
      <c r="AJ14" s="42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58" t="s">
        <v>54</v>
      </c>
      <c r="BM14" s="44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-8</v>
      </c>
      <c r="BP14" s="6" t="n">
        <f aca="false">SUMIF(C11:C16,BM14,D11:D16)+SUMIF(G11:G16,BM14,F11:F16)</f>
        <v>0</v>
      </c>
      <c r="BQ14" s="6" t="n">
        <f aca="false">CM14</f>
        <v>0.001</v>
      </c>
      <c r="BR14" s="48" t="n">
        <f aca="false">BS14+BQ14</f>
        <v>-0.019</v>
      </c>
      <c r="BS14" s="46" t="n">
        <f aca="false">(BN14/MAX(ABS(BN$11:BN$14)))+((BO14/MAX(ABS(BO$11:BO$14)))/50)+((BP14/MAX(ABS(BP$11:BP$14)))/100)</f>
        <v>-0.02</v>
      </c>
      <c r="BT14" s="47" t="n">
        <f aca="false">RANK(BR14,BR11:BR14)</f>
        <v>4</v>
      </c>
      <c r="BU14" s="44" t="str">
        <f aca="true">OFFSET(BM11,MATCH(SMALL(BT11:BT14,ROW()-ROW(BT11)+1),BT11:BT14,0)-1,0)</f>
        <v>Australia</v>
      </c>
      <c r="BW14" s="58" t="s">
        <v>54</v>
      </c>
      <c r="BX14" s="44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3</v>
      </c>
      <c r="CA14" s="6" t="n">
        <f aca="false">SUMIF(T11:T16,BX14,U11:U16)+SUMIF(X11:X16,BX14,W11:W16)</f>
        <v>6</v>
      </c>
      <c r="CB14" s="6" t="n">
        <f aca="false">CR14</f>
        <v>0.001</v>
      </c>
      <c r="CC14" s="48" t="n">
        <f aca="false">CD14+CB14</f>
        <v>0.686238095238095</v>
      </c>
      <c r="CD14" s="46" t="n">
        <f aca="false">(BY14/MAX(ABS(BY$11:BY$14)))+((BZ14/MAX(ABS(BZ$11:BZ$14)))/50)+((CA14/MAX(ABS(CA$11:CA$14)))/100)</f>
        <v>0.685238095238095</v>
      </c>
      <c r="CE14" s="47" t="n">
        <f aca="false">RANK(CC14,CC11:CC14)</f>
        <v>2</v>
      </c>
      <c r="CF14" s="44" t="str">
        <f aca="true">OFFSET(BX11,MATCH(SMALL(CE11:CE14,ROW()-ROW(CE11)+1),CE11:CE14,0)-1,0)</f>
        <v>Irán</v>
      </c>
      <c r="CI14" s="44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4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7"/>
      <c r="B15" s="49"/>
      <c r="C15" s="50" t="str">
        <f aca="false">WC_B4</f>
        <v>Australia</v>
      </c>
      <c r="D15" s="30" t="n">
        <v>0</v>
      </c>
      <c r="E15" s="56" t="s">
        <v>38</v>
      </c>
      <c r="F15" s="30" t="n">
        <v>3</v>
      </c>
      <c r="G15" s="51" t="str">
        <f aca="false">WC_B1</f>
        <v>España</v>
      </c>
      <c r="H15" s="52"/>
      <c r="I15" s="53" t="s">
        <v>52</v>
      </c>
      <c r="J15" s="53" t="n">
        <v>41813</v>
      </c>
      <c r="K15" s="53"/>
      <c r="L15" s="54" t="n">
        <v>0.458333333333333</v>
      </c>
      <c r="M15" s="54"/>
      <c r="N15" s="55"/>
      <c r="O15" s="37"/>
      <c r="P15" s="38"/>
      <c r="Q15" s="37"/>
      <c r="R15" s="39"/>
      <c r="S15" s="49"/>
      <c r="T15" s="50" t="str">
        <f aca="false">WC_F4</f>
        <v>Nigeria</v>
      </c>
      <c r="U15" s="30" t="n">
        <v>1</v>
      </c>
      <c r="V15" s="56" t="s">
        <v>38</v>
      </c>
      <c r="W15" s="30" t="n">
        <v>2</v>
      </c>
      <c r="X15" s="51" t="str">
        <f aca="false">WC_F1</f>
        <v>Argentina</v>
      </c>
      <c r="Y15" s="49"/>
      <c r="Z15" s="53" t="s">
        <v>44</v>
      </c>
      <c r="AA15" s="53" t="n">
        <v>41815</v>
      </c>
      <c r="AB15" s="53"/>
      <c r="AC15" s="54" t="n">
        <v>0.458333333333333</v>
      </c>
      <c r="AD15" s="54"/>
      <c r="AE15" s="55"/>
      <c r="AF15" s="40"/>
      <c r="AG15" s="38"/>
      <c r="AH15" s="37"/>
      <c r="AI15" s="41"/>
      <c r="AJ15" s="42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-3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3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0"/>
      <c r="BR15" s="61"/>
      <c r="BW15" s="60"/>
      <c r="BY15" s="6"/>
      <c r="CC15" s="61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7"/>
      <c r="B16" s="62"/>
      <c r="C16" s="63" t="str">
        <f aca="false">WC_B2</f>
        <v>Holanda</v>
      </c>
      <c r="D16" s="30" t="n">
        <v>1</v>
      </c>
      <c r="E16" s="69" t="s">
        <v>38</v>
      </c>
      <c r="F16" s="30" t="n">
        <v>0</v>
      </c>
      <c r="G16" s="64" t="str">
        <f aca="false">WC_B3</f>
        <v>Chile</v>
      </c>
      <c r="H16" s="65"/>
      <c r="I16" s="66" t="s">
        <v>39</v>
      </c>
      <c r="J16" s="66" t="n">
        <v>41813</v>
      </c>
      <c r="K16" s="66"/>
      <c r="L16" s="67" t="n">
        <v>0.458333333333333</v>
      </c>
      <c r="M16" s="67"/>
      <c r="N16" s="68"/>
      <c r="O16" s="37"/>
      <c r="P16" s="38"/>
      <c r="Q16" s="37"/>
      <c r="R16" s="39"/>
      <c r="S16" s="62"/>
      <c r="T16" s="63" t="str">
        <f aca="false">WC_F2</f>
        <v>Bosnia Herzegovina</v>
      </c>
      <c r="U16" s="30" t="n">
        <v>2</v>
      </c>
      <c r="V16" s="69" t="s">
        <v>38</v>
      </c>
      <c r="W16" s="30" t="n">
        <v>0</v>
      </c>
      <c r="X16" s="64" t="str">
        <f aca="false">WC_F3</f>
        <v>Irán</v>
      </c>
      <c r="Y16" s="62"/>
      <c r="Z16" s="66" t="s">
        <v>48</v>
      </c>
      <c r="AA16" s="53" t="n">
        <v>41815</v>
      </c>
      <c r="AB16" s="53"/>
      <c r="AC16" s="54" t="n">
        <v>0.458333333333333</v>
      </c>
      <c r="AD16" s="54"/>
      <c r="AE16" s="68"/>
      <c r="AF16" s="40"/>
      <c r="AG16" s="38"/>
      <c r="AH16" s="37"/>
      <c r="AI16" s="41"/>
      <c r="AJ16" s="70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V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2</v>
      </c>
      <c r="BF16" s="6" t="str">
        <f aca="false">T16</f>
        <v>Bosnia Herzegovina</v>
      </c>
      <c r="BG16" s="6" t="n">
        <f aca="false">IF(AL16="V",3,IF(AL16="E",1,0))</f>
        <v>3</v>
      </c>
      <c r="BH16" s="6" t="n">
        <f aca="false">IF(AL16="V",0,IF(AL16="E",1,3))</f>
        <v>0</v>
      </c>
      <c r="BI16" s="6" t="str">
        <f aca="false">X16</f>
        <v>Irán</v>
      </c>
      <c r="BJ16" s="6" t="n">
        <f aca="false">W16-U16</f>
        <v>-2</v>
      </c>
      <c r="BL16" s="60"/>
      <c r="BR16" s="61"/>
      <c r="BW16" s="60"/>
      <c r="BY16" s="6"/>
      <c r="CC16" s="61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7"/>
      <c r="B17" s="17" t="s">
        <v>74</v>
      </c>
      <c r="C17" s="17"/>
      <c r="D17" s="18" t="s">
        <v>7</v>
      </c>
      <c r="E17" s="18"/>
      <c r="F17" s="18"/>
      <c r="G17" s="18"/>
      <c r="H17" s="19"/>
      <c r="I17" s="17" t="s">
        <v>8</v>
      </c>
      <c r="J17" s="17" t="s">
        <v>9</v>
      </c>
      <c r="K17" s="17"/>
      <c r="L17" s="17" t="s">
        <v>10</v>
      </c>
      <c r="M17" s="17"/>
      <c r="N17" s="20"/>
      <c r="O17" s="71"/>
      <c r="P17" s="72"/>
      <c r="Q17" s="71"/>
      <c r="R17" s="73"/>
      <c r="S17" s="17" t="s">
        <v>75</v>
      </c>
      <c r="T17" s="17"/>
      <c r="U17" s="22" t="s">
        <v>7</v>
      </c>
      <c r="V17" s="22"/>
      <c r="W17" s="22"/>
      <c r="X17" s="19"/>
      <c r="Y17" s="23"/>
      <c r="Z17" s="17" t="s">
        <v>8</v>
      </c>
      <c r="AA17" s="17" t="s">
        <v>9</v>
      </c>
      <c r="AB17" s="17"/>
      <c r="AC17" s="17" t="s">
        <v>10</v>
      </c>
      <c r="AD17" s="17"/>
      <c r="AE17" s="20"/>
      <c r="AG17" s="72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0"/>
      <c r="BM17" s="26" t="s">
        <v>84</v>
      </c>
      <c r="BR17" s="61"/>
      <c r="BU17" s="26" t="s">
        <v>85</v>
      </c>
      <c r="BW17" s="60"/>
      <c r="BX17" s="26" t="s">
        <v>86</v>
      </c>
      <c r="BY17" s="6"/>
      <c r="CC17" s="61"/>
      <c r="CF17" s="26" t="s">
        <v>87</v>
      </c>
      <c r="CI17" s="26" t="s">
        <v>84</v>
      </c>
      <c r="CJ17" s="6"/>
      <c r="CK17" s="6"/>
      <c r="CL17" s="6"/>
      <c r="CN17" s="26" t="s">
        <v>86</v>
      </c>
      <c r="CO17" s="6"/>
      <c r="CP17" s="6"/>
      <c r="CQ17" s="6"/>
    </row>
    <row r="18" customFormat="false" ht="19.5" hidden="false" customHeight="true" outlineLevel="0" collapsed="false">
      <c r="A18" s="27"/>
      <c r="B18" s="74"/>
      <c r="C18" s="29" t="str">
        <f aca="false">WC_C1</f>
        <v>Colombia</v>
      </c>
      <c r="D18" s="30" t="n">
        <v>2</v>
      </c>
      <c r="E18" s="31" t="s">
        <v>38</v>
      </c>
      <c r="F18" s="30" t="n">
        <v>0</v>
      </c>
      <c r="G18" s="32" t="str">
        <f aca="false">WC_C2</f>
        <v>Grecia</v>
      </c>
      <c r="H18" s="75"/>
      <c r="I18" s="34" t="s">
        <v>73</v>
      </c>
      <c r="J18" s="34" t="n">
        <v>41804</v>
      </c>
      <c r="K18" s="34"/>
      <c r="L18" s="35" t="n">
        <v>0.458333333333333</v>
      </c>
      <c r="M18" s="35"/>
      <c r="N18" s="36"/>
      <c r="O18" s="37" t="n">
        <v>3</v>
      </c>
      <c r="P18" s="38"/>
      <c r="Q18" s="37" t="n">
        <v>0</v>
      </c>
      <c r="R18" s="39"/>
      <c r="S18" s="74"/>
      <c r="T18" s="29" t="str">
        <f aca="false">WC_G1</f>
        <v>Alemania</v>
      </c>
      <c r="U18" s="30" t="n">
        <v>2</v>
      </c>
      <c r="V18" s="31" t="s">
        <v>38</v>
      </c>
      <c r="W18" s="30" t="n">
        <v>1</v>
      </c>
      <c r="X18" s="32" t="str">
        <f aca="false">WC_G2</f>
        <v>Portugal</v>
      </c>
      <c r="Y18" s="74"/>
      <c r="Z18" s="34" t="s">
        <v>48</v>
      </c>
      <c r="AA18" s="53" t="n">
        <v>41806</v>
      </c>
      <c r="AB18" s="53"/>
      <c r="AC18" s="54" t="n">
        <v>0.458333333333333</v>
      </c>
      <c r="AD18" s="54"/>
      <c r="AE18" s="36"/>
      <c r="AF18" s="40" t="n">
        <v>4</v>
      </c>
      <c r="AG18" s="38"/>
      <c r="AH18" s="37" t="n">
        <v>0</v>
      </c>
      <c r="AI18" s="41"/>
      <c r="AJ18" s="42" t="n">
        <f aca="false">IF(OR(O18="",Q18=""),"",SUM(AO18,AQ18,AP18,AR18))</f>
        <v>6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2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-2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3" t="s">
        <v>42</v>
      </c>
      <c r="BM18" s="44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5</v>
      </c>
      <c r="BP18" s="6" t="n">
        <f aca="false">SUMIF(C18:C23,BM18,D18:D23)+SUMIF(G18:G23,BM18,F18:F23)</f>
        <v>6</v>
      </c>
      <c r="BQ18" s="6" t="n">
        <f aca="false">CM18</f>
        <v>0.004</v>
      </c>
      <c r="BR18" s="47" t="n">
        <f aca="false">BS18+BQ18</f>
        <v>1.034</v>
      </c>
      <c r="BS18" s="46" t="n">
        <f aca="false">(BN18/MAX(ABS(BN$18:BN$21)))+((BO18/MAX(ABS(BO$18:BO$21)))/50)+((BP18/MAX(ABS(BP$18:BP$21)))/100)</f>
        <v>1.03</v>
      </c>
      <c r="BT18" s="47" t="n">
        <f aca="false">RANK(BR18,BR18:BR21)</f>
        <v>1</v>
      </c>
      <c r="BU18" s="44" t="str">
        <f aca="true">OFFSET(BM18,MATCH(SMALL(BT18:BT21,ROW()-ROW(BT18)+1),BT18:BT21,0)-1,0)</f>
        <v>Colombia</v>
      </c>
      <c r="BW18" s="43" t="s">
        <v>42</v>
      </c>
      <c r="BX18" s="44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6</v>
      </c>
      <c r="CA18" s="6" t="n">
        <f aca="false">SUMIF(T18:T23,BX18,U18:U23)+SUMIF(X18:X23,BX18,W18:W23)</f>
        <v>8</v>
      </c>
      <c r="CB18" s="6" t="n">
        <f aca="false">CR18</f>
        <v>0.004</v>
      </c>
      <c r="CC18" s="48" t="n">
        <f aca="false">CD18+CB18</f>
        <v>1.034</v>
      </c>
      <c r="CD18" s="46" t="n">
        <f aca="false">(BY18/MAX(ABS(BY$18:BY$21)))+((BZ18/MAX(ABS(BZ$18:BZ$21)))/50)+((CA18/MAX(ABS(CA$18:CA$21)))/100)</f>
        <v>1.03</v>
      </c>
      <c r="CE18" s="47" t="n">
        <f aca="false">RANK(CC18,CC18:CC21)</f>
        <v>1</v>
      </c>
      <c r="CF18" s="44" t="str">
        <f aca="true">OFFSET(BX18,MATCH(SMALL(CE18:CE21,ROW()-ROW(CE18)+1),CE18:CE21,0)-1,0)</f>
        <v>Alemania</v>
      </c>
      <c r="CI18" s="44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4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7"/>
      <c r="B19" s="49"/>
      <c r="C19" s="50" t="str">
        <f aca="false">WC_C3</f>
        <v>Costa de Marfil</v>
      </c>
      <c r="D19" s="30" t="n">
        <v>1</v>
      </c>
      <c r="E19" s="56" t="s">
        <v>38</v>
      </c>
      <c r="F19" s="30" t="n">
        <v>1</v>
      </c>
      <c r="G19" s="51" t="str">
        <f aca="false">WC_C4</f>
        <v>Japón</v>
      </c>
      <c r="H19" s="52"/>
      <c r="I19" s="53" t="s">
        <v>56</v>
      </c>
      <c r="J19" s="53" t="n">
        <v>41804</v>
      </c>
      <c r="K19" s="53"/>
      <c r="L19" s="54" t="n">
        <v>0.666666666666667</v>
      </c>
      <c r="M19" s="54"/>
      <c r="N19" s="55"/>
      <c r="O19" s="37" t="n">
        <v>2</v>
      </c>
      <c r="P19" s="38"/>
      <c r="Q19" s="37" t="n">
        <v>1</v>
      </c>
      <c r="R19" s="39"/>
      <c r="S19" s="49"/>
      <c r="T19" s="50" t="str">
        <f aca="false">WC_G3</f>
        <v>Ghana</v>
      </c>
      <c r="U19" s="30" t="n">
        <v>0</v>
      </c>
      <c r="V19" s="56" t="s">
        <v>38</v>
      </c>
      <c r="W19" s="30" t="n">
        <v>1</v>
      </c>
      <c r="X19" s="51" t="str">
        <f aca="false">WC_G4</f>
        <v>Estados Unidos</v>
      </c>
      <c r="Y19" s="49"/>
      <c r="Z19" s="53" t="s">
        <v>43</v>
      </c>
      <c r="AA19" s="53" t="n">
        <v>41806</v>
      </c>
      <c r="AB19" s="53"/>
      <c r="AC19" s="54" t="n">
        <v>0.708333333333333</v>
      </c>
      <c r="AD19" s="54"/>
      <c r="AE19" s="55"/>
      <c r="AF19" s="40" t="n">
        <v>1</v>
      </c>
      <c r="AG19" s="38"/>
      <c r="AH19" s="37" t="n">
        <v>2</v>
      </c>
      <c r="AI19" s="41"/>
      <c r="AJ19" s="42" t="n">
        <f aca="false">IF(OR(O19="",Q19=""),"",SUM(AO19,AQ19,AP19,AR19))</f>
        <v>3</v>
      </c>
      <c r="AK19" s="6" t="str">
        <f aca="false">IF(D19&gt;F19,"V",IF(D19=F19,"E","D"))</f>
        <v>E</v>
      </c>
      <c r="AL19" s="6" t="str">
        <f aca="false">IF(U19&gt;W19,"V",IF(U19=W19,"E","D"))</f>
        <v>D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3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0</v>
      </c>
      <c r="AY19" s="6" t="str">
        <f aca="false">C19</f>
        <v>Costa de Marfil</v>
      </c>
      <c r="AZ19" s="6" t="n">
        <f aca="false">IF(AK19="V",3,IF(AK19="E",1,0))</f>
        <v>1</v>
      </c>
      <c r="BA19" s="6" t="n">
        <f aca="false">IF(AK19="V",0,IF(AK19="E",1,3))</f>
        <v>1</v>
      </c>
      <c r="BB19" s="6" t="str">
        <f aca="false">G19</f>
        <v>Japón</v>
      </c>
      <c r="BC19" s="5" t="n">
        <f aca="false">F19-D19</f>
        <v>0</v>
      </c>
      <c r="BE19" s="5" t="n">
        <f aca="false">U19-W19</f>
        <v>-1</v>
      </c>
      <c r="BF19" s="6" t="str">
        <f aca="false">T19</f>
        <v>Ghana</v>
      </c>
      <c r="BG19" s="6" t="n">
        <f aca="false">IF(AL19="V",3,IF(AL19="E",1,0))</f>
        <v>0</v>
      </c>
      <c r="BH19" s="6" t="n">
        <f aca="false">IF(AL19="V",0,IF(AL19="E",1,3))</f>
        <v>3</v>
      </c>
      <c r="BI19" s="6" t="str">
        <f aca="false">X19</f>
        <v>Estados Unidos</v>
      </c>
      <c r="BJ19" s="6" t="n">
        <f aca="false">W19-U19</f>
        <v>1</v>
      </c>
      <c r="BL19" s="58" t="s">
        <v>46</v>
      </c>
      <c r="BM19" s="44" t="str">
        <f aca="false">WC_C2</f>
        <v>Grecia</v>
      </c>
      <c r="BN19" s="6" t="n">
        <f aca="false">SUMIF(AY$18:AY$23,BM19,AZ$18:AZ$23)+SUMIF(BB$18:BB$23,BM19,BA$18:BA$23)</f>
        <v>0</v>
      </c>
      <c r="BO19" s="6" t="n">
        <f aca="false">SUMIF(AY$18:AY$23,BM19,AX$18:AX$23)+SUMIF(BB$18:BB$23,BM19,BC$18:BC$23)</f>
        <v>-4</v>
      </c>
      <c r="BP19" s="6" t="n">
        <f aca="false">SUMIF(C18:C23,BM19,D18:D23)+SUMIF(G18:G23,BM19,F18:F23)</f>
        <v>1</v>
      </c>
      <c r="BQ19" s="6" t="n">
        <f aca="false">CM19</f>
        <v>0.003</v>
      </c>
      <c r="BR19" s="48" t="n">
        <f aca="false">BS19+BQ19</f>
        <v>-0.0113333333333333</v>
      </c>
      <c r="BS19" s="46" t="n">
        <f aca="false">(BN19/MAX(ABS(BN$18:BN$21)))+((BO19/MAX(ABS(BO$18:BO$21)))/50)+((BP19/MAX(ABS(BP$18:BP$21)))/100)</f>
        <v>-0.0143333333333333</v>
      </c>
      <c r="BT19" s="47" t="n">
        <f aca="false">RANK(BR19,BR18:BR21)</f>
        <v>4</v>
      </c>
      <c r="BU19" s="44" t="str">
        <f aca="true">OFFSET(BM18,MATCH(SMALL(BT18:BT21,ROW()-ROW(BT18)+1),BT18:BT21,0)-1,0)</f>
        <v>Costa de Marfil</v>
      </c>
      <c r="BW19" s="58" t="s">
        <v>46</v>
      </c>
      <c r="BX19" s="44" t="str">
        <f aca="false">WC_G2</f>
        <v>Portugal</v>
      </c>
      <c r="BY19" s="6" t="n">
        <f aca="false">SUMIF(BF$18:BF$23,BX19,BG$18:BG$23)+SUMIF(BI$18:BI$23,BX19,BH$18:BH$23)</f>
        <v>6</v>
      </c>
      <c r="BZ19" s="6" t="n">
        <f aca="false">SUMIF(BF$18:BF$23,BX19,BE$18:BE$23)+SUMIF(BI$18:BI$23,BX19,BJ$18:BJ$23)</f>
        <v>2</v>
      </c>
      <c r="CA19" s="6" t="n">
        <f aca="false">SUMIF(T18:T23,BX19,U18:U23)+SUMIF(X18:X23,BX19,W18:W23)</f>
        <v>5</v>
      </c>
      <c r="CB19" s="6" t="n">
        <f aca="false">CR19</f>
        <v>0.003</v>
      </c>
      <c r="CC19" s="48" t="n">
        <f aca="false">CD19+CB19</f>
        <v>0.682583333333333</v>
      </c>
      <c r="CD19" s="46" t="n">
        <f aca="false">(BY19/MAX(ABS(BY$18:BY$21)))+((BZ19/MAX(ABS(BZ$18:BZ$21)))/50)+((CA19/MAX(ABS(CA$18:CA$21)))/100)</f>
        <v>0.679583333333333</v>
      </c>
      <c r="CE19" s="47" t="n">
        <f aca="false">RANK(CC19,CC18:CC21)</f>
        <v>2</v>
      </c>
      <c r="CF19" s="44" t="str">
        <f aca="true">OFFSET(BX18,MATCH(SMALL(CE18:CE21,ROW()-ROW(CE18)+1),CE18:CE21,0)-1,0)</f>
        <v>Portugal</v>
      </c>
      <c r="CI19" s="44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4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7"/>
      <c r="B20" s="59"/>
      <c r="C20" s="50" t="str">
        <f aca="false">WC_C1</f>
        <v>Colombia</v>
      </c>
      <c r="D20" s="30" t="n">
        <v>1</v>
      </c>
      <c r="E20" s="56" t="s">
        <v>38</v>
      </c>
      <c r="F20" s="30" t="n">
        <v>0</v>
      </c>
      <c r="G20" s="51" t="str">
        <f aca="false">WC_C3</f>
        <v>Costa de Marfil</v>
      </c>
      <c r="H20" s="52"/>
      <c r="I20" s="53" t="s">
        <v>40</v>
      </c>
      <c r="J20" s="53" t="n">
        <v>41809</v>
      </c>
      <c r="K20" s="53"/>
      <c r="L20" s="54" t="n">
        <v>0.458333333333333</v>
      </c>
      <c r="M20" s="54"/>
      <c r="N20" s="55"/>
      <c r="O20" s="37"/>
      <c r="P20" s="38"/>
      <c r="Q20" s="37"/>
      <c r="R20" s="39"/>
      <c r="S20" s="59"/>
      <c r="T20" s="50" t="str">
        <f aca="false">WC_G1</f>
        <v>Alemania</v>
      </c>
      <c r="U20" s="30" t="n">
        <v>2</v>
      </c>
      <c r="V20" s="56" t="s">
        <v>38</v>
      </c>
      <c r="W20" s="30" t="n">
        <v>0</v>
      </c>
      <c r="X20" s="51" t="str">
        <f aca="false">WC_G3</f>
        <v>Ghana</v>
      </c>
      <c r="Y20" s="59"/>
      <c r="Z20" s="53" t="s">
        <v>47</v>
      </c>
      <c r="AA20" s="53" t="n">
        <v>41811</v>
      </c>
      <c r="AB20" s="53"/>
      <c r="AC20" s="54" t="n">
        <v>0.583333333333333</v>
      </c>
      <c r="AD20" s="54"/>
      <c r="AE20" s="55"/>
      <c r="AF20" s="40"/>
      <c r="AG20" s="38"/>
      <c r="AH20" s="37"/>
      <c r="AI20" s="41"/>
      <c r="AJ20" s="42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58" t="s">
        <v>50</v>
      </c>
      <c r="BM20" s="44" t="str">
        <f aca="false">WC_C3</f>
        <v>Costa de Marfil</v>
      </c>
      <c r="BN20" s="6" t="n">
        <f aca="false">SUMIF(AY$18:AY$23,BM20,AZ$18:AZ$23)+SUMIF(BB$18:BB$23,BM20,BA$18:BA$23)</f>
        <v>4</v>
      </c>
      <c r="BO20" s="6" t="n">
        <f aca="false">SUMIF(AY$18:AY$23,BM20,AX$18:AX$23)+SUMIF(BB$18:BB$23,BM20,BC$18:BC$23)</f>
        <v>0</v>
      </c>
      <c r="BP20" s="6" t="n">
        <f aca="false">SUMIF(C18:C23,BM20,D18:D23)+SUMIF(G18:G23,BM20,F18:F23)</f>
        <v>3</v>
      </c>
      <c r="BQ20" s="6" t="n">
        <f aca="false">CM20</f>
        <v>0.002</v>
      </c>
      <c r="BR20" s="48" t="n">
        <f aca="false">BS20+BQ20</f>
        <v>0.451444444444444</v>
      </c>
      <c r="BS20" s="46" t="n">
        <f aca="false">(BN20/MAX(ABS(BN$18:BN$21)))+((BO20/MAX(ABS(BO$18:BO$21)))/50)+((BP20/MAX(ABS(BP$18:BP$21)))/100)</f>
        <v>0.449444444444444</v>
      </c>
      <c r="BT20" s="47" t="n">
        <f aca="false">RANK(BR20,BR18:BR21)</f>
        <v>2</v>
      </c>
      <c r="BU20" s="44" t="str">
        <f aca="true">OFFSET(BM18,MATCH(SMALL(BT18:BT21,ROW()-ROW(BT18)+1),BT18:BT21,0)-1,0)</f>
        <v>Japón</v>
      </c>
      <c r="BW20" s="58" t="s">
        <v>50</v>
      </c>
      <c r="BX20" s="44" t="str">
        <f aca="false">WC_G3</f>
        <v>Ghana</v>
      </c>
      <c r="BY20" s="6" t="n">
        <f aca="false">SUMIF(BF$18:BF$23,BX20,BG$18:BG$23)+SUMIF(BI$18:BI$23,BX20,BH$18:BH$23)</f>
        <v>0</v>
      </c>
      <c r="BZ20" s="6" t="n">
        <f aca="false">SUMIF(BF$18:BF$23,BX20,BE$18:BE$23)+SUMIF(BI$18:BI$23,BX20,BJ$18:BJ$23)</f>
        <v>-5</v>
      </c>
      <c r="CA20" s="6" t="n">
        <f aca="false">SUMIF(T18:T23,BX20,U18:U23)+SUMIF(X18:X23,BX20,W18:W23)</f>
        <v>0</v>
      </c>
      <c r="CB20" s="6" t="n">
        <f aca="false">CR20</f>
        <v>0.002</v>
      </c>
      <c r="CC20" s="48" t="n">
        <f aca="false">CD20+CB20</f>
        <v>-0.0146666666666667</v>
      </c>
      <c r="CD20" s="46" t="n">
        <f aca="false">(BY20/MAX(ABS(BY$18:BY$21)))+((BZ20/MAX(ABS(BZ$18:BZ$21)))/50)+((CA20/MAX(ABS(CA$18:CA$21)))/100)</f>
        <v>-0.0166666666666667</v>
      </c>
      <c r="CE20" s="47" t="n">
        <f aca="false">RANK(CC20,CC18:CC21)</f>
        <v>4</v>
      </c>
      <c r="CF20" s="44" t="str">
        <f aca="true">OFFSET(BX18,MATCH(SMALL(CE18:CE21,ROW()-ROW(CE18)+1),CE18:CE21,0)-1,0)</f>
        <v>Estados Unidos</v>
      </c>
      <c r="CI20" s="44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4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7"/>
      <c r="B21" s="49"/>
      <c r="C21" s="50" t="str">
        <f aca="false">WC_C4</f>
        <v>Japón</v>
      </c>
      <c r="D21" s="30" t="n">
        <v>1</v>
      </c>
      <c r="E21" s="56" t="s">
        <v>38</v>
      </c>
      <c r="F21" s="30" t="n">
        <v>0</v>
      </c>
      <c r="G21" s="51" t="str">
        <f aca="false">WC_C2</f>
        <v>Grecia</v>
      </c>
      <c r="H21" s="52"/>
      <c r="I21" s="53" t="s">
        <v>43</v>
      </c>
      <c r="J21" s="53" t="n">
        <v>41809</v>
      </c>
      <c r="K21" s="53"/>
      <c r="L21" s="54" t="n">
        <v>0.708333333333333</v>
      </c>
      <c r="M21" s="54"/>
      <c r="N21" s="55"/>
      <c r="O21" s="37"/>
      <c r="P21" s="38"/>
      <c r="Q21" s="37"/>
      <c r="R21" s="39"/>
      <c r="S21" s="49"/>
      <c r="T21" s="50" t="str">
        <f aca="false">WC_G4</f>
        <v>Estados Unidos</v>
      </c>
      <c r="U21" s="30" t="n">
        <v>1</v>
      </c>
      <c r="V21" s="56" t="s">
        <v>38</v>
      </c>
      <c r="W21" s="30" t="n">
        <v>2</v>
      </c>
      <c r="X21" s="51" t="str">
        <f aca="false">WC_G2</f>
        <v>Portugal</v>
      </c>
      <c r="Y21" s="49"/>
      <c r="Z21" s="53" t="s">
        <v>51</v>
      </c>
      <c r="AA21" s="53" t="n">
        <v>41812</v>
      </c>
      <c r="AB21" s="53"/>
      <c r="AC21" s="54" t="n">
        <v>0.666666666666667</v>
      </c>
      <c r="AD21" s="54"/>
      <c r="AE21" s="55"/>
      <c r="AF21" s="40"/>
      <c r="AG21" s="38"/>
      <c r="AH21" s="37"/>
      <c r="AI21" s="41"/>
      <c r="AJ21" s="42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1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-1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58" t="s">
        <v>54</v>
      </c>
      <c r="BM21" s="44" t="str">
        <f aca="false">WC_C4</f>
        <v>Japón</v>
      </c>
      <c r="BN21" s="6" t="n">
        <f aca="false">SUMIF(AY$18:AY$23,BM21,AZ$18:AZ$23)+SUMIF(BB$18:BB$23,BM21,BA$18:BA$23)</f>
        <v>4</v>
      </c>
      <c r="BO21" s="6" t="n">
        <f aca="false">SUMIF(AY$18:AY$23,BM21,AX$18:AX$23)+SUMIF(BB$18:BB$23,BM21,BC$18:BC$23)</f>
        <v>-1</v>
      </c>
      <c r="BP21" s="6" t="n">
        <f aca="false">SUMIF(C18:C23,BM21,D18:D23)+SUMIF(G18:G23,BM21,F18:F23)</f>
        <v>3</v>
      </c>
      <c r="BQ21" s="6" t="n">
        <f aca="false">CM21</f>
        <v>0.001</v>
      </c>
      <c r="BR21" s="48" t="n">
        <f aca="false">BS21+BQ21</f>
        <v>0.446444444444444</v>
      </c>
      <c r="BS21" s="46" t="n">
        <f aca="false">(BN21/MAX(ABS(BN$18:BN$21)))+((BO21/MAX(ABS(BO$18:BO$21)))/50)+((BP21/MAX(ABS(BP$18:BP$21)))/100)</f>
        <v>0.445444444444444</v>
      </c>
      <c r="BT21" s="47" t="n">
        <f aca="false">RANK(BR21,BR18:BR21)</f>
        <v>3</v>
      </c>
      <c r="BU21" s="44" t="str">
        <f aca="true">OFFSET(BM18,MATCH(SMALL(BT18:BT21,ROW()-ROW(BT18)+1),BT18:BT21,0)-1,0)</f>
        <v>Grecia</v>
      </c>
      <c r="BW21" s="58" t="s">
        <v>54</v>
      </c>
      <c r="BX21" s="44" t="str">
        <f aca="false">WC_G4</f>
        <v>Estados Unidos</v>
      </c>
      <c r="BY21" s="6" t="n">
        <f aca="false">SUMIF(BF$18:BF$23,BX21,BG$18:BG$23)+SUMIF(BI$18:BI$23,BX21,BH$18:BH$23)</f>
        <v>3</v>
      </c>
      <c r="BZ21" s="6" t="n">
        <f aca="false">SUMIF(BF$18:BF$23,BX21,BE$18:BE$23)+SUMIF(BI$18:BI$23,BX21,BJ$18:BJ$23)</f>
        <v>-3</v>
      </c>
      <c r="CA21" s="6" t="n">
        <f aca="false">SUMIF(T18:T23,BX21,U18:U23)+SUMIF(X18:X23,BX21,W18:W23)</f>
        <v>3</v>
      </c>
      <c r="CB21" s="6" t="n">
        <f aca="false">CR21</f>
        <v>0.001</v>
      </c>
      <c r="CC21" s="48" t="n">
        <f aca="false">CD21+CB21</f>
        <v>0.328083333333333</v>
      </c>
      <c r="CD21" s="46" t="n">
        <f aca="false">(BY21/MAX(ABS(BY$18:BY$21)))+((BZ21/MAX(ABS(BZ$18:BZ$21)))/50)+((CA21/MAX(ABS(CA$18:CA$21)))/100)</f>
        <v>0.327083333333333</v>
      </c>
      <c r="CE21" s="47" t="n">
        <f aca="false">RANK(CC21,CC18:CC21)</f>
        <v>3</v>
      </c>
      <c r="CF21" s="44" t="str">
        <f aca="true">OFFSET(BX18,MATCH(SMALL(CE18:CE21,ROW()-ROW(CE18)+1),CE18:CE21,0)-1,0)</f>
        <v>Ghana</v>
      </c>
      <c r="CI21" s="44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4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7"/>
      <c r="B22" s="49"/>
      <c r="C22" s="50" t="str">
        <f aca="false">WC_C4</f>
        <v>Japón</v>
      </c>
      <c r="D22" s="30" t="n">
        <v>1</v>
      </c>
      <c r="E22" s="56" t="s">
        <v>38</v>
      </c>
      <c r="F22" s="30" t="n">
        <v>3</v>
      </c>
      <c r="G22" s="51" t="str">
        <f aca="false">WC_C1</f>
        <v>Colombia</v>
      </c>
      <c r="H22" s="52"/>
      <c r="I22" s="53" t="s">
        <v>72</v>
      </c>
      <c r="J22" s="53" t="n">
        <v>41814</v>
      </c>
      <c r="K22" s="53"/>
      <c r="L22" s="54" t="n">
        <v>0.625</v>
      </c>
      <c r="M22" s="54"/>
      <c r="N22" s="55"/>
      <c r="O22" s="37"/>
      <c r="P22" s="38"/>
      <c r="Q22" s="37"/>
      <c r="R22" s="39"/>
      <c r="S22" s="49"/>
      <c r="T22" s="50" t="str">
        <f aca="false">WC_G4</f>
        <v>Estados Unidos</v>
      </c>
      <c r="U22" s="30" t="n">
        <v>1</v>
      </c>
      <c r="V22" s="56" t="s">
        <v>38</v>
      </c>
      <c r="W22" s="30" t="n">
        <v>4</v>
      </c>
      <c r="X22" s="51" t="str">
        <f aca="false">WC_G1</f>
        <v>Alemania</v>
      </c>
      <c r="Y22" s="49"/>
      <c r="Z22" s="53" t="s">
        <v>56</v>
      </c>
      <c r="AA22" s="53" t="n">
        <v>41816</v>
      </c>
      <c r="AB22" s="53"/>
      <c r="AC22" s="54" t="n">
        <v>0.458333333333333</v>
      </c>
      <c r="AD22" s="54"/>
      <c r="AE22" s="55"/>
      <c r="AF22" s="40"/>
      <c r="AG22" s="38"/>
      <c r="AH22" s="37"/>
      <c r="AI22" s="41"/>
      <c r="AJ22" s="42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-2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2</v>
      </c>
      <c r="BE22" s="5" t="n">
        <f aca="false">U22-W22</f>
        <v>-3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3</v>
      </c>
      <c r="BL22" s="60"/>
      <c r="BR22" s="61"/>
      <c r="BW22" s="60"/>
      <c r="BY22" s="6"/>
      <c r="CC22" s="61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7"/>
      <c r="B23" s="62"/>
      <c r="C23" s="63" t="str">
        <f aca="false">WC_C2</f>
        <v>Grecia</v>
      </c>
      <c r="D23" s="30" t="n">
        <v>1</v>
      </c>
      <c r="E23" s="69" t="s">
        <v>38</v>
      </c>
      <c r="F23" s="30" t="n">
        <v>2</v>
      </c>
      <c r="G23" s="64" t="str">
        <f aca="false">WC_C3</f>
        <v>Costa de Marfil</v>
      </c>
      <c r="H23" s="65"/>
      <c r="I23" s="66" t="s">
        <v>47</v>
      </c>
      <c r="J23" s="66" t="n">
        <v>41814</v>
      </c>
      <c r="K23" s="66"/>
      <c r="L23" s="67" t="n">
        <v>0.625</v>
      </c>
      <c r="M23" s="67"/>
      <c r="N23" s="68"/>
      <c r="O23" s="37"/>
      <c r="P23" s="38"/>
      <c r="Q23" s="37"/>
      <c r="R23" s="39"/>
      <c r="S23" s="62"/>
      <c r="T23" s="63" t="str">
        <f aca="false">WC_G2</f>
        <v>Portugal</v>
      </c>
      <c r="U23" s="30" t="n">
        <v>2</v>
      </c>
      <c r="V23" s="69" t="s">
        <v>38</v>
      </c>
      <c r="W23" s="30" t="n">
        <v>0</v>
      </c>
      <c r="X23" s="64" t="str">
        <f aca="false">WC_G3</f>
        <v>Ghana</v>
      </c>
      <c r="Y23" s="62"/>
      <c r="Z23" s="66" t="s">
        <v>40</v>
      </c>
      <c r="AA23" s="53" t="n">
        <v>41816</v>
      </c>
      <c r="AB23" s="53"/>
      <c r="AC23" s="54" t="n">
        <v>0.458333333333333</v>
      </c>
      <c r="AD23" s="54"/>
      <c r="AE23" s="68"/>
      <c r="AF23" s="40"/>
      <c r="AG23" s="38"/>
      <c r="AH23" s="37"/>
      <c r="AI23" s="41"/>
      <c r="AJ23" s="70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-1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1</v>
      </c>
      <c r="BE23" s="5" t="n">
        <f aca="false">U23-W23</f>
        <v>2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-2</v>
      </c>
      <c r="BL23" s="60"/>
      <c r="BR23" s="61"/>
      <c r="BW23" s="60"/>
      <c r="BY23" s="6"/>
      <c r="CC23" s="61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7"/>
      <c r="B24" s="17" t="s">
        <v>88</v>
      </c>
      <c r="C24" s="17"/>
      <c r="D24" s="18" t="s">
        <v>7</v>
      </c>
      <c r="E24" s="18"/>
      <c r="F24" s="18"/>
      <c r="G24" s="18"/>
      <c r="H24" s="19"/>
      <c r="I24" s="17" t="s">
        <v>8</v>
      </c>
      <c r="J24" s="17" t="s">
        <v>9</v>
      </c>
      <c r="K24" s="17"/>
      <c r="L24" s="17" t="s">
        <v>10</v>
      </c>
      <c r="M24" s="17"/>
      <c r="N24" s="20"/>
      <c r="O24" s="41"/>
      <c r="P24" s="76"/>
      <c r="Q24" s="41"/>
      <c r="R24" s="39"/>
      <c r="S24" s="17" t="s">
        <v>89</v>
      </c>
      <c r="T24" s="17"/>
      <c r="U24" s="22" t="s">
        <v>7</v>
      </c>
      <c r="V24" s="22"/>
      <c r="W24" s="22"/>
      <c r="X24" s="19"/>
      <c r="Y24" s="23"/>
      <c r="Z24" s="17" t="s">
        <v>8</v>
      </c>
      <c r="AA24" s="17" t="s">
        <v>9</v>
      </c>
      <c r="AB24" s="17"/>
      <c r="AC24" s="17" t="s">
        <v>10</v>
      </c>
      <c r="AD24" s="17"/>
      <c r="AE24" s="20"/>
      <c r="AG24" s="76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0"/>
      <c r="BM24" s="26" t="s">
        <v>98</v>
      </c>
      <c r="BR24" s="61"/>
      <c r="BU24" s="26" t="s">
        <v>99</v>
      </c>
      <c r="BW24" s="60"/>
      <c r="BX24" s="26" t="s">
        <v>100</v>
      </c>
      <c r="BY24" s="6"/>
      <c r="CC24" s="61"/>
      <c r="CF24" s="26" t="s">
        <v>101</v>
      </c>
      <c r="CI24" s="26" t="s">
        <v>98</v>
      </c>
      <c r="CJ24" s="6"/>
      <c r="CK24" s="6"/>
      <c r="CL24" s="6"/>
      <c r="CN24" s="26" t="s">
        <v>100</v>
      </c>
      <c r="CO24" s="6"/>
      <c r="CP24" s="6"/>
      <c r="CQ24" s="6"/>
    </row>
    <row r="25" customFormat="false" ht="19.5" hidden="false" customHeight="true" outlineLevel="0" collapsed="false">
      <c r="A25" s="27"/>
      <c r="B25" s="74"/>
      <c r="C25" s="29" t="str">
        <f aca="false">WC_D1</f>
        <v>Uruguay</v>
      </c>
      <c r="D25" s="30" t="n">
        <v>1</v>
      </c>
      <c r="E25" s="31" t="s">
        <v>38</v>
      </c>
      <c r="F25" s="30" t="n">
        <v>0</v>
      </c>
      <c r="G25" s="32" t="str">
        <f aca="false">WC_D2</f>
        <v>Costa Rica</v>
      </c>
      <c r="H25" s="75"/>
      <c r="I25" s="34" t="s">
        <v>47</v>
      </c>
      <c r="J25" s="34" t="n">
        <v>41804</v>
      </c>
      <c r="K25" s="34"/>
      <c r="L25" s="35" t="n">
        <v>0.583333333333333</v>
      </c>
      <c r="M25" s="35"/>
      <c r="N25" s="36"/>
      <c r="O25" s="37" t="n">
        <v>1</v>
      </c>
      <c r="P25" s="38"/>
      <c r="Q25" s="37" t="n">
        <v>3</v>
      </c>
      <c r="R25" s="39"/>
      <c r="S25" s="74"/>
      <c r="T25" s="29" t="str">
        <f aca="false">WC_H1</f>
        <v>Bélgica</v>
      </c>
      <c r="U25" s="30" t="n">
        <v>2</v>
      </c>
      <c r="V25" s="31" t="s">
        <v>38</v>
      </c>
      <c r="W25" s="30" t="n">
        <v>0</v>
      </c>
      <c r="X25" s="32" t="str">
        <f aca="false">WC_H2</f>
        <v>Algeria</v>
      </c>
      <c r="Y25" s="74"/>
      <c r="Z25" s="34" t="s">
        <v>73</v>
      </c>
      <c r="AA25" s="53" t="n">
        <v>41807</v>
      </c>
      <c r="AB25" s="53"/>
      <c r="AC25" s="54" t="n">
        <v>0.458333333333333</v>
      </c>
      <c r="AD25" s="54"/>
      <c r="AE25" s="36"/>
      <c r="AF25" s="40" t="n">
        <v>2</v>
      </c>
      <c r="AG25" s="38"/>
      <c r="AH25" s="37" t="n">
        <v>1</v>
      </c>
      <c r="AI25" s="41"/>
      <c r="AJ25" s="42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1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-1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3" t="s">
        <v>42</v>
      </c>
      <c r="BM25" s="44" t="str">
        <f aca="false">WC_D1</f>
        <v>Uruguay</v>
      </c>
      <c r="BN25" s="6" t="n">
        <f aca="false">SUMIF(AY$25:AY$30,BM25,AZ$25:AZ$30)+SUMIF(BB$25:BB$30,BM25,BA$25:BA$30)</f>
        <v>7</v>
      </c>
      <c r="BO25" s="6" t="n">
        <f aca="false">SUMIF(AY$25:AY$30,BM25,AX$25:AX$30)+SUMIF(BB$25:BB$30,BM25,BC$25:BC$30)</f>
        <v>2</v>
      </c>
      <c r="BP25" s="6" t="n">
        <f aca="false">SUMIF(C25:C30,BM25,D25:D30)+SUMIF(G25:G30,BM25,F25:F30)</f>
        <v>3</v>
      </c>
      <c r="BQ25" s="6" t="n">
        <f aca="false">CM25</f>
        <v>0.004</v>
      </c>
      <c r="BR25" s="48" t="n">
        <f aca="false">BS25+BQ25</f>
        <v>1.024</v>
      </c>
      <c r="BS25" s="46" t="n">
        <f aca="false">(BN25/MAX(ABS(BN$25:BN$28)))+((BO25/MAX(ABS(BO$25:BO$28)))/50)+((BP25/MAX(ABS(BP$25:BP$28)))/100)</f>
        <v>1.02</v>
      </c>
      <c r="BT25" s="47" t="n">
        <f aca="false">RANK(BR25,BR25:BR28)</f>
        <v>1</v>
      </c>
      <c r="BU25" s="44" t="str">
        <f aca="true">OFFSET(BM25,MATCH(SMALL(BT25:BT28,ROW()-ROW(BT25)+1),BT25:BT28,0)-1,0)</f>
        <v>Uruguay</v>
      </c>
      <c r="BW25" s="43" t="s">
        <v>42</v>
      </c>
      <c r="BX25" s="44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6</v>
      </c>
      <c r="CA25" s="6" t="n">
        <f aca="false">SUMIF(T25:T30,BX25,U25:U30)+SUMIF(X25:X30,BX25,W25:W30)</f>
        <v>6</v>
      </c>
      <c r="CB25" s="6" t="n">
        <f aca="false">CR25</f>
        <v>0.004</v>
      </c>
      <c r="CC25" s="48" t="n">
        <f aca="false">CD25+CB25</f>
        <v>1.034</v>
      </c>
      <c r="CD25" s="46" t="n">
        <f aca="false">(BY25/MAX(ABS(BY$25:BY$28)))+((BZ25/MAX(ABS(BZ$25:BZ$28)))/50)+((CA25/MAX(ABS(CA$25:CA$28)))/100)</f>
        <v>1.03</v>
      </c>
      <c r="CE25" s="47" t="n">
        <f aca="false">RANK(CC25,CC25:CC28)</f>
        <v>1</v>
      </c>
      <c r="CF25" s="44" t="str">
        <f aca="true">OFFSET(BX25,MATCH(SMALL(CE25:CE28,ROW()-ROW(CE25)+1),CE25:CE28,0)-1,0)</f>
        <v>Bélgica</v>
      </c>
      <c r="CI25" s="44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4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7"/>
      <c r="B26" s="49"/>
      <c r="C26" s="50" t="str">
        <f aca="false">WC_D3</f>
        <v>Inglaterra</v>
      </c>
      <c r="D26" s="30" t="n">
        <v>0</v>
      </c>
      <c r="E26" s="56" t="s">
        <v>38</v>
      </c>
      <c r="F26" s="30" t="n">
        <v>0</v>
      </c>
      <c r="G26" s="51" t="str">
        <f aca="false">WC_D4</f>
        <v>Italia</v>
      </c>
      <c r="H26" s="52"/>
      <c r="I26" s="53" t="s">
        <v>51</v>
      </c>
      <c r="J26" s="53" t="n">
        <v>41804</v>
      </c>
      <c r="K26" s="53"/>
      <c r="L26" s="54" t="n">
        <v>0.666666666666667</v>
      </c>
      <c r="M26" s="54"/>
      <c r="N26" s="55"/>
      <c r="O26" s="37" t="n">
        <v>1</v>
      </c>
      <c r="P26" s="38"/>
      <c r="Q26" s="37" t="n">
        <v>2</v>
      </c>
      <c r="R26" s="39"/>
      <c r="S26" s="49"/>
      <c r="T26" s="50" t="str">
        <f aca="false">WC_H3</f>
        <v>Rusia</v>
      </c>
      <c r="U26" s="30" t="n">
        <v>2</v>
      </c>
      <c r="V26" s="56" t="s">
        <v>38</v>
      </c>
      <c r="W26" s="30" t="n">
        <v>0</v>
      </c>
      <c r="X26" s="51" t="str">
        <f aca="false">WC_H4</f>
        <v>Corea del Sur</v>
      </c>
      <c r="Y26" s="49"/>
      <c r="Z26" s="53" t="s">
        <v>72</v>
      </c>
      <c r="AA26" s="53" t="n">
        <v>41807</v>
      </c>
      <c r="AB26" s="53"/>
      <c r="AC26" s="54" t="n">
        <v>0.583333333333333</v>
      </c>
      <c r="AD26" s="54"/>
      <c r="AE26" s="55"/>
      <c r="AF26" s="40" t="n">
        <v>1</v>
      </c>
      <c r="AG26" s="38"/>
      <c r="AH26" s="37" t="n">
        <v>1</v>
      </c>
      <c r="AI26" s="41"/>
      <c r="AJ26" s="42" t="n">
        <f aca="false">IF(OR(O26="",Q26=""),"",SUM(AO26,AQ26,AP26,AR26))</f>
        <v>0</v>
      </c>
      <c r="AK26" s="6" t="str">
        <f aca="false">IF(D26&gt;F26,"V",IF(D26=F26,"E","D"))</f>
        <v>E</v>
      </c>
      <c r="AL26" s="6" t="str">
        <f aca="false">IF(U26&gt;W26,"V",IF(U26=W26,"E","D"))</f>
        <v>V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0</v>
      </c>
      <c r="AY26" s="6" t="str">
        <f aca="false">C26</f>
        <v>Inglaterra</v>
      </c>
      <c r="AZ26" s="6" t="n">
        <f aca="false">IF(AK26="V",3,IF(AK26="E",1,0))</f>
        <v>1</v>
      </c>
      <c r="BA26" s="6" t="n">
        <f aca="false">IF(AK26="V",0,IF(AK26="E",1,3))</f>
        <v>1</v>
      </c>
      <c r="BB26" s="6" t="str">
        <f aca="false">G26</f>
        <v>Italia</v>
      </c>
      <c r="BC26" s="5" t="n">
        <f aca="false">F26-D26</f>
        <v>0</v>
      </c>
      <c r="BE26" s="5" t="n">
        <f aca="false">U26-W26</f>
        <v>2</v>
      </c>
      <c r="BF26" s="6" t="str">
        <f aca="false">T26</f>
        <v>Rusia</v>
      </c>
      <c r="BG26" s="6" t="n">
        <f aca="false">IF(AL26="V",3,IF(AL26="E",1,0))</f>
        <v>3</v>
      </c>
      <c r="BH26" s="6" t="n">
        <f aca="false">IF(AL26="V",0,IF(AL26="E",1,3))</f>
        <v>0</v>
      </c>
      <c r="BI26" s="6" t="str">
        <f aca="false">X26</f>
        <v>Corea del Sur</v>
      </c>
      <c r="BJ26" s="6" t="n">
        <f aca="false">W26-U26</f>
        <v>-2</v>
      </c>
      <c r="BL26" s="58" t="s">
        <v>46</v>
      </c>
      <c r="BM26" s="44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-4</v>
      </c>
      <c r="BP26" s="6" t="n">
        <f aca="false">SUMIF(C25:C30,BM26,D25:D30)+SUMIF(G25:G30,BM26,F25:F30)</f>
        <v>0</v>
      </c>
      <c r="BQ26" s="6" t="n">
        <f aca="false">CM26</f>
        <v>0.003</v>
      </c>
      <c r="BR26" s="48" t="n">
        <f aca="false">BS26+BQ26</f>
        <v>-0.017</v>
      </c>
      <c r="BS26" s="46" t="n">
        <f aca="false">(BN26/MAX(ABS(BN$25:BN$28)))+((BO26/MAX(ABS(BO$25:BO$28)))/50)+((BP26/MAX(ABS(BP$25:BP$28)))/100)</f>
        <v>-0.02</v>
      </c>
      <c r="BT26" s="47" t="n">
        <f aca="false">RANK(BR26,BR25:BR28)</f>
        <v>4</v>
      </c>
      <c r="BU26" s="44" t="str">
        <f aca="true">OFFSET(BM25,MATCH(SMALL(BT25:BT28,ROW()-ROW(BT25)+1),BT25:BT28,0)-1,0)</f>
        <v>Italia</v>
      </c>
      <c r="BW26" s="58" t="s">
        <v>46</v>
      </c>
      <c r="BX26" s="44" t="str">
        <f aca="false">WC_H2</f>
        <v>Algeria</v>
      </c>
      <c r="BY26" s="6" t="n">
        <f aca="false">SUMIF(BF$25:BF$30,BX26,BG$25:BG$30)+SUMIF(BI$25:BI$30,BX26,BH$25:BH$30)</f>
        <v>4</v>
      </c>
      <c r="BZ26" s="6" t="n">
        <f aca="false">SUMIF(BF$25:BF$30,BX26,BE$25:BE$30)+SUMIF(BI$25:BI$30,BX26,BJ$25:BJ$30)</f>
        <v>-1</v>
      </c>
      <c r="CA26" s="6" t="n">
        <f aca="false">SUMIF(T25:T30,BX26,U25:U30)+SUMIF(X25:X30,BX26,W25:W30)</f>
        <v>3</v>
      </c>
      <c r="CB26" s="6" t="n">
        <f aca="false">CR26</f>
        <v>0.003</v>
      </c>
      <c r="CC26" s="48" t="n">
        <f aca="false">CD26+CB26</f>
        <v>0.449111111111111</v>
      </c>
      <c r="CD26" s="46" t="n">
        <f aca="false">(BY26/MAX(ABS(BY$25:BY$28)))+((BZ26/MAX(ABS(BZ$25:BZ$28)))/50)+((CA26/MAX(ABS(CA$25:CA$28)))/100)</f>
        <v>0.446111111111111</v>
      </c>
      <c r="CE26" s="47" t="n">
        <f aca="false">RANK(CC26,CC25:CC28)</f>
        <v>3</v>
      </c>
      <c r="CF26" s="44" t="str">
        <f aca="true">OFFSET(BX25,MATCH(SMALL(CE25:CE28,ROW()-ROW(CE25)+1),CE25:CE28,0)-1,0)</f>
        <v>Rusia</v>
      </c>
      <c r="CI26" s="44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4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7"/>
      <c r="B27" s="59"/>
      <c r="C27" s="50" t="str">
        <f aca="false">WC_D1</f>
        <v>Uruguay</v>
      </c>
      <c r="D27" s="30" t="n">
        <v>1</v>
      </c>
      <c r="E27" s="56" t="s">
        <v>38</v>
      </c>
      <c r="F27" s="30" t="n">
        <v>0</v>
      </c>
      <c r="G27" s="51" t="str">
        <f aca="false">WC_D3</f>
        <v>Inglaterra</v>
      </c>
      <c r="H27" s="52"/>
      <c r="I27" s="53" t="s">
        <v>39</v>
      </c>
      <c r="J27" s="53" t="n">
        <v>41809</v>
      </c>
      <c r="K27" s="53"/>
      <c r="L27" s="54" t="n">
        <v>0.583333333333333</v>
      </c>
      <c r="M27" s="54"/>
      <c r="N27" s="55"/>
      <c r="O27" s="37"/>
      <c r="P27" s="38"/>
      <c r="Q27" s="37"/>
      <c r="R27" s="39"/>
      <c r="S27" s="59"/>
      <c r="T27" s="50" t="str">
        <f aca="false">WC_H1</f>
        <v>Bélgica</v>
      </c>
      <c r="U27" s="30" t="n">
        <v>1</v>
      </c>
      <c r="V27" s="56" t="s">
        <v>38</v>
      </c>
      <c r="W27" s="30" t="n">
        <v>0</v>
      </c>
      <c r="X27" s="51" t="str">
        <f aca="false">WC_H3</f>
        <v>Rusia</v>
      </c>
      <c r="Y27" s="59"/>
      <c r="Z27" s="53" t="s">
        <v>57</v>
      </c>
      <c r="AA27" s="53" t="n">
        <v>41812</v>
      </c>
      <c r="AB27" s="53"/>
      <c r="AC27" s="54" t="n">
        <v>0.458333333333333</v>
      </c>
      <c r="AD27" s="54"/>
      <c r="AE27" s="55"/>
      <c r="AF27" s="40"/>
      <c r="AG27" s="38"/>
      <c r="AH27" s="37"/>
      <c r="AI27" s="41"/>
      <c r="AJ27" s="42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58" t="s">
        <v>50</v>
      </c>
      <c r="BM27" s="44" t="str">
        <f aca="false">WC_D3</f>
        <v>Inglaterra</v>
      </c>
      <c r="BN27" s="6" t="n">
        <f aca="false">SUMIF(AY$25:AY$30,BM27,AZ$25:AZ$30)+SUMIF(BB$25:BB$30,BM27,BA$25:BA$30)</f>
        <v>4</v>
      </c>
      <c r="BO27" s="6" t="n">
        <f aca="false">SUMIF(AY$25:AY$30,BM27,AX$25:AX$30)+SUMIF(BB$25:BB$30,BM27,BC$25:BC$30)</f>
        <v>0</v>
      </c>
      <c r="BP27" s="6" t="n">
        <f aca="false">SUMIF(C25:C30,BM27,D25:D30)+SUMIF(G25:G30,BM27,F25:F30)</f>
        <v>1</v>
      </c>
      <c r="BQ27" s="6" t="n">
        <f aca="false">CM27</f>
        <v>0.002</v>
      </c>
      <c r="BR27" s="48" t="n">
        <f aca="false">BS27+BQ27</f>
        <v>0.576761904761905</v>
      </c>
      <c r="BS27" s="46" t="n">
        <f aca="false">(BN27/MAX(ABS(BN$25:BN$28)))+((BO27/MAX(ABS(BO$25:BO$28)))/50)+((BP27/MAX(ABS(BP$25:BP$28)))/100)</f>
        <v>0.574761904761905</v>
      </c>
      <c r="BT27" s="47" t="n">
        <f aca="false">RANK(BR27,BR25:BR28)</f>
        <v>3</v>
      </c>
      <c r="BU27" s="44" t="str">
        <f aca="true">OFFSET(BM25,MATCH(SMALL(BT25:BT28,ROW()-ROW(BT25)+1),BT25:BT28,0)-1,0)</f>
        <v>Inglaterra</v>
      </c>
      <c r="BW27" s="58" t="s">
        <v>50</v>
      </c>
      <c r="BX27" s="44" t="str">
        <f aca="false">WC_H3</f>
        <v>Rusia</v>
      </c>
      <c r="BY27" s="6" t="n">
        <f aca="false">SUMIF(BF$25:BF$30,BX27,BG$25:BG$30)+SUMIF(BI$25:BI$30,BX27,BH$25:BH$30)</f>
        <v>4</v>
      </c>
      <c r="BZ27" s="6" t="n">
        <f aca="false">SUMIF(BF$25:BF$30,BX27,BE$25:BE$30)+SUMIF(BI$25:BI$30,BX27,BJ$25:BJ$30)</f>
        <v>1</v>
      </c>
      <c r="CA27" s="6" t="n">
        <f aca="false">SUMIF(T25:T30,BX27,U25:U30)+SUMIF(X25:X30,BX27,W25:W30)</f>
        <v>3</v>
      </c>
      <c r="CB27" s="6" t="n">
        <f aca="false">CR27</f>
        <v>0.002</v>
      </c>
      <c r="CC27" s="48" t="n">
        <f aca="false">CD27+CB27</f>
        <v>0.454777777777778</v>
      </c>
      <c r="CD27" s="46" t="n">
        <f aca="false">(BY27/MAX(ABS(BY$25:BY$28)))+((BZ27/MAX(ABS(BZ$25:BZ$28)))/50)+((CA27/MAX(ABS(CA$25:CA$28)))/100)</f>
        <v>0.452777777777778</v>
      </c>
      <c r="CE27" s="47" t="n">
        <f aca="false">RANK(CC27,CC25:CC28)</f>
        <v>2</v>
      </c>
      <c r="CF27" s="44" t="str">
        <f aca="true">OFFSET(BX25,MATCH(SMALL(CE25:CE28,ROW()-ROW(CE25)+1),CE25:CE28,0)-1,0)</f>
        <v>Algeria</v>
      </c>
      <c r="CI27" s="44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4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7"/>
      <c r="B28" s="49"/>
      <c r="C28" s="50" t="str">
        <f aca="false">WC_D4</f>
        <v>Italia</v>
      </c>
      <c r="D28" s="30" t="n">
        <v>2</v>
      </c>
      <c r="E28" s="56" t="s">
        <v>38</v>
      </c>
      <c r="F28" s="30" t="n">
        <v>0</v>
      </c>
      <c r="G28" s="51" t="str">
        <f aca="false">WC_D2</f>
        <v>Costa Rica</v>
      </c>
      <c r="H28" s="52"/>
      <c r="I28" s="53" t="s">
        <v>56</v>
      </c>
      <c r="J28" s="53" t="n">
        <v>41810</v>
      </c>
      <c r="K28" s="53"/>
      <c r="L28" s="54" t="n">
        <v>0.458333333333333</v>
      </c>
      <c r="M28" s="54"/>
      <c r="N28" s="55"/>
      <c r="O28" s="37"/>
      <c r="P28" s="38"/>
      <c r="Q28" s="37"/>
      <c r="R28" s="39"/>
      <c r="S28" s="49"/>
      <c r="T28" s="50" t="str">
        <f aca="false">WC_H4</f>
        <v>Corea del Sur</v>
      </c>
      <c r="U28" s="30" t="n">
        <v>1</v>
      </c>
      <c r="V28" s="56" t="s">
        <v>38</v>
      </c>
      <c r="W28" s="30" t="n">
        <v>2</v>
      </c>
      <c r="X28" s="51" t="str">
        <f aca="false">WC_H2</f>
        <v>Algeria</v>
      </c>
      <c r="Y28" s="49"/>
      <c r="Z28" s="53" t="s">
        <v>44</v>
      </c>
      <c r="AA28" s="53" t="n">
        <v>41812</v>
      </c>
      <c r="AB28" s="53"/>
      <c r="AC28" s="54" t="n">
        <v>0.583333333333333</v>
      </c>
      <c r="AD28" s="54"/>
      <c r="AE28" s="55"/>
      <c r="AF28" s="40"/>
      <c r="AG28" s="38"/>
      <c r="AH28" s="37"/>
      <c r="AI28" s="41"/>
      <c r="AJ28" s="42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D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-1</v>
      </c>
      <c r="BF28" s="6" t="str">
        <f aca="false">T28</f>
        <v>Corea del Sur</v>
      </c>
      <c r="BG28" s="6" t="n">
        <f aca="false">IF(AL28="V",3,IF(AL28="E",1,0))</f>
        <v>0</v>
      </c>
      <c r="BH28" s="6" t="n">
        <f aca="false">IF(AL28="V",0,IF(AL28="E",1,3))</f>
        <v>3</v>
      </c>
      <c r="BI28" s="6" t="str">
        <f aca="false">X28</f>
        <v>Algeria</v>
      </c>
      <c r="BJ28" s="6" t="n">
        <f aca="false">W28-U28</f>
        <v>1</v>
      </c>
      <c r="BL28" s="58" t="s">
        <v>54</v>
      </c>
      <c r="BM28" s="44" t="str">
        <f aca="false">WC_D4</f>
        <v>Italia</v>
      </c>
      <c r="BN28" s="6" t="n">
        <f aca="false">SUMIF(AY$25:AY$30,BM28,AZ$25:AZ$30)+SUMIF(BB$25:BB$30,BM28,BA$25:BA$30)</f>
        <v>5</v>
      </c>
      <c r="BO28" s="6" t="n">
        <f aca="false">SUMIF(AY$25:AY$30,BM28,AX$25:AX$30)+SUMIF(BB$25:BB$30,BM28,BC$25:BC$30)</f>
        <v>2</v>
      </c>
      <c r="BP28" s="6" t="n">
        <f aca="false">SUMIF(C25:C30,BM28,D25:D30)+SUMIF(G25:G30,BM28,F25:F30)</f>
        <v>3</v>
      </c>
      <c r="BQ28" s="6" t="n">
        <f aca="false">CM28</f>
        <v>0.001</v>
      </c>
      <c r="BR28" s="48" t="n">
        <f aca="false">BS28+BQ28</f>
        <v>0.735285714285714</v>
      </c>
      <c r="BS28" s="46" t="n">
        <f aca="false">(BN28/MAX(ABS(BN$25:BN$28)))+((BO28/MAX(ABS(BO$25:BO$28)))/50)+((BP28/MAX(ABS(BP$25:BP$28)))/100)</f>
        <v>0.734285714285714</v>
      </c>
      <c r="BT28" s="47" t="n">
        <f aca="false">RANK(BR28,BR25:BR28)</f>
        <v>2</v>
      </c>
      <c r="BU28" s="44" t="str">
        <f aca="true">OFFSET(BM25,MATCH(SMALL(BT25:BT28,ROW()-ROW(BT25)+1),BT25:BT28,0)-1,0)</f>
        <v>Costa Rica</v>
      </c>
      <c r="BW28" s="58" t="s">
        <v>54</v>
      </c>
      <c r="BX28" s="44" t="str">
        <f aca="false">WC_H4</f>
        <v>Corea del Sur</v>
      </c>
      <c r="BY28" s="6" t="n">
        <f aca="false">SUMIF(BF$25:BF$30,BX28,BG$25:BG$30)+SUMIF(BI$25:BI$30,BX28,BH$25:BH$30)</f>
        <v>0</v>
      </c>
      <c r="BZ28" s="6" t="n">
        <f aca="false">SUMIF(BF$25:BF$30,BX28,BE$25:BE$30)+SUMIF(BI$25:BI$30,BX28,BJ$25:BJ$30)</f>
        <v>-6</v>
      </c>
      <c r="CA28" s="6" t="n">
        <f aca="false">SUMIF(T25:T30,BX28,U25:U30)+SUMIF(X25:X30,BX28,W25:W30)</f>
        <v>1</v>
      </c>
      <c r="CB28" s="6" t="n">
        <f aca="false">CR28</f>
        <v>0.001</v>
      </c>
      <c r="CC28" s="48" t="n">
        <f aca="false">CD28+CB28</f>
        <v>-0.0173333333333333</v>
      </c>
      <c r="CD28" s="46" t="n">
        <f aca="false">(BY28/MAX(ABS(BY$25:BY$28)))+((BZ28/MAX(ABS(BZ$25:BZ$28)))/50)+((CA28/MAX(ABS(CA$25:CA$28)))/100)</f>
        <v>-0.0183333333333333</v>
      </c>
      <c r="CE28" s="47" t="n">
        <f aca="false">RANK(CC28,CC25:CC28)</f>
        <v>4</v>
      </c>
      <c r="CF28" s="44" t="str">
        <f aca="true">OFFSET(BX25,MATCH(SMALL(CE25:CE28,ROW()-ROW(CE25)+1),CE25:CE28,0)-1,0)</f>
        <v>Corea del Sur</v>
      </c>
      <c r="CI28" s="44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4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7"/>
      <c r="B29" s="49"/>
      <c r="C29" s="50" t="str">
        <f aca="false">WC_D4</f>
        <v>Italia</v>
      </c>
      <c r="D29" s="30" t="n">
        <v>1</v>
      </c>
      <c r="E29" s="56" t="s">
        <v>38</v>
      </c>
      <c r="F29" s="30" t="n">
        <v>1</v>
      </c>
      <c r="G29" s="51" t="str">
        <f aca="false">WC_D1</f>
        <v>Uruguay</v>
      </c>
      <c r="H29" s="52"/>
      <c r="I29" s="53" t="s">
        <v>43</v>
      </c>
      <c r="J29" s="53" t="n">
        <v>41814</v>
      </c>
      <c r="K29" s="53"/>
      <c r="L29" s="54" t="n">
        <v>0.458333333333333</v>
      </c>
      <c r="M29" s="54"/>
      <c r="N29" s="55"/>
      <c r="O29" s="37"/>
      <c r="P29" s="38"/>
      <c r="Q29" s="37"/>
      <c r="R29" s="39"/>
      <c r="S29" s="49"/>
      <c r="T29" s="50" t="str">
        <f aca="false">WC_H4</f>
        <v>Corea del Sur</v>
      </c>
      <c r="U29" s="30" t="n">
        <v>0</v>
      </c>
      <c r="V29" s="56" t="s">
        <v>38</v>
      </c>
      <c r="W29" s="30" t="n">
        <v>3</v>
      </c>
      <c r="X29" s="51" t="str">
        <f aca="false">WC_H1</f>
        <v>Bélgica</v>
      </c>
      <c r="Y29" s="49"/>
      <c r="Z29" s="53" t="s">
        <v>39</v>
      </c>
      <c r="AA29" s="53" t="n">
        <v>41816</v>
      </c>
      <c r="AB29" s="53"/>
      <c r="AC29" s="54" t="n">
        <v>0.625</v>
      </c>
      <c r="AD29" s="54"/>
      <c r="AE29" s="55"/>
      <c r="AF29" s="40"/>
      <c r="AG29" s="38"/>
      <c r="AH29" s="37"/>
      <c r="AI29" s="41"/>
      <c r="AJ29" s="42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-3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3</v>
      </c>
      <c r="CI29" s="26"/>
      <c r="CJ29" s="6"/>
      <c r="CK29" s="6"/>
      <c r="CL29" s="6"/>
      <c r="CN29" s="26"/>
      <c r="CO29" s="6"/>
      <c r="CP29" s="6"/>
      <c r="CQ29" s="6"/>
    </row>
    <row r="30" customFormat="false" ht="19.5" hidden="false" customHeight="true" outlineLevel="0" collapsed="false">
      <c r="A30" s="27"/>
      <c r="B30" s="59"/>
      <c r="C30" s="50" t="str">
        <f aca="false">WC_D2</f>
        <v>Costa Rica</v>
      </c>
      <c r="D30" s="30" t="n">
        <v>0</v>
      </c>
      <c r="E30" s="56" t="s">
        <v>38</v>
      </c>
      <c r="F30" s="30" t="n">
        <v>1</v>
      </c>
      <c r="G30" s="51" t="str">
        <f aca="false">WC_D3</f>
        <v>Inglaterra</v>
      </c>
      <c r="H30" s="52"/>
      <c r="I30" s="53" t="s">
        <v>73</v>
      </c>
      <c r="J30" s="53" t="n">
        <v>41814</v>
      </c>
      <c r="K30" s="53"/>
      <c r="L30" s="54" t="n">
        <v>0.458333333333333</v>
      </c>
      <c r="M30" s="54"/>
      <c r="N30" s="55"/>
      <c r="O30" s="37"/>
      <c r="P30" s="38"/>
      <c r="Q30" s="37"/>
      <c r="R30" s="39"/>
      <c r="S30" s="59"/>
      <c r="T30" s="50" t="str">
        <f aca="false">WC_H2</f>
        <v>Algeria</v>
      </c>
      <c r="U30" s="30" t="n">
        <v>1</v>
      </c>
      <c r="V30" s="56" t="s">
        <v>38</v>
      </c>
      <c r="W30" s="30" t="n">
        <v>1</v>
      </c>
      <c r="X30" s="51" t="str">
        <f aca="false">WC_H3</f>
        <v>Rusia</v>
      </c>
      <c r="Y30" s="59"/>
      <c r="Z30" s="53" t="s">
        <v>52</v>
      </c>
      <c r="AA30" s="53" t="n">
        <v>41816</v>
      </c>
      <c r="AB30" s="53"/>
      <c r="AC30" s="54" t="n">
        <v>0.625</v>
      </c>
      <c r="AD30" s="54"/>
      <c r="AE30" s="55"/>
      <c r="AF30" s="40"/>
      <c r="AG30" s="38"/>
      <c r="AH30" s="37"/>
      <c r="AI30" s="41"/>
      <c r="AJ30" s="70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-1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1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44"/>
      <c r="CJ30" s="6"/>
      <c r="CK30" s="6"/>
      <c r="CL30" s="6"/>
      <c r="CN30" s="44"/>
      <c r="CO30" s="6"/>
      <c r="CP30" s="6"/>
      <c r="CQ30" s="6"/>
    </row>
    <row r="31" customFormat="false" ht="16.5" hidden="false" customHeight="true" outlineLevel="0" collapsed="false">
      <c r="B31" s="77"/>
      <c r="C31" s="7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78"/>
      <c r="S31" s="77"/>
      <c r="T31" s="3"/>
      <c r="U31" s="3"/>
      <c r="V31" s="3"/>
      <c r="W31" s="3"/>
      <c r="X31" s="3"/>
      <c r="Y31" s="77"/>
      <c r="Z31" s="3"/>
      <c r="AA31" s="3"/>
      <c r="AB31" s="3"/>
      <c r="AC31" s="3"/>
      <c r="AD31" s="3"/>
      <c r="AE31" s="3"/>
      <c r="AG31" s="79"/>
      <c r="BF31" s="6"/>
      <c r="BG31" s="6"/>
      <c r="BH31" s="6"/>
      <c r="BI31" s="6"/>
      <c r="BJ31" s="6"/>
      <c r="CI31" s="44"/>
      <c r="CJ31" s="6"/>
      <c r="CK31" s="6"/>
      <c r="CL31" s="6"/>
      <c r="CN31" s="44"/>
      <c r="CO31" s="6"/>
      <c r="CP31" s="6"/>
      <c r="CQ31" s="6"/>
    </row>
    <row r="32" customFormat="false" ht="16.5" hidden="false" customHeight="true" outlineLevel="0" collapsed="false">
      <c r="A32" s="80"/>
      <c r="B32" s="80"/>
      <c r="C32" s="81"/>
      <c r="D32" s="80"/>
      <c r="E32" s="80"/>
      <c r="F32" s="80"/>
      <c r="G32" s="80"/>
      <c r="H32" s="80"/>
      <c r="I32" s="80"/>
      <c r="J32" s="80"/>
      <c r="K32" s="80"/>
      <c r="S32" s="80"/>
      <c r="Y32" s="80"/>
      <c r="AG32" s="79"/>
      <c r="CI32" s="44"/>
      <c r="CJ32" s="6"/>
      <c r="CK32" s="6"/>
      <c r="CL32" s="6"/>
      <c r="CN32" s="44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82"/>
      <c r="D33" s="7"/>
      <c r="E33" s="7"/>
      <c r="F33" s="7"/>
      <c r="G33" s="7"/>
      <c r="H33" s="7"/>
      <c r="I33" s="7"/>
      <c r="J33" s="17" t="s">
        <v>102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V33" s="83" t="s">
        <v>103</v>
      </c>
      <c r="X33" s="84"/>
      <c r="Y33" s="84"/>
      <c r="Z33" s="17" t="s">
        <v>8</v>
      </c>
      <c r="AA33" s="17" t="s">
        <v>9</v>
      </c>
      <c r="AB33" s="17"/>
      <c r="AC33" s="17" t="s">
        <v>10</v>
      </c>
      <c r="AD33" s="17"/>
      <c r="AE33" s="20"/>
      <c r="AF33" s="85"/>
      <c r="AG33" s="86"/>
      <c r="AH33" s="85"/>
      <c r="AI33" s="87"/>
      <c r="CI33" s="44"/>
      <c r="CJ33" s="6"/>
      <c r="CK33" s="6"/>
      <c r="CL33" s="6"/>
      <c r="CN33" s="44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88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89" t="str">
        <f aca="false">IF(F9="","",BU4)</f>
        <v>Brasil</v>
      </c>
      <c r="K34" s="89"/>
      <c r="L34" s="89"/>
      <c r="M34" s="89"/>
      <c r="N34" s="89"/>
      <c r="O34" s="30" t="n">
        <v>2</v>
      </c>
      <c r="P34" s="31" t="s">
        <v>38</v>
      </c>
      <c r="Q34" s="30" t="n">
        <v>1</v>
      </c>
      <c r="R34" s="90" t="str">
        <f aca="false">IF(F16="","",BU12)</f>
        <v>Holanda</v>
      </c>
      <c r="S34" s="90"/>
      <c r="T34" s="90"/>
      <c r="U34" s="91"/>
      <c r="V34" s="92" t="s">
        <v>38</v>
      </c>
      <c r="W34" s="91"/>
      <c r="X34" s="93" t="n">
        <v>1</v>
      </c>
      <c r="Y34" s="94"/>
      <c r="Z34" s="95" t="s">
        <v>73</v>
      </c>
      <c r="AA34" s="95" t="n">
        <v>41818</v>
      </c>
      <c r="AB34" s="95"/>
      <c r="AC34" s="96" t="n">
        <v>0.458333333333333</v>
      </c>
      <c r="AD34" s="96"/>
      <c r="AF34" s="37"/>
      <c r="AG34" s="38"/>
      <c r="AH34" s="37"/>
      <c r="AI34" s="41"/>
      <c r="AJ34" s="97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88" t="str">
        <f aca="false">IF(O35="","",IF(O35&gt;Q35,J35,IF(AND(O35=Q35,U35&gt;W35),J35,R35)))</f>
        <v>Italia</v>
      </c>
      <c r="D35" s="5"/>
      <c r="E35" s="5"/>
      <c r="F35" s="5"/>
      <c r="G35" s="5"/>
      <c r="H35" s="7"/>
      <c r="I35" s="7"/>
      <c r="J35" s="98" t="str">
        <f aca="false">IF(F23="","",BU18)</f>
        <v>Colombia</v>
      </c>
      <c r="K35" s="98"/>
      <c r="L35" s="98"/>
      <c r="M35" s="98"/>
      <c r="N35" s="98"/>
      <c r="O35" s="99" t="n">
        <v>1</v>
      </c>
      <c r="P35" s="56" t="s">
        <v>38</v>
      </c>
      <c r="Q35" s="99" t="n">
        <v>2</v>
      </c>
      <c r="R35" s="100" t="str">
        <f aca="false">IF(F30="","",BU26)</f>
        <v>Italia</v>
      </c>
      <c r="S35" s="100"/>
      <c r="T35" s="100"/>
      <c r="U35" s="91"/>
      <c r="V35" s="92" t="s">
        <v>38</v>
      </c>
      <c r="W35" s="91"/>
      <c r="X35" s="93" t="s">
        <v>46</v>
      </c>
      <c r="Y35" s="94"/>
      <c r="Z35" s="95" t="s">
        <v>57</v>
      </c>
      <c r="AA35" s="95" t="n">
        <v>41818</v>
      </c>
      <c r="AB35" s="95"/>
      <c r="AC35" s="96" t="n">
        <v>0.625</v>
      </c>
      <c r="AD35" s="96"/>
      <c r="AF35" s="37"/>
      <c r="AG35" s="38"/>
      <c r="AH35" s="37"/>
      <c r="AI35" s="41"/>
      <c r="AJ35" s="101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88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98" t="str">
        <f aca="false">IF(F16="","",BU11)</f>
        <v>España</v>
      </c>
      <c r="K36" s="98"/>
      <c r="L36" s="98"/>
      <c r="M36" s="98"/>
      <c r="N36" s="98"/>
      <c r="O36" s="99" t="n">
        <v>1</v>
      </c>
      <c r="P36" s="56" t="s">
        <v>38</v>
      </c>
      <c r="Q36" s="99" t="n">
        <v>0</v>
      </c>
      <c r="R36" s="100" t="str">
        <f aca="false">IF(F9="","",BU5)</f>
        <v>Camerun</v>
      </c>
      <c r="S36" s="100"/>
      <c r="T36" s="100"/>
      <c r="U36" s="91"/>
      <c r="V36" s="92" t="s">
        <v>38</v>
      </c>
      <c r="W36" s="91"/>
      <c r="X36" s="93" t="s">
        <v>50</v>
      </c>
      <c r="Y36" s="94"/>
      <c r="Z36" s="95" t="s">
        <v>47</v>
      </c>
      <c r="AA36" s="95" t="n">
        <v>41819</v>
      </c>
      <c r="AB36" s="95"/>
      <c r="AC36" s="96" t="n">
        <v>0.458333333333333</v>
      </c>
      <c r="AD36" s="96"/>
      <c r="AF36" s="37"/>
      <c r="AG36" s="38"/>
      <c r="AH36" s="37"/>
      <c r="AI36" s="41"/>
      <c r="AJ36" s="101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88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98" t="str">
        <f aca="false">IF(F30="","",BU25)</f>
        <v>Uruguay</v>
      </c>
      <c r="K37" s="98"/>
      <c r="L37" s="98"/>
      <c r="M37" s="98"/>
      <c r="N37" s="98"/>
      <c r="O37" s="99" t="n">
        <v>2</v>
      </c>
      <c r="P37" s="56" t="s">
        <v>38</v>
      </c>
      <c r="Q37" s="99" t="n">
        <v>0</v>
      </c>
      <c r="R37" s="100" t="str">
        <f aca="false">IF(F23="","",BU19)</f>
        <v>Costa de Marfil</v>
      </c>
      <c r="S37" s="100"/>
      <c r="T37" s="100"/>
      <c r="U37" s="91"/>
      <c r="V37" s="92" t="s">
        <v>38</v>
      </c>
      <c r="W37" s="91"/>
      <c r="X37" s="93" t="s">
        <v>54</v>
      </c>
      <c r="Y37" s="94"/>
      <c r="Z37" s="95" t="s">
        <v>56</v>
      </c>
      <c r="AA37" s="95" t="n">
        <v>41819</v>
      </c>
      <c r="AB37" s="95"/>
      <c r="AC37" s="96" t="n">
        <v>0.625</v>
      </c>
      <c r="AD37" s="96"/>
      <c r="AF37" s="37"/>
      <c r="AG37" s="38"/>
      <c r="AH37" s="37"/>
      <c r="AI37" s="41"/>
      <c r="AJ37" s="101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88" t="str">
        <f aca="false">IF(O38="","",IF(O38&gt;Q38,J38,IF(AND(O38=Q38,U38&gt;W38),J38,R38)))</f>
        <v>Nigeria</v>
      </c>
      <c r="D38" s="5"/>
      <c r="E38" s="5"/>
      <c r="F38" s="5"/>
      <c r="G38" s="5"/>
      <c r="H38" s="7"/>
      <c r="I38" s="7"/>
      <c r="J38" s="98" t="str">
        <f aca="false">IF(W9="","",CF4)</f>
        <v>Francia</v>
      </c>
      <c r="K38" s="98"/>
      <c r="L38" s="98"/>
      <c r="M38" s="98"/>
      <c r="N38" s="98"/>
      <c r="O38" s="99" t="n">
        <v>1</v>
      </c>
      <c r="P38" s="56" t="s">
        <v>38</v>
      </c>
      <c r="Q38" s="99" t="n">
        <v>1</v>
      </c>
      <c r="R38" s="100" t="str">
        <f aca="false">IF(W16="","",CF12)</f>
        <v>Nigeria</v>
      </c>
      <c r="S38" s="100"/>
      <c r="T38" s="100"/>
      <c r="U38" s="91" t="n">
        <v>3</v>
      </c>
      <c r="V38" s="92" t="s">
        <v>38</v>
      </c>
      <c r="W38" s="91" t="n">
        <v>4</v>
      </c>
      <c r="X38" s="93" t="s">
        <v>104</v>
      </c>
      <c r="Y38" s="94"/>
      <c r="Z38" s="95" t="s">
        <v>40</v>
      </c>
      <c r="AA38" s="95" t="n">
        <v>41820</v>
      </c>
      <c r="AB38" s="95"/>
      <c r="AC38" s="96" t="n">
        <v>0.458333333333333</v>
      </c>
      <c r="AD38" s="96"/>
      <c r="AF38" s="37"/>
      <c r="AG38" s="38"/>
      <c r="AH38" s="37"/>
      <c r="AI38" s="41"/>
      <c r="AJ38" s="101" t="str">
        <f aca="false">IF(OR(AF38="",AH38=""),"",SUM(AO38,AQ38))</f>
        <v/>
      </c>
      <c r="AK38" s="6" t="str">
        <f aca="false">IF(O38&gt;Q38,"V",IF(O38=Q38,"E","D"))</f>
        <v>E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88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98" t="str">
        <f aca="false">IF(W23="","",CF18)</f>
        <v>Alemania</v>
      </c>
      <c r="K39" s="98"/>
      <c r="L39" s="98"/>
      <c r="M39" s="98"/>
      <c r="N39" s="98"/>
      <c r="O39" s="99" t="n">
        <v>2</v>
      </c>
      <c r="P39" s="56" t="s">
        <v>38</v>
      </c>
      <c r="Q39" s="99" t="n">
        <v>0</v>
      </c>
      <c r="R39" s="100" t="str">
        <f aca="false">IF(W30="","",CF26)</f>
        <v>Rusia</v>
      </c>
      <c r="S39" s="100"/>
      <c r="T39" s="100"/>
      <c r="U39" s="91"/>
      <c r="V39" s="92" t="s">
        <v>38</v>
      </c>
      <c r="W39" s="91"/>
      <c r="X39" s="93" t="s">
        <v>105</v>
      </c>
      <c r="Y39" s="94"/>
      <c r="Z39" s="95" t="s">
        <v>44</v>
      </c>
      <c r="AA39" s="95" t="n">
        <v>41820</v>
      </c>
      <c r="AB39" s="95"/>
      <c r="AC39" s="96" t="n">
        <v>0.625</v>
      </c>
      <c r="AD39" s="96"/>
      <c r="AF39" s="37"/>
      <c r="AG39" s="38"/>
      <c r="AH39" s="37"/>
      <c r="AI39" s="41"/>
      <c r="AJ39" s="101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88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98" t="str">
        <f aca="false">IF(W16="","",CF11)</f>
        <v>Argentina</v>
      </c>
      <c r="K40" s="98"/>
      <c r="L40" s="98"/>
      <c r="M40" s="98"/>
      <c r="N40" s="98"/>
      <c r="O40" s="99" t="n">
        <v>3</v>
      </c>
      <c r="P40" s="56" t="s">
        <v>38</v>
      </c>
      <c r="Q40" s="99" t="n">
        <v>1</v>
      </c>
      <c r="R40" s="100" t="str">
        <f aca="false">IF(W9="","",CF5)</f>
        <v>Ecuador</v>
      </c>
      <c r="S40" s="100"/>
      <c r="T40" s="100"/>
      <c r="U40" s="91"/>
      <c r="V40" s="92" t="s">
        <v>38</v>
      </c>
      <c r="W40" s="91"/>
      <c r="X40" s="93" t="s">
        <v>106</v>
      </c>
      <c r="Y40" s="94"/>
      <c r="Z40" s="95" t="s">
        <v>39</v>
      </c>
      <c r="AA40" s="95" t="n">
        <v>41821</v>
      </c>
      <c r="AB40" s="95"/>
      <c r="AC40" s="96" t="n">
        <v>0.458333333333333</v>
      </c>
      <c r="AD40" s="96"/>
      <c r="AF40" s="37"/>
      <c r="AG40" s="38"/>
      <c r="AH40" s="37"/>
      <c r="AI40" s="41"/>
      <c r="AJ40" s="101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88" t="str">
        <f aca="false">IF(O41="","",IF(O41&gt;Q41,J41,IF(AND(O41=Q41,U41&gt;W41),J41,R41)))</f>
        <v>Portugal</v>
      </c>
      <c r="D41" s="5"/>
      <c r="E41" s="5"/>
      <c r="F41" s="5"/>
      <c r="G41" s="5"/>
      <c r="H41" s="7"/>
      <c r="I41" s="7"/>
      <c r="J41" s="102" t="str">
        <f aca="false">IF(W30="","",CF25)</f>
        <v>Bélgica</v>
      </c>
      <c r="K41" s="102"/>
      <c r="L41" s="102"/>
      <c r="M41" s="102"/>
      <c r="N41" s="102"/>
      <c r="O41" s="103" t="n">
        <v>0</v>
      </c>
      <c r="P41" s="69" t="s">
        <v>38</v>
      </c>
      <c r="Q41" s="103" t="n">
        <v>1</v>
      </c>
      <c r="R41" s="104" t="str">
        <f aca="false">IF(W23="","",CF19)</f>
        <v>Portugal</v>
      </c>
      <c r="S41" s="104"/>
      <c r="T41" s="104"/>
      <c r="U41" s="91"/>
      <c r="V41" s="92" t="s">
        <v>38</v>
      </c>
      <c r="W41" s="91"/>
      <c r="X41" s="93" t="s">
        <v>107</v>
      </c>
      <c r="Y41" s="94"/>
      <c r="Z41" s="95" t="s">
        <v>48</v>
      </c>
      <c r="AA41" s="95" t="n">
        <v>41821</v>
      </c>
      <c r="AB41" s="95"/>
      <c r="AC41" s="96" t="n">
        <v>0.625</v>
      </c>
      <c r="AD41" s="96"/>
      <c r="AF41" s="37"/>
      <c r="AG41" s="38"/>
      <c r="AH41" s="37"/>
      <c r="AI41" s="41"/>
      <c r="AJ41" s="105" t="str">
        <f aca="false">IF(OR(AF41="",AH41=""),"",SUM(AO41,AQ41))</f>
        <v/>
      </c>
      <c r="AK41" s="6" t="str">
        <f aca="false">IF(O41&gt;Q41,"V",IF(O41=Q41,"E","D"))</f>
        <v>D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88"/>
      <c r="D42" s="5"/>
      <c r="E42" s="5"/>
      <c r="F42" s="5"/>
      <c r="G42" s="5"/>
      <c r="H42" s="7"/>
      <c r="I42" s="7"/>
      <c r="J42" s="80"/>
      <c r="K42" s="80"/>
      <c r="S42" s="80"/>
      <c r="X42" s="5"/>
      <c r="Y42" s="80"/>
      <c r="AA42" s="106"/>
      <c r="AB42" s="106"/>
      <c r="AC42" s="107"/>
      <c r="AD42" s="107"/>
      <c r="AG42" s="79"/>
    </row>
    <row r="43" customFormat="false" ht="16.5" hidden="false" customHeight="true" outlineLevel="0" collapsed="false">
      <c r="A43" s="7"/>
      <c r="B43" s="5"/>
      <c r="C43" s="88"/>
      <c r="D43" s="5"/>
      <c r="E43" s="5"/>
      <c r="F43" s="5"/>
      <c r="G43" s="5"/>
      <c r="H43" s="7"/>
      <c r="I43" s="7"/>
      <c r="J43" s="108" t="s">
        <v>108</v>
      </c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V43" s="83" t="s">
        <v>103</v>
      </c>
      <c r="X43" s="5"/>
      <c r="Z43" s="17" t="s">
        <v>8</v>
      </c>
      <c r="AA43" s="17" t="s">
        <v>9</v>
      </c>
      <c r="AB43" s="17"/>
      <c r="AC43" s="17" t="s">
        <v>10</v>
      </c>
      <c r="AD43" s="17"/>
      <c r="AE43" s="20"/>
      <c r="AF43" s="85"/>
      <c r="AG43" s="86"/>
      <c r="AH43" s="85"/>
      <c r="AI43" s="87"/>
    </row>
    <row r="44" customFormat="false" ht="16.5" hidden="false" customHeight="true" outlineLevel="0" collapsed="false">
      <c r="A44" s="7"/>
      <c r="B44" s="5"/>
      <c r="C44" s="88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98" t="str">
        <f aca="false">C34</f>
        <v>Brasil</v>
      </c>
      <c r="K44" s="98"/>
      <c r="L44" s="98"/>
      <c r="M44" s="98"/>
      <c r="N44" s="98"/>
      <c r="O44" s="99" t="n">
        <v>0</v>
      </c>
      <c r="P44" s="56" t="s">
        <v>38</v>
      </c>
      <c r="Q44" s="99" t="n">
        <v>0</v>
      </c>
      <c r="R44" s="100" t="str">
        <f aca="false">C35</f>
        <v>Italia</v>
      </c>
      <c r="S44" s="100"/>
      <c r="T44" s="100"/>
      <c r="U44" s="91" t="n">
        <v>5</v>
      </c>
      <c r="V44" s="109" t="s">
        <v>38</v>
      </c>
      <c r="W44" s="91" t="n">
        <v>3</v>
      </c>
      <c r="X44" s="110" t="s">
        <v>109</v>
      </c>
      <c r="Y44" s="80"/>
      <c r="Z44" s="95" t="s">
        <v>47</v>
      </c>
      <c r="AA44" s="95" t="n">
        <v>41824</v>
      </c>
      <c r="AB44" s="95"/>
      <c r="AC44" s="96" t="n">
        <v>0.625</v>
      </c>
      <c r="AD44" s="96"/>
      <c r="AF44" s="37"/>
      <c r="AG44" s="38"/>
      <c r="AH44" s="37"/>
      <c r="AI44" s="41"/>
      <c r="AJ44" s="97" t="str">
        <f aca="false">IF(OR(AF44="",AH44=""),"",SUM(AO44,AQ44))</f>
        <v/>
      </c>
      <c r="AK44" s="6" t="str">
        <f aca="false">IF(O44&gt;Q44,"V",IF(O44=Q44,"E","D"))</f>
        <v>E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88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98" t="str">
        <f aca="false">C38</f>
        <v>Nigeria</v>
      </c>
      <c r="K45" s="98"/>
      <c r="L45" s="98"/>
      <c r="M45" s="98"/>
      <c r="N45" s="98"/>
      <c r="O45" s="99" t="n">
        <v>0</v>
      </c>
      <c r="P45" s="56" t="s">
        <v>38</v>
      </c>
      <c r="Q45" s="99" t="n">
        <v>1</v>
      </c>
      <c r="R45" s="100" t="str">
        <f aca="false">C39</f>
        <v>Alemania</v>
      </c>
      <c r="S45" s="100"/>
      <c r="T45" s="100"/>
      <c r="U45" s="91"/>
      <c r="V45" s="109" t="s">
        <v>38</v>
      </c>
      <c r="W45" s="91"/>
      <c r="X45" s="110" t="s">
        <v>110</v>
      </c>
      <c r="Y45" s="80"/>
      <c r="Z45" s="95" t="s">
        <v>57</v>
      </c>
      <c r="AA45" s="95" t="n">
        <v>41824</v>
      </c>
      <c r="AB45" s="95"/>
      <c r="AC45" s="96" t="n">
        <v>0.458333333333333</v>
      </c>
      <c r="AD45" s="96"/>
      <c r="AF45" s="37"/>
      <c r="AG45" s="38"/>
      <c r="AH45" s="37"/>
      <c r="AI45" s="41"/>
      <c r="AJ45" s="101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88" t="str">
        <f aca="false">IF(O46="","",IF(O46&gt;Q46,J46,IF(AND(O46=Q46,U46&gt;W46),J46,R46)))</f>
        <v>Uruguay</v>
      </c>
      <c r="D46" s="5"/>
      <c r="E46" s="5"/>
      <c r="F46" s="5"/>
      <c r="G46" s="5"/>
      <c r="H46" s="7"/>
      <c r="I46" s="7"/>
      <c r="J46" s="98" t="str">
        <f aca="false">C36</f>
        <v>España</v>
      </c>
      <c r="K46" s="98"/>
      <c r="L46" s="98"/>
      <c r="M46" s="98"/>
      <c r="N46" s="98"/>
      <c r="O46" s="99" t="n">
        <v>0</v>
      </c>
      <c r="P46" s="56" t="s">
        <v>38</v>
      </c>
      <c r="Q46" s="99" t="n">
        <v>0</v>
      </c>
      <c r="R46" s="100" t="str">
        <f aca="false">C37</f>
        <v>Uruguay</v>
      </c>
      <c r="S46" s="100"/>
      <c r="T46" s="100"/>
      <c r="U46" s="91" t="n">
        <v>4</v>
      </c>
      <c r="V46" s="109" t="s">
        <v>38</v>
      </c>
      <c r="W46" s="91" t="n">
        <v>5</v>
      </c>
      <c r="X46" s="110" t="s">
        <v>111</v>
      </c>
      <c r="Y46" s="80"/>
      <c r="Z46" s="95" t="s">
        <v>48</v>
      </c>
      <c r="AA46" s="95" t="n">
        <v>41825</v>
      </c>
      <c r="AB46" s="95"/>
      <c r="AC46" s="96" t="n">
        <v>0.625</v>
      </c>
      <c r="AD46" s="96"/>
      <c r="AF46" s="37"/>
      <c r="AG46" s="38"/>
      <c r="AH46" s="37"/>
      <c r="AI46" s="41"/>
      <c r="AJ46" s="101" t="str">
        <f aca="false">IF(OR(AF46="",AH46=""),"",SUM(AO46,AQ46))</f>
        <v/>
      </c>
      <c r="AK46" s="6" t="str">
        <f aca="false">IF(O46&gt;Q46,"V",IF(O46=Q46,"E","D"))</f>
        <v>E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88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02" t="str">
        <f aca="false">C40</f>
        <v>Argentina</v>
      </c>
      <c r="K47" s="102"/>
      <c r="L47" s="102"/>
      <c r="M47" s="102"/>
      <c r="N47" s="102"/>
      <c r="O47" s="103" t="n">
        <v>1</v>
      </c>
      <c r="P47" s="69" t="s">
        <v>38</v>
      </c>
      <c r="Q47" s="103" t="n">
        <v>0</v>
      </c>
      <c r="R47" s="104" t="str">
        <f aca="false">C41</f>
        <v>Portugal</v>
      </c>
      <c r="S47" s="104"/>
      <c r="T47" s="104"/>
      <c r="U47" s="91"/>
      <c r="V47" s="109" t="s">
        <v>38</v>
      </c>
      <c r="W47" s="91"/>
      <c r="X47" s="110" t="s">
        <v>112</v>
      </c>
      <c r="Y47" s="80"/>
      <c r="Z47" s="95" t="s">
        <v>40</v>
      </c>
      <c r="AA47" s="95" t="n">
        <v>41825</v>
      </c>
      <c r="AB47" s="95"/>
      <c r="AC47" s="96" t="n">
        <v>0.458333333333333</v>
      </c>
      <c r="AD47" s="96"/>
      <c r="AF47" s="37"/>
      <c r="AG47" s="38"/>
      <c r="AH47" s="37"/>
      <c r="AI47" s="41"/>
      <c r="AJ47" s="105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80"/>
      <c r="B48" s="5"/>
      <c r="C48" s="88"/>
      <c r="D48" s="5"/>
      <c r="E48" s="5"/>
      <c r="F48" s="5"/>
      <c r="G48" s="5"/>
      <c r="H48" s="80"/>
      <c r="I48" s="80"/>
      <c r="J48" s="80"/>
      <c r="K48" s="80"/>
      <c r="S48" s="80"/>
      <c r="X48" s="5"/>
      <c r="Y48" s="80"/>
      <c r="AA48" s="106"/>
      <c r="AB48" s="106"/>
      <c r="AC48" s="107"/>
      <c r="AD48" s="107"/>
      <c r="AG48" s="79"/>
    </row>
    <row r="49" customFormat="false" ht="16.5" hidden="false" customHeight="true" outlineLevel="0" collapsed="false">
      <c r="A49" s="80"/>
      <c r="B49" s="5"/>
      <c r="C49" s="88"/>
      <c r="D49" s="5"/>
      <c r="E49" s="5"/>
      <c r="F49" s="5"/>
      <c r="G49" s="5"/>
      <c r="H49" s="80"/>
      <c r="I49" s="80"/>
      <c r="J49" s="17" t="s">
        <v>113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V49" s="83" t="s">
        <v>103</v>
      </c>
      <c r="X49" s="5"/>
      <c r="Z49" s="17" t="s">
        <v>8</v>
      </c>
      <c r="AA49" s="17" t="s">
        <v>9</v>
      </c>
      <c r="AB49" s="17"/>
      <c r="AC49" s="17" t="s">
        <v>10</v>
      </c>
      <c r="AD49" s="17"/>
      <c r="AE49" s="20"/>
      <c r="AF49" s="85"/>
      <c r="AG49" s="86"/>
      <c r="AH49" s="85"/>
      <c r="AI49" s="87"/>
    </row>
    <row r="50" customFormat="false" ht="16.5" hidden="false" customHeight="true" outlineLevel="0" collapsed="false">
      <c r="A50" s="80"/>
      <c r="B50" s="5"/>
      <c r="C50" s="88" t="str">
        <f aca="false">IF(O50="","",IF(O50&gt;Q50,J50,IF(AND(O50=Q50,U50&gt;W50),J50,R50)))</f>
        <v>Brasil</v>
      </c>
      <c r="D50" s="5" t="str">
        <f aca="false">IF(O50="","",IF(O50&gt;Q50,R50,IF(AND(O50=Q50,U50&gt;W50),R50,J50)))</f>
        <v>Alemania</v>
      </c>
      <c r="E50" s="5"/>
      <c r="F50" s="5"/>
      <c r="G50" s="5"/>
      <c r="H50" s="80"/>
      <c r="I50" s="80"/>
      <c r="J50" s="89" t="str">
        <f aca="false">C44</f>
        <v>Brasil</v>
      </c>
      <c r="K50" s="89"/>
      <c r="L50" s="89"/>
      <c r="M50" s="89"/>
      <c r="N50" s="89"/>
      <c r="O50" s="30" t="n">
        <v>2</v>
      </c>
      <c r="P50" s="31" t="s">
        <v>38</v>
      </c>
      <c r="Q50" s="30" t="n">
        <v>2</v>
      </c>
      <c r="R50" s="90" t="str">
        <f aca="false">C45</f>
        <v>Alemania</v>
      </c>
      <c r="S50" s="90"/>
      <c r="T50" s="90"/>
      <c r="U50" s="91" t="n">
        <v>4</v>
      </c>
      <c r="V50" s="109" t="s">
        <v>38</v>
      </c>
      <c r="W50" s="91" t="n">
        <v>3</v>
      </c>
      <c r="X50" s="110" t="s">
        <v>42</v>
      </c>
      <c r="Y50" s="80"/>
      <c r="Z50" s="95" t="s">
        <v>73</v>
      </c>
      <c r="AA50" s="95" t="n">
        <v>41828</v>
      </c>
      <c r="AB50" s="95"/>
      <c r="AC50" s="96" t="n">
        <v>0.458333333333333</v>
      </c>
      <c r="AD50" s="96"/>
      <c r="AF50" s="37"/>
      <c r="AG50" s="38"/>
      <c r="AH50" s="37"/>
      <c r="AI50" s="41"/>
      <c r="AJ50" s="17" t="str">
        <f aca="false">IF(OR(AF50="",AH50=""),"",SUM(AO50,AQ50))</f>
        <v/>
      </c>
      <c r="AK50" s="6" t="str">
        <f aca="false">IF(O50&gt;Q50,"V",IF(O50=Q50,"E","D"))</f>
        <v>E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80"/>
      <c r="B51" s="5"/>
      <c r="C51" s="88" t="str">
        <f aca="false">IF(O51="","",IF(O51&gt;Q51,J51,IF(AND(O51=Q51,U51&gt;W51),J51,R51)))</f>
        <v>Uruguay</v>
      </c>
      <c r="D51" s="5" t="str">
        <f aca="false">IF(O51="","",IF(O51&gt;Q51,R51,IF(AND(O51=Q51,U51&gt;W51),R51,J51)))</f>
        <v>Argentina</v>
      </c>
      <c r="E51" s="5"/>
      <c r="F51" s="5"/>
      <c r="G51" s="5"/>
      <c r="H51" s="80"/>
      <c r="I51" s="80"/>
      <c r="J51" s="102" t="str">
        <f aca="false">C46</f>
        <v>Uruguay</v>
      </c>
      <c r="K51" s="102"/>
      <c r="L51" s="102"/>
      <c r="M51" s="102"/>
      <c r="N51" s="102"/>
      <c r="O51" s="103" t="n">
        <v>2</v>
      </c>
      <c r="P51" s="69" t="s">
        <v>38</v>
      </c>
      <c r="Q51" s="103" t="n">
        <v>1</v>
      </c>
      <c r="R51" s="104" t="str">
        <f aca="false">C47</f>
        <v>Argentina</v>
      </c>
      <c r="S51" s="104"/>
      <c r="T51" s="104"/>
      <c r="U51" s="91"/>
      <c r="V51" s="109" t="s">
        <v>38</v>
      </c>
      <c r="W51" s="91"/>
      <c r="X51" s="110" t="s">
        <v>46</v>
      </c>
      <c r="Y51" s="80"/>
      <c r="Z51" s="95" t="s">
        <v>39</v>
      </c>
      <c r="AA51" s="95" t="n">
        <v>41829</v>
      </c>
      <c r="AB51" s="95"/>
      <c r="AC51" s="96" t="n">
        <v>0.625</v>
      </c>
      <c r="AD51" s="96"/>
      <c r="AF51" s="37"/>
      <c r="AG51" s="38"/>
      <c r="AH51" s="37"/>
      <c r="AI51" s="41"/>
      <c r="AJ51" s="17" t="str">
        <f aca="false">IF(OR(AF51="",AH51=""),"",SUM(AO51,AQ51))</f>
        <v/>
      </c>
      <c r="AK51" s="6" t="str">
        <f aca="false">IF(O51&gt;Q51,"V",IF(O51=Q51,"E","D"))</f>
        <v>V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80"/>
      <c r="B52" s="5"/>
      <c r="C52" s="88"/>
      <c r="D52" s="5"/>
      <c r="E52" s="5"/>
      <c r="F52" s="5"/>
      <c r="G52" s="5"/>
      <c r="H52" s="80"/>
      <c r="I52" s="80"/>
      <c r="J52" s="80"/>
      <c r="K52" s="80"/>
      <c r="S52" s="80"/>
      <c r="X52" s="5"/>
      <c r="Y52" s="80"/>
      <c r="AA52" s="106"/>
      <c r="AB52" s="106"/>
      <c r="AC52" s="107"/>
      <c r="AD52" s="107"/>
      <c r="AG52" s="79"/>
    </row>
    <row r="53" customFormat="false" ht="16.5" hidden="false" customHeight="true" outlineLevel="0" collapsed="false">
      <c r="A53" s="80"/>
      <c r="B53" s="5"/>
      <c r="C53" s="88"/>
      <c r="D53" s="5"/>
      <c r="E53" s="5"/>
      <c r="F53" s="5"/>
      <c r="G53" s="5"/>
      <c r="H53" s="80"/>
      <c r="I53" s="80"/>
      <c r="J53" s="17" t="s">
        <v>114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V53" s="83" t="s">
        <v>103</v>
      </c>
      <c r="X53" s="5"/>
      <c r="Z53" s="17" t="s">
        <v>8</v>
      </c>
      <c r="AA53" s="17" t="s">
        <v>9</v>
      </c>
      <c r="AB53" s="17"/>
      <c r="AC53" s="17" t="s">
        <v>10</v>
      </c>
      <c r="AD53" s="17"/>
      <c r="AE53" s="20"/>
      <c r="AF53" s="85"/>
      <c r="AG53" s="86"/>
      <c r="AH53" s="85"/>
      <c r="AI53" s="87"/>
    </row>
    <row r="54" customFormat="false" ht="16.5" hidden="false" customHeight="true" outlineLevel="0" collapsed="false">
      <c r="A54" s="80"/>
      <c r="B54" s="5"/>
      <c r="C54" s="88" t="str">
        <f aca="false">IF(O54="","",IF(O54&gt;Q54,J54,IF(AND(O54=Q54,U54&gt;W54),J54,R54)))</f>
        <v>Alemania</v>
      </c>
      <c r="D54" s="5" t="str">
        <f aca="false">IF(O54="","",IF(O54&gt;Q54,R54,IF(AND(O54=Q54,U54&gt;W54),R54,J54)))</f>
        <v>Argentina</v>
      </c>
      <c r="E54" s="5"/>
      <c r="F54" s="5"/>
      <c r="G54" s="5"/>
      <c r="H54" s="80"/>
      <c r="I54" s="80"/>
      <c r="J54" s="111" t="str">
        <f aca="false">D50</f>
        <v>Alemania</v>
      </c>
      <c r="K54" s="111"/>
      <c r="L54" s="111"/>
      <c r="M54" s="111"/>
      <c r="N54" s="111"/>
      <c r="O54" s="112" t="n">
        <v>2</v>
      </c>
      <c r="P54" s="113" t="s">
        <v>38</v>
      </c>
      <c r="Q54" s="112" t="n">
        <v>0</v>
      </c>
      <c r="R54" s="114" t="str">
        <f aca="false">D51</f>
        <v>Argentina</v>
      </c>
      <c r="S54" s="114"/>
      <c r="T54" s="114"/>
      <c r="U54" s="91"/>
      <c r="V54" s="109" t="s">
        <v>38</v>
      </c>
      <c r="W54" s="91"/>
      <c r="X54" s="110" t="s">
        <v>109</v>
      </c>
      <c r="Y54" s="80"/>
      <c r="Z54" s="95" t="s">
        <v>40</v>
      </c>
      <c r="AA54" s="95" t="n">
        <v>41832</v>
      </c>
      <c r="AB54" s="95"/>
      <c r="AC54" s="96" t="n">
        <v>0.625</v>
      </c>
      <c r="AD54" s="96"/>
      <c r="AF54" s="37"/>
      <c r="AG54" s="38"/>
      <c r="AH54" s="37"/>
      <c r="AI54" s="41"/>
      <c r="AJ54" s="17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80"/>
      <c r="B55" s="5"/>
      <c r="C55" s="88"/>
      <c r="D55" s="5"/>
      <c r="E55" s="5"/>
      <c r="F55" s="5"/>
      <c r="G55" s="5"/>
      <c r="H55" s="80"/>
      <c r="I55" s="80"/>
      <c r="J55" s="80"/>
      <c r="K55" s="80"/>
      <c r="S55" s="80"/>
      <c r="X55" s="5"/>
      <c r="Y55" s="80"/>
      <c r="AA55" s="106"/>
      <c r="AB55" s="106"/>
      <c r="AC55" s="107"/>
      <c r="AD55" s="107"/>
      <c r="AG55" s="79"/>
    </row>
    <row r="56" customFormat="false" ht="16.5" hidden="false" customHeight="true" outlineLevel="0" collapsed="false">
      <c r="A56" s="80"/>
      <c r="B56" s="5"/>
      <c r="C56" s="88"/>
      <c r="D56" s="5"/>
      <c r="E56" s="5"/>
      <c r="F56" s="5"/>
      <c r="G56" s="5"/>
      <c r="H56" s="80"/>
      <c r="I56" s="80"/>
      <c r="J56" s="17" t="s">
        <v>115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V56" s="83" t="s">
        <v>103</v>
      </c>
      <c r="X56" s="5"/>
      <c r="Z56" s="17" t="s">
        <v>8</v>
      </c>
      <c r="AA56" s="17" t="s">
        <v>9</v>
      </c>
      <c r="AB56" s="17"/>
      <c r="AC56" s="17" t="s">
        <v>10</v>
      </c>
      <c r="AD56" s="17"/>
      <c r="AE56" s="20"/>
      <c r="AF56" s="85"/>
      <c r="AG56" s="86"/>
      <c r="AH56" s="85"/>
      <c r="AI56" s="87"/>
    </row>
    <row r="57" customFormat="false" ht="16.5" hidden="false" customHeight="true" outlineLevel="0" collapsed="false">
      <c r="A57" s="80"/>
      <c r="B57" s="5"/>
      <c r="C57" s="88" t="str">
        <f aca="false">IF(O57="","",IF(O57&gt;Q57,J57,IF(AND(O57=Q57,U57&gt;W57),J57,R57)))</f>
        <v>Uruguay</v>
      </c>
      <c r="D57" s="5" t="str">
        <f aca="false">IF(O57="","",IF(O57&gt;Q57,R57,IF(AND(O57=Q57,U57&gt;W57),R57,J57)))</f>
        <v>Brasil</v>
      </c>
      <c r="E57" s="5"/>
      <c r="F57" s="5"/>
      <c r="G57" s="5"/>
      <c r="H57" s="80"/>
      <c r="I57" s="80"/>
      <c r="J57" s="111" t="str">
        <f aca="false">C50</f>
        <v>Brasil</v>
      </c>
      <c r="K57" s="111"/>
      <c r="L57" s="111"/>
      <c r="M57" s="111"/>
      <c r="N57" s="111"/>
      <c r="O57" s="112" t="n">
        <v>1</v>
      </c>
      <c r="P57" s="113" t="s">
        <v>38</v>
      </c>
      <c r="Q57" s="112" t="n">
        <v>3</v>
      </c>
      <c r="R57" s="114" t="str">
        <f aca="false">C51</f>
        <v>Uruguay</v>
      </c>
      <c r="S57" s="114"/>
      <c r="T57" s="114"/>
      <c r="U57" s="91"/>
      <c r="V57" s="109" t="s">
        <v>38</v>
      </c>
      <c r="W57" s="91"/>
      <c r="X57" s="110" t="n">
        <v>1</v>
      </c>
      <c r="Y57" s="80"/>
      <c r="Z57" s="95" t="s">
        <v>57</v>
      </c>
      <c r="AA57" s="95" t="n">
        <v>41833</v>
      </c>
      <c r="AB57" s="95"/>
      <c r="AC57" s="96" t="n">
        <v>0.583333333333333</v>
      </c>
      <c r="AD57" s="96"/>
      <c r="AF57" s="37"/>
      <c r="AG57" s="38"/>
      <c r="AH57" s="37"/>
      <c r="AI57" s="41"/>
      <c r="AJ57" s="17" t="str">
        <f aca="false">IF(OR(AF57="",AH57=""),"",SUM(AO57,AQ57))</f>
        <v/>
      </c>
      <c r="AK57" s="6" t="str">
        <f aca="false">IF(O57&gt;Q57,"V",IF(O57=Q57,"E","D"))</f>
        <v>D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80"/>
      <c r="B58" s="80"/>
      <c r="C58" s="81"/>
      <c r="D58" s="80"/>
      <c r="E58" s="80"/>
      <c r="F58" s="80"/>
      <c r="G58" s="80"/>
      <c r="H58" s="80"/>
      <c r="I58" s="80"/>
      <c r="J58" s="80"/>
      <c r="K58" s="80"/>
      <c r="S58" s="80"/>
      <c r="Y58" s="80"/>
      <c r="AG58" s="79"/>
    </row>
    <row r="59" customFormat="false" ht="16.5" hidden="false" customHeight="true" outlineLevel="0" collapsed="false">
      <c r="A59" s="80"/>
      <c r="B59" s="80"/>
      <c r="C59" s="81"/>
      <c r="D59" s="80"/>
      <c r="E59" s="80"/>
      <c r="F59" s="80"/>
      <c r="G59" s="80"/>
      <c r="H59" s="80"/>
      <c r="I59" s="80"/>
      <c r="J59" s="80"/>
      <c r="K59" s="80"/>
      <c r="O59" s="41"/>
      <c r="P59" s="115" t="s">
        <v>116</v>
      </c>
      <c r="Q59" s="41"/>
      <c r="S59" s="80"/>
      <c r="Y59" s="80"/>
      <c r="AF59" s="87"/>
      <c r="AG59" s="87"/>
      <c r="AH59" s="87"/>
      <c r="AI59" s="87"/>
    </row>
    <row r="60" customFormat="false" ht="16.5" hidden="false" customHeight="true" outlineLevel="0" collapsed="false">
      <c r="A60" s="80"/>
      <c r="B60" s="80"/>
      <c r="C60" s="81"/>
      <c r="D60" s="80"/>
      <c r="E60" s="80"/>
      <c r="F60" s="80"/>
      <c r="G60" s="80"/>
      <c r="H60" s="80"/>
      <c r="I60" s="80"/>
      <c r="J60" s="80"/>
      <c r="K60" s="80"/>
      <c r="O60" s="116" t="str">
        <f aca="false">C57</f>
        <v>Uruguay</v>
      </c>
      <c r="P60" s="116"/>
      <c r="Q60" s="116"/>
      <c r="R60" s="39"/>
      <c r="S60" s="80"/>
      <c r="Y60" s="80"/>
      <c r="AF60" s="37"/>
      <c r="AG60" s="37"/>
      <c r="AH60" s="37"/>
      <c r="AI60" s="41"/>
      <c r="AJ60" s="17" t="str">
        <f aca="false">IF(AF60="","",IF(AF60=O60,20,0))</f>
        <v/>
      </c>
    </row>
    <row r="61" customFormat="false" ht="16.5" hidden="false" customHeight="true" outlineLevel="0" collapsed="false">
      <c r="A61" s="80"/>
      <c r="B61" s="80"/>
      <c r="C61" s="81"/>
      <c r="D61" s="80"/>
      <c r="E61" s="80"/>
      <c r="F61" s="80"/>
      <c r="G61" s="80"/>
      <c r="H61" s="80"/>
      <c r="I61" s="80"/>
      <c r="J61" s="80"/>
      <c r="K61" s="80"/>
      <c r="O61" s="41"/>
      <c r="P61" s="115" t="s">
        <v>117</v>
      </c>
      <c r="Q61" s="41"/>
      <c r="S61" s="80"/>
      <c r="Y61" s="80"/>
    </row>
    <row r="62" customFormat="false" ht="16.5" hidden="false" customHeight="true" outlineLevel="0" collapsed="false">
      <c r="A62" s="80"/>
      <c r="B62" s="80"/>
      <c r="C62" s="81"/>
      <c r="D62" s="80"/>
      <c r="E62" s="80"/>
      <c r="F62" s="80"/>
      <c r="G62" s="80"/>
      <c r="H62" s="80"/>
      <c r="I62" s="80"/>
      <c r="J62" s="80"/>
      <c r="K62" s="80"/>
      <c r="O62" s="116" t="str">
        <f aca="false">D57</f>
        <v>Brasil</v>
      </c>
      <c r="P62" s="116"/>
      <c r="Q62" s="116"/>
      <c r="R62" s="39"/>
      <c r="S62" s="80"/>
      <c r="Y62" s="80"/>
      <c r="AF62" s="37"/>
      <c r="AG62" s="37"/>
      <c r="AH62" s="37"/>
      <c r="AI62" s="41"/>
      <c r="AJ62" s="17" t="str">
        <f aca="false">IF(AF62="","",IF(AF62=O62,20,0))</f>
        <v/>
      </c>
    </row>
    <row r="63" customFormat="false" ht="16.5" hidden="false" customHeight="true" outlineLevel="0" collapsed="false">
      <c r="A63" s="80"/>
      <c r="B63" s="80"/>
      <c r="C63" s="81"/>
      <c r="D63" s="80"/>
      <c r="E63" s="80"/>
      <c r="F63" s="80"/>
      <c r="G63" s="80"/>
      <c r="H63" s="80"/>
      <c r="I63" s="80"/>
      <c r="J63" s="80"/>
      <c r="K63" s="80"/>
      <c r="O63" s="41"/>
      <c r="P63" s="115" t="s">
        <v>118</v>
      </c>
      <c r="Q63" s="41"/>
      <c r="S63" s="80"/>
      <c r="Y63" s="80"/>
    </row>
    <row r="64" customFormat="false" ht="16.5" hidden="false" customHeight="true" outlineLevel="0" collapsed="false">
      <c r="A64" s="80"/>
      <c r="B64" s="80"/>
      <c r="C64" s="81"/>
      <c r="D64" s="80"/>
      <c r="E64" s="80"/>
      <c r="F64" s="80"/>
      <c r="G64" s="80"/>
      <c r="H64" s="80"/>
      <c r="I64" s="80"/>
      <c r="J64" s="80"/>
      <c r="K64" s="80"/>
      <c r="O64" s="116" t="str">
        <f aca="false">C54</f>
        <v>Alemania</v>
      </c>
      <c r="P64" s="116"/>
      <c r="Q64" s="116"/>
      <c r="R64" s="39"/>
      <c r="S64" s="80"/>
      <c r="Y64" s="80"/>
      <c r="AF64" s="37"/>
      <c r="AG64" s="37"/>
      <c r="AH64" s="37"/>
      <c r="AI64" s="41"/>
      <c r="AJ64" s="17" t="str">
        <f aca="false">IF(AF64="","",IF(AF64=O64,20,0))</f>
        <v/>
      </c>
    </row>
    <row r="65" customFormat="false" ht="16.5" hidden="false" customHeight="true" outlineLevel="0" collapsed="false">
      <c r="A65" s="80"/>
      <c r="B65" s="80"/>
      <c r="C65" s="81"/>
      <c r="D65" s="80"/>
      <c r="E65" s="80"/>
      <c r="F65" s="80"/>
      <c r="G65" s="80"/>
      <c r="H65" s="80"/>
      <c r="I65" s="80"/>
      <c r="J65" s="80"/>
      <c r="K65" s="80"/>
      <c r="O65" s="41"/>
      <c r="P65" s="115" t="s">
        <v>119</v>
      </c>
      <c r="Q65" s="41"/>
      <c r="S65" s="80"/>
      <c r="Y65" s="80"/>
    </row>
    <row r="66" customFormat="false" ht="16.5" hidden="false" customHeight="true" outlineLevel="0" collapsed="false">
      <c r="A66" s="80"/>
      <c r="B66" s="80"/>
      <c r="C66" s="81"/>
      <c r="D66" s="80"/>
      <c r="E66" s="80"/>
      <c r="F66" s="80"/>
      <c r="G66" s="80"/>
      <c r="H66" s="80"/>
      <c r="I66" s="80"/>
      <c r="J66" s="80"/>
      <c r="K66" s="80"/>
      <c r="O66" s="116" t="str">
        <f aca="false">D54</f>
        <v>Argentina</v>
      </c>
      <c r="P66" s="116"/>
      <c r="Q66" s="116"/>
      <c r="R66" s="39"/>
      <c r="S66" s="80"/>
      <c r="Y66" s="80"/>
      <c r="AF66" s="37"/>
      <c r="AG66" s="37"/>
      <c r="AH66" s="37"/>
      <c r="AI66" s="41"/>
      <c r="AJ66" s="17" t="str">
        <f aca="false">IF(AF66="","",IF(AF66=O66,20,0))</f>
        <v/>
      </c>
    </row>
  </sheetData>
  <sheetProtection sheet="true"/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C4,C30,D4:E9,G4,G11:H11,G18:I18,L4,N4,N11,N18,O40:Q41,O44:Q47,O50:Q51,O54:Q54,O57:Q57,V4,V11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C5,G12:I12,G19:I19,I5,N5,N12,N19,V5,V12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G13:I13,G20:I20,I4,I6,I11,N6,N13,N20,V6,V13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G14:I14,G21:I21,I7,N7,N14,N21,V7,V14">
    <cfRule type="expression" priority="5" aboveAverage="0" equalAverage="0" bottom="0" percent="0" rank="0" text="" dxfId="3">
      <formula>IF(OR("#ref!"="en juego","#ref!"="hoy!"),1,0)</formula>
    </cfRule>
  </conditionalFormatting>
  <conditionalFormatting sqref="G15:I15,G22:I22,I8,N8,N15,N22,V8,V15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G16:I16,G23:I23,I9,N9,N16,N23,V9,V16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G26:I26,N26,T5,T12,T19,T26,X5,X12,X19,X26,Z5,Z12,Z19,Z26,AE5,AE12,AE19,AE26">
    <cfRule type="expression" priority="8" aboveAverage="0" equalAverage="0" bottom="0" percent="0" rank="0" text="" dxfId="6">
      <formula>IF(OR("#ref!"="en juego","#ref!"="hoy!"),1,0)</formula>
    </cfRule>
  </conditionalFormatting>
  <conditionalFormatting sqref="G25:J25,L25,N25,T4,T11,T18,T25,X4,X11,X18,X25,Z4:AA4,Z11,Z18,Z25,AA5,AE4,AE11,AE18,AE25">
    <cfRule type="expression" priority="9" aboveAverage="0" equalAverage="0" bottom="0" percent="0" rank="0" text="" dxfId="7">
      <formula>IF(OR("#ref!"="en juego","#ref!"="hoy!"),1,0)</formula>
    </cfRule>
  </conditionalFormatting>
  <conditionalFormatting sqref="G27:I27,N27,T6,T13,T20,T27,X6,X13,X20,X27,Z6,Z13,Z20,Z27,AE6,AE13,AE20,AE27">
    <cfRule type="expression" priority="10" aboveAverage="0" equalAverage="0" bottom="0" percent="0" rank="0" text="" dxfId="8">
      <formula>IF(OR("#ref!"="en juego","#ref!"="hoy!"),1,0)</formula>
    </cfRule>
  </conditionalFormatting>
  <conditionalFormatting sqref="G28:I28,N28,T7,T14,T21,T28,X7,X14,X21,X28,Z7,Z14,Z21,Z28,AE7,AE14,AE21,AE28">
    <cfRule type="expression" priority="11" aboveAverage="0" equalAverage="0" bottom="0" percent="0" rank="0" text="" dxfId="9">
      <formula>IF(OR("#ref!"="en juego","#ref!"="hoy!"),1,0)</formula>
    </cfRule>
  </conditionalFormatting>
  <conditionalFormatting sqref="G29:I29,N29,T8,T15,T22,T29,X8,X15,X22,X29,X34:X41,X44:X47,X50:X51,X54,X57,Z8,Z15,Z22,Z29,Z34:Z41,Z44:Z47,Z50:Z51,Z54,Z57,AA34,AE8,AE15,AE22,AE29">
    <cfRule type="expression" priority="12" aboveAverage="0" equalAverage="0" bottom="0" percent="0" rank="0" text="" dxfId="10">
      <formula>IF(OR("#ref!"="en juego","#ref!"="hoy!"),1,0)</formula>
    </cfRule>
  </conditionalFormatting>
  <conditionalFormatting sqref="G30:I30,N30,T9,T16,T23,T30,X9,X16,X23,X30,Z9,Z16,Z23,Z30,AE9,AE16,AE23,AE30">
    <cfRule type="expression" priority="13" aboveAverage="0" equalAverage="0" bottom="0" percent="0" rank="0" text="" dxfId="11">
      <formula>IF(OR("#ref!"="en juego","#ref!"="hoy!"),1,0)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IF(OR("#ref!"="en juego","#ref!"="hoy!"),1,0)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IF(OR("#ref!"="en juego","#ref!"="hoy!"),1,0)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IF(OR("#ref!"="en juego","#ref!"="hoy!"),1,0)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IF(OR("#ref!"="en juego","#ref!"="hoy!"),1,0)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IF(OR("#ref!"="en juego","#ref!"="hoy!"),1,0)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IF(OR("#ref!"="en juego","#ref!"="hoy!"),1,0)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">
    <cfRule type="expression" priority="63" aboveAverage="0" equalAverage="0" bottom="0" percent="0" rank="0" text="" dxfId="61">
      <formula>IF(OR('Mundial 2014'!$M$7="en juego",'Mundial 2014'!$M$7="hoy!"),1,0)</formula>
    </cfRule>
    <cfRule type="expression" priority="64" aboveAverage="0" equalAverage="0" bottom="0" percent="0" rank="0" text="" dxfId="62">
      <formula>IF(OR('Mundial 2014'!$M$8="en juego",'Mundial 2014'!$M$8="hoy!"),1,0)</formula>
    </cfRule>
  </conditionalFormatting>
  <conditionalFormatting sqref="O36">
    <cfRule type="expression" priority="65" aboveAverage="0" equalAverage="0" bottom="0" percent="0" rank="0" text="" dxfId="63">
      <formula>IF(OR('Mundial 2014'!$M$7="en juego",'Mundial 2014'!$M$7="hoy!"),1,0)</formula>
    </cfRule>
    <cfRule type="expression" priority="66" aboveAverage="0" equalAverage="0" bottom="0" percent="0" rank="0" text="" dxfId="64">
      <formula>IF(OR('Mundial 2014'!$M$8="en juego",'Mundial 2014'!$M$8="hoy!"),1,0)</formula>
    </cfRule>
    <cfRule type="expression" priority="67" aboveAverage="0" equalAverage="0" bottom="0" percent="0" rank="0" text="" dxfId="65">
      <formula>IF(OR('Mundial 2014'!$M$9="en juego",'Mundial 2014'!$M$9="hoy!"),1,0)</formula>
    </cfRule>
  </conditionalFormatting>
  <conditionalFormatting sqref="O37">
    <cfRule type="expression" priority="68" aboveAverage="0" equalAverage="0" bottom="0" percent="0" rank="0" text="" dxfId="66">
      <formula>IF(OR('Mundial 2014'!$M$7="en juego",'Mundial 2014'!$M$7="hoy!"),1,0)</formula>
    </cfRule>
    <cfRule type="expression" priority="69" aboveAverage="0" equalAverage="0" bottom="0" percent="0" rank="0" text="" dxfId="67">
      <formula>IF(OR('Mundial 2014'!$M$8="en juego",'Mundial 2014'!$M$8="hoy!"),1,0)</formula>
    </cfRule>
    <cfRule type="expression" priority="70" aboveAverage="0" equalAverage="0" bottom="0" percent="0" rank="0" text="" dxfId="68">
      <formula>IF(OR("#ref!"="en juego","#ref!"="hoy!"),1,0)</formula>
    </cfRule>
  </conditionalFormatting>
  <conditionalFormatting sqref="O38">
    <cfRule type="expression" priority="71" aboveAverage="0" equalAverage="0" bottom="0" percent="0" rank="0" text="" dxfId="69">
      <formula>IF(OR('Mundial 2014'!$M$7="en juego",'Mundial 2014'!$M$7="hoy!"),1,0)</formula>
    </cfRule>
    <cfRule type="expression" priority="72" aboveAverage="0" equalAverage="0" bottom="0" percent="0" rank="0" text="" dxfId="70">
      <formula>IF(OR('Mundial 2014'!$M$8="en juego",'Mundial 2014'!$M$8="hoy!"),1,0)</formula>
    </cfRule>
    <cfRule type="expression" priority="73" aboveAverage="0" equalAverage="0" bottom="0" percent="0" rank="0" text="" dxfId="71">
      <formula>IF(OR('Mundial 2014'!$M$10="en juego",'Mundial 2014'!$M$10="hoy!"),1,0)</formula>
    </cfRule>
  </conditionalFormatting>
  <conditionalFormatting sqref="O39">
    <cfRule type="expression" priority="74" aboveAverage="0" equalAverage="0" bottom="0" percent="0" rank="0" text="" dxfId="72">
      <formula>IF(OR('Mundial 2014'!$M$7="en juego",'Mundial 2014'!$M$7="hoy!"),1,0)</formula>
    </cfRule>
    <cfRule type="expression" priority="75" aboveAverage="0" equalAverage="0" bottom="0" percent="0" rank="0" text="" dxfId="73">
      <formula>IF(OR('Mundial 2014'!$M$8="en juego",'Mundial 2014'!$M$8="hoy!"),1,0)</formula>
    </cfRule>
    <cfRule type="expression" priority="76" aboveAverage="0" equalAverage="0" bottom="0" percent="0" rank="0" text="" dxfId="74">
      <formula>IF(OR('Mundial 2014'!$M$11="en juego",'Mundial 2014'!$M$11="hoy!"),1,0)</formula>
    </cfRule>
  </conditionalFormatting>
  <conditionalFormatting sqref="Q34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Q35">
    <cfRule type="expression" priority="78" aboveAverage="0" equalAverage="0" bottom="0" percent="0" rank="0" text="" dxfId="76">
      <formula>IF(OR('Mundial 2014'!$M$7="en juego",'Mundial 2014'!$M$7="hoy!"),1,0)</formula>
    </cfRule>
    <cfRule type="expression" priority="79" aboveAverage="0" equalAverage="0" bottom="0" percent="0" rank="0" text="" dxfId="77">
      <formula>IF(OR('Mundial 2014'!$M$8="en juego",'Mundial 2014'!$M$8="hoy!"),1,0)</formula>
    </cfRule>
  </conditionalFormatting>
  <conditionalFormatting sqref="Q36">
    <cfRule type="expression" priority="80" aboveAverage="0" equalAverage="0" bottom="0" percent="0" rank="0" text="" dxfId="78">
      <formula>IF(OR('Mundial 2014'!$M$7="en juego",'Mundial 2014'!$M$7="hoy!"),1,0)</formula>
    </cfRule>
    <cfRule type="expression" priority="81" aboveAverage="0" equalAverage="0" bottom="0" percent="0" rank="0" text="" dxfId="79">
      <formula>IF(OR('Mundial 2014'!$M$8="en juego",'Mundial 2014'!$M$8="hoy!"),1,0)</formula>
    </cfRule>
    <cfRule type="expression" priority="82" aboveAverage="0" equalAverage="0" bottom="0" percent="0" rank="0" text="" dxfId="80">
      <formula>IF(OR('Mundial 2014'!$M$9="en juego",'Mundial 2014'!$M$9="hoy!"),1,0)</formula>
    </cfRule>
  </conditionalFormatting>
  <conditionalFormatting sqref="Q37">
    <cfRule type="expression" priority="83" aboveAverage="0" equalAverage="0" bottom="0" percent="0" rank="0" text="" dxfId="81">
      <formula>IF(OR('Mundial 2014'!$M$7="en juego",'Mundial 2014'!$M$7="hoy!"),1,0)</formula>
    </cfRule>
    <cfRule type="expression" priority="84" aboveAverage="0" equalAverage="0" bottom="0" percent="0" rank="0" text="" dxfId="82">
      <formula>IF(OR('Mundial 2014'!$M$8="en juego",'Mundial 2014'!$M$8="hoy!"),1,0)</formula>
    </cfRule>
    <cfRule type="expression" priority="85" aboveAverage="0" equalAverage="0" bottom="0" percent="0" rank="0" text="" dxfId="83">
      <formula>IF(OR("#ref!"="en juego","#ref!"="hoy!"),1,0)</formula>
    </cfRule>
  </conditionalFormatting>
  <conditionalFormatting sqref="Q38">
    <cfRule type="expression" priority="86" aboveAverage="0" equalAverage="0" bottom="0" percent="0" rank="0" text="" dxfId="84">
      <formula>IF(OR('Mundial 2014'!$M$7="en juego",'Mundial 2014'!$M$7="hoy!"),1,0)</formula>
    </cfRule>
    <cfRule type="expression" priority="87" aboveAverage="0" equalAverage="0" bottom="0" percent="0" rank="0" text="" dxfId="85">
      <formula>IF(OR('Mundial 2014'!$M$8="en juego",'Mundial 2014'!$M$8="hoy!"),1,0)</formula>
    </cfRule>
    <cfRule type="expression" priority="88" aboveAverage="0" equalAverage="0" bottom="0" percent="0" rank="0" text="" dxfId="86">
      <formula>IF(OR('Mundial 2014'!$M$10="en juego",'Mundial 2014'!$M$10="hoy!"),1,0)</formula>
    </cfRule>
  </conditionalFormatting>
  <conditionalFormatting sqref="Q39">
    <cfRule type="expression" priority="89" aboveAverage="0" equalAverage="0" bottom="0" percent="0" rank="0" text="" dxfId="87">
      <formula>IF(OR('Mundial 2014'!$M$7="en juego",'Mundial 2014'!$M$7="hoy!"),1,0)</formula>
    </cfRule>
    <cfRule type="expression" priority="90" aboveAverage="0" equalAverage="0" bottom="0" percent="0" rank="0" text="" dxfId="88">
      <formula>IF(OR('Mundial 2014'!$M$8="en juego",'Mundial 2014'!$M$8="hoy!"),1,0)</formula>
    </cfRule>
    <cfRule type="expression" priority="91" aboveAverage="0" equalAverage="0" bottom="0" percent="0" rank="0" text="" dxfId="89">
      <formula>IF(OR('Mundial 2014'!$M$11="en juego",'Mundial 2014'!$M$11="hoy!"),1,0)</formula>
    </cfRule>
  </conditionalFormatting>
  <conditionalFormatting sqref="L5">
    <cfRule type="expression" priority="92" aboveAverage="0" equalAverage="0" bottom="0" percent="0" rank="0" text="" dxfId="90">
      <formula>IF(OR('Mundial 2014'!$M$7="en juego",'Mundial 2014'!$M$7="hoy!"),1,0)</formula>
    </cfRule>
  </conditionalFormatting>
  <conditionalFormatting sqref="L6">
    <cfRule type="expression" priority="93" aboveAverage="0" equalAverage="0" bottom="0" percent="0" rank="0" text="" dxfId="91">
      <formula>IF(OR('Mundial 2014'!$M$7="en juego",'Mundial 2014'!$M$7="hoy!"),1,0)</formula>
    </cfRule>
  </conditionalFormatting>
  <conditionalFormatting sqref="L7">
    <cfRule type="expression" priority="94" aboveAverage="0" equalAverage="0" bottom="0" percent="0" rank="0" text="" dxfId="92">
      <formula>IF(OR('Mundial 2014'!$M$7="en juego",'Mundial 2014'!$M$7="hoy!"),1,0)</formula>
    </cfRule>
  </conditionalFormatting>
  <conditionalFormatting sqref="L8">
    <cfRule type="expression" priority="95" aboveAverage="0" equalAverage="0" bottom="0" percent="0" rank="0" text="" dxfId="93">
      <formula>IF(OR('Mundial 2014'!$M$7="en juego",'Mundial 2014'!$M$7="hoy!"),1,0)</formula>
    </cfRule>
  </conditionalFormatting>
  <conditionalFormatting sqref="L9">
    <cfRule type="expression" priority="96" aboveAverage="0" equalAverage="0" bottom="0" percent="0" rank="0" text="" dxfId="94">
      <formula>IF(OR('Mundial 2014'!$M$7="en juego",'Mundial 2014'!$M$7="hoy!"),1,0)</formula>
    </cfRule>
  </conditionalFormatting>
  <conditionalFormatting sqref="J26:J30,L26:L30">
    <cfRule type="expression" priority="97" aboveAverage="0" equalAverage="0" bottom="0" percent="0" rank="0" text="" dxfId="95">
      <formula>IF(OR("#ref!"="en juego","#ref!"="hoy!"),1,0)</formula>
    </cfRule>
  </conditionalFormatting>
  <conditionalFormatting sqref="J11,L11">
    <cfRule type="expression" priority="98" aboveAverage="0" equalAverage="0" bottom="0" percent="0" rank="0" text="" dxfId="96">
      <formula>IF(OR("#ref!"="en juego","#ref!"="hoy!"),1,0)</formula>
    </cfRule>
  </conditionalFormatting>
  <conditionalFormatting sqref="J12:J16,L12:L16">
    <cfRule type="expression" priority="99" aboveAverage="0" equalAverage="0" bottom="0" percent="0" rank="0" text="" dxfId="97">
      <formula>IF(OR("#ref!"="en juego","#ref!"="hoy!"),1,0)</formula>
    </cfRule>
  </conditionalFormatting>
  <conditionalFormatting sqref="J18,L18">
    <cfRule type="expression" priority="100" aboveAverage="0" equalAverage="0" bottom="0" percent="0" rank="0" text="" dxfId="98">
      <formula>IF(OR("#ref!"="en juego","#ref!"="hoy!"),1,0)</formula>
    </cfRule>
  </conditionalFormatting>
  <conditionalFormatting sqref="J19:J23,L19:L23">
    <cfRule type="expression" priority="101" aboveAverage="0" equalAverage="0" bottom="0" percent="0" rank="0" text="" dxfId="99">
      <formula>IF(OR("#ref!"="en juego","#ref!"="hoy!"),1,0)</formula>
    </cfRule>
  </conditionalFormatting>
  <conditionalFormatting sqref="J4">
    <cfRule type="expression" priority="102" aboveAverage="0" equalAverage="0" bottom="0" percent="0" rank="0" text="" dxfId="100">
      <formula>IF(OR("#ref!"="en juego","#ref!"="hoy!"),1,0)</formula>
    </cfRule>
  </conditionalFormatting>
  <conditionalFormatting sqref="J5:J9">
    <cfRule type="expression" priority="103" aboveAverage="0" equalAverage="0" bottom="0" percent="0" rank="0" text="" dxfId="101">
      <formula>IF(OR("#ref!"="en juego","#ref!"="hoy!"),1,0)</formula>
    </cfRule>
  </conditionalFormatting>
  <conditionalFormatting sqref="AC4:AC5">
    <cfRule type="expression" priority="104" aboveAverage="0" equalAverage="0" bottom="0" percent="0" rank="0" text="" dxfId="102">
      <formula>IF(OR("#ref!"="en juego","#ref!"="hoy!"),1,0)</formula>
    </cfRule>
  </conditionalFormatting>
  <conditionalFormatting sqref="AA35:AA41">
    <cfRule type="expression" priority="105" aboveAverage="0" equalAverage="0" bottom="0" percent="0" rank="0" text="" dxfId="103">
      <formula>IF(OR("#ref!"="en juego","#ref!"="hoy!"),1,0)</formula>
    </cfRule>
  </conditionalFormatting>
  <conditionalFormatting sqref="AC35:AC41">
    <cfRule type="expression" priority="106" aboveAverage="0" equalAverage="0" bottom="0" percent="0" rank="0" text="" dxfId="104">
      <formula>IF(OR("#ref!"="en juego","#ref!"="hoy!"),1,0)</formula>
    </cfRule>
  </conditionalFormatting>
  <conditionalFormatting sqref="AA6:AA9">
    <cfRule type="expression" priority="107" aboveAverage="0" equalAverage="0" bottom="0" percent="0" rank="0" text="" dxfId="105">
      <formula>IF(OR("#ref!"="en juego","#ref!"="hoy!"),1,0)</formula>
    </cfRule>
  </conditionalFormatting>
  <conditionalFormatting sqref="AC6:AC9">
    <cfRule type="expression" priority="108" aboveAverage="0" equalAverage="0" bottom="0" percent="0" rank="0" text="" dxfId="106">
      <formula>IF(OR("#ref!"="en juego","#ref!"="hoy!"),1,0)</formula>
    </cfRule>
  </conditionalFormatting>
  <conditionalFormatting sqref="AA11:AA16">
    <cfRule type="expression" priority="109" aboveAverage="0" equalAverage="0" bottom="0" percent="0" rank="0" text="" dxfId="107">
      <formula>IF(OR("#ref!"="en juego","#ref!"="hoy!"),1,0)</formula>
    </cfRule>
  </conditionalFormatting>
  <conditionalFormatting sqref="AC11:AC16">
    <cfRule type="expression" priority="110" aboveAverage="0" equalAverage="0" bottom="0" percent="0" rank="0" text="" dxfId="108">
      <formula>IF(OR("#ref!"="en juego","#ref!"="hoy!"),1,0)</formula>
    </cfRule>
  </conditionalFormatting>
  <conditionalFormatting sqref="AA18:AA23">
    <cfRule type="expression" priority="111" aboveAverage="0" equalAverage="0" bottom="0" percent="0" rank="0" text="" dxfId="109">
      <formula>IF(OR("#ref!"="en juego","#ref!"="hoy!"),1,0)</formula>
    </cfRule>
  </conditionalFormatting>
  <conditionalFormatting sqref="AC18:AC23">
    <cfRule type="expression" priority="112" aboveAverage="0" equalAverage="0" bottom="0" percent="0" rank="0" text="" dxfId="110">
      <formula>IF(OR("#ref!"="en juego","#ref!"="hoy!"),1,0)</formula>
    </cfRule>
  </conditionalFormatting>
  <conditionalFormatting sqref="AA25:AA30">
    <cfRule type="expression" priority="113" aboveAverage="0" equalAverage="0" bottom="0" percent="0" rank="0" text="" dxfId="111">
      <formula>IF(OR("#ref!"="en juego","#ref!"="hoy!"),1,0)</formula>
    </cfRule>
  </conditionalFormatting>
  <conditionalFormatting sqref="AC25:AC30">
    <cfRule type="expression" priority="114" aboveAverage="0" equalAverage="0" bottom="0" percent="0" rank="0" text="" dxfId="112">
      <formula>IF(OR("#ref!"="en juego","#ref!"="hoy!"),1,0)</formula>
    </cfRule>
  </conditionalFormatting>
  <conditionalFormatting sqref="AC42:AD42,AC48:AD48,AC52:AD52,AC55:AD55">
    <cfRule type="expression" priority="115" aboveAverage="0" equalAverage="0" bottom="0" percent="0" rank="0" text="" dxfId="113">
      <formula>IF(OR("#ref!"="en juego","#ref!"="hoy!"),1,0)</formula>
    </cfRule>
  </conditionalFormatting>
  <conditionalFormatting sqref="AA42:AB42,AA48:AB48,AA52:AB52,AA55:AB55">
    <cfRule type="expression" priority="116" aboveAverage="0" equalAverage="0" bottom="0" percent="0" rank="0" text="" dxfId="114">
      <formula>IF(OR("#ref!"="en juego","#ref!"="hoy!"),1,0)</formula>
    </cfRule>
  </conditionalFormatting>
  <conditionalFormatting sqref="AC34">
    <cfRule type="expression" priority="117" aboveAverage="0" equalAverage="0" bottom="0" percent="0" rank="0" text="" dxfId="115">
      <formula>IF(OR("#ref!"="en juego","#ref!"="hoy!"),1,0)</formula>
    </cfRule>
  </conditionalFormatting>
  <conditionalFormatting sqref="AC57">
    <cfRule type="expression" priority="118" aboveAverage="0" equalAverage="0" bottom="0" percent="0" rank="0" text="" dxfId="116">
      <formula>IF(OR("#ref!"="en juego","#ref!"="hoy!"),1,0)</formula>
    </cfRule>
  </conditionalFormatting>
  <conditionalFormatting sqref="AA54">
    <cfRule type="expression" priority="119" aboveAverage="0" equalAverage="0" bottom="0" percent="0" rank="0" text="" dxfId="117">
      <formula>IF(OR("#ref!"="en juego","#ref!"="hoy!"),1,0)</formula>
    </cfRule>
  </conditionalFormatting>
  <conditionalFormatting sqref="AC50:AC51">
    <cfRule type="expression" priority="120" aboveAverage="0" equalAverage="0" bottom="0" percent="0" rank="0" text="" dxfId="118">
      <formula>IF(OR("#ref!"="en juego","#ref!"="hoy!"),1,0)</formula>
    </cfRule>
  </conditionalFormatting>
  <conditionalFormatting sqref="AA50:AA51">
    <cfRule type="expression" priority="121" aboveAverage="0" equalAverage="0" bottom="0" percent="0" rank="0" text="" dxfId="119">
      <formula>IF(OR("#ref!"="en juego","#ref!"="hoy!"),1,0)</formula>
    </cfRule>
  </conditionalFormatting>
  <conditionalFormatting sqref="AC44:AC47">
    <cfRule type="expression" priority="122" aboveAverage="0" equalAverage="0" bottom="0" percent="0" rank="0" text="" dxfId="120">
      <formula>IF(OR("#ref!"="en juego","#ref!"="hoy!"),1,0)</formula>
    </cfRule>
  </conditionalFormatting>
  <conditionalFormatting sqref="AA44:AA47">
    <cfRule type="expression" priority="123" aboveAverage="0" equalAverage="0" bottom="0" percent="0" rank="0" text="" dxfId="121">
      <formula>IF(OR("#ref!"="en juego","#ref!"="hoy!"),1,0)</formula>
    </cfRule>
  </conditionalFormatting>
  <conditionalFormatting sqref="AC54">
    <cfRule type="expression" priority="124" aboveAverage="0" equalAverage="0" bottom="0" percent="0" rank="0" text="" dxfId="122">
      <formula>IF(OR("#ref!"="en juego","#ref!"="hoy!"),1,0)</formula>
    </cfRule>
  </conditionalFormatting>
  <conditionalFormatting sqref="AA57">
    <cfRule type="expression" priority="125" aboveAverage="0" equalAverage="0" bottom="0" percent="0" rank="0" text="" dxfId="123">
      <formula>IF(OR("#ref!"="en juego","#ref!"="hoy!"),1,0)</formula>
    </cfRule>
  </conditionalFormatting>
  <conditionalFormatting sqref="D11:D16">
    <cfRule type="expression" priority="126" aboveAverage="0" equalAverage="0" bottom="0" percent="0" rank="0" text="" dxfId="124">
      <formula>IF(OR('Mundial 2014'!$M$7="en juego",'Mundial 2014'!$M$7="hoy!"),1,0)</formula>
    </cfRule>
  </conditionalFormatting>
  <conditionalFormatting sqref="D18:D23">
    <cfRule type="expression" priority="127" aboveAverage="0" equalAverage="0" bottom="0" percent="0" rank="0" text="" dxfId="125">
      <formula>IF(OR('Mundial 2014'!$M$7="en juego",'Mundial 2014'!$M$7="hoy!"),1,0)</formula>
    </cfRule>
  </conditionalFormatting>
  <conditionalFormatting sqref="D25:D30">
    <cfRule type="expression" priority="128" aboveAverage="0" equalAverage="0" bottom="0" percent="0" rank="0" text="" dxfId="126">
      <formula>IF(OR('Mundial 2014'!$M$7="en juego",'Mundial 2014'!$M$7="hoy!"),1,0)</formula>
    </cfRule>
  </conditionalFormatting>
  <conditionalFormatting sqref="F11:F16">
    <cfRule type="expression" priority="129" aboveAverage="0" equalAverage="0" bottom="0" percent="0" rank="0" text="" dxfId="127">
      <formula>IF(OR('Mundial 2014'!$M$7="en juego",'Mundial 2014'!$M$7="hoy!"),1,0)</formula>
    </cfRule>
  </conditionalFormatting>
  <conditionalFormatting sqref="F18:F23">
    <cfRule type="expression" priority="130" aboveAverage="0" equalAverage="0" bottom="0" percent="0" rank="0" text="" dxfId="128">
      <formula>IF(OR('Mundial 2014'!$M$7="en juego",'Mundial 2014'!$M$7="hoy!"),1,0)</formula>
    </cfRule>
  </conditionalFormatting>
  <conditionalFormatting sqref="F25:F30">
    <cfRule type="expression" priority="131" aboveAverage="0" equalAverage="0" bottom="0" percent="0" rank="0" text="" dxfId="129">
      <formula>IF(OR('Mundial 2014'!$M$7="en juego",'Mundial 2014'!$M$7="hoy!"),1,0)</formula>
    </cfRule>
  </conditionalFormatting>
  <conditionalFormatting sqref="W4:W9">
    <cfRule type="expression" priority="132" aboveAverage="0" equalAverage="0" bottom="0" percent="0" rank="0" text="" dxfId="130">
      <formula>IF(OR('Mundial 2014'!$M$7="en juego",'Mundial 2014'!$M$7="hoy!"),1,0)</formula>
    </cfRule>
  </conditionalFormatting>
  <conditionalFormatting sqref="W11:W16">
    <cfRule type="expression" priority="133" aboveAverage="0" equalAverage="0" bottom="0" percent="0" rank="0" text="" dxfId="131">
      <formula>IF(OR('Mundial 2014'!$M$7="en juego",'Mundial 2014'!$M$7="hoy!"),1,0)</formula>
    </cfRule>
  </conditionalFormatting>
  <conditionalFormatting sqref="W18:W23">
    <cfRule type="expression" priority="134" aboveAverage="0" equalAverage="0" bottom="0" percent="0" rank="0" text="" dxfId="132">
      <formula>IF(OR('Mundial 2014'!$M$7="en juego",'Mundial 2014'!$M$7="hoy!"),1,0)</formula>
    </cfRule>
  </conditionalFormatting>
  <conditionalFormatting sqref="U25:U30">
    <cfRule type="expression" priority="135" aboveAverage="0" equalAverage="0" bottom="0" percent="0" rank="0" text="" dxfId="133">
      <formula>IF(OR('Mundial 2014'!$M$7="en juego",'Mundial 2014'!$M$7="hoy!"),1,0)</formula>
    </cfRule>
  </conditionalFormatting>
  <conditionalFormatting sqref="W25:W30">
    <cfRule type="expression" priority="136" aboveAverage="0" equalAverage="0" bottom="0" percent="0" rank="0" text="" dxfId="134">
      <formula>IF(OR('Mundial 2014'!$M$7="en juego",'Mundial 2014'!$M$7="hoy!"),1,0)</formula>
    </cfRule>
  </conditionalFormatting>
  <conditionalFormatting sqref="U18:U23">
    <cfRule type="expression" priority="137" aboveAverage="0" equalAverage="0" bottom="0" percent="0" rank="0" text="" dxfId="135">
      <formula>IF(OR('Mundial 2014'!$M$7="en juego",'Mundial 2014'!$M$7="hoy!"),1,0)</formula>
    </cfRule>
  </conditionalFormatting>
  <conditionalFormatting sqref="U11:U16">
    <cfRule type="expression" priority="138" aboveAverage="0" equalAverage="0" bottom="0" percent="0" rank="0" text="" dxfId="136">
      <formula>IF(OR('Mundial 2014'!$M$7="en juego",'Mundial 2014'!$M$7="hoy!"),1,0)</formula>
    </cfRule>
  </conditionalFormatting>
  <conditionalFormatting sqref="U4:U9">
    <cfRule type="expression" priority="139" aboveAverage="0" equalAverage="0" bottom="0" percent="0" rank="0" text="" dxfId="137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8" activeCellId="0" sqref="H8"/>
    </sheetView>
  </sheetViews>
  <sheetFormatPr defaultRowHeight="12"/>
  <cols>
    <col collapsed="false" hidden="false" max="1" min="1" style="117" width="8.82142857142857"/>
    <col collapsed="false" hidden="false" max="2" min="2" style="118" width="17.484693877551"/>
    <col collapsed="false" hidden="false" max="3" min="3" style="118" width="1.8265306122449"/>
    <col collapsed="false" hidden="false" max="4" min="4" style="119" width="4.82142857142857"/>
    <col collapsed="false" hidden="false" max="5" min="5" style="118" width="1.8265306122449"/>
    <col collapsed="false" hidden="false" max="6" min="6" style="117" width="3.33163265306122"/>
    <col collapsed="false" hidden="false" max="9" min="7" style="118" width="8.82142857142857"/>
    <col collapsed="false" hidden="false" max="10" min="10" style="118" width="5.82142857142857"/>
    <col collapsed="false" hidden="false" max="11" min="11" style="118" width="8.82142857142857"/>
    <col collapsed="false" hidden="true" max="257" min="12" style="118" width="0"/>
    <col collapsed="false" hidden="true" max="1025" min="258" style="0" width="0"/>
  </cols>
  <sheetData>
    <row r="1" customFormat="false" ht="16.5" hidden="false" customHeight="true" outlineLevel="0" collapsed="false">
      <c r="A1" s="120" t="s">
        <v>120</v>
      </c>
      <c r="B1" s="121" t="s">
        <v>121</v>
      </c>
      <c r="C1" s="121"/>
      <c r="D1" s="122" t="s">
        <v>122</v>
      </c>
      <c r="F1" s="120"/>
    </row>
    <row r="2" customFormat="false" ht="16.5" hidden="false" customHeight="true" outlineLevel="0" collapsed="false">
      <c r="A2" s="123" t="s">
        <v>123</v>
      </c>
      <c r="B2" s="124" t="s">
        <v>124</v>
      </c>
      <c r="C2" s="122"/>
      <c r="D2" s="122"/>
      <c r="I2" s="121"/>
      <c r="J2" s="125"/>
    </row>
    <row r="3" customFormat="false" ht="16.5" hidden="false" customHeight="true" outlineLevel="0" collapsed="false">
      <c r="A3" s="126" t="s">
        <v>125</v>
      </c>
      <c r="B3" s="127" t="s">
        <v>126</v>
      </c>
      <c r="C3" s="122"/>
    </row>
    <row r="4" customFormat="false" ht="16.5" hidden="false" customHeight="true" outlineLevel="0" collapsed="false">
      <c r="A4" s="126" t="s">
        <v>127</v>
      </c>
      <c r="B4" s="127" t="s">
        <v>128</v>
      </c>
      <c r="C4" s="122"/>
    </row>
    <row r="5" customFormat="false" ht="16.5" hidden="false" customHeight="true" outlineLevel="0" collapsed="false">
      <c r="A5" s="128" t="s">
        <v>129</v>
      </c>
      <c r="B5" s="129" t="s">
        <v>130</v>
      </c>
      <c r="C5" s="122"/>
    </row>
    <row r="6" customFormat="false" ht="16.5" hidden="false" customHeight="true" outlineLevel="0" collapsed="false">
      <c r="A6" s="123" t="s">
        <v>131</v>
      </c>
      <c r="B6" s="124" t="s">
        <v>132</v>
      </c>
      <c r="C6" s="122"/>
    </row>
    <row r="7" customFormat="false" ht="16.5" hidden="false" customHeight="true" outlineLevel="0" collapsed="false">
      <c r="A7" s="126" t="s">
        <v>133</v>
      </c>
      <c r="B7" s="127" t="s">
        <v>134</v>
      </c>
      <c r="C7" s="122"/>
    </row>
    <row r="8" customFormat="false" ht="16.5" hidden="false" customHeight="true" outlineLevel="0" collapsed="false">
      <c r="A8" s="126" t="s">
        <v>135</v>
      </c>
      <c r="B8" s="127" t="s">
        <v>136</v>
      </c>
      <c r="C8" s="122"/>
    </row>
    <row r="9" customFormat="false" ht="16.5" hidden="false" customHeight="true" outlineLevel="0" collapsed="false">
      <c r="A9" s="128" t="s">
        <v>137</v>
      </c>
      <c r="B9" s="129" t="s">
        <v>138</v>
      </c>
      <c r="C9" s="122"/>
      <c r="J9" s="121"/>
    </row>
    <row r="10" customFormat="false" ht="16.5" hidden="false" customHeight="true" outlineLevel="0" collapsed="false">
      <c r="A10" s="123" t="s">
        <v>139</v>
      </c>
      <c r="B10" s="124" t="s">
        <v>140</v>
      </c>
      <c r="C10" s="122"/>
    </row>
    <row r="11" customFormat="false" ht="16.5" hidden="false" customHeight="true" outlineLevel="0" collapsed="false">
      <c r="A11" s="126" t="s">
        <v>141</v>
      </c>
      <c r="B11" s="127" t="s">
        <v>142</v>
      </c>
      <c r="C11" s="122"/>
    </row>
    <row r="12" customFormat="false" ht="16.5" hidden="false" customHeight="true" outlineLevel="0" collapsed="false">
      <c r="A12" s="126" t="s">
        <v>143</v>
      </c>
      <c r="B12" s="127" t="s">
        <v>144</v>
      </c>
      <c r="C12" s="122"/>
    </row>
    <row r="13" customFormat="false" ht="16.5" hidden="false" customHeight="true" outlineLevel="0" collapsed="false">
      <c r="A13" s="128" t="s">
        <v>145</v>
      </c>
      <c r="B13" s="129" t="s">
        <v>146</v>
      </c>
      <c r="C13" s="122"/>
    </row>
    <row r="14" customFormat="false" ht="16.5" hidden="false" customHeight="true" outlineLevel="0" collapsed="false">
      <c r="A14" s="123" t="s">
        <v>147</v>
      </c>
      <c r="B14" s="124" t="s">
        <v>148</v>
      </c>
      <c r="C14" s="122"/>
    </row>
    <row r="15" customFormat="false" ht="16.5" hidden="false" customHeight="true" outlineLevel="0" collapsed="false">
      <c r="A15" s="126" t="s">
        <v>149</v>
      </c>
      <c r="B15" s="127" t="s">
        <v>150</v>
      </c>
      <c r="C15" s="122"/>
    </row>
    <row r="16" customFormat="false" ht="16.5" hidden="false" customHeight="true" outlineLevel="0" collapsed="false">
      <c r="A16" s="126" t="s">
        <v>151</v>
      </c>
      <c r="B16" s="127" t="s">
        <v>152</v>
      </c>
      <c r="C16" s="122"/>
    </row>
    <row r="17" customFormat="false" ht="16.5" hidden="false" customHeight="true" outlineLevel="0" collapsed="false">
      <c r="A17" s="128" t="s">
        <v>153</v>
      </c>
      <c r="B17" s="129" t="s">
        <v>154</v>
      </c>
      <c r="C17" s="122"/>
    </row>
    <row r="18" customFormat="false" ht="16.5" hidden="false" customHeight="true" outlineLevel="0" collapsed="false">
      <c r="A18" s="123" t="s">
        <v>155</v>
      </c>
      <c r="B18" s="124" t="s">
        <v>156</v>
      </c>
      <c r="C18" s="122"/>
    </row>
    <row r="19" customFormat="false" ht="16.5" hidden="false" customHeight="true" outlineLevel="0" collapsed="false">
      <c r="A19" s="126" t="s">
        <v>157</v>
      </c>
      <c r="B19" s="127" t="s">
        <v>158</v>
      </c>
      <c r="C19" s="122"/>
    </row>
    <row r="20" customFormat="false" ht="16.5" hidden="false" customHeight="true" outlineLevel="0" collapsed="false">
      <c r="A20" s="126" t="s">
        <v>159</v>
      </c>
      <c r="B20" s="127" t="s">
        <v>160</v>
      </c>
      <c r="C20" s="122"/>
    </row>
    <row r="21" customFormat="false" ht="16.5" hidden="false" customHeight="true" outlineLevel="0" collapsed="false">
      <c r="A21" s="128" t="s">
        <v>161</v>
      </c>
      <c r="B21" s="129" t="s">
        <v>162</v>
      </c>
      <c r="C21" s="122"/>
    </row>
    <row r="22" customFormat="false" ht="16.5" hidden="false" customHeight="true" outlineLevel="0" collapsed="false">
      <c r="A22" s="123" t="s">
        <v>163</v>
      </c>
      <c r="B22" s="124" t="s">
        <v>164</v>
      </c>
      <c r="C22" s="122"/>
    </row>
    <row r="23" customFormat="false" ht="16.5" hidden="false" customHeight="true" outlineLevel="0" collapsed="false">
      <c r="A23" s="126" t="s">
        <v>165</v>
      </c>
      <c r="B23" s="127" t="s">
        <v>166</v>
      </c>
      <c r="C23" s="122"/>
    </row>
    <row r="24" customFormat="false" ht="16.5" hidden="false" customHeight="true" outlineLevel="0" collapsed="false">
      <c r="A24" s="126" t="s">
        <v>167</v>
      </c>
      <c r="B24" s="127" t="s">
        <v>168</v>
      </c>
      <c r="C24" s="122"/>
    </row>
    <row r="25" customFormat="false" ht="16.5" hidden="false" customHeight="true" outlineLevel="0" collapsed="false">
      <c r="A25" s="128" t="s">
        <v>169</v>
      </c>
      <c r="B25" s="129" t="s">
        <v>170</v>
      </c>
      <c r="C25" s="122"/>
    </row>
    <row r="26" customFormat="false" ht="16.5" hidden="false" customHeight="true" outlineLevel="0" collapsed="false">
      <c r="A26" s="123" t="s">
        <v>171</v>
      </c>
      <c r="B26" s="124" t="s">
        <v>172</v>
      </c>
      <c r="C26" s="122"/>
    </row>
    <row r="27" customFormat="false" ht="16.5" hidden="false" customHeight="true" outlineLevel="0" collapsed="false">
      <c r="A27" s="126" t="s">
        <v>173</v>
      </c>
      <c r="B27" s="127" t="s">
        <v>174</v>
      </c>
      <c r="C27" s="122"/>
    </row>
    <row r="28" customFormat="false" ht="16.5" hidden="false" customHeight="true" outlineLevel="0" collapsed="false">
      <c r="A28" s="126" t="s">
        <v>175</v>
      </c>
      <c r="B28" s="127" t="s">
        <v>176</v>
      </c>
      <c r="C28" s="122"/>
    </row>
    <row r="29" customFormat="false" ht="16.5" hidden="false" customHeight="true" outlineLevel="0" collapsed="false">
      <c r="A29" s="128" t="s">
        <v>177</v>
      </c>
      <c r="B29" s="129" t="s">
        <v>178</v>
      </c>
      <c r="C29" s="122"/>
    </row>
    <row r="30" customFormat="false" ht="16.5" hidden="false" customHeight="true" outlineLevel="0" collapsed="false">
      <c r="A30" s="123" t="s">
        <v>179</v>
      </c>
      <c r="B30" s="124" t="s">
        <v>180</v>
      </c>
      <c r="C30" s="122"/>
    </row>
    <row r="31" customFormat="false" ht="16.5" hidden="false" customHeight="true" outlineLevel="0" collapsed="false">
      <c r="A31" s="126" t="s">
        <v>181</v>
      </c>
      <c r="B31" s="127" t="s">
        <v>182</v>
      </c>
      <c r="C31" s="122"/>
    </row>
    <row r="32" customFormat="false" ht="16.5" hidden="false" customHeight="true" outlineLevel="0" collapsed="false">
      <c r="A32" s="126" t="s">
        <v>183</v>
      </c>
      <c r="B32" s="127" t="s">
        <v>184</v>
      </c>
      <c r="C32" s="122"/>
    </row>
    <row r="33" customFormat="false" ht="16.5" hidden="false" customHeight="true" outlineLevel="0" collapsed="false">
      <c r="A33" s="128" t="s">
        <v>185</v>
      </c>
      <c r="B33" s="129" t="s">
        <v>186</v>
      </c>
      <c r="C33" s="122"/>
    </row>
  </sheetData>
  <sheetProtection sheet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Demostenes Garcia</dc:creator>
  <dc:language>en-US</dc:language>
  <cp:lastModifiedBy>Demostenes Garcia</cp:lastModifiedBy>
  <dcterms:modified xsi:type="dcterms:W3CDTF">2014-06-19T09:30:36Z</dcterms:modified>
  <cp:revision>2</cp:revision>
</cp:coreProperties>
</file>