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780.jpeg" ContentType="image/jpeg"/>
  <Override PartName="/xl/media/image779.jpeg" ContentType="image/jpeg"/>
  <Override PartName="/xl/media/image778.png" ContentType="image/png"/>
  <Override PartName="/xl/media/image777.png" ContentType="image/png"/>
  <Override PartName="/xl/media/image773.png" ContentType="image/png"/>
  <Override PartName="/xl/media/image770.jpeg" ContentType="image/jpeg"/>
  <Override PartName="/xl/media/image766.png" ContentType="image/png"/>
  <Override PartName="/xl/media/image762.jpeg" ContentType="image/jpeg"/>
  <Override PartName="/xl/media/image763.png" ContentType="image/png"/>
  <Override PartName="/xl/media/image758.png" ContentType="image/png"/>
  <Override PartName="/xl/media/image756.png" ContentType="image/png"/>
  <Override PartName="/xl/media/image749.png" ContentType="image/png"/>
  <Override PartName="/xl/media/image761.jpeg" ContentType="image/jpeg"/>
  <Override PartName="/xl/media/image750.png" ContentType="image/png"/>
  <Override PartName="/xl/media/image747.png" ContentType="image/png"/>
  <Override PartName="/xl/media/image751.png" ContentType="image/png"/>
  <Override PartName="/xl/media/image744.jpeg" ContentType="image/jpeg"/>
  <Override PartName="/xl/media/image743.jpeg" ContentType="image/jpeg"/>
  <Override PartName="/xl/media/image741.png" ContentType="image/png"/>
  <Override PartName="/xl/media/image740.png" ContentType="image/png"/>
  <Override PartName="/xl/media/image738.jpeg" ContentType="image/jpeg"/>
  <Override PartName="/xl/media/image734.png" ContentType="image/png"/>
  <Override PartName="/xl/media/image776.png" ContentType="image/png"/>
  <Override PartName="/xl/media/image733.png" ContentType="image/png"/>
  <Override PartName="/xl/media/image757.png" ContentType="image/png"/>
  <Override PartName="/xl/media/image775.jpeg" ContentType="image/jpeg"/>
  <Override PartName="/xl/media/image759.png" ContentType="image/png"/>
  <Override PartName="/xl/media/image730.jpeg" ContentType="image/jpeg"/>
  <Override PartName="/xl/media/image727.jpeg" ContentType="image/jpeg"/>
  <Override PartName="/xl/media/image725.png" ContentType="image/png"/>
  <Override PartName="/xl/media/image739.png" ContentType="image/png"/>
  <Override PartName="/xl/media/image724.png" ContentType="image/png"/>
  <Override PartName="/xl/media/image720.jpeg" ContentType="image/jpeg"/>
  <Override PartName="/xl/media/image717.png" ContentType="image/png"/>
  <Override PartName="/xl/media/image714.png" ContentType="image/png"/>
  <Override PartName="/xl/media/image708.png" ContentType="image/png"/>
  <Override PartName="/xl/media/image712.png" ContentType="image/png"/>
  <Override PartName="/xl/media/image746.png" ContentType="image/png"/>
  <Override PartName="/xl/media/image707.png" ContentType="image/png"/>
  <Override PartName="/xl/media/image706.png" ContentType="image/png"/>
  <Override PartName="/xl/media/image732.jpeg" ContentType="image/jpeg"/>
  <Override PartName="/xl/media/image700.png" ContentType="image/png"/>
  <Override PartName="/xl/media/image698.jpeg" ContentType="image/jpeg"/>
  <Override PartName="/xl/media/image693.jpeg" ContentType="image/jpeg"/>
  <Override PartName="/xl/media/image716.png" ContentType="image/png"/>
  <Override PartName="/xl/media/image702.jpeg" ContentType="image/jpeg"/>
  <Override PartName="/xl/media/image692.jpeg" ContentType="image/jpeg"/>
  <Override PartName="/xl/media/image695.png" ContentType="image/png"/>
  <Override PartName="/xl/media/image691.jpeg" ContentType="image/jpeg"/>
  <Override PartName="/xl/media/image723.jpeg" ContentType="image/jpeg"/>
  <Override PartName="/xl/media/image689.jpeg" ContentType="image/jpeg"/>
  <Override PartName="/xl/media/image718.jpeg" ContentType="image/jpeg"/>
  <Override PartName="/xl/media/image687.jpeg" ContentType="image/jpeg"/>
  <Override PartName="/xl/media/image690.jpeg" ContentType="image/jpeg"/>
  <Override PartName="/xl/media/image686.jpeg" ContentType="image/jpeg"/>
  <Override PartName="/xl/media/image684.png" ContentType="image/png"/>
  <Override PartName="/xl/media/image685.jpeg" ContentType="image/jpeg"/>
  <Override PartName="/xl/media/image683.png" ContentType="image/png"/>
  <Override PartName="/xl/media/image755.png" ContentType="image/png"/>
  <Override PartName="/xl/media/image682.png" ContentType="image/png"/>
  <Override PartName="/xl/media/image754.png" ContentType="image/png"/>
  <Override PartName="/xl/media/image774.jpeg" ContentType="image/jpeg"/>
  <Override PartName="/xl/media/image678.png" ContentType="image/png"/>
  <Override PartName="/xl/media/image764.jpeg" ContentType="image/jpeg"/>
  <Override PartName="/xl/media/image671.png" ContentType="image/png"/>
  <Override PartName="/xl/media/image688.jpeg" ContentType="image/jpeg"/>
  <Override PartName="/xl/media/image672.png" ContentType="image/png"/>
  <Override PartName="/xl/media/image670.png" ContentType="image/png"/>
  <Override PartName="/xl/media/image669.png" ContentType="image/png"/>
  <Override PartName="/xl/media/image668.png" ContentType="image/png"/>
  <Override PartName="/xl/media/image772.jpeg" ContentType="image/jpeg"/>
  <Override PartName="/xl/media/image703.png" ContentType="image/png"/>
  <Override PartName="/xl/media/image765.jpeg" ContentType="image/jpeg"/>
  <Override PartName="/xl/media/image713.png" ContentType="image/png"/>
  <Override PartName="/xl/media/image768.jpeg" ContentType="image/jpeg"/>
  <Override PartName="/xl/media/image704.png" ContentType="image/png"/>
  <Override PartName="/xl/media/image677.png" ContentType="image/png"/>
  <Override PartName="/xl/media/image753.png" ContentType="image/png"/>
  <Override PartName="/xl/media/image666.png" ContentType="image/png"/>
  <Override PartName="/xl/media/image662.png" ContentType="image/png"/>
  <Override PartName="/xl/media/image748.png" ContentType="image/png"/>
  <Override PartName="/xl/media/image676.png" ContentType="image/png"/>
  <Override PartName="/xl/media/image769.png" ContentType="image/png"/>
  <Override PartName="/xl/media/image660.png" ContentType="image/png"/>
  <Override PartName="/xl/media/image709.png" ContentType="image/png"/>
  <Override PartName="/xl/media/image664.png" ContentType="image/png"/>
  <Override PartName="/xl/media/image731.jpeg" ContentType="image/jpeg"/>
  <Override PartName="/xl/media/image699.jpeg" ContentType="image/jpeg"/>
  <Override PartName="/xl/media/image694.png" ContentType="image/png"/>
  <Override PartName="/xl/media/image736.png" ContentType="image/png"/>
  <Override PartName="/xl/media/image680.png" ContentType="image/png"/>
  <Override PartName="/xl/media/image661.png" ContentType="image/png"/>
  <Override PartName="/xl/media/image767.png" ContentType="image/png"/>
  <Override PartName="/xl/media/image721.jpeg" ContentType="image/jpeg"/>
  <Override PartName="/xl/media/image729.jpeg" ContentType="image/jpeg"/>
  <Override PartName="/xl/media/image673.png" ContentType="image/png"/>
  <Override PartName="/xl/media/image696.png" ContentType="image/png"/>
  <Override PartName="/xl/media/image679.png" ContentType="image/png"/>
  <Override PartName="/xl/media/image710.png" ContentType="image/png"/>
  <Override PartName="/xl/media/image745.png" ContentType="image/png"/>
  <Override PartName="/xl/media/image658.png" ContentType="image/png"/>
  <Override PartName="/xl/media/image715.png" ContentType="image/png"/>
  <Override PartName="/xl/media/image726.png" ContentType="image/png"/>
  <Override PartName="/xl/media/image659.png" ContentType="image/png"/>
  <Override PartName="/xl/media/image657.png" ContentType="image/png"/>
  <Override PartName="/xl/media/image697.jpeg" ContentType="image/jpeg"/>
  <Override PartName="/xl/media/image728.jpeg" ContentType="image/jpeg"/>
  <Override PartName="/xl/media/image667.png" ContentType="image/png"/>
  <Override PartName="/xl/media/image656.png" ContentType="image/png"/>
  <Override PartName="/xl/media/image711.png" ContentType="image/png"/>
  <Override PartName="/xl/media/image737.jpeg" ContentType="image/jpeg"/>
  <Override PartName="/xl/media/image655.png" ContentType="image/png"/>
  <Override PartName="/xl/media/image665.png" ContentType="image/png"/>
  <Override PartName="/xl/media/image719.jpeg" ContentType="image/jpeg"/>
  <Override PartName="/xl/media/image654.png" ContentType="image/png"/>
  <Override PartName="/xl/media/image760.jpeg" ContentType="image/jpeg"/>
  <Override PartName="/xl/media/image742.jpeg" ContentType="image/jpeg"/>
  <Override PartName="/xl/media/image653.png" ContentType="image/png"/>
  <Override PartName="/xl/media/image663.png" ContentType="image/png"/>
  <Override PartName="/xl/media/image705.png" ContentType="image/png"/>
  <Override PartName="/xl/media/image722.jpeg" ContentType="image/jpeg"/>
  <Override PartName="/xl/media/image681.png" ContentType="image/png"/>
  <Override PartName="/xl/media/image652.png" ContentType="image/png"/>
  <Override PartName="/xl/media/image674.png" ContentType="image/png"/>
  <Override PartName="/xl/media/image675.png" ContentType="image/png"/>
  <Override PartName="/xl/media/image735.png" ContentType="image/png"/>
  <Override PartName="/xl/media/image771.png" ContentType="image/png"/>
  <Override PartName="/xl/media/image701.jpeg" ContentType="image/jpeg"/>
  <Override PartName="/xl/media/image752.png" ContentType="image/png"/>
  <Override PartName="/xl/media/image65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<sst xmlns="http://schemas.openxmlformats.org/spreadsheetml/2006/main" count="425" uniqueCount="187">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</sst>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\-MMM"/>
    <numFmt numFmtId="166" formatCode="H:MM\ AM/PM;@"/>
    <numFmt numFmtId="167" formatCode="H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51.png"/><Relationship Id="rId2" Type="http://schemas.openxmlformats.org/officeDocument/2006/relationships/image" Target="../media/image652.png"/><Relationship Id="rId3" Type="http://schemas.openxmlformats.org/officeDocument/2006/relationships/image" Target="../media/image653.png"/><Relationship Id="rId4" Type="http://schemas.openxmlformats.org/officeDocument/2006/relationships/image" Target="../media/image654.png"/><Relationship Id="rId5" Type="http://schemas.openxmlformats.org/officeDocument/2006/relationships/image" Target="../media/image655.png"/><Relationship Id="rId6" Type="http://schemas.openxmlformats.org/officeDocument/2006/relationships/image" Target="../media/image656.png"/><Relationship Id="rId7" Type="http://schemas.openxmlformats.org/officeDocument/2006/relationships/image" Target="../media/image657.png"/><Relationship Id="rId8" Type="http://schemas.openxmlformats.org/officeDocument/2006/relationships/image" Target="../media/image658.png"/><Relationship Id="rId9" Type="http://schemas.openxmlformats.org/officeDocument/2006/relationships/image" Target="../media/image659.png"/><Relationship Id="rId10" Type="http://schemas.openxmlformats.org/officeDocument/2006/relationships/image" Target="../media/image660.png"/><Relationship Id="rId11" Type="http://schemas.openxmlformats.org/officeDocument/2006/relationships/image" Target="../media/image661.png"/><Relationship Id="rId12" Type="http://schemas.openxmlformats.org/officeDocument/2006/relationships/image" Target="../media/image662.png"/><Relationship Id="rId13" Type="http://schemas.openxmlformats.org/officeDocument/2006/relationships/image" Target="../media/image663.png"/><Relationship Id="rId14" Type="http://schemas.openxmlformats.org/officeDocument/2006/relationships/image" Target="../media/image664.png"/><Relationship Id="rId15" Type="http://schemas.openxmlformats.org/officeDocument/2006/relationships/image" Target="../media/image665.png"/><Relationship Id="rId16" Type="http://schemas.openxmlformats.org/officeDocument/2006/relationships/image" Target="../media/image666.png"/><Relationship Id="rId17" Type="http://schemas.openxmlformats.org/officeDocument/2006/relationships/image" Target="../media/image667.png"/><Relationship Id="rId18" Type="http://schemas.openxmlformats.org/officeDocument/2006/relationships/image" Target="../media/image668.png"/><Relationship Id="rId19" Type="http://schemas.openxmlformats.org/officeDocument/2006/relationships/image" Target="../media/image669.png"/><Relationship Id="rId20" Type="http://schemas.openxmlformats.org/officeDocument/2006/relationships/image" Target="../media/image670.png"/><Relationship Id="rId21" Type="http://schemas.openxmlformats.org/officeDocument/2006/relationships/image" Target="../media/image671.png"/><Relationship Id="rId22" Type="http://schemas.openxmlformats.org/officeDocument/2006/relationships/image" Target="../media/image672.png"/><Relationship Id="rId23" Type="http://schemas.openxmlformats.org/officeDocument/2006/relationships/image" Target="../media/image673.png"/><Relationship Id="rId24" Type="http://schemas.openxmlformats.org/officeDocument/2006/relationships/image" Target="../media/image674.png"/><Relationship Id="rId25" Type="http://schemas.openxmlformats.org/officeDocument/2006/relationships/image" Target="../media/image675.png"/><Relationship Id="rId26" Type="http://schemas.openxmlformats.org/officeDocument/2006/relationships/image" Target="../media/image676.png"/><Relationship Id="rId27" Type="http://schemas.openxmlformats.org/officeDocument/2006/relationships/image" Target="../media/image677.png"/><Relationship Id="rId28" Type="http://schemas.openxmlformats.org/officeDocument/2006/relationships/image" Target="../media/image678.png"/><Relationship Id="rId29" Type="http://schemas.openxmlformats.org/officeDocument/2006/relationships/image" Target="../media/image679.png"/><Relationship Id="rId30" Type="http://schemas.openxmlformats.org/officeDocument/2006/relationships/image" Target="../media/image680.png"/><Relationship Id="rId31" Type="http://schemas.openxmlformats.org/officeDocument/2006/relationships/image" Target="../media/image681.png"/><Relationship Id="rId32" Type="http://schemas.openxmlformats.org/officeDocument/2006/relationships/image" Target="../media/image682.png"/><Relationship Id="rId33" Type="http://schemas.openxmlformats.org/officeDocument/2006/relationships/image" Target="../media/image683.png"/><Relationship Id="rId34" Type="http://schemas.openxmlformats.org/officeDocument/2006/relationships/image" Target="../media/image684.png"/><Relationship Id="rId35" Type="http://schemas.openxmlformats.org/officeDocument/2006/relationships/image" Target="../media/image685.jpeg"/><Relationship Id="rId36" Type="http://schemas.openxmlformats.org/officeDocument/2006/relationships/image" Target="../media/image686.jpeg"/><Relationship Id="rId37" Type="http://schemas.openxmlformats.org/officeDocument/2006/relationships/image" Target="../media/image687.jpeg"/><Relationship Id="rId38" Type="http://schemas.openxmlformats.org/officeDocument/2006/relationships/image" Target="../media/image688.jpeg"/><Relationship Id="rId39" Type="http://schemas.openxmlformats.org/officeDocument/2006/relationships/image" Target="../media/image689.jpeg"/><Relationship Id="rId40" Type="http://schemas.openxmlformats.org/officeDocument/2006/relationships/image" Target="../media/image690.jpeg"/><Relationship Id="rId41" Type="http://schemas.openxmlformats.org/officeDocument/2006/relationships/image" Target="../media/image691.jpeg"/><Relationship Id="rId42" Type="http://schemas.openxmlformats.org/officeDocument/2006/relationships/image" Target="../media/image692.jpeg"/><Relationship Id="rId43" Type="http://schemas.openxmlformats.org/officeDocument/2006/relationships/image" Target="../media/image693.jpeg"/><Relationship Id="rId44" Type="http://schemas.openxmlformats.org/officeDocument/2006/relationships/image" Target="../media/image694.png"/><Relationship Id="rId45" Type="http://schemas.openxmlformats.org/officeDocument/2006/relationships/image" Target="../media/image695.png"/><Relationship Id="rId46" Type="http://schemas.openxmlformats.org/officeDocument/2006/relationships/image" Target="../media/image696.png"/><Relationship Id="rId47" Type="http://schemas.openxmlformats.org/officeDocument/2006/relationships/image" Target="../media/image697.jpeg"/><Relationship Id="rId48" Type="http://schemas.openxmlformats.org/officeDocument/2006/relationships/image" Target="../media/image698.jpeg"/><Relationship Id="rId49" Type="http://schemas.openxmlformats.org/officeDocument/2006/relationships/image" Target="../media/image699.jpeg"/><Relationship Id="rId50" Type="http://schemas.openxmlformats.org/officeDocument/2006/relationships/image" Target="../media/image700.png"/><Relationship Id="rId51" Type="http://schemas.openxmlformats.org/officeDocument/2006/relationships/image" Target="../media/image701.jpeg"/><Relationship Id="rId52" Type="http://schemas.openxmlformats.org/officeDocument/2006/relationships/image" Target="../media/image702.jpeg"/><Relationship Id="rId53" Type="http://schemas.openxmlformats.org/officeDocument/2006/relationships/image" Target="../media/image703.png"/><Relationship Id="rId54" Type="http://schemas.openxmlformats.org/officeDocument/2006/relationships/image" Target="../media/image704.png"/><Relationship Id="rId55" Type="http://schemas.openxmlformats.org/officeDocument/2006/relationships/image" Target="../media/image705.png"/><Relationship Id="rId56" Type="http://schemas.openxmlformats.org/officeDocument/2006/relationships/image" Target="../media/image706.png"/><Relationship Id="rId57" Type="http://schemas.openxmlformats.org/officeDocument/2006/relationships/image" Target="../media/image707.png"/><Relationship Id="rId58" Type="http://schemas.openxmlformats.org/officeDocument/2006/relationships/image" Target="../media/image708.png"/><Relationship Id="rId59" Type="http://schemas.openxmlformats.org/officeDocument/2006/relationships/image" Target="../media/image709.png"/><Relationship Id="rId60" Type="http://schemas.openxmlformats.org/officeDocument/2006/relationships/image" Target="../media/image710.png"/><Relationship Id="rId61" Type="http://schemas.openxmlformats.org/officeDocument/2006/relationships/image" Target="../media/image711.png"/><Relationship Id="rId62" Type="http://schemas.openxmlformats.org/officeDocument/2006/relationships/image" Target="../media/image712.png"/><Relationship Id="rId63" Type="http://schemas.openxmlformats.org/officeDocument/2006/relationships/image" Target="../media/image713.png"/><Relationship Id="rId64" Type="http://schemas.openxmlformats.org/officeDocument/2006/relationships/image" Target="../media/image714.png"/><Relationship Id="rId65" Type="http://schemas.openxmlformats.org/officeDocument/2006/relationships/image" Target="../media/image715.png"/><Relationship Id="rId66" Type="http://schemas.openxmlformats.org/officeDocument/2006/relationships/image" Target="../media/image716.png"/><Relationship Id="rId67" Type="http://schemas.openxmlformats.org/officeDocument/2006/relationships/image" Target="../media/image717.png"/><Relationship Id="rId68" Type="http://schemas.openxmlformats.org/officeDocument/2006/relationships/image" Target="../media/image718.jpeg"/><Relationship Id="rId69" Type="http://schemas.openxmlformats.org/officeDocument/2006/relationships/image" Target="../media/image719.jpeg"/><Relationship Id="rId70" Type="http://schemas.openxmlformats.org/officeDocument/2006/relationships/image" Target="../media/image720.jpeg"/><Relationship Id="rId71" Type="http://schemas.openxmlformats.org/officeDocument/2006/relationships/image" Target="../media/image721.jpeg"/><Relationship Id="rId72" Type="http://schemas.openxmlformats.org/officeDocument/2006/relationships/image" Target="../media/image722.jpeg"/><Relationship Id="rId73" Type="http://schemas.openxmlformats.org/officeDocument/2006/relationships/image" Target="../media/image723.jpeg"/><Relationship Id="rId74" Type="http://schemas.openxmlformats.org/officeDocument/2006/relationships/image" Target="../media/image724.png"/><Relationship Id="rId75" Type="http://schemas.openxmlformats.org/officeDocument/2006/relationships/image" Target="../media/image725.png"/><Relationship Id="rId76" Type="http://schemas.openxmlformats.org/officeDocument/2006/relationships/image" Target="../media/image726.png"/><Relationship Id="rId77" Type="http://schemas.openxmlformats.org/officeDocument/2006/relationships/image" Target="../media/image727.jpeg"/><Relationship Id="rId78" Type="http://schemas.openxmlformats.org/officeDocument/2006/relationships/image" Target="../media/image728.jpeg"/><Relationship Id="rId79" Type="http://schemas.openxmlformats.org/officeDocument/2006/relationships/image" Target="../media/image729.jpeg"/><Relationship Id="rId80" Type="http://schemas.openxmlformats.org/officeDocument/2006/relationships/image" Target="../media/image730.jpeg"/><Relationship Id="rId81" Type="http://schemas.openxmlformats.org/officeDocument/2006/relationships/image" Target="../media/image731.jpeg"/><Relationship Id="rId82" Type="http://schemas.openxmlformats.org/officeDocument/2006/relationships/image" Target="../media/image732.jpeg"/><Relationship Id="rId83" Type="http://schemas.openxmlformats.org/officeDocument/2006/relationships/image" Target="../media/image733.png"/><Relationship Id="rId84" Type="http://schemas.openxmlformats.org/officeDocument/2006/relationships/image" Target="../media/image734.png"/><Relationship Id="rId85" Type="http://schemas.openxmlformats.org/officeDocument/2006/relationships/image" Target="../media/image735.png"/><Relationship Id="rId86" Type="http://schemas.openxmlformats.org/officeDocument/2006/relationships/image" Target="../media/image736.png"/><Relationship Id="rId87" Type="http://schemas.openxmlformats.org/officeDocument/2006/relationships/image" Target="../media/image737.jpeg"/><Relationship Id="rId88" Type="http://schemas.openxmlformats.org/officeDocument/2006/relationships/image" Target="../media/image738.jpeg"/><Relationship Id="rId89" Type="http://schemas.openxmlformats.org/officeDocument/2006/relationships/image" Target="../media/image739.png"/><Relationship Id="rId90" Type="http://schemas.openxmlformats.org/officeDocument/2006/relationships/image" Target="../media/image740.png"/><Relationship Id="rId91" Type="http://schemas.openxmlformats.org/officeDocument/2006/relationships/image" Target="../media/image741.png"/><Relationship Id="rId92" Type="http://schemas.openxmlformats.org/officeDocument/2006/relationships/image" Target="../media/image742.jpeg"/><Relationship Id="rId93" Type="http://schemas.openxmlformats.org/officeDocument/2006/relationships/image" Target="../media/image743.jpeg"/><Relationship Id="rId94" Type="http://schemas.openxmlformats.org/officeDocument/2006/relationships/image" Target="../media/image744.jpeg"/><Relationship Id="rId95" Type="http://schemas.openxmlformats.org/officeDocument/2006/relationships/image" Target="../media/image745.png"/><Relationship Id="rId96" Type="http://schemas.openxmlformats.org/officeDocument/2006/relationships/image" Target="../media/image746.png"/><Relationship Id="rId97" Type="http://schemas.openxmlformats.org/officeDocument/2006/relationships/image" Target="../media/image747.png"/><Relationship Id="rId98" Type="http://schemas.openxmlformats.org/officeDocument/2006/relationships/image" Target="../media/image74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49.png"/><Relationship Id="rId2" Type="http://schemas.openxmlformats.org/officeDocument/2006/relationships/image" Target="../media/image750.png"/><Relationship Id="rId3" Type="http://schemas.openxmlformats.org/officeDocument/2006/relationships/image" Target="../media/image751.png"/><Relationship Id="rId4" Type="http://schemas.openxmlformats.org/officeDocument/2006/relationships/image" Target="../media/image752.png"/><Relationship Id="rId5" Type="http://schemas.openxmlformats.org/officeDocument/2006/relationships/image" Target="../media/image753.png"/><Relationship Id="rId6" Type="http://schemas.openxmlformats.org/officeDocument/2006/relationships/image" Target="../media/image754.png"/><Relationship Id="rId7" Type="http://schemas.openxmlformats.org/officeDocument/2006/relationships/image" Target="../media/image755.png"/><Relationship Id="rId8" Type="http://schemas.openxmlformats.org/officeDocument/2006/relationships/image" Target="../media/image756.png"/><Relationship Id="rId9" Type="http://schemas.openxmlformats.org/officeDocument/2006/relationships/image" Target="../media/image757.png"/><Relationship Id="rId10" Type="http://schemas.openxmlformats.org/officeDocument/2006/relationships/image" Target="../media/image758.png"/><Relationship Id="rId11" Type="http://schemas.openxmlformats.org/officeDocument/2006/relationships/image" Target="../media/image759.png"/><Relationship Id="rId12" Type="http://schemas.openxmlformats.org/officeDocument/2006/relationships/image" Target="../media/image760.jpeg"/><Relationship Id="rId13" Type="http://schemas.openxmlformats.org/officeDocument/2006/relationships/image" Target="../media/image761.jpeg"/><Relationship Id="rId14" Type="http://schemas.openxmlformats.org/officeDocument/2006/relationships/image" Target="../media/image762.jpeg"/><Relationship Id="rId15" Type="http://schemas.openxmlformats.org/officeDocument/2006/relationships/image" Target="../media/image763.png"/><Relationship Id="rId16" Type="http://schemas.openxmlformats.org/officeDocument/2006/relationships/image" Target="../media/image764.jpeg"/><Relationship Id="rId17" Type="http://schemas.openxmlformats.org/officeDocument/2006/relationships/image" Target="../media/image765.jpeg"/><Relationship Id="rId18" Type="http://schemas.openxmlformats.org/officeDocument/2006/relationships/image" Target="../media/image766.png"/><Relationship Id="rId19" Type="http://schemas.openxmlformats.org/officeDocument/2006/relationships/image" Target="../media/image767.png"/><Relationship Id="rId20" Type="http://schemas.openxmlformats.org/officeDocument/2006/relationships/image" Target="../media/image768.jpeg"/><Relationship Id="rId21" Type="http://schemas.openxmlformats.org/officeDocument/2006/relationships/image" Target="../media/image769.png"/><Relationship Id="rId22" Type="http://schemas.openxmlformats.org/officeDocument/2006/relationships/image" Target="../media/image770.jpeg"/><Relationship Id="rId23" Type="http://schemas.openxmlformats.org/officeDocument/2006/relationships/image" Target="../media/image771.png"/><Relationship Id="rId24" Type="http://schemas.openxmlformats.org/officeDocument/2006/relationships/image" Target="../media/image772.jpeg"/><Relationship Id="rId25" Type="http://schemas.openxmlformats.org/officeDocument/2006/relationships/image" Target="../media/image773.png"/><Relationship Id="rId26" Type="http://schemas.openxmlformats.org/officeDocument/2006/relationships/image" Target="../media/image774.jpeg"/><Relationship Id="rId27" Type="http://schemas.openxmlformats.org/officeDocument/2006/relationships/image" Target="../media/image775.jpeg"/><Relationship Id="rId28" Type="http://schemas.openxmlformats.org/officeDocument/2006/relationships/image" Target="../media/image776.png"/><Relationship Id="rId29" Type="http://schemas.openxmlformats.org/officeDocument/2006/relationships/image" Target="../media/image777.png"/><Relationship Id="rId30" Type="http://schemas.openxmlformats.org/officeDocument/2006/relationships/image" Target="../media/image778.png"/><Relationship Id="rId31" Type="http://schemas.openxmlformats.org/officeDocument/2006/relationships/image" Target="../media/image779.jpeg"/><Relationship Id="rId32" Type="http://schemas.openxmlformats.org/officeDocument/2006/relationships/image" Target="../media/image78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241200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240840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241200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241200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241200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241200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241200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240840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241200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241200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240840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240840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241200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240840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240840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241200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203760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203040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125" zoomScaleNormal="125" zoomScalePageLayoutView="100" workbookViewId="0">
      <pane xSplit="0" ySplit="2" topLeftCell="A5" activePane="bottomLeft" state="frozen"/>
      <selection pane="topLeft" activeCell="A1" activeCellId="0" sqref="A1"/>
      <selection pane="bottomLeft" activeCell="Q15" activeCellId="0" sqref="Q15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32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1</v>
      </c>
      <c r="E4" s="32" t="s">
        <v>38</v>
      </c>
      <c r="F4" s="31" t="n">
        <v>0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0</v>
      </c>
      <c r="V4" s="32" t="s">
        <v>38</v>
      </c>
      <c r="W4" s="31" t="n">
        <v>1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3</v>
      </c>
      <c r="AK4" s="6" t="str">
        <f aca="false">IF(D4&gt;F4,"V",IF(D4=F4,"E","D"))</f>
        <v>V</v>
      </c>
      <c r="AL4" s="6" t="str">
        <f aca="false">IF(U4&gt;W4,"V",IF(U4=W4,"E","D"))</f>
        <v>D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0</v>
      </c>
      <c r="AQ4" s="6" t="n">
        <f aca="false">IF(OR(O4="",Q4=""),"",IF(AND(D4=O4,F4=Q4),EFASE1,0))</f>
        <v>0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1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-1</v>
      </c>
      <c r="BE4" s="5" t="n">
        <f aca="false">U4-W4</f>
        <v>-1</v>
      </c>
      <c r="BF4" s="6" t="str">
        <f aca="false">T4</f>
        <v>Suiza</v>
      </c>
      <c r="BG4" s="6" t="n">
        <f aca="false">IF(AL4="V",3,IF(AL4="E",1,0))</f>
        <v>0</v>
      </c>
      <c r="BH4" s="6" t="n">
        <f aca="false">IF(AL4="V",0,IF(AL4="E",1,3))</f>
        <v>3</v>
      </c>
      <c r="BI4" s="6" t="str">
        <f aca="false">X4</f>
        <v>Ecuador</v>
      </c>
      <c r="BJ4" s="6" t="n">
        <f aca="false">W4-U4</f>
        <v>1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4</v>
      </c>
      <c r="BP4" s="6" t="n">
        <f aca="false">SUMIF(C4:C9,BM4,D4:D9)+SUMIF(G4:G9,BM4,F4:F9)</f>
        <v>4</v>
      </c>
      <c r="BQ4" s="6" t="n">
        <f aca="false">CM4</f>
        <v>0.004</v>
      </c>
      <c r="BR4" s="50" t="n">
        <f aca="false">BS4+BQ4</f>
        <v>1.034</v>
      </c>
      <c r="BS4" s="51" t="n">
        <f aca="false">(BN4/MAX(ABS(BN$4:BN$7)))+((BO4/MAX(ABS(BO$4:BO$7)))/50)+((BP4/MAX(ABS(BP$4:BP$7)))/100)</f>
        <v>1.03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1</v>
      </c>
      <c r="BZ4" s="6" t="n">
        <f aca="false">SUMIF(BF$4:BF$9,BX4,BE$4:BE$9)+SUMIF(BI$4:BI$9,BX4,BJ$4:BJ$9)</f>
        <v>-2</v>
      </c>
      <c r="CA4" s="6" t="n">
        <f aca="false">SUMIF(T4:T9,BX4,U4:U9)+SUMIF(X4:X9,BX4,W4:W9)</f>
        <v>1</v>
      </c>
      <c r="CB4" s="6" t="n">
        <f aca="false">CR4</f>
        <v>0.004</v>
      </c>
      <c r="CC4" s="53" t="n">
        <f aca="false">CD4+CB4</f>
        <v>0.104277777777778</v>
      </c>
      <c r="CD4" s="51" t="n">
        <f aca="false">(BY4/MAX(ABS(BY$4:BY$7)))+((BZ4/MAX(ABS(BZ$4:BZ$7)))/50)+((CA4/MAX(ABS(CA$4:CA$7)))/100)</f>
        <v>0.100277777777778</v>
      </c>
      <c r="CE4" s="52" t="n">
        <f aca="false">RANK(CC4,CC4:CC7)</f>
        <v>3</v>
      </c>
      <c r="CF4" s="49" t="str">
        <f aca="true">OFFSET(BX4,MATCH(SMALL(CE4:CE7,ROW()-ROW(CE4)+1),CE4:CE7,0)-1,0)</f>
        <v>Francia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1</v>
      </c>
      <c r="E5" s="32" t="s">
        <v>38</v>
      </c>
      <c r="F5" s="31" t="n">
        <v>0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1</v>
      </c>
      <c r="V5" s="61" t="s">
        <v>38</v>
      </c>
      <c r="W5" s="31" t="n">
        <v>0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8</v>
      </c>
      <c r="AK5" s="6" t="str">
        <f aca="false">IF(D5&gt;F5,"V",IF(D5=F5,"E","D"))</f>
        <v>V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3</v>
      </c>
      <c r="AP5" s="6" t="n">
        <f aca="false">IF(OR(AF5="",AH5=""),"",IF(AL5=AN5,PFASE1,0))</f>
        <v>3</v>
      </c>
      <c r="AQ5" s="6" t="n">
        <f aca="false">IF(OR(O5="",Q5=""),"",IF(AND(D5=O5,F5=Q5),EFASE1,0))</f>
        <v>2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1</v>
      </c>
      <c r="AY5" s="6" t="str">
        <f aca="false">C5</f>
        <v>Mexico</v>
      </c>
      <c r="AZ5" s="6" t="n">
        <f aca="false">IF(AK5="V",3,IF(AK5="E",1,0))</f>
        <v>3</v>
      </c>
      <c r="BA5" s="6" t="n">
        <f aca="false">IF(AK5="V",0,IF(AK5="E",1,3))</f>
        <v>0</v>
      </c>
      <c r="BB5" s="6" t="str">
        <f aca="false">G5</f>
        <v>Camerun</v>
      </c>
      <c r="BC5" s="5" t="n">
        <f aca="false">F5-D5</f>
        <v>-1</v>
      </c>
      <c r="BE5" s="5" t="n">
        <f aca="false">U5-W5</f>
        <v>1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-1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6</v>
      </c>
      <c r="BO5" s="6" t="n">
        <f aca="false">SUMIF(AY$4:AY$9,BM5,AX$4:AX$9)+SUMIF(BB$4:BB$9,BM5,BC$4:BC$9)</f>
        <v>1</v>
      </c>
      <c r="BP5" s="6" t="n">
        <f aca="false">SUMIF(C4:C9,BM5,D4:D9)+SUMIF(G4:G9,BM5,F4:F9)</f>
        <v>3</v>
      </c>
      <c r="BQ5" s="6" t="n">
        <f aca="false">CM5</f>
        <v>0.003</v>
      </c>
      <c r="BR5" s="53" t="n">
        <f aca="false">BS5+BQ5</f>
        <v>0.682166666666667</v>
      </c>
      <c r="BS5" s="51" t="n">
        <f aca="false">(BN5/MAX(ABS(BN$4:BN$7)))+((BO5/MAX(ABS(BO$4:BO$7)))/50)+((BP5/MAX(ABS(BP$4:BP$7)))/100)</f>
        <v>0.679166666666667</v>
      </c>
      <c r="BT5" s="52" t="n">
        <f aca="false">RANK(BR5,BR4:BR7)</f>
        <v>2</v>
      </c>
      <c r="BU5" s="49" t="str">
        <f aca="true">OFFSET(BM4,MATCH(SMALL(BT4:BT7,ROW()-ROW(BT4)+1),BT4:BT7,0)-1,0)</f>
        <v>Croacia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6</v>
      </c>
      <c r="BZ5" s="6" t="n">
        <f aca="false">SUMIF(BF$4:BF$9,BX5,BE$4:BE$9)+SUMIF(BI$4:BI$9,BX5,BJ$4:BJ$9)</f>
        <v>1</v>
      </c>
      <c r="CA5" s="6" t="n">
        <f aca="false">SUMIF(T4:T9,BX5,U4:U9)+SUMIF(X4:X9,BX5,W4:W9)</f>
        <v>3</v>
      </c>
      <c r="CB5" s="6" t="n">
        <f aca="false">CR5</f>
        <v>0.003</v>
      </c>
      <c r="CC5" s="53" t="n">
        <f aca="false">CD5+CB5</f>
        <v>0.683833333333333</v>
      </c>
      <c r="CD5" s="51" t="n">
        <f aca="false">(BY5/MAX(ABS(BY$4:BY$7)))+((BZ5/MAX(ABS(BZ$4:BZ$7)))/50)+((CA5/MAX(ABS(CA$4:CA$7)))/100)</f>
        <v>0.680833333333333</v>
      </c>
      <c r="CE5" s="52" t="n">
        <f aca="false">RANK(CC5,CC4:CC7)</f>
        <v>2</v>
      </c>
      <c r="CF5" s="49" t="str">
        <f aca="true">OFFSET(BX4,MATCH(SMALL(CE4:CE7,ROW()-ROW(CE4)+1),CE4:CE7,0)-1,0)</f>
        <v>Ecuador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2</v>
      </c>
      <c r="E6" s="32" t="s">
        <v>38</v>
      </c>
      <c r="F6" s="31" t="n">
        <v>0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0</v>
      </c>
      <c r="V6" s="61" t="s">
        <v>38</v>
      </c>
      <c r="W6" s="31" t="n">
        <v>1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D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2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-2</v>
      </c>
      <c r="BE6" s="5" t="n">
        <f aca="false">U6-W6</f>
        <v>-1</v>
      </c>
      <c r="BF6" s="6" t="str">
        <f aca="false">T6</f>
        <v>Suiza</v>
      </c>
      <c r="BG6" s="6" t="n">
        <f aca="false">IF(AL6="V",3,IF(AL6="E",1,0))</f>
        <v>0</v>
      </c>
      <c r="BH6" s="6" t="n">
        <f aca="false">IF(AL6="V",0,IF(AL6="E",1,3))</f>
        <v>3</v>
      </c>
      <c r="BI6" s="6" t="str">
        <f aca="false">X6</f>
        <v>Francia</v>
      </c>
      <c r="BJ6" s="6" t="n">
        <f aca="false">W6-U6</f>
        <v>1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3</v>
      </c>
      <c r="BO6" s="6" t="n">
        <f aca="false">SUMIF(AY$4:AY$9,BM6,AX$4:AX$9)+SUMIF(BB$4:BB$9,BM6,BC$4:BC$9)</f>
        <v>-2</v>
      </c>
      <c r="BP6" s="6" t="n">
        <f aca="false">SUMIF(C4:C9,BM6,D4:D9)+SUMIF(G4:G9,BM6,F4:F9)</f>
        <v>2</v>
      </c>
      <c r="BQ6" s="6" t="n">
        <f aca="false">CM6</f>
        <v>0.002</v>
      </c>
      <c r="BR6" s="53" t="n">
        <f aca="false">BS6+BQ6</f>
        <v>0.330333333333333</v>
      </c>
      <c r="BS6" s="51" t="n">
        <f aca="false">(BN6/MAX(ABS(BN$4:BN$7)))+((BO6/MAX(ABS(BO$4:BO$7)))/50)+((BP6/MAX(ABS(BP$4:BP$7)))/100)</f>
        <v>0.328333333333333</v>
      </c>
      <c r="BT6" s="52" t="n">
        <f aca="false">RANK(BR6,BR4:BR7)</f>
        <v>3</v>
      </c>
      <c r="BU6" s="49" t="str">
        <f aca="true">OFFSET(BM4,MATCH(SMALL(BT4:BT7,ROW()-ROW(BT4)+1),BT4:BT7,0)-1,0)</f>
        <v>Mexico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9</v>
      </c>
      <c r="BZ6" s="6" t="n">
        <f aca="false">SUMIF(BF$4:BF$9,BX6,BE$4:BE$9)+SUMIF(BI$4:BI$9,BX6,BJ$4:BJ$9)</f>
        <v>3</v>
      </c>
      <c r="CA6" s="6" t="n">
        <f aca="false">SUMIF(T4:T9,BX6,U4:U9)+SUMIF(X4:X9,BX6,W4:W9)</f>
        <v>4</v>
      </c>
      <c r="CB6" s="6" t="n">
        <f aca="false">CR6</f>
        <v>0.002</v>
      </c>
      <c r="CC6" s="53" t="n">
        <f aca="false">CD6+CB6</f>
        <v>1.032</v>
      </c>
      <c r="CD6" s="51" t="n">
        <f aca="false">(BY6/MAX(ABS(BY$4:BY$7)))+((BZ6/MAX(ABS(BZ$4:BZ$7)))/50)+((CA6/MAX(ABS(CA$4:CA$7)))/100)</f>
        <v>1.03</v>
      </c>
      <c r="CE6" s="52" t="n">
        <f aca="false">RANK(CC6,CC4:CC7)</f>
        <v>1</v>
      </c>
      <c r="CF6" s="49" t="str">
        <f aca="true">OFFSET(BX4,MATCH(SMALL(CE4:CE7,ROW()-ROW(CE4)+1),CE4:CE7,0)-1,0)</f>
        <v>Suiza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0</v>
      </c>
      <c r="E7" s="32" t="s">
        <v>38</v>
      </c>
      <c r="F7" s="31" t="n">
        <v>1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0</v>
      </c>
      <c r="V7" s="61" t="s">
        <v>38</v>
      </c>
      <c r="W7" s="31" t="n">
        <v>1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3</v>
      </c>
      <c r="AK7" s="6" t="str">
        <f aca="false">IF(D7&gt;F7,"V",IF(D7=F7,"E","D"))</f>
        <v>D</v>
      </c>
      <c r="AL7" s="6" t="str">
        <f aca="false">IF(U7&gt;W7,"V",IF(U7=W7,"E","D"))</f>
        <v>D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3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-1</v>
      </c>
      <c r="AY7" s="6" t="str">
        <f aca="false">C7</f>
        <v>Camerun</v>
      </c>
      <c r="AZ7" s="6" t="n">
        <f aca="false">IF(AK7="V",3,IF(AK7="E",1,0))</f>
        <v>0</v>
      </c>
      <c r="BA7" s="6" t="n">
        <f aca="false">IF(AK7="V",0,IF(AK7="E",1,3))</f>
        <v>3</v>
      </c>
      <c r="BB7" s="6" t="str">
        <f aca="false">G7</f>
        <v>Croacia</v>
      </c>
      <c r="BC7" s="5" t="n">
        <f aca="false">F7-D7</f>
        <v>1</v>
      </c>
      <c r="BE7" s="5" t="n">
        <f aca="false">U7-W7</f>
        <v>-1</v>
      </c>
      <c r="BF7" s="6" t="str">
        <f aca="false">T7</f>
        <v>Honduras</v>
      </c>
      <c r="BG7" s="6" t="n">
        <f aca="false">IF(AL7="V",3,IF(AL7="E",1,0))</f>
        <v>0</v>
      </c>
      <c r="BH7" s="6" t="n">
        <f aca="false">IF(AL7="V",0,IF(AL7="E",1,3))</f>
        <v>3</v>
      </c>
      <c r="BI7" s="6" t="str">
        <f aca="false">X7</f>
        <v>Ecuador</v>
      </c>
      <c r="BJ7" s="6" t="n">
        <f aca="false">W7-U7</f>
        <v>1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0</v>
      </c>
      <c r="BO7" s="6" t="n">
        <f aca="false">SUMIF(AY$4:AY$9,BM7,AX$4:AX$9)+SUMIF(BB$4:BB$9,BM7,BC$4:BC$9)</f>
        <v>-3</v>
      </c>
      <c r="BP7" s="6" t="n">
        <f aca="false">SUMIF(C4:C9,BM7,D4:D9)+SUMIF(G4:G9,BM7,F4:F9)</f>
        <v>0</v>
      </c>
      <c r="BQ7" s="6" t="n">
        <f aca="false">CM7</f>
        <v>0.001</v>
      </c>
      <c r="BR7" s="53" t="n">
        <f aca="false">BS7+BQ7</f>
        <v>-0.014</v>
      </c>
      <c r="BS7" s="51" t="n">
        <f aca="false">(BN7/MAX(ABS(BN$4:BN$7)))+((BO7/MAX(ABS(BO$4:BO$7)))/50)+((BP7/MAX(ABS(BP$4:BP$7)))/100)</f>
        <v>-0.015</v>
      </c>
      <c r="BT7" s="52" t="n">
        <f aca="false">RANK(BR7,BR4:BR7)</f>
        <v>4</v>
      </c>
      <c r="BU7" s="49" t="str">
        <f aca="true">OFFSET(BM4,MATCH(SMALL(BT4:BT7,ROW()-ROW(BT4)+1),BT4:BT7,0)-1,0)</f>
        <v>Camerun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1</v>
      </c>
      <c r="BZ7" s="6" t="n">
        <f aca="false">SUMIF(BF$4:BF$9,BX7,BE$4:BE$9)+SUMIF(BI$4:BI$9,BX7,BJ$4:BJ$9)</f>
        <v>-2</v>
      </c>
      <c r="CA7" s="6" t="n">
        <f aca="false">SUMIF(T4:T9,BX7,U4:U9)+SUMIF(X4:X9,BX7,W4:W9)</f>
        <v>1</v>
      </c>
      <c r="CB7" s="6" t="n">
        <f aca="false">CR7</f>
        <v>0.001</v>
      </c>
      <c r="CC7" s="53" t="n">
        <f aca="false">CD7+CB7</f>
        <v>0.101277777777778</v>
      </c>
      <c r="CD7" s="51" t="n">
        <f aca="false">(BY7/MAX(ABS(BY$4:BY$7)))+((BZ7/MAX(ABS(BZ$4:BZ$7)))/50)+((CA7/MAX(ABS(CA$4:CA$7)))/100)</f>
        <v>0.100277777777778</v>
      </c>
      <c r="CE7" s="52" t="n">
        <f aca="false">RANK(CC7,CC4:CC7)</f>
        <v>4</v>
      </c>
      <c r="CF7" s="49" t="str">
        <f aca="true">OFFSET(BX4,MATCH(SMALL(CE4:CE7,ROW()-ROW(CE4)+1),CE4:CE7,0)-1,0)</f>
        <v>Honduras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0</v>
      </c>
      <c r="E8" s="32" t="s">
        <v>38</v>
      </c>
      <c r="F8" s="31" t="n">
        <v>1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1</v>
      </c>
      <c r="V8" s="61" t="s">
        <v>38</v>
      </c>
      <c r="W8" s="31" t="n">
        <v>1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E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-1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1</v>
      </c>
      <c r="BE8" s="5" t="n">
        <f aca="false">U8-W8</f>
        <v>0</v>
      </c>
      <c r="BF8" s="6" t="str">
        <f aca="false">T8</f>
        <v>Honduras</v>
      </c>
      <c r="BG8" s="6" t="n">
        <f aca="false">IF(AL8="V",3,IF(AL8="E",1,0))</f>
        <v>1</v>
      </c>
      <c r="BH8" s="6" t="n">
        <f aca="false">IF(AL8="V",0,IF(AL8="E",1,3))</f>
        <v>1</v>
      </c>
      <c r="BI8" s="6" t="str">
        <f aca="false">X8</f>
        <v>Suiza</v>
      </c>
      <c r="BJ8" s="6" t="n">
        <f aca="false">W8-U8</f>
        <v>0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2</v>
      </c>
      <c r="E9" s="32" t="s">
        <v>38</v>
      </c>
      <c r="F9" s="31" t="n">
        <v>1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1</v>
      </c>
      <c r="V9" s="76" t="s">
        <v>38</v>
      </c>
      <c r="W9" s="31" t="n">
        <v>2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V</v>
      </c>
      <c r="AL9" s="6" t="str">
        <f aca="false">IF(U9&gt;W9,"V",IF(U9=W9,"E","D"))</f>
        <v>D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1</v>
      </c>
      <c r="AY9" s="6" t="str">
        <f aca="false">C9</f>
        <v>Croacia</v>
      </c>
      <c r="AZ9" s="6" t="n">
        <f aca="false">IF(AK9="V",3,IF(AK9="E",1,0))</f>
        <v>3</v>
      </c>
      <c r="BA9" s="6" t="n">
        <f aca="false">IF(AK9="V",0,IF(AK9="E",1,3))</f>
        <v>0</v>
      </c>
      <c r="BB9" s="6" t="str">
        <f aca="false">G9</f>
        <v>Mexico</v>
      </c>
      <c r="BC9" s="5" t="n">
        <f aca="false">F9-D9</f>
        <v>-1</v>
      </c>
      <c r="BE9" s="5" t="n">
        <f aca="false">U9-W9</f>
        <v>-1</v>
      </c>
      <c r="BF9" s="6" t="str">
        <f aca="false">T9</f>
        <v>Ecuador</v>
      </c>
      <c r="BG9" s="6" t="n">
        <f aca="false">IF(AL9="V",3,IF(AL9="E",1,0))</f>
        <v>0</v>
      </c>
      <c r="BH9" s="6" t="n">
        <f aca="false">IF(AL9="V",0,IF(AL9="E",1,3))</f>
        <v>3</v>
      </c>
      <c r="BI9" s="6" t="str">
        <f aca="false">X9</f>
        <v>Francia</v>
      </c>
      <c r="BJ9" s="6" t="n">
        <f aca="false">W9-U9</f>
        <v>1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2</v>
      </c>
      <c r="E11" s="32" t="s">
        <v>38</v>
      </c>
      <c r="F11" s="31" t="n">
        <v>1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3</v>
      </c>
      <c r="V11" s="32" t="s">
        <v>38</v>
      </c>
      <c r="W11" s="31" t="n">
        <v>1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V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1</v>
      </c>
      <c r="AY11" s="6" t="str">
        <f aca="false">C11</f>
        <v>España</v>
      </c>
      <c r="AZ11" s="6" t="n">
        <f aca="false">IF(AK11="V",3,IF(AK11="E",1,0))</f>
        <v>3</v>
      </c>
      <c r="BA11" s="6" t="n">
        <f aca="false">IF(AK11="V",0,IF(AK11="E",1,3))</f>
        <v>0</v>
      </c>
      <c r="BB11" s="6" t="str">
        <f aca="false">G11</f>
        <v>Holanda</v>
      </c>
      <c r="BC11" s="5" t="n">
        <f aca="false">F11-D11</f>
        <v>-1</v>
      </c>
      <c r="BE11" s="5" t="n">
        <f aca="false">U11-W11</f>
        <v>2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-2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9</v>
      </c>
      <c r="BO11" s="6" t="n">
        <f aca="false">SUMIF(AY$11:AY$16,BM11,AX$11:AX$16)+SUMIF(BB$11:BB$16,BM11,BC$11:BC$16)</f>
        <v>5</v>
      </c>
      <c r="BP11" s="6" t="n">
        <f aca="false">SUMIF(C11:C16,BM11,D11:D16)+SUMIF(G11:G16,BM11,F11:F16)</f>
        <v>7</v>
      </c>
      <c r="BQ11" s="6" t="n">
        <f aca="false">CM11</f>
        <v>0.004</v>
      </c>
      <c r="BR11" s="53" t="n">
        <f aca="false">BS11+BQ11</f>
        <v>1.0265</v>
      </c>
      <c r="BS11" s="51" t="n">
        <f aca="false">(BN11/MAX(ABS(BN$11:BN$14)))+((BO11/MAX(ABS(BO$11:BO$14)))/50)+((BP11/MAX(ABS(BP$11:BP$14)))/100)</f>
        <v>1.0225</v>
      </c>
      <c r="BT11" s="52" t="n">
        <f aca="false">RANK(BR11,BR11:BR14)</f>
        <v>1</v>
      </c>
      <c r="BU11" s="49" t="str">
        <f aca="true">OFFSET(BM11,MATCH(SMALL(BT11:BT14,ROW()-ROW(BT11)+1),BT11:BT14,0)-1,0)</f>
        <v>España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7</v>
      </c>
      <c r="CA11" s="6" t="n">
        <f aca="false">SUMIF(T11:T16,BX11,U11:U16)+SUMIF(X11:X16,BX11,W11:W16)</f>
        <v>9</v>
      </c>
      <c r="CB11" s="6" t="n">
        <f aca="false">CR11</f>
        <v>0.004</v>
      </c>
      <c r="CC11" s="53" t="n">
        <f aca="false">CD11+CB11</f>
        <v>1.034</v>
      </c>
      <c r="CD11" s="51" t="n">
        <f aca="false">(BY11/MAX(ABS(BY$11:BY$14)))+((BZ11/MAX(ABS(BZ$11:BZ$14)))/50)+((CA11/MAX(ABS(CA$11:CA$14)))/100)</f>
        <v>1.03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3</v>
      </c>
      <c r="E12" s="61" t="s">
        <v>38</v>
      </c>
      <c r="F12" s="31" t="n">
        <v>0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1</v>
      </c>
      <c r="V12" s="61" t="s">
        <v>38</v>
      </c>
      <c r="W12" s="31" t="n">
        <v>0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V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3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-3</v>
      </c>
      <c r="BE12" s="5" t="n">
        <f aca="false">U12-W12</f>
        <v>1</v>
      </c>
      <c r="BF12" s="6" t="str">
        <f aca="false">T12</f>
        <v>Irán</v>
      </c>
      <c r="BG12" s="6" t="n">
        <f aca="false">IF(AL12="V",3,IF(AL12="E",1,0))</f>
        <v>3</v>
      </c>
      <c r="BH12" s="6" t="n">
        <f aca="false">IF(AL12="V",0,IF(AL12="E",1,3))</f>
        <v>0</v>
      </c>
      <c r="BI12" s="6" t="str">
        <f aca="false">X12</f>
        <v>Nigeria</v>
      </c>
      <c r="BJ12" s="6" t="n">
        <f aca="false">W12-U12</f>
        <v>-1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6</v>
      </c>
      <c r="BO12" s="6" t="n">
        <f aca="false">SUMIF(AY$11:AY$16,BM12,AX$11:AX$16)+SUMIF(BB$11:BB$16,BM12,BC$11:BC$16)</f>
        <v>2</v>
      </c>
      <c r="BP12" s="6" t="n">
        <f aca="false">SUMIF(C11:C16,BM12,D11:D16)+SUMIF(G11:G16,BM12,F11:F16)</f>
        <v>5</v>
      </c>
      <c r="BQ12" s="6" t="n">
        <f aca="false">CM12</f>
        <v>0.003</v>
      </c>
      <c r="BR12" s="53" t="n">
        <f aca="false">BS12+BQ12</f>
        <v>0.681809523809524</v>
      </c>
      <c r="BS12" s="51" t="n">
        <f aca="false">(BN12/MAX(ABS(BN$11:BN$14)))+((BO12/MAX(ABS(BO$11:BO$14)))/50)+((BP12/MAX(ABS(BP$11:BP$14)))/100)</f>
        <v>0.678809523809524</v>
      </c>
      <c r="BT12" s="52" t="n">
        <f aca="false">RANK(BR12,BR11:BR14)</f>
        <v>2</v>
      </c>
      <c r="BU12" s="49" t="str">
        <f aca="true">OFFSET(BM11,MATCH(SMALL(BT11:BT14,ROW()-ROW(BT11)+1),BT11:BT14,0)-1,0)</f>
        <v>Holanda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4</v>
      </c>
      <c r="BZ12" s="6" t="n">
        <f aca="false">SUMIF(BF$11:BF$16,BX12,BE$11:BE$16)+SUMIF(BI$11:BI$16,BX12,BJ$11:BJ$16)</f>
        <v>-1</v>
      </c>
      <c r="CA12" s="6" t="n">
        <f aca="false">SUMIF(T11:T16,BX12,U11:U16)+SUMIF(X11:X16,BX12,W11:W16)</f>
        <v>3</v>
      </c>
      <c r="CB12" s="6" t="n">
        <f aca="false">CR12</f>
        <v>0.003</v>
      </c>
      <c r="CC12" s="53" t="n">
        <f aca="false">CD12+CB12</f>
        <v>0.447920634920635</v>
      </c>
      <c r="CD12" s="51" t="n">
        <f aca="false">(BY12/MAX(ABS(BY$11:BY$14)))+((BZ12/MAX(ABS(BZ$11:BZ$14)))/50)+((CA12/MAX(ABS(CA$11:CA$14)))/100)</f>
        <v>0.444920634920635</v>
      </c>
      <c r="CE12" s="52" t="n">
        <f aca="false">RANK(CC12,CC11:CC14)</f>
        <v>2</v>
      </c>
      <c r="CF12" s="49" t="str">
        <f aca="true">OFFSET(BX11,MATCH(SMALL(CE11:CE14,ROW()-ROW(CE11)+1),CE11:CE14,0)-1,0)</f>
        <v>Bosnia Herzegovina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2</v>
      </c>
      <c r="E13" s="61" t="s">
        <v>38</v>
      </c>
      <c r="F13" s="31" t="n">
        <v>1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3</v>
      </c>
      <c r="V13" s="61" t="s">
        <v>38</v>
      </c>
      <c r="W13" s="31" t="n">
        <v>0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1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-1</v>
      </c>
      <c r="BE13" s="5" t="n">
        <f aca="false">U13-W13</f>
        <v>3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-3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3</v>
      </c>
      <c r="BO13" s="6" t="n">
        <f aca="false">SUMIF(AY$11:AY$16,BM13,AX$11:AX$16)+SUMIF(BB$11:BB$16,BM13,BC$11:BC$16)</f>
        <v>1</v>
      </c>
      <c r="BP13" s="6" t="n">
        <f aca="false">SUMIF(C11:C16,BM13,D11:D16)+SUMIF(G11:G16,BM13,F11:F16)</f>
        <v>5</v>
      </c>
      <c r="BQ13" s="6" t="n">
        <f aca="false">CM13</f>
        <v>0.002</v>
      </c>
      <c r="BR13" s="53" t="n">
        <f aca="false">BS13+BQ13</f>
        <v>0.34497619047619</v>
      </c>
      <c r="BS13" s="51" t="n">
        <f aca="false">(BN13/MAX(ABS(BN$11:BN$14)))+((BO13/MAX(ABS(BO$11:BO$14)))/50)+((BP13/MAX(ABS(BP$11:BP$14)))/100)</f>
        <v>0.34297619047619</v>
      </c>
      <c r="BT13" s="52" t="n">
        <f aca="false">RANK(BR13,BR11:BR14)</f>
        <v>3</v>
      </c>
      <c r="BU13" s="49" t="str">
        <f aca="true">OFFSET(BM11,MATCH(SMALL(BT11:BT14,ROW()-ROW(BT11)+1),BT11:BT14,0)-1,0)</f>
        <v>Chile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4</v>
      </c>
      <c r="BZ13" s="6" t="n">
        <f aca="false">SUMIF(BF$11:BF$16,BX13,BE$11:BE$16)+SUMIF(BI$11:BI$16,BX13,BJ$11:BJ$16)</f>
        <v>-2</v>
      </c>
      <c r="CA13" s="6" t="n">
        <f aca="false">SUMIF(T11:T16,BX13,U11:U16)+SUMIF(X11:X16,BX13,W11:W16)</f>
        <v>2</v>
      </c>
      <c r="CB13" s="6" t="n">
        <f aca="false">CR13</f>
        <v>0.002</v>
      </c>
      <c r="CC13" s="53" t="n">
        <f aca="false">CD13+CB13</f>
        <v>0.442952380952381</v>
      </c>
      <c r="CD13" s="51" t="n">
        <f aca="false">(BY13/MAX(ABS(BY$11:BY$14)))+((BZ13/MAX(ABS(BZ$11:BZ$14)))/50)+((CA13/MAX(ABS(CA$11:CA$14)))/100)</f>
        <v>0.440952380952381</v>
      </c>
      <c r="CE13" s="52" t="n">
        <f aca="false">RANK(CC13,CC11:CC14)</f>
        <v>3</v>
      </c>
      <c r="CF13" s="49" t="str">
        <f aca="true">OFFSET(BX11,MATCH(SMALL(CE11:CE14,ROW()-ROW(CE11)+1),CE11:CE14,0)-1,0)</f>
        <v>Irán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0</v>
      </c>
      <c r="E14" s="61" t="s">
        <v>38</v>
      </c>
      <c r="F14" s="31" t="n">
        <v>2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0</v>
      </c>
      <c r="V14" s="61" t="s">
        <v>38</v>
      </c>
      <c r="W14" s="31" t="n">
        <v>1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D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-2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2</v>
      </c>
      <c r="BE14" s="5" t="n">
        <f aca="false">U14-W14</f>
        <v>-1</v>
      </c>
      <c r="BF14" s="6" t="str">
        <f aca="false">T14</f>
        <v>Nigeria</v>
      </c>
      <c r="BG14" s="6" t="n">
        <f aca="false">IF(AL14="V",3,IF(AL14="E",1,0))</f>
        <v>0</v>
      </c>
      <c r="BH14" s="6" t="n">
        <f aca="false">IF(AL14="V",0,IF(AL14="E",1,3))</f>
        <v>3</v>
      </c>
      <c r="BI14" s="6" t="str">
        <f aca="false">X14</f>
        <v>Bosnia Herzegovina</v>
      </c>
      <c r="BJ14" s="6" t="n">
        <f aca="false">W14-U14</f>
        <v>1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0</v>
      </c>
      <c r="BO14" s="6" t="n">
        <f aca="false">SUMIF(AY$11:AY$16,BM14,AX$11:AX$16)+SUMIF(BB$11:BB$16,BM14,BC$11:BC$16)</f>
        <v>-8</v>
      </c>
      <c r="BP14" s="6" t="n">
        <f aca="false">SUMIF(C11:C16,BM14,D11:D16)+SUMIF(G11:G16,BM14,F11:F16)</f>
        <v>0</v>
      </c>
      <c r="BQ14" s="6" t="n">
        <f aca="false">CM14</f>
        <v>0.001</v>
      </c>
      <c r="BR14" s="53" t="n">
        <f aca="false">BS14+BQ14</f>
        <v>-0.019</v>
      </c>
      <c r="BS14" s="51" t="n">
        <f aca="false">(BN14/MAX(ABS(BN$11:BN$14)))+((BO14/MAX(ABS(BO$11:BO$14)))/50)+((BP14/MAX(ABS(BP$11:BP$14)))/100)</f>
        <v>-0.02</v>
      </c>
      <c r="BT14" s="52" t="n">
        <f aca="false">RANK(BR14,BR11:BR14)</f>
        <v>4</v>
      </c>
      <c r="BU14" s="49" t="str">
        <f aca="true">OFFSET(BM11,MATCH(SMALL(BT11:BT14,ROW()-ROW(BT11)+1),BT11:BT14,0)-1,0)</f>
        <v>Australia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0</v>
      </c>
      <c r="BZ14" s="6" t="n">
        <f aca="false">SUMIF(BF$11:BF$16,BX14,BE$11:BE$16)+SUMIF(BI$11:BI$16,BX14,BJ$11:BJ$16)</f>
        <v>-4</v>
      </c>
      <c r="CA14" s="6" t="n">
        <f aca="false">SUMIF(T11:T16,BX14,U11:U16)+SUMIF(X11:X16,BX14,W11:W16)</f>
        <v>1</v>
      </c>
      <c r="CB14" s="6" t="n">
        <f aca="false">CR14</f>
        <v>0.001</v>
      </c>
      <c r="CC14" s="53" t="n">
        <f aca="false">CD14+CB14</f>
        <v>-0.00931746031746032</v>
      </c>
      <c r="CD14" s="51" t="n">
        <f aca="false">(BY14/MAX(ABS(BY$11:BY$14)))+((BZ14/MAX(ABS(BZ$11:BZ$14)))/50)+((CA14/MAX(ABS(CA$11:CA$14)))/100)</f>
        <v>-0.0103174603174603</v>
      </c>
      <c r="CE14" s="52" t="n">
        <f aca="false">RANK(CC14,CC11:CC14)</f>
        <v>4</v>
      </c>
      <c r="CF14" s="49" t="str">
        <f aca="true">OFFSET(BX11,MATCH(SMALL(CE11:CE14,ROW()-ROW(CE11)+1),CE11:CE14,0)-1,0)</f>
        <v>Nigeria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0</v>
      </c>
      <c r="E15" s="61" t="s">
        <v>38</v>
      </c>
      <c r="F15" s="31" t="n">
        <v>3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1</v>
      </c>
      <c r="V15" s="61" t="s">
        <v>38</v>
      </c>
      <c r="W15" s="31" t="n">
        <v>3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-3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3</v>
      </c>
      <c r="BE15" s="5" t="n">
        <f aca="false">U15-W15</f>
        <v>-2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2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2</v>
      </c>
      <c r="E16" s="76" t="s">
        <v>38</v>
      </c>
      <c r="F16" s="31" t="n">
        <v>1</v>
      </c>
      <c r="G16" s="71" t="str">
        <f aca="false">WC_B3</f>
        <v>Chile</v>
      </c>
      <c r="H16" s="72"/>
      <c r="I16" s="73" t="s">
        <v>39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1</v>
      </c>
      <c r="V16" s="76" t="s">
        <v>38</v>
      </c>
      <c r="W16" s="31" t="n">
        <v>1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V</v>
      </c>
      <c r="AL16" s="6" t="str">
        <f aca="false">IF(U16&gt;W16,"V",IF(U16=W16,"E","D"))</f>
        <v>E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1</v>
      </c>
      <c r="AY16" s="6" t="str">
        <f aca="false">C16</f>
        <v>Holanda</v>
      </c>
      <c r="AZ16" s="6" t="n">
        <f aca="false">IF(AK16="V",3,IF(AK16="E",1,0))</f>
        <v>3</v>
      </c>
      <c r="BA16" s="6" t="n">
        <f aca="false">IF(AK16="V",0,IF(AK16="E",1,3))</f>
        <v>0</v>
      </c>
      <c r="BB16" s="6" t="str">
        <f aca="false">G16</f>
        <v>Chile</v>
      </c>
      <c r="BC16" s="5" t="n">
        <f aca="false">F16-D16</f>
        <v>-1</v>
      </c>
      <c r="BE16" s="5" t="n">
        <f aca="false">U16-W16</f>
        <v>0</v>
      </c>
      <c r="BF16" s="6" t="str">
        <f aca="false">T16</f>
        <v>Bosnia Herzegovina</v>
      </c>
      <c r="BG16" s="6" t="n">
        <f aca="false">IF(AL16="V",3,IF(AL16="E",1,0))</f>
        <v>1</v>
      </c>
      <c r="BH16" s="6" t="n">
        <f aca="false">IF(AL16="V",0,IF(AL16="E",1,3))</f>
        <v>1</v>
      </c>
      <c r="BI16" s="6" t="str">
        <f aca="false">X16</f>
        <v>Irán</v>
      </c>
      <c r="BJ16" s="6" t="n">
        <f aca="false">W16-U16</f>
        <v>0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1</v>
      </c>
      <c r="E18" s="32" t="s">
        <v>38</v>
      </c>
      <c r="F18" s="31" t="n">
        <v>0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2</v>
      </c>
      <c r="V18" s="32" t="s">
        <v>38</v>
      </c>
      <c r="W18" s="31" t="n">
        <v>1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6</v>
      </c>
      <c r="AK18" s="6" t="str">
        <f aca="false">IF(D18&gt;F18,"V",IF(D18=F18,"E","D"))</f>
        <v>V</v>
      </c>
      <c r="AL18" s="6" t="str">
        <f aca="false">IF(U18&gt;W18,"V",IF(U18=W18,"E","D"))</f>
        <v>V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3</v>
      </c>
      <c r="AP18" s="6" t="n">
        <f aca="false">IF(OR(AF18="",AH18=""),"",IF(AL18=AN18,PFASE1,0))</f>
        <v>3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1</v>
      </c>
      <c r="AY18" s="6" t="str">
        <f aca="false">C18</f>
        <v>Colombia</v>
      </c>
      <c r="AZ18" s="6" t="n">
        <f aca="false">IF(AK18="V",3,IF(AK18="E",1,0))</f>
        <v>3</v>
      </c>
      <c r="BA18" s="6" t="n">
        <f aca="false">IF(AK18="V",0,IF(AK18="E",1,3))</f>
        <v>0</v>
      </c>
      <c r="BB18" s="6" t="str">
        <f aca="false">G18</f>
        <v>Grecia</v>
      </c>
      <c r="BC18" s="5" t="n">
        <f aca="false">F18-D18</f>
        <v>-1</v>
      </c>
      <c r="BE18" s="5" t="n">
        <f aca="false">U18-W18</f>
        <v>1</v>
      </c>
      <c r="BF18" s="6" t="str">
        <f aca="false">T18</f>
        <v>Alemania</v>
      </c>
      <c r="BG18" s="6" t="n">
        <f aca="false">IF(AL18="V",3,IF(AL18="E",1,0))</f>
        <v>3</v>
      </c>
      <c r="BH18" s="6" t="n">
        <f aca="false">IF(AL18="V",0,IF(AL18="E",1,3))</f>
        <v>0</v>
      </c>
      <c r="BI18" s="6" t="str">
        <f aca="false">X18</f>
        <v>Portugal</v>
      </c>
      <c r="BJ18" s="6" t="n">
        <f aca="false">W18-U18</f>
        <v>-1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7</v>
      </c>
      <c r="BO18" s="6" t="n">
        <f aca="false">SUMIF(AY$18:AY$23,BM18,AX$18:AX$23)+SUMIF(BB$18:BB$23,BM18,BC$18:BC$23)</f>
        <v>2</v>
      </c>
      <c r="BP18" s="6" t="n">
        <f aca="false">SUMIF(C18:C23,BM18,D18:D23)+SUMIF(G18:G23,BM18,F18:F23)</f>
        <v>4</v>
      </c>
      <c r="BQ18" s="6" t="n">
        <f aca="false">CM18</f>
        <v>0.004</v>
      </c>
      <c r="BR18" s="52" t="n">
        <f aca="false">BS18+BQ18</f>
        <v>1.02533333333333</v>
      </c>
      <c r="BS18" s="51" t="n">
        <f aca="false">(BN18/MAX(ABS(BN$18:BN$21)))+((BO18/MAX(ABS(BO$18:BO$21)))/50)+((BP18/MAX(ABS(BP$18:BP$21)))/100)</f>
        <v>1.02133333333333</v>
      </c>
      <c r="BT18" s="52" t="n">
        <f aca="false">RANK(BR18,BR18:BR21)</f>
        <v>2</v>
      </c>
      <c r="BU18" s="49" t="str">
        <f aca="true">OFFSET(BM18,MATCH(SMALL(BT18:BT21,ROW()-ROW(BT18)+1),BT18:BT21,0)-1,0)</f>
        <v>Japón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9</v>
      </c>
      <c r="BZ18" s="6" t="n">
        <f aca="false">SUMIF(BF$18:BF$23,BX18,BE$18:BE$23)+SUMIF(BI$18:BI$23,BX18,BJ$18:BJ$23)</f>
        <v>6</v>
      </c>
      <c r="CA18" s="6" t="n">
        <f aca="false">SUMIF(T18:T23,BX18,U18:U23)+SUMIF(X18:X23,BX18,W18:W23)</f>
        <v>8</v>
      </c>
      <c r="CB18" s="6" t="n">
        <f aca="false">CR18</f>
        <v>0.004</v>
      </c>
      <c r="CC18" s="53" t="n">
        <f aca="false">CD18+CB18</f>
        <v>1.034</v>
      </c>
      <c r="CD18" s="51" t="n">
        <f aca="false">(BY18/MAX(ABS(BY$18:BY$21)))+((BZ18/MAX(ABS(BZ$18:BZ$21)))/50)+((CA18/MAX(ABS(CA$18:CA$21)))/100)</f>
        <v>1.03</v>
      </c>
      <c r="CE18" s="52" t="n">
        <f aca="false">RANK(CC18,CC18:CC21)</f>
        <v>1</v>
      </c>
      <c r="CF18" s="49" t="str">
        <f aca="true">OFFSET(BX18,MATCH(SMALL(CE18:CE21,ROW()-ROW(CE18)+1),CE18:CE21,0)-1,0)</f>
        <v>Alemania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1</v>
      </c>
      <c r="E19" s="61" t="s">
        <v>38</v>
      </c>
      <c r="F19" s="31" t="n">
        <v>2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1</v>
      </c>
      <c r="V19" s="61" t="s">
        <v>38</v>
      </c>
      <c r="W19" s="31" t="n">
        <v>1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0</v>
      </c>
      <c r="AK19" s="6" t="str">
        <f aca="false">IF(D19&gt;F19,"V",IF(D19=F19,"E","D"))</f>
        <v>D</v>
      </c>
      <c r="AL19" s="6" t="str">
        <f aca="false">IF(U19&gt;W19,"V",IF(U19=W19,"E","D"))</f>
        <v>E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0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0</v>
      </c>
      <c r="AX19" s="5" t="n">
        <f aca="false">D19-F19</f>
        <v>-1</v>
      </c>
      <c r="AY19" s="6" t="str">
        <f aca="false">C19</f>
        <v>Costa de Marfil</v>
      </c>
      <c r="AZ19" s="6" t="n">
        <f aca="false">IF(AK19="V",3,IF(AK19="E",1,0))</f>
        <v>0</v>
      </c>
      <c r="BA19" s="6" t="n">
        <f aca="false">IF(AK19="V",0,IF(AK19="E",1,3))</f>
        <v>3</v>
      </c>
      <c r="BB19" s="6" t="str">
        <f aca="false">G19</f>
        <v>Japón</v>
      </c>
      <c r="BC19" s="5" t="n">
        <f aca="false">F19-D19</f>
        <v>1</v>
      </c>
      <c r="BE19" s="5" t="n">
        <f aca="false">U19-W19</f>
        <v>0</v>
      </c>
      <c r="BF19" s="6" t="str">
        <f aca="false">T19</f>
        <v>Ghana</v>
      </c>
      <c r="BG19" s="6" t="n">
        <f aca="false">IF(AL19="V",3,IF(AL19="E",1,0))</f>
        <v>1</v>
      </c>
      <c r="BH19" s="6" t="n">
        <f aca="false">IF(AL19="V",0,IF(AL19="E",1,3))</f>
        <v>1</v>
      </c>
      <c r="BI19" s="6" t="str">
        <f aca="false">X19</f>
        <v>Estados Unidos</v>
      </c>
      <c r="BJ19" s="6" t="n">
        <f aca="false">W19-U19</f>
        <v>0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3</v>
      </c>
      <c r="BO19" s="6" t="n">
        <f aca="false">SUMIF(AY$18:AY$23,BM19,AX$18:AX$23)+SUMIF(BB$18:BB$23,BM19,BC$18:BC$23)</f>
        <v>-2</v>
      </c>
      <c r="BP19" s="6" t="n">
        <f aca="false">SUMIF(C18:C23,BM19,D18:D23)+SUMIF(G18:G23,BM19,F18:F23)</f>
        <v>1</v>
      </c>
      <c r="BQ19" s="6" t="n">
        <f aca="false">CM19</f>
        <v>0.003</v>
      </c>
      <c r="BR19" s="53" t="n">
        <f aca="false">BS19+BQ19</f>
        <v>0.420238095238095</v>
      </c>
      <c r="BS19" s="51" t="n">
        <f aca="false">(BN19/MAX(ABS(BN$18:BN$21)))+((BO19/MAX(ABS(BO$18:BO$21)))/50)+((BP19/MAX(ABS(BP$18:BP$21)))/100)</f>
        <v>0.417238095238095</v>
      </c>
      <c r="BT19" s="52" t="n">
        <f aca="false">RANK(BR19,BR18:BR21)</f>
        <v>3</v>
      </c>
      <c r="BU19" s="49" t="str">
        <f aca="true">OFFSET(BM18,MATCH(SMALL(BT18:BT21,ROW()-ROW(BT18)+1),BT18:BT21,0)-1,0)</f>
        <v>Colombia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4</v>
      </c>
      <c r="BZ19" s="6" t="n">
        <f aca="false">SUMIF(BF$18:BF$23,BX19,BE$18:BE$23)+SUMIF(BI$18:BI$23,BX19,BJ$18:BJ$23)</f>
        <v>0</v>
      </c>
      <c r="CA19" s="6" t="n">
        <f aca="false">SUMIF(T18:T23,BX19,U18:U23)+SUMIF(X18:X23,BX19,W18:W23)</f>
        <v>4</v>
      </c>
      <c r="CB19" s="6" t="n">
        <f aca="false">CR19</f>
        <v>0.003</v>
      </c>
      <c r="CC19" s="53" t="n">
        <f aca="false">CD19+CB19</f>
        <v>0.452444444444444</v>
      </c>
      <c r="CD19" s="51" t="n">
        <f aca="false">(BY19/MAX(ABS(BY$18:BY$21)))+((BZ19/MAX(ABS(BZ$18:BZ$21)))/50)+((CA19/MAX(ABS(CA$18:CA$21)))/100)</f>
        <v>0.449444444444444</v>
      </c>
      <c r="CE19" s="52" t="n">
        <f aca="false">RANK(CC19,CC18:CC21)</f>
        <v>2</v>
      </c>
      <c r="CF19" s="49" t="str">
        <f aca="true">OFFSET(BX18,MATCH(SMALL(CE18:CE21,ROW()-ROW(CE18)+1),CE18:CE21,0)-1,0)</f>
        <v>Portugal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2</v>
      </c>
      <c r="E20" s="61" t="s">
        <v>38</v>
      </c>
      <c r="F20" s="31" t="n">
        <v>1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3</v>
      </c>
      <c r="V20" s="61" t="s">
        <v>38</v>
      </c>
      <c r="W20" s="31" t="n">
        <v>1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V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1</v>
      </c>
      <c r="AY20" s="6" t="str">
        <f aca="false">C20</f>
        <v>Colombia</v>
      </c>
      <c r="AZ20" s="6" t="n">
        <f aca="false">IF(AK20="V",3,IF(AK20="E",1,0))</f>
        <v>3</v>
      </c>
      <c r="BA20" s="6" t="n">
        <f aca="false">IF(AK20="V",0,IF(AK20="E",1,3))</f>
        <v>0</v>
      </c>
      <c r="BB20" s="6" t="str">
        <f aca="false">G20</f>
        <v>Costa de Marfil</v>
      </c>
      <c r="BC20" s="5" t="n">
        <f aca="false">F20-D20</f>
        <v>-1</v>
      </c>
      <c r="BE20" s="5" t="n">
        <f aca="false">U20-W20</f>
        <v>2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-2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0</v>
      </c>
      <c r="BO20" s="6" t="n">
        <f aca="false">SUMIF(AY$18:AY$23,BM20,AX$18:AX$23)+SUMIF(BB$18:BB$23,BM20,BC$18:BC$23)</f>
        <v>-3</v>
      </c>
      <c r="BP20" s="6" t="n">
        <f aca="false">SUMIF(C18:C23,BM20,D18:D23)+SUMIF(G18:G23,BM20,F18:F23)</f>
        <v>2</v>
      </c>
      <c r="BQ20" s="6" t="n">
        <f aca="false">CM20</f>
        <v>0.002</v>
      </c>
      <c r="BR20" s="53" t="n">
        <f aca="false">BS20+BQ20</f>
        <v>-0.014</v>
      </c>
      <c r="BS20" s="51" t="n">
        <f aca="false">(BN20/MAX(ABS(BN$18:BN$21)))+((BO20/MAX(ABS(BO$18:BO$21)))/50)+((BP20/MAX(ABS(BP$18:BP$21)))/100)</f>
        <v>-0.016</v>
      </c>
      <c r="BT20" s="52" t="n">
        <f aca="false">RANK(BR20,BR18:BR21)</f>
        <v>4</v>
      </c>
      <c r="BU20" s="49" t="str">
        <f aca="true">OFFSET(BM18,MATCH(SMALL(BT18:BT21,ROW()-ROW(BT18)+1),BT18:BT21,0)-1,0)</f>
        <v>Grecia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1</v>
      </c>
      <c r="BZ20" s="6" t="n">
        <f aca="false">SUMIF(BF$18:BF$23,BX20,BE$18:BE$23)+SUMIF(BI$18:BI$23,BX20,BJ$18:BJ$23)</f>
        <v>-3</v>
      </c>
      <c r="CA20" s="6" t="n">
        <f aca="false">SUMIF(T18:T23,BX20,U18:U23)+SUMIF(X18:X23,BX20,W18:W23)</f>
        <v>3</v>
      </c>
      <c r="CB20" s="6" t="n">
        <f aca="false">CR20</f>
        <v>0.002</v>
      </c>
      <c r="CC20" s="53" t="n">
        <f aca="false">CD20+CB20</f>
        <v>0.106861111111111</v>
      </c>
      <c r="CD20" s="51" t="n">
        <f aca="false">(BY20/MAX(ABS(BY$18:BY$21)))+((BZ20/MAX(ABS(BZ$18:BZ$21)))/50)+((CA20/MAX(ABS(CA$18:CA$21)))/100)</f>
        <v>0.104861111111111</v>
      </c>
      <c r="CE20" s="52" t="n">
        <f aca="false">RANK(CC20,CC18:CC21)</f>
        <v>4</v>
      </c>
      <c r="CF20" s="49" t="str">
        <f aca="true">OFFSET(BX18,MATCH(SMALL(CE18:CE21,ROW()-ROW(CE18)+1),CE18:CE21,0)-1,0)</f>
        <v>Estados Unidos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2</v>
      </c>
      <c r="E21" s="61" t="s">
        <v>38</v>
      </c>
      <c r="F21" s="31" t="n">
        <v>0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1</v>
      </c>
      <c r="V21" s="61" t="s">
        <v>38</v>
      </c>
      <c r="W21" s="31" t="n">
        <v>1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V</v>
      </c>
      <c r="AL21" s="6" t="str">
        <f aca="false">IF(U21&gt;W21,"V",IF(U21=W21,"E","D"))</f>
        <v>E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2</v>
      </c>
      <c r="AY21" s="6" t="str">
        <f aca="false">C21</f>
        <v>Japón</v>
      </c>
      <c r="AZ21" s="6" t="n">
        <f aca="false">IF(AK21="V",3,IF(AK21="E",1,0))</f>
        <v>3</v>
      </c>
      <c r="BA21" s="6" t="n">
        <f aca="false">IF(AK21="V",0,IF(AK21="E",1,3))</f>
        <v>0</v>
      </c>
      <c r="BB21" s="6" t="str">
        <f aca="false">G21</f>
        <v>Grecia</v>
      </c>
      <c r="BC21" s="5" t="n">
        <f aca="false">F21-D21</f>
        <v>-2</v>
      </c>
      <c r="BE21" s="5" t="n">
        <f aca="false">U21-W21</f>
        <v>0</v>
      </c>
      <c r="BF21" s="6" t="str">
        <f aca="false">T21</f>
        <v>Estados Unidos</v>
      </c>
      <c r="BG21" s="6" t="n">
        <f aca="false">IF(AL21="V",3,IF(AL21="E",1,0))</f>
        <v>1</v>
      </c>
      <c r="BH21" s="6" t="n">
        <f aca="false">IF(AL21="V",0,IF(AL21="E",1,3))</f>
        <v>1</v>
      </c>
      <c r="BI21" s="6" t="str">
        <f aca="false">X21</f>
        <v>Portugal</v>
      </c>
      <c r="BJ21" s="6" t="n">
        <f aca="false">W21-U21</f>
        <v>0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7</v>
      </c>
      <c r="BO21" s="6" t="n">
        <f aca="false">SUMIF(AY$18:AY$23,BM21,AX$18:AX$23)+SUMIF(BB$18:BB$23,BM21,BC$18:BC$23)</f>
        <v>3</v>
      </c>
      <c r="BP21" s="6" t="n">
        <f aca="false">SUMIF(C18:C23,BM21,D18:D23)+SUMIF(G18:G23,BM21,F18:F23)</f>
        <v>5</v>
      </c>
      <c r="BQ21" s="6" t="n">
        <f aca="false">CM21</f>
        <v>0.001</v>
      </c>
      <c r="BR21" s="53" t="n">
        <f aca="false">BS21+BQ21</f>
        <v>1.031</v>
      </c>
      <c r="BS21" s="51" t="n">
        <f aca="false">(BN21/MAX(ABS(BN$18:BN$21)))+((BO21/MAX(ABS(BO$18:BO$21)))/50)+((BP21/MAX(ABS(BP$18:BP$21)))/100)</f>
        <v>1.03</v>
      </c>
      <c r="BT21" s="52" t="n">
        <f aca="false">RANK(BR21,BR18:BR21)</f>
        <v>1</v>
      </c>
      <c r="BU21" s="49" t="str">
        <f aca="true">OFFSET(BM18,MATCH(SMALL(BT18:BT21,ROW()-ROW(BT18)+1),BT18:BT21,0)-1,0)</f>
        <v>Costa de Marfil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2</v>
      </c>
      <c r="BZ21" s="6" t="n">
        <f aca="false">SUMIF(BF$18:BF$23,BX21,BE$18:BE$23)+SUMIF(BI$18:BI$23,BX21,BJ$18:BJ$23)</f>
        <v>-3</v>
      </c>
      <c r="CA21" s="6" t="n">
        <f aca="false">SUMIF(T18:T23,BX21,U18:U23)+SUMIF(X18:X23,BX21,W18:W23)</f>
        <v>2</v>
      </c>
      <c r="CB21" s="6" t="n">
        <f aca="false">CR21</f>
        <v>0.001</v>
      </c>
      <c r="CC21" s="53" t="n">
        <f aca="false">CD21+CB21</f>
        <v>0.215722222222222</v>
      </c>
      <c r="CD21" s="51" t="n">
        <f aca="false">(BY21/MAX(ABS(BY$18:BY$21)))+((BZ21/MAX(ABS(BZ$18:BZ$21)))/50)+((CA21/MAX(ABS(CA$18:CA$21)))/100)</f>
        <v>0.214722222222222</v>
      </c>
      <c r="CE21" s="52" t="n">
        <f aca="false">RANK(CC21,CC18:CC21)</f>
        <v>3</v>
      </c>
      <c r="CF21" s="49" t="str">
        <f aca="true">OFFSET(BX18,MATCH(SMALL(CE18:CE21,ROW()-ROW(CE18)+1),CE18:CE21,0)-1,0)</f>
        <v>Ghana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1</v>
      </c>
      <c r="E22" s="61" t="s">
        <v>38</v>
      </c>
      <c r="F22" s="31" t="n">
        <v>1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0</v>
      </c>
      <c r="V22" s="61" t="s">
        <v>38</v>
      </c>
      <c r="W22" s="31" t="n">
        <v>3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E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0</v>
      </c>
      <c r="AY22" s="6" t="str">
        <f aca="false">C22</f>
        <v>Japón</v>
      </c>
      <c r="AZ22" s="6" t="n">
        <f aca="false">IF(AK22="V",3,IF(AK22="E",1,0))</f>
        <v>1</v>
      </c>
      <c r="BA22" s="6" t="n">
        <f aca="false">IF(AK22="V",0,IF(AK22="E",1,3))</f>
        <v>1</v>
      </c>
      <c r="BB22" s="6" t="str">
        <f aca="false">G22</f>
        <v>Colombia</v>
      </c>
      <c r="BC22" s="5" t="n">
        <f aca="false">F22-D22</f>
        <v>0</v>
      </c>
      <c r="BE22" s="5" t="n">
        <f aca="false">U22-W22</f>
        <v>-3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3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1</v>
      </c>
      <c r="E23" s="76" t="s">
        <v>38</v>
      </c>
      <c r="F23" s="31" t="n">
        <v>0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2</v>
      </c>
      <c r="V23" s="76" t="s">
        <v>38</v>
      </c>
      <c r="W23" s="31" t="n">
        <v>1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V</v>
      </c>
      <c r="AL23" s="6" t="str">
        <f aca="false">IF(U23&gt;W23,"V",IF(U23=W23,"E","D"))</f>
        <v>V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1</v>
      </c>
      <c r="AY23" s="6" t="str">
        <f aca="false">C23</f>
        <v>Grecia</v>
      </c>
      <c r="AZ23" s="6" t="n">
        <f aca="false">IF(AK23="V",3,IF(AK23="E",1,0))</f>
        <v>3</v>
      </c>
      <c r="BA23" s="6" t="n">
        <f aca="false">IF(AK23="V",0,IF(AK23="E",1,3))</f>
        <v>0</v>
      </c>
      <c r="BB23" s="6" t="str">
        <f aca="false">G23</f>
        <v>Costa de Marfil</v>
      </c>
      <c r="BC23" s="5" t="n">
        <f aca="false">F23-D23</f>
        <v>-1</v>
      </c>
      <c r="BE23" s="5" t="n">
        <f aca="false">U23-W23</f>
        <v>1</v>
      </c>
      <c r="BF23" s="6" t="str">
        <f aca="false">T23</f>
        <v>Portugal</v>
      </c>
      <c r="BG23" s="6" t="n">
        <f aca="false">IF(AL23="V",3,IF(AL23="E",1,0))</f>
        <v>3</v>
      </c>
      <c r="BH23" s="6" t="n">
        <f aca="false">IF(AL23="V",0,IF(AL23="E",1,3))</f>
        <v>0</v>
      </c>
      <c r="BI23" s="6" t="str">
        <f aca="false">X23</f>
        <v>Ghana</v>
      </c>
      <c r="BJ23" s="6" t="n">
        <f aca="false">W23-U23</f>
        <v>-1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2</v>
      </c>
      <c r="E25" s="32" t="s">
        <v>38</v>
      </c>
      <c r="F25" s="31" t="n">
        <v>1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2</v>
      </c>
      <c r="V25" s="32" t="s">
        <v>38</v>
      </c>
      <c r="W25" s="31" t="n">
        <v>0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3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1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-1</v>
      </c>
      <c r="BE25" s="5" t="n">
        <f aca="false">U25-W25</f>
        <v>2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-2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5</v>
      </c>
      <c r="BO25" s="6" t="n">
        <f aca="false">SUMIF(AY$25:AY$30,BM25,AX$25:AX$30)+SUMIF(BB$25:BB$30,BM25,BC$25:BC$30)</f>
        <v>1</v>
      </c>
      <c r="BP25" s="6" t="n">
        <f aca="false">SUMIF(C25:C30,BM25,D25:D30)+SUMIF(G25:G30,BM25,F25:F30)</f>
        <v>5</v>
      </c>
      <c r="BQ25" s="6" t="n">
        <f aca="false">CM25</f>
        <v>0.004</v>
      </c>
      <c r="BR25" s="53" t="n">
        <f aca="false">BS25+BQ25</f>
        <v>0.734952380952381</v>
      </c>
      <c r="BS25" s="51" t="n">
        <f aca="false">(BN25/MAX(ABS(BN$25:BN$28)))+((BO25/MAX(ABS(BO$25:BO$28)))/50)+((BP25/MAX(ABS(BP$25:BP$28)))/100)</f>
        <v>0.730952380952381</v>
      </c>
      <c r="BT25" s="52" t="n">
        <f aca="false">RANK(BR25,BR25:BR28)</f>
        <v>2</v>
      </c>
      <c r="BU25" s="49" t="str">
        <f aca="true">OFFSET(BM25,MATCH(SMALL(BT25:BT28,ROW()-ROW(BT25)+1),BT25:BT28,0)-1,0)</f>
        <v>Inglaterra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9</v>
      </c>
      <c r="BZ25" s="6" t="n">
        <f aca="false">SUMIF(BF$25:BF$30,BX25,BE$25:BE$30)+SUMIF(BI$25:BI$30,BX25,BJ$25:BJ$30)</f>
        <v>6</v>
      </c>
      <c r="CA25" s="6" t="n">
        <f aca="false">SUMIF(T25:T30,BX25,U25:U30)+SUMIF(X25:X30,BX25,W25:W30)</f>
        <v>6</v>
      </c>
      <c r="CB25" s="6" t="n">
        <f aca="false">CR25</f>
        <v>0.004</v>
      </c>
      <c r="CC25" s="53" t="n">
        <f aca="false">CD25+CB25</f>
        <v>1.034</v>
      </c>
      <c r="CD25" s="51" t="n">
        <f aca="false">(BY25/MAX(ABS(BY$25:BY$28)))+((BZ25/MAX(ABS(BZ$25:BZ$28)))/50)+((CA25/MAX(ABS(CA$25:CA$28)))/100)</f>
        <v>1.03</v>
      </c>
      <c r="CE25" s="52" t="n">
        <f aca="false">RANK(CC25,CC25:CC28)</f>
        <v>1</v>
      </c>
      <c r="CF25" s="49" t="str">
        <f aca="true">OFFSET(BX25,MATCH(SMALL(CE25:CE28,ROW()-ROW(CE25)+1),CE25:CE28,0)-1,0)</f>
        <v>Bélgica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2</v>
      </c>
      <c r="E26" s="61" t="s">
        <v>38</v>
      </c>
      <c r="F26" s="31" t="n">
        <v>1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0</v>
      </c>
      <c r="V26" s="61" t="s">
        <v>38</v>
      </c>
      <c r="W26" s="31" t="n">
        <v>1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0</v>
      </c>
      <c r="AK26" s="6" t="str">
        <f aca="false">IF(D26&gt;F26,"V",IF(D26=F26,"E","D"))</f>
        <v>V</v>
      </c>
      <c r="AL26" s="6" t="str">
        <f aca="false">IF(U26&gt;W26,"V",IF(U26=W26,"E","D"))</f>
        <v>D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0</v>
      </c>
      <c r="AP26" s="6" t="n">
        <f aca="false">IF(OR(AF26="",AH26=""),"",IF(AL26=AN26,PFASE1,0))</f>
        <v>0</v>
      </c>
      <c r="AQ26" s="6" t="n">
        <f aca="false">IF(OR(O26="",Q26=""),"",IF(AND(D26=O26,F26=Q26),EFASE1,0))</f>
        <v>0</v>
      </c>
      <c r="AR26" s="6" t="n">
        <f aca="false">IF(OR(AF26="",AH26=""),"",IF(AND(U26=AF26,W26=AH26),2,0))</f>
        <v>0</v>
      </c>
      <c r="AX26" s="5" t="n">
        <f aca="false">D26-F26</f>
        <v>1</v>
      </c>
      <c r="AY26" s="6" t="str">
        <f aca="false">C26</f>
        <v>Inglaterra</v>
      </c>
      <c r="AZ26" s="6" t="n">
        <f aca="false">IF(AK26="V",3,IF(AK26="E",1,0))</f>
        <v>3</v>
      </c>
      <c r="BA26" s="6" t="n">
        <f aca="false">IF(AK26="V",0,IF(AK26="E",1,3))</f>
        <v>0</v>
      </c>
      <c r="BB26" s="6" t="str">
        <f aca="false">G26</f>
        <v>Italia</v>
      </c>
      <c r="BC26" s="5" t="n">
        <f aca="false">F26-D26</f>
        <v>-1</v>
      </c>
      <c r="BE26" s="5" t="n">
        <f aca="false">U26-W26</f>
        <v>-1</v>
      </c>
      <c r="BF26" s="6" t="str">
        <f aca="false">T26</f>
        <v>Rusia</v>
      </c>
      <c r="BG26" s="6" t="n">
        <f aca="false">IF(AL26="V",3,IF(AL26="E",1,0))</f>
        <v>0</v>
      </c>
      <c r="BH26" s="6" t="n">
        <f aca="false">IF(AL26="V",0,IF(AL26="E",1,3))</f>
        <v>3</v>
      </c>
      <c r="BI26" s="6" t="str">
        <f aca="false">X26</f>
        <v>Corea del Sur</v>
      </c>
      <c r="BJ26" s="6" t="n">
        <f aca="false">W26-U26</f>
        <v>1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-3</v>
      </c>
      <c r="BP26" s="6" t="n">
        <f aca="false">SUMIF(C25:C30,BM26,D25:D30)+SUMIF(G25:G30,BM26,F25:F30)</f>
        <v>1</v>
      </c>
      <c r="BQ26" s="6" t="n">
        <f aca="false">CM26</f>
        <v>0.003</v>
      </c>
      <c r="BR26" s="53" t="n">
        <f aca="false">BS26+BQ26</f>
        <v>-0.015</v>
      </c>
      <c r="BS26" s="51" t="n">
        <f aca="false">(BN26/MAX(ABS(BN$25:BN$28)))+((BO26/MAX(ABS(BO$25:BO$28)))/50)+((BP26/MAX(ABS(BP$25:BP$28)))/100)</f>
        <v>-0.018</v>
      </c>
      <c r="BT26" s="52" t="n">
        <f aca="false">RANK(BR26,BR25:BR28)</f>
        <v>4</v>
      </c>
      <c r="BU26" s="49" t="str">
        <f aca="true">OFFSET(BM25,MATCH(SMALL(BT25:BT28,ROW()-ROW(BT25)+1),BT25:BT28,0)-1,0)</f>
        <v>Uruguay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2</v>
      </c>
      <c r="BZ26" s="6" t="n">
        <f aca="false">SUMIF(BF$25:BF$30,BX26,BE$25:BE$30)+SUMIF(BI$25:BI$30,BX26,BJ$25:BJ$30)</f>
        <v>-2</v>
      </c>
      <c r="CA26" s="6" t="n">
        <f aca="false">SUMIF(T25:T30,BX26,U25:U30)+SUMIF(X25:X30,BX26,W25:W30)</f>
        <v>2</v>
      </c>
      <c r="CB26" s="6" t="n">
        <f aca="false">CR26</f>
        <v>0.003</v>
      </c>
      <c r="CC26" s="53" t="n">
        <f aca="false">CD26+CB26</f>
        <v>0.221888888888889</v>
      </c>
      <c r="CD26" s="51" t="n">
        <f aca="false">(BY26/MAX(ABS(BY$25:BY$28)))+((BZ26/MAX(ABS(BZ$25:BZ$28)))/50)+((CA26/MAX(ABS(CA$25:CA$28)))/100)</f>
        <v>0.218888888888889</v>
      </c>
      <c r="CE26" s="52" t="n">
        <f aca="false">RANK(CC26,CC25:CC28)</f>
        <v>3</v>
      </c>
      <c r="CF26" s="49" t="str">
        <f aca="true">OFFSET(BX25,MATCH(SMALL(CE25:CE28,ROW()-ROW(CE25)+1),CE25:CE28,0)-1,0)</f>
        <v>Corea del Sur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2</v>
      </c>
      <c r="E27" s="61" t="s">
        <v>38</v>
      </c>
      <c r="F27" s="31" t="n">
        <v>2</v>
      </c>
      <c r="G27" s="56" t="str">
        <f aca="false">WC_D3</f>
        <v>Inglaterra</v>
      </c>
      <c r="H27" s="57"/>
      <c r="I27" s="58" t="s">
        <v>39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2</v>
      </c>
      <c r="V27" s="61" t="s">
        <v>38</v>
      </c>
      <c r="W27" s="31" t="n">
        <v>0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E</v>
      </c>
      <c r="AL27" s="6" t="str">
        <f aca="false">IF(U27&gt;W27,"V",IF(U27=W27,"E","D"))</f>
        <v>V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0</v>
      </c>
      <c r="AY27" s="6" t="str">
        <f aca="false">C27</f>
        <v>Uruguay</v>
      </c>
      <c r="AZ27" s="6" t="n">
        <f aca="false">IF(AK27="V",3,IF(AK27="E",1,0))</f>
        <v>1</v>
      </c>
      <c r="BA27" s="6" t="n">
        <f aca="false">IF(AK27="V",0,IF(AK27="E",1,3))</f>
        <v>1</v>
      </c>
      <c r="BB27" s="6" t="str">
        <f aca="false">G27</f>
        <v>Inglaterra</v>
      </c>
      <c r="BC27" s="5" t="n">
        <f aca="false">F27-D27</f>
        <v>0</v>
      </c>
      <c r="BE27" s="5" t="n">
        <f aca="false">U27-W27</f>
        <v>2</v>
      </c>
      <c r="BF27" s="6" t="str">
        <f aca="false">T27</f>
        <v>Bélgica</v>
      </c>
      <c r="BG27" s="6" t="n">
        <f aca="false">IF(AL27="V",3,IF(AL27="E",1,0))</f>
        <v>3</v>
      </c>
      <c r="BH27" s="6" t="n">
        <f aca="false">IF(AL27="V",0,IF(AL27="E",1,3))</f>
        <v>0</v>
      </c>
      <c r="BI27" s="6" t="str">
        <f aca="false">X27</f>
        <v>Rusia</v>
      </c>
      <c r="BJ27" s="6" t="n">
        <f aca="false">W27-U27</f>
        <v>-2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7</v>
      </c>
      <c r="BO27" s="6" t="n">
        <f aca="false">SUMIF(AY$25:AY$30,BM27,AX$25:AX$30)+SUMIF(BB$25:BB$30,BM27,BC$25:BC$30)</f>
        <v>2</v>
      </c>
      <c r="BP27" s="6" t="n">
        <f aca="false">SUMIF(C25:C30,BM27,D25:D30)+SUMIF(G25:G30,BM27,F25:F30)</f>
        <v>5</v>
      </c>
      <c r="BQ27" s="6" t="n">
        <f aca="false">CM27</f>
        <v>0.002</v>
      </c>
      <c r="BR27" s="53" t="n">
        <f aca="false">BS27+BQ27</f>
        <v>1.02533333333333</v>
      </c>
      <c r="BS27" s="51" t="n">
        <f aca="false">(BN27/MAX(ABS(BN$25:BN$28)))+((BO27/MAX(ABS(BO$25:BO$28)))/50)+((BP27/MAX(ABS(BP$25:BP$28)))/100)</f>
        <v>1.02333333333333</v>
      </c>
      <c r="BT27" s="52" t="n">
        <f aca="false">RANK(BR27,BR25:BR28)</f>
        <v>1</v>
      </c>
      <c r="BU27" s="49" t="str">
        <f aca="true">OFFSET(BM25,MATCH(SMALL(BT25:BT28,ROW()-ROW(BT25)+1),BT25:BT28,0)-1,0)</f>
        <v>Italia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1</v>
      </c>
      <c r="BZ27" s="6" t="n">
        <f aca="false">SUMIF(BF$25:BF$30,BX27,BE$25:BE$30)+SUMIF(BI$25:BI$30,BX27,BJ$25:BJ$30)</f>
        <v>-3</v>
      </c>
      <c r="CA27" s="6" t="n">
        <f aca="false">SUMIF(T25:T30,BX27,U25:U30)+SUMIF(X25:X30,BX27,W25:W30)</f>
        <v>1</v>
      </c>
      <c r="CB27" s="6" t="n">
        <f aca="false">CR27</f>
        <v>0.002</v>
      </c>
      <c r="CC27" s="53" t="n">
        <f aca="false">CD27+CB27</f>
        <v>0.104777777777778</v>
      </c>
      <c r="CD27" s="51" t="n">
        <f aca="false">(BY27/MAX(ABS(BY$25:BY$28)))+((BZ27/MAX(ABS(BZ$25:BZ$28)))/50)+((CA27/MAX(ABS(CA$25:CA$28)))/100)</f>
        <v>0.102777777777778</v>
      </c>
      <c r="CE27" s="52" t="n">
        <f aca="false">RANK(CC27,CC25:CC28)</f>
        <v>4</v>
      </c>
      <c r="CF27" s="49" t="str">
        <f aca="true">OFFSET(BX25,MATCH(SMALL(CE25:CE28,ROW()-ROW(CE25)+1),CE25:CE28,0)-1,0)</f>
        <v>Algeria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1</v>
      </c>
      <c r="E28" s="61" t="s">
        <v>38</v>
      </c>
      <c r="F28" s="31" t="n">
        <v>0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1</v>
      </c>
      <c r="V28" s="61" t="s">
        <v>38</v>
      </c>
      <c r="W28" s="31" t="n">
        <v>1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E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1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-1</v>
      </c>
      <c r="BE28" s="5" t="n">
        <f aca="false">U28-W28</f>
        <v>0</v>
      </c>
      <c r="BF28" s="6" t="str">
        <f aca="false">T28</f>
        <v>Corea del Sur</v>
      </c>
      <c r="BG28" s="6" t="n">
        <f aca="false">IF(AL28="V",3,IF(AL28="E",1,0))</f>
        <v>1</v>
      </c>
      <c r="BH28" s="6" t="n">
        <f aca="false">IF(AL28="V",0,IF(AL28="E",1,3))</f>
        <v>1</v>
      </c>
      <c r="BI28" s="6" t="str">
        <f aca="false">X28</f>
        <v>Algeria</v>
      </c>
      <c r="BJ28" s="6" t="n">
        <f aca="false">W28-U28</f>
        <v>0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4</v>
      </c>
      <c r="BO28" s="6" t="n">
        <f aca="false">SUMIF(AY$25:AY$30,BM28,AX$25:AX$30)+SUMIF(BB$25:BB$30,BM28,BC$25:BC$30)</f>
        <v>0</v>
      </c>
      <c r="BP28" s="6" t="n">
        <f aca="false">SUMIF(C25:C30,BM28,D25:D30)+SUMIF(G25:G30,BM28,F25:F30)</f>
        <v>3</v>
      </c>
      <c r="BQ28" s="6" t="n">
        <f aca="false">CM28</f>
        <v>0.001</v>
      </c>
      <c r="BR28" s="53" t="n">
        <f aca="false">BS28+BQ28</f>
        <v>0.578428571428571</v>
      </c>
      <c r="BS28" s="51" t="n">
        <f aca="false">(BN28/MAX(ABS(BN$25:BN$28)))+((BO28/MAX(ABS(BO$25:BO$28)))/50)+((BP28/MAX(ABS(BP$25:BP$28)))/100)</f>
        <v>0.577428571428571</v>
      </c>
      <c r="BT28" s="52" t="n">
        <f aca="false">RANK(BR28,BR25:BR28)</f>
        <v>3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4</v>
      </c>
      <c r="BZ28" s="6" t="n">
        <f aca="false">SUMIF(BF$25:BF$30,BX28,BE$25:BE$30)+SUMIF(BI$25:BI$30,BX28,BJ$25:BJ$30)</f>
        <v>-1</v>
      </c>
      <c r="CA28" s="6" t="n">
        <f aca="false">SUMIF(T25:T30,BX28,U25:U30)+SUMIF(X25:X30,BX28,W25:W30)</f>
        <v>2</v>
      </c>
      <c r="CB28" s="6" t="n">
        <f aca="false">CR28</f>
        <v>0.001</v>
      </c>
      <c r="CC28" s="53" t="n">
        <f aca="false">CD28+CB28</f>
        <v>0.445444444444444</v>
      </c>
      <c r="CD28" s="51" t="n">
        <f aca="false">(BY28/MAX(ABS(BY$25:BY$28)))+((BZ28/MAX(ABS(BZ$25:BZ$28)))/50)+((CA28/MAX(ABS(CA$25:CA$28)))/100)</f>
        <v>0.444444444444444</v>
      </c>
      <c r="CE28" s="52" t="n">
        <f aca="false">RANK(CC28,CC25:CC28)</f>
        <v>2</v>
      </c>
      <c r="CF28" s="49" t="str">
        <f aca="true">OFFSET(BX25,MATCH(SMALL(CE25:CE28,ROW()-ROW(CE25)+1),CE25:CE28,0)-1,0)</f>
        <v>Rusia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1</v>
      </c>
      <c r="E29" s="61" t="s">
        <v>38</v>
      </c>
      <c r="F29" s="31" t="n">
        <v>1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0</v>
      </c>
      <c r="V29" s="61" t="s">
        <v>38</v>
      </c>
      <c r="W29" s="31" t="n">
        <v>2</v>
      </c>
      <c r="X29" s="56" t="str">
        <f aca="false">WC_H1</f>
        <v>Bélgica</v>
      </c>
      <c r="Y29" s="66"/>
      <c r="Z29" s="58" t="s">
        <v>39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E</v>
      </c>
      <c r="AL29" s="6" t="str">
        <f aca="false">IF(U29&gt;W29,"V",IF(U29=W29,"E","D"))</f>
        <v>D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0</v>
      </c>
      <c r="AY29" s="6" t="str">
        <f aca="false">C29</f>
        <v>Italia</v>
      </c>
      <c r="AZ29" s="6" t="n">
        <f aca="false">IF(AK29="V",3,IF(AK29="E",1,0))</f>
        <v>1</v>
      </c>
      <c r="BA29" s="6" t="n">
        <f aca="false">IF(AK29="V",0,IF(AK29="E",1,3))</f>
        <v>1</v>
      </c>
      <c r="BB29" s="6" t="str">
        <f aca="false">G29</f>
        <v>Uruguay</v>
      </c>
      <c r="BC29" s="5" t="n">
        <f aca="false">F29-D29</f>
        <v>0</v>
      </c>
      <c r="BE29" s="5" t="n">
        <f aca="false">U29-W29</f>
        <v>-2</v>
      </c>
      <c r="BF29" s="6" t="str">
        <f aca="false">T29</f>
        <v>Corea del Sur</v>
      </c>
      <c r="BG29" s="6" t="n">
        <f aca="false">IF(AL29="V",3,IF(AL29="E",1,0))</f>
        <v>0</v>
      </c>
      <c r="BH29" s="6" t="n">
        <f aca="false">IF(AL29="V",0,IF(AL29="E",1,3))</f>
        <v>3</v>
      </c>
      <c r="BI29" s="6" t="str">
        <f aca="false">X29</f>
        <v>Bélgica</v>
      </c>
      <c r="BJ29" s="6" t="n">
        <f aca="false">W29-U29</f>
        <v>2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0</v>
      </c>
      <c r="E30" s="61" t="s">
        <v>38</v>
      </c>
      <c r="F30" s="31" t="n">
        <v>1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1</v>
      </c>
      <c r="V30" s="61" t="s">
        <v>38</v>
      </c>
      <c r="W30" s="31" t="n">
        <v>1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E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-1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1</v>
      </c>
      <c r="BE30" s="5" t="n">
        <f aca="false">U30-W30</f>
        <v>0</v>
      </c>
      <c r="BF30" s="6" t="str">
        <f aca="false">T30</f>
        <v>Algeria</v>
      </c>
      <c r="BG30" s="6" t="n">
        <f aca="false">IF(AL30="V",3,IF(AL30="E",1,0))</f>
        <v>1</v>
      </c>
      <c r="BH30" s="6" t="n">
        <f aca="false">IF(AL30="V",0,IF(AL30="E",1,3))</f>
        <v>1</v>
      </c>
      <c r="BI30" s="6" t="str">
        <f aca="false">X30</f>
        <v>Rusia</v>
      </c>
      <c r="BJ30" s="6" t="n">
        <f aca="false">W30-U30</f>
        <v>0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2</v>
      </c>
      <c r="P34" s="105" t="s">
        <v>38</v>
      </c>
      <c r="Q34" s="104" t="n">
        <v>1</v>
      </c>
      <c r="R34" s="106" t="str">
        <f aca="false">IF(F16="","",BU12)</f>
        <v>Holanda</v>
      </c>
      <c r="S34" s="106"/>
      <c r="T34" s="106"/>
      <c r="U34" s="107"/>
      <c r="V34" s="108" t="s">
        <v>38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Uruguay</v>
      </c>
      <c r="D35" s="5"/>
      <c r="E35" s="5"/>
      <c r="F35" s="5"/>
      <c r="G35" s="5"/>
      <c r="H35" s="7"/>
      <c r="I35" s="7"/>
      <c r="J35" s="114" t="str">
        <f aca="false">IF(F23="","",BU18)</f>
        <v>Japón</v>
      </c>
      <c r="K35" s="114"/>
      <c r="L35" s="114"/>
      <c r="M35" s="114"/>
      <c r="N35" s="114"/>
      <c r="O35" s="115" t="n">
        <v>1</v>
      </c>
      <c r="P35" s="61" t="s">
        <v>38</v>
      </c>
      <c r="Q35" s="115" t="n">
        <v>3</v>
      </c>
      <c r="R35" s="116" t="str">
        <f aca="false">IF(F30="","",BU26)</f>
        <v>Uruguay</v>
      </c>
      <c r="S35" s="116"/>
      <c r="T35" s="116"/>
      <c r="U35" s="107"/>
      <c r="V35" s="108" t="s">
        <v>38</v>
      </c>
      <c r="W35" s="109"/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D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España</v>
      </c>
      <c r="D36" s="5"/>
      <c r="E36" s="5"/>
      <c r="F36" s="5"/>
      <c r="G36" s="5"/>
      <c r="H36" s="7"/>
      <c r="I36" s="7"/>
      <c r="J36" s="114" t="str">
        <f aca="false">IF(F16="","",BU11)</f>
        <v>España</v>
      </c>
      <c r="K36" s="114"/>
      <c r="L36" s="114"/>
      <c r="M36" s="114"/>
      <c r="N36" s="114"/>
      <c r="O36" s="115" t="n">
        <v>2</v>
      </c>
      <c r="P36" s="61" t="s">
        <v>38</v>
      </c>
      <c r="Q36" s="115" t="n">
        <v>1</v>
      </c>
      <c r="R36" s="116" t="str">
        <f aca="false">IF(F9="","",BU5)</f>
        <v>Croacia</v>
      </c>
      <c r="S36" s="116"/>
      <c r="T36" s="116"/>
      <c r="U36" s="107"/>
      <c r="V36" s="108" t="s">
        <v>38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Inglaterra</v>
      </c>
      <c r="D37" s="5"/>
      <c r="E37" s="5"/>
      <c r="F37" s="5"/>
      <c r="G37" s="5"/>
      <c r="H37" s="7"/>
      <c r="I37" s="7"/>
      <c r="J37" s="114" t="str">
        <f aca="false">IF(F30="","",BU25)</f>
        <v>Inglaterra</v>
      </c>
      <c r="K37" s="114"/>
      <c r="L37" s="114"/>
      <c r="M37" s="114"/>
      <c r="N37" s="114"/>
      <c r="O37" s="115" t="n">
        <v>2</v>
      </c>
      <c r="P37" s="61" t="s">
        <v>38</v>
      </c>
      <c r="Q37" s="115" t="n">
        <v>1</v>
      </c>
      <c r="R37" s="116" t="str">
        <f aca="false">IF(F23="","",BU19)</f>
        <v>Colombia</v>
      </c>
      <c r="S37" s="116"/>
      <c r="T37" s="116"/>
      <c r="U37" s="107"/>
      <c r="V37" s="108" t="s">
        <v>38</v>
      </c>
      <c r="W37" s="109"/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Francia</v>
      </c>
      <c r="D38" s="5"/>
      <c r="E38" s="5"/>
      <c r="F38" s="5"/>
      <c r="G38" s="5"/>
      <c r="H38" s="7"/>
      <c r="I38" s="7"/>
      <c r="J38" s="114" t="str">
        <f aca="false">IF(W9="","",CF4)</f>
        <v>Francia</v>
      </c>
      <c r="K38" s="114"/>
      <c r="L38" s="114"/>
      <c r="M38" s="114"/>
      <c r="N38" s="114"/>
      <c r="O38" s="115" t="n">
        <v>3</v>
      </c>
      <c r="P38" s="61" t="s">
        <v>38</v>
      </c>
      <c r="Q38" s="115" t="n">
        <v>1</v>
      </c>
      <c r="R38" s="116" t="str">
        <f aca="false">IF(W16="","",CF12)</f>
        <v>Bosnia Herzegovina</v>
      </c>
      <c r="S38" s="116"/>
      <c r="T38" s="116"/>
      <c r="U38" s="107"/>
      <c r="V38" s="108" t="s">
        <v>38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14" t="str">
        <f aca="false">IF(W23="","",CF18)</f>
        <v>Alemania</v>
      </c>
      <c r="K39" s="114"/>
      <c r="L39" s="114"/>
      <c r="M39" s="114"/>
      <c r="N39" s="114"/>
      <c r="O39" s="115" t="n">
        <v>2</v>
      </c>
      <c r="P39" s="61" t="s">
        <v>38</v>
      </c>
      <c r="Q39" s="115" t="n">
        <v>0</v>
      </c>
      <c r="R39" s="116" t="str">
        <f aca="false">IF(W30="","",CF26)</f>
        <v>Corea del Sur</v>
      </c>
      <c r="S39" s="116"/>
      <c r="T39" s="116"/>
      <c r="U39" s="107"/>
      <c r="V39" s="108" t="s">
        <v>38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3</v>
      </c>
      <c r="P40" s="61" t="s">
        <v>38</v>
      </c>
      <c r="Q40" s="115" t="n">
        <v>1</v>
      </c>
      <c r="R40" s="116" t="str">
        <f aca="false">IF(W9="","",CF5)</f>
        <v>Ecuador</v>
      </c>
      <c r="S40" s="116"/>
      <c r="T40" s="116"/>
      <c r="U40" s="107"/>
      <c r="V40" s="108" t="s">
        <v>38</v>
      </c>
      <c r="W40" s="109"/>
      <c r="X40" s="79" t="s">
        <v>106</v>
      </c>
      <c r="Y40" s="110"/>
      <c r="Z40" s="111" t="s">
        <v>39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Bélgica</v>
      </c>
      <c r="D41" s="5"/>
      <c r="E41" s="5"/>
      <c r="F41" s="5"/>
      <c r="G41" s="5"/>
      <c r="H41" s="7"/>
      <c r="I41" s="7"/>
      <c r="J41" s="118" t="str">
        <f aca="false">IF(W30="","",CF25)</f>
        <v>Bélgica</v>
      </c>
      <c r="K41" s="118"/>
      <c r="L41" s="118"/>
      <c r="M41" s="118"/>
      <c r="N41" s="118"/>
      <c r="O41" s="119" t="n">
        <v>2</v>
      </c>
      <c r="P41" s="120" t="s">
        <v>38</v>
      </c>
      <c r="Q41" s="119" t="n">
        <v>1</v>
      </c>
      <c r="R41" s="121" t="str">
        <f aca="false">IF(W23="","",CF19)</f>
        <v>Portugal</v>
      </c>
      <c r="S41" s="121"/>
      <c r="T41" s="121"/>
      <c r="U41" s="107"/>
      <c r="V41" s="108" t="s">
        <v>38</v>
      </c>
      <c r="W41" s="109"/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V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14" t="str">
        <f aca="false">C34</f>
        <v>Brasil</v>
      </c>
      <c r="K44" s="114"/>
      <c r="L44" s="114"/>
      <c r="M44" s="114"/>
      <c r="N44" s="114"/>
      <c r="O44" s="115" t="n">
        <v>2</v>
      </c>
      <c r="P44" s="61" t="s">
        <v>38</v>
      </c>
      <c r="Q44" s="115" t="n">
        <v>2</v>
      </c>
      <c r="R44" s="116" t="str">
        <f aca="false">C35</f>
        <v>Uruguay</v>
      </c>
      <c r="S44" s="116"/>
      <c r="T44" s="116"/>
      <c r="U44" s="107" t="n">
        <v>5</v>
      </c>
      <c r="V44" s="126" t="s">
        <v>38</v>
      </c>
      <c r="W44" s="109" t="n">
        <v>4</v>
      </c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E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Alemania</v>
      </c>
      <c r="D45" s="5"/>
      <c r="E45" s="5"/>
      <c r="F45" s="5"/>
      <c r="G45" s="5"/>
      <c r="H45" s="7"/>
      <c r="I45" s="7"/>
      <c r="J45" s="114" t="str">
        <f aca="false">C38</f>
        <v>Francia</v>
      </c>
      <c r="K45" s="114"/>
      <c r="L45" s="114"/>
      <c r="M45" s="114"/>
      <c r="N45" s="114"/>
      <c r="O45" s="115" t="n">
        <v>1</v>
      </c>
      <c r="P45" s="61" t="s">
        <v>38</v>
      </c>
      <c r="Q45" s="115" t="n">
        <v>2</v>
      </c>
      <c r="R45" s="116" t="str">
        <f aca="false">C39</f>
        <v>Alemania</v>
      </c>
      <c r="S45" s="116"/>
      <c r="T45" s="116"/>
      <c r="U45" s="107"/>
      <c r="V45" s="126" t="s">
        <v>38</v>
      </c>
      <c r="W45" s="109"/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D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España</v>
      </c>
      <c r="D46" s="5"/>
      <c r="E46" s="5"/>
      <c r="F46" s="5"/>
      <c r="G46" s="5"/>
      <c r="H46" s="7"/>
      <c r="I46" s="7"/>
      <c r="J46" s="114" t="str">
        <f aca="false">C36</f>
        <v>España</v>
      </c>
      <c r="K46" s="114"/>
      <c r="L46" s="114"/>
      <c r="M46" s="114"/>
      <c r="N46" s="114"/>
      <c r="O46" s="115" t="n">
        <v>2</v>
      </c>
      <c r="P46" s="61" t="s">
        <v>38</v>
      </c>
      <c r="Q46" s="115" t="n">
        <v>0</v>
      </c>
      <c r="R46" s="116" t="str">
        <f aca="false">C37</f>
        <v>Inglaterra</v>
      </c>
      <c r="S46" s="116"/>
      <c r="T46" s="116"/>
      <c r="U46" s="107"/>
      <c r="V46" s="126" t="s">
        <v>38</v>
      </c>
      <c r="W46" s="109"/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V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3</v>
      </c>
      <c r="P47" s="120" t="s">
        <v>38</v>
      </c>
      <c r="Q47" s="119" t="n">
        <v>1</v>
      </c>
      <c r="R47" s="121" t="str">
        <f aca="false">C41</f>
        <v>Bélgica</v>
      </c>
      <c r="S47" s="121"/>
      <c r="T47" s="121"/>
      <c r="U47" s="107"/>
      <c r="V47" s="126" t="s">
        <v>38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Brasil</v>
      </c>
      <c r="D50" s="5" t="str">
        <f aca="false">IF(O50="","",IF(O50&gt;Q50,R50,IF(AND(O50=Q50,U50&gt;W50),R50,J50)))</f>
        <v>Alemania</v>
      </c>
      <c r="E50" s="5"/>
      <c r="F50" s="5"/>
      <c r="G50" s="5"/>
      <c r="H50" s="92"/>
      <c r="I50" s="92"/>
      <c r="J50" s="128" t="str">
        <f aca="false">C44</f>
        <v>Brasil</v>
      </c>
      <c r="K50" s="128"/>
      <c r="L50" s="128"/>
      <c r="M50" s="128"/>
      <c r="N50" s="128"/>
      <c r="O50" s="31" t="n">
        <v>2</v>
      </c>
      <c r="P50" s="32" t="s">
        <v>38</v>
      </c>
      <c r="Q50" s="31" t="n">
        <v>1</v>
      </c>
      <c r="R50" s="129" t="str">
        <f aca="false">C45</f>
        <v>Alemania</v>
      </c>
      <c r="S50" s="129"/>
      <c r="T50" s="129"/>
      <c r="U50" s="107"/>
      <c r="V50" s="126" t="s">
        <v>38</v>
      </c>
      <c r="W50" s="109"/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V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Argentina</v>
      </c>
      <c r="D51" s="5" t="str">
        <f aca="false">IF(O51="","",IF(O51&gt;Q51,R51,IF(AND(O51=Q51,U51&gt;W51),R51,J51)))</f>
        <v>España</v>
      </c>
      <c r="E51" s="5"/>
      <c r="F51" s="5"/>
      <c r="G51" s="5"/>
      <c r="H51" s="92"/>
      <c r="I51" s="92"/>
      <c r="J51" s="118" t="str">
        <f aca="false">C46</f>
        <v>España</v>
      </c>
      <c r="K51" s="118"/>
      <c r="L51" s="118"/>
      <c r="M51" s="118"/>
      <c r="N51" s="118"/>
      <c r="O51" s="119" t="n">
        <v>1</v>
      </c>
      <c r="P51" s="120" t="s">
        <v>38</v>
      </c>
      <c r="Q51" s="119" t="n">
        <v>2</v>
      </c>
      <c r="R51" s="121" t="str">
        <f aca="false">C47</f>
        <v>Argentina</v>
      </c>
      <c r="S51" s="121"/>
      <c r="T51" s="121"/>
      <c r="U51" s="107"/>
      <c r="V51" s="126" t="s">
        <v>38</v>
      </c>
      <c r="W51" s="109"/>
      <c r="X51" s="127" t="s">
        <v>46</v>
      </c>
      <c r="Y51" s="92"/>
      <c r="Z51" s="111" t="s">
        <v>39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D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Alemania</v>
      </c>
      <c r="D54" s="5" t="str">
        <f aca="false">IF(O54="","",IF(O54&gt;Q54,R54,IF(AND(O54=Q54,U54&gt;W54),R54,J54)))</f>
        <v>España</v>
      </c>
      <c r="E54" s="5"/>
      <c r="F54" s="5"/>
      <c r="G54" s="5"/>
      <c r="H54" s="92"/>
      <c r="I54" s="92"/>
      <c r="J54" s="132" t="str">
        <f aca="false">D50</f>
        <v>Alemania</v>
      </c>
      <c r="K54" s="132"/>
      <c r="L54" s="132"/>
      <c r="M54" s="132"/>
      <c r="N54" s="132"/>
      <c r="O54" s="133" t="n">
        <v>2</v>
      </c>
      <c r="P54" s="134" t="s">
        <v>38</v>
      </c>
      <c r="Q54" s="133" t="n">
        <v>1</v>
      </c>
      <c r="R54" s="135" t="str">
        <f aca="false">D51</f>
        <v>España</v>
      </c>
      <c r="S54" s="135"/>
      <c r="T54" s="135"/>
      <c r="U54" s="107"/>
      <c r="V54" s="126" t="s">
        <v>38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V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Brasil</v>
      </c>
      <c r="D57" s="5" t="str">
        <f aca="false">IF(O57="","",IF(O57&gt;Q57,R57,IF(AND(O57=Q57,U57&gt;W57),R57,J57)))</f>
        <v>Argentina</v>
      </c>
      <c r="E57" s="5"/>
      <c r="F57" s="5"/>
      <c r="G57" s="5"/>
      <c r="H57" s="92"/>
      <c r="I57" s="92"/>
      <c r="J57" s="132" t="str">
        <f aca="false">C50</f>
        <v>Brasil</v>
      </c>
      <c r="K57" s="132"/>
      <c r="L57" s="132"/>
      <c r="M57" s="132"/>
      <c r="N57" s="132"/>
      <c r="O57" s="133" t="n">
        <v>2</v>
      </c>
      <c r="P57" s="134" t="s">
        <v>38</v>
      </c>
      <c r="Q57" s="133" t="n">
        <v>1</v>
      </c>
      <c r="R57" s="135" t="str">
        <f aca="false">C51</f>
        <v>Argentina</v>
      </c>
      <c r="S57" s="135"/>
      <c r="T57" s="135"/>
      <c r="U57" s="107"/>
      <c r="V57" s="126" t="s">
        <v>38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V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Brasil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Argentina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Alemania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España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2014'!$I$9="en juego",'Mundial 2014'!$I$9="hoy!"),1,0)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2014'!$K$11="en juego",'Mundial 2014'!$K$11="hoy!"),1,0)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2014'!$K$11="en juego",'Mundial 2014'!$K$11="hoy!"),1,0)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2014'!$K$11="en juego",'Mundial 2014'!$K$11="hoy!"),1,0)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2014'!$K$11="en juego",'Mundial 2014'!$K$11="hoy!"),1,0)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2014'!$K$11="en juego",'Mundial 2014'!$K$11="hoy!"),1,0)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2014'!$K$11="en juego",'Mundial 2014'!$K$11="hoy!"),1,0)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2014'!$I$9="en juego",'Mundial 2014'!$I$9="hoy!"),1,0)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2014'!$I$9="en juego",'Mundial 2014'!$I$9="hoy!"),1,0)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2014'!$I$9="en juego",'Mundial 2014'!$I$9="hoy!"),1,0)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2014'!$I$9="en juego",'Mundial 2014'!$I$9="hoy!"),1,0)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2014'!$I$9="en juego",'Mundial 2014'!$I$9="hoy!"),1,0)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2014'!$I$9="en juego",'Mundial 2014'!$I$9="hoy!"),1,0)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2014'!$I$9="en juego",'Mundial 2014'!$I$9="hoy!"),1,0)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2014'!$I$9="en juego",'Mundial 2014'!$I$9="hoy!"),1,0)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2014'!$G$7="en juego",'Mundial 2014'!$G$7="hoy!"),1,0)</formula>
    </cfRule>
  </conditionalFormatting>
  <conditionalFormatting sqref="J11,L11">
    <cfRule type="expression" priority="80" aboveAverage="0" equalAverage="0" bottom="0" percent="0" rank="0" text="" dxfId="78">
      <formula>IF(OR('Mundial 2014'!$G$7="en juego",'Mundial 2014'!$G$7="hoy!"),1,0)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2014'!$G$7="en juego",'Mundial 2014'!$G$7="hoy!"),1,0)</formula>
    </cfRule>
  </conditionalFormatting>
  <conditionalFormatting sqref="J18,L18">
    <cfRule type="expression" priority="82" aboveAverage="0" equalAverage="0" bottom="0" percent="0" rank="0" text="" dxfId="80">
      <formula>IF(OR('Mundial 2014'!$G$7="en juego",'Mundial 2014'!$G$7="hoy!"),1,0)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2014'!$G$7="en juego",'Mundial 2014'!$G$7="hoy!"),1,0)</formula>
    </cfRule>
  </conditionalFormatting>
  <conditionalFormatting sqref="J4">
    <cfRule type="expression" priority="84" aboveAverage="0" equalAverage="0" bottom="0" percent="0" rank="0" text="" dxfId="82">
      <formula>IF(OR('Mundial 2014'!$G$7="en juego",'Mundial 2014'!$G$7="hoy!"),1,0)</formula>
    </cfRule>
  </conditionalFormatting>
  <conditionalFormatting sqref="J5:J9">
    <cfRule type="expression" priority="85" aboveAverage="0" equalAverage="0" bottom="0" percent="0" rank="0" text="" dxfId="83">
      <formula>IF(OR('Mundial 2014'!$G$7="en juego",'Mundial 2014'!$G$7="hoy!"),1,0)</formula>
    </cfRule>
  </conditionalFormatting>
  <conditionalFormatting sqref="AC4:AC5">
    <cfRule type="expression" priority="86" aboveAverage="0" equalAverage="0" bottom="0" percent="0" rank="0" text="" dxfId="84">
      <formula>IF(OR('Mundial 2014'!$G$7="en juego",'Mundial 2014'!$G$7="hoy!"),1,0)</formula>
    </cfRule>
  </conditionalFormatting>
  <conditionalFormatting sqref="AA35:AA41">
    <cfRule type="expression" priority="87" aboveAverage="0" equalAverage="0" bottom="0" percent="0" rank="0" text="" dxfId="85">
      <formula>IF(OR('Mundial 2014'!$G$7="en juego",'Mundial 2014'!$G$7="hoy!"),1,0)</formula>
    </cfRule>
  </conditionalFormatting>
  <conditionalFormatting sqref="AC35:AC41">
    <cfRule type="expression" priority="88" aboveAverage="0" equalAverage="0" bottom="0" percent="0" rank="0" text="" dxfId="86">
      <formula>IF(OR('Mundial 2014'!$G$7="en juego",'Mundial 2014'!$G$7="hoy!"),1,0)</formula>
    </cfRule>
  </conditionalFormatting>
  <conditionalFormatting sqref="AA6:AA9">
    <cfRule type="expression" priority="89" aboveAverage="0" equalAverage="0" bottom="0" percent="0" rank="0" text="" dxfId="87">
      <formula>IF(OR('Mundial 2014'!$G$7="en juego",'Mundial 2014'!$G$7="hoy!"),1,0)</formula>
    </cfRule>
  </conditionalFormatting>
  <conditionalFormatting sqref="AC6:AC9">
    <cfRule type="expression" priority="90" aboveAverage="0" equalAverage="0" bottom="0" percent="0" rank="0" text="" dxfId="88">
      <formula>IF(OR('Mundial 2014'!$G$7="en juego",'Mundial 2014'!$G$7="hoy!"),1,0)</formula>
    </cfRule>
  </conditionalFormatting>
  <conditionalFormatting sqref="AA11:AA16">
    <cfRule type="expression" priority="91" aboveAverage="0" equalAverage="0" bottom="0" percent="0" rank="0" text="" dxfId="89">
      <formula>IF(OR('Mundial 2014'!$G$7="en juego",'Mundial 2014'!$G$7="hoy!"),1,0)</formula>
    </cfRule>
  </conditionalFormatting>
  <conditionalFormatting sqref="AC11:AC16">
    <cfRule type="expression" priority="92" aboveAverage="0" equalAverage="0" bottom="0" percent="0" rank="0" text="" dxfId="90">
      <formula>IF(OR('Mundial 2014'!$G$7="en juego",'Mundial 2014'!$G$7="hoy!"),1,0)</formula>
    </cfRule>
  </conditionalFormatting>
  <conditionalFormatting sqref="AA18:AA23">
    <cfRule type="expression" priority="93" aboveAverage="0" equalAverage="0" bottom="0" percent="0" rank="0" text="" dxfId="91">
      <formula>IF(OR('Mundial 2014'!$G$7="en juego",'Mundial 2014'!$G$7="hoy!"),1,0)</formula>
    </cfRule>
  </conditionalFormatting>
  <conditionalFormatting sqref="AC18:AC23">
    <cfRule type="expression" priority="94" aboveAverage="0" equalAverage="0" bottom="0" percent="0" rank="0" text="" dxfId="92">
      <formula>IF(OR('Mundial 2014'!$G$7="en juego",'Mundial 2014'!$G$7="hoy!"),1,0)</formula>
    </cfRule>
  </conditionalFormatting>
  <conditionalFormatting sqref="AA25:AA30">
    <cfRule type="expression" priority="95" aboveAverage="0" equalAverage="0" bottom="0" percent="0" rank="0" text="" dxfId="93">
      <formula>IF(OR('Mundial 2014'!$G$7="en juego",'Mundial 2014'!$G$7="hoy!"),1,0)</formula>
    </cfRule>
  </conditionalFormatting>
  <conditionalFormatting sqref="AC25:AC30">
    <cfRule type="expression" priority="96" aboveAverage="0" equalAverage="0" bottom="0" percent="0" rank="0" text="" dxfId="94">
      <formula>IF(OR('Mundial 2014'!$G$7="en juego",'Mundial 2014'!$G$7="hoy!"),1,0)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2014'!$G$7="en juego",'Mundial 2014'!$G$7="hoy!"),1,0)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2014'!$G$7="en juego",'Mundial 2014'!$G$7="hoy!"),1,0)</formula>
    </cfRule>
  </conditionalFormatting>
  <conditionalFormatting sqref="AC34">
    <cfRule type="expression" priority="99" aboveAverage="0" equalAverage="0" bottom="0" percent="0" rank="0" text="" dxfId="97">
      <formula>IF(OR('Mundial 2014'!$G$7="en juego",'Mundial 2014'!$G$7="hoy!"),1,0)</formula>
    </cfRule>
  </conditionalFormatting>
  <conditionalFormatting sqref="AC57">
    <cfRule type="expression" priority="100" aboveAverage="0" equalAverage="0" bottom="0" percent="0" rank="0" text="" dxfId="98">
      <formula>IF(OR('Mundial 2014'!$G$7="en juego",'Mundial 2014'!$G$7="hoy!"),1,0)</formula>
    </cfRule>
  </conditionalFormatting>
  <conditionalFormatting sqref="AA54">
    <cfRule type="expression" priority="101" aboveAverage="0" equalAverage="0" bottom="0" percent="0" rank="0" text="" dxfId="99">
      <formula>IF(OR('Mundial 2014'!$G$7="en juego",'Mundial 2014'!$G$7="hoy!"),1,0)</formula>
    </cfRule>
  </conditionalFormatting>
  <conditionalFormatting sqref="AC50:AC51">
    <cfRule type="expression" priority="102" aboveAverage="0" equalAverage="0" bottom="0" percent="0" rank="0" text="" dxfId="100">
      <formula>IF(OR('Mundial 2014'!$G$7="en juego",'Mundial 2014'!$G$7="hoy!"),1,0)</formula>
    </cfRule>
  </conditionalFormatting>
  <conditionalFormatting sqref="AA50:AA51">
    <cfRule type="expression" priority="103" aboveAverage="0" equalAverage="0" bottom="0" percent="0" rank="0" text="" dxfId="101">
      <formula>IF(OR('Mundial 2014'!$G$7="en juego",'Mundial 2014'!$G$7="hoy!"),1,0)</formula>
    </cfRule>
  </conditionalFormatting>
  <conditionalFormatting sqref="AC44:AC47">
    <cfRule type="expression" priority="104" aboveAverage="0" equalAverage="0" bottom="0" percent="0" rank="0" text="" dxfId="102">
      <formula>IF(OR('Mundial 2014'!$G$7="en juego",'Mundial 2014'!$G$7="hoy!"),1,0)</formula>
    </cfRule>
  </conditionalFormatting>
  <conditionalFormatting sqref="AA44:AA47">
    <cfRule type="expression" priority="105" aboveAverage="0" equalAverage="0" bottom="0" percent="0" rank="0" text="" dxfId="103">
      <formula>IF(OR('Mundial 2014'!$G$7="en juego",'Mundial 2014'!$G$7="hoy!"),1,0)</formula>
    </cfRule>
  </conditionalFormatting>
  <conditionalFormatting sqref="AC54">
    <cfRule type="expression" priority="106" aboveAverage="0" equalAverage="0" bottom="0" percent="0" rank="0" text="" dxfId="104">
      <formula>IF(OR('Mundial 2014'!$G$7="en juego",'Mundial 2014'!$G$7="hoy!"),1,0)</formula>
    </cfRule>
  </conditionalFormatting>
  <conditionalFormatting sqref="AA57">
    <cfRule type="expression" priority="107" aboveAverage="0" equalAverage="0" bottom="0" percent="0" rank="0" text="" dxfId="105">
      <formula>IF(OR('Mundial 2014'!$G$7="en juego",'Mundial 2014'!$G$7="hoy!"),1,0)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Demostenes Garcia</cp:lastModifiedBy>
  <dcterms:modified xsi:type="dcterms:W3CDTF">2014-06-19T09:31:02Z</dcterms:modified>
  <cp:revision>0</cp:revision>
</cp:coreProperties>
</file>