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jpg" ContentType="image/jp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02"/>
  <workbookPr showInkAnnotation="0" autoCompressPictures="0"/>
  <bookViews>
    <workbookView xWindow="0" yWindow="0" windowWidth="26460" windowHeight="14920"/>
  </bookViews>
  <sheets>
    <sheet name="Mundial 2014" sheetId="1" r:id="rId1"/>
    <sheet name="INPUTS DATA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J66" i="1" l="1"/>
  <c r="CB11" i="1"/>
  <c r="CC11" i="1"/>
  <c r="CB12" i="1"/>
  <c r="CC12" i="1"/>
  <c r="CB13" i="1"/>
  <c r="CC13" i="1"/>
  <c r="CB14" i="1"/>
  <c r="CC14" i="1"/>
  <c r="CE11" i="1"/>
  <c r="CE12" i="1"/>
  <c r="CE13" i="1"/>
  <c r="CE14" i="1"/>
  <c r="BX11" i="1"/>
  <c r="CF11" i="1"/>
  <c r="J40" i="1"/>
  <c r="C40" i="1"/>
  <c r="J47" i="1"/>
  <c r="C47" i="1"/>
  <c r="R51" i="1"/>
  <c r="D51" i="1"/>
  <c r="R54" i="1"/>
  <c r="D54" i="1"/>
  <c r="O66" i="1"/>
  <c r="AJ64" i="1"/>
  <c r="BQ4" i="1"/>
  <c r="BR4" i="1"/>
  <c r="BQ5" i="1"/>
  <c r="BR5" i="1"/>
  <c r="BQ6" i="1"/>
  <c r="BR6" i="1"/>
  <c r="BQ7" i="1"/>
  <c r="BR7" i="1"/>
  <c r="BT4" i="1"/>
  <c r="BT5" i="1"/>
  <c r="BT6" i="1"/>
  <c r="BT7" i="1"/>
  <c r="BM4" i="1"/>
  <c r="BU4" i="1"/>
  <c r="J34" i="1"/>
  <c r="C34" i="1"/>
  <c r="J44" i="1"/>
  <c r="C44" i="1"/>
  <c r="J50" i="1"/>
  <c r="D50" i="1"/>
  <c r="J54" i="1"/>
  <c r="C54" i="1"/>
  <c r="O64" i="1"/>
  <c r="AJ62" i="1"/>
  <c r="BQ11" i="1"/>
  <c r="BR11" i="1"/>
  <c r="BQ12" i="1"/>
  <c r="BR12" i="1"/>
  <c r="BQ13" i="1"/>
  <c r="BR13" i="1"/>
  <c r="BQ14" i="1"/>
  <c r="BR14" i="1"/>
  <c r="BT11" i="1"/>
  <c r="BT12" i="1"/>
  <c r="BT13" i="1"/>
  <c r="BT14" i="1"/>
  <c r="BM11" i="1"/>
  <c r="BU11" i="1"/>
  <c r="J36" i="1"/>
  <c r="C36" i="1"/>
  <c r="J46" i="1"/>
  <c r="C46" i="1"/>
  <c r="J51" i="1"/>
  <c r="C51" i="1"/>
  <c r="R57" i="1"/>
  <c r="D57" i="1"/>
  <c r="O62" i="1"/>
  <c r="AJ60" i="1"/>
  <c r="CB18" i="1"/>
  <c r="CC18" i="1"/>
  <c r="CB19" i="1"/>
  <c r="CC19" i="1"/>
  <c r="CB20" i="1"/>
  <c r="CC20" i="1"/>
  <c r="CB21" i="1"/>
  <c r="CC21" i="1"/>
  <c r="CE18" i="1"/>
  <c r="CE19" i="1"/>
  <c r="CE20" i="1"/>
  <c r="CE21" i="1"/>
  <c r="BX18" i="1"/>
  <c r="CF18" i="1"/>
  <c r="J39" i="1"/>
  <c r="C39" i="1"/>
  <c r="R45" i="1"/>
  <c r="C45" i="1"/>
  <c r="R50" i="1"/>
  <c r="C50" i="1"/>
  <c r="J57" i="1"/>
  <c r="C57" i="1"/>
  <c r="O60" i="1"/>
  <c r="AQ57" i="1"/>
  <c r="AO57" i="1"/>
  <c r="AM57" i="1"/>
  <c r="AK57" i="1"/>
  <c r="AJ57" i="1"/>
  <c r="AQ54" i="1"/>
  <c r="AO54" i="1"/>
  <c r="AM54" i="1"/>
  <c r="AK54" i="1"/>
  <c r="AJ54" i="1"/>
  <c r="AQ51" i="1"/>
  <c r="AO51" i="1"/>
  <c r="AM51" i="1"/>
  <c r="AK51" i="1"/>
  <c r="AJ51" i="1"/>
  <c r="AQ50" i="1"/>
  <c r="AO50" i="1"/>
  <c r="AM50" i="1"/>
  <c r="AK50" i="1"/>
  <c r="AJ50" i="1"/>
  <c r="AQ47" i="1"/>
  <c r="AO47" i="1"/>
  <c r="AM47" i="1"/>
  <c r="AK47" i="1"/>
  <c r="AJ47" i="1"/>
  <c r="BX19" i="1"/>
  <c r="CF19" i="1"/>
  <c r="R41" i="1"/>
  <c r="C41" i="1"/>
  <c r="R47" i="1"/>
  <c r="AQ46" i="1"/>
  <c r="AO46" i="1"/>
  <c r="AM46" i="1"/>
  <c r="AK46" i="1"/>
  <c r="AJ46" i="1"/>
  <c r="BQ25" i="1"/>
  <c r="BR25" i="1"/>
  <c r="BQ26" i="1"/>
  <c r="BR26" i="1"/>
  <c r="BQ27" i="1"/>
  <c r="BR27" i="1"/>
  <c r="BQ28" i="1"/>
  <c r="BR28" i="1"/>
  <c r="BT25" i="1"/>
  <c r="BT26" i="1"/>
  <c r="BT27" i="1"/>
  <c r="BT28" i="1"/>
  <c r="BM25" i="1"/>
  <c r="BU25" i="1"/>
  <c r="J37" i="1"/>
  <c r="C37" i="1"/>
  <c r="R46" i="1"/>
  <c r="AQ45" i="1"/>
  <c r="AO45" i="1"/>
  <c r="AM45" i="1"/>
  <c r="AK45" i="1"/>
  <c r="AJ45" i="1"/>
  <c r="CB4" i="1"/>
  <c r="CC4" i="1"/>
  <c r="CB5" i="1"/>
  <c r="CC5" i="1"/>
  <c r="CB6" i="1"/>
  <c r="CC6" i="1"/>
  <c r="CB7" i="1"/>
  <c r="CC7" i="1"/>
  <c r="CE4" i="1"/>
  <c r="CE5" i="1"/>
  <c r="CE6" i="1"/>
  <c r="CE7" i="1"/>
  <c r="BX4" i="1"/>
  <c r="CF4" i="1"/>
  <c r="J38" i="1"/>
  <c r="C38" i="1"/>
  <c r="J45" i="1"/>
  <c r="AQ44" i="1"/>
  <c r="AO44" i="1"/>
  <c r="AM44" i="1"/>
  <c r="AK44" i="1"/>
  <c r="AJ44" i="1"/>
  <c r="BM28" i="1"/>
  <c r="BU26" i="1"/>
  <c r="R35" i="1"/>
  <c r="C35" i="1"/>
  <c r="R44" i="1"/>
  <c r="AQ41" i="1"/>
  <c r="AO41" i="1"/>
  <c r="AM41" i="1"/>
  <c r="AK41" i="1"/>
  <c r="AJ41" i="1"/>
  <c r="CB25" i="1"/>
  <c r="CC25" i="1"/>
  <c r="CB26" i="1"/>
  <c r="CC26" i="1"/>
  <c r="CB27" i="1"/>
  <c r="CC27" i="1"/>
  <c r="CB28" i="1"/>
  <c r="CC28" i="1"/>
  <c r="CE25" i="1"/>
  <c r="CE26" i="1"/>
  <c r="CE27" i="1"/>
  <c r="CE28" i="1"/>
  <c r="BX25" i="1"/>
  <c r="CF25" i="1"/>
  <c r="J41" i="1"/>
  <c r="AQ40" i="1"/>
  <c r="AO40" i="1"/>
  <c r="AM40" i="1"/>
  <c r="AK40" i="1"/>
  <c r="AJ40" i="1"/>
  <c r="BX5" i="1"/>
  <c r="CF5" i="1"/>
  <c r="R40" i="1"/>
  <c r="AQ39" i="1"/>
  <c r="AO39" i="1"/>
  <c r="AM39" i="1"/>
  <c r="AK39" i="1"/>
  <c r="AJ39" i="1"/>
  <c r="BX26" i="1"/>
  <c r="CF26" i="1"/>
  <c r="R39" i="1"/>
  <c r="AQ38" i="1"/>
  <c r="AO38" i="1"/>
  <c r="AM38" i="1"/>
  <c r="AK38" i="1"/>
  <c r="AJ38" i="1"/>
  <c r="BX12" i="1"/>
  <c r="CF12" i="1"/>
  <c r="R38" i="1"/>
  <c r="AQ37" i="1"/>
  <c r="AO37" i="1"/>
  <c r="AM37" i="1"/>
  <c r="AK37" i="1"/>
  <c r="AJ37" i="1"/>
  <c r="BQ18" i="1"/>
  <c r="BR18" i="1"/>
  <c r="BQ19" i="1"/>
  <c r="BR19" i="1"/>
  <c r="BQ20" i="1"/>
  <c r="BR20" i="1"/>
  <c r="BQ21" i="1"/>
  <c r="BR21" i="1"/>
  <c r="BT18" i="1"/>
  <c r="BT19" i="1"/>
  <c r="BT20" i="1"/>
  <c r="BT21" i="1"/>
  <c r="BM19" i="1"/>
  <c r="BU19" i="1"/>
  <c r="R37" i="1"/>
  <c r="AQ36" i="1"/>
  <c r="AO36" i="1"/>
  <c r="AM36" i="1"/>
  <c r="AK36" i="1"/>
  <c r="AJ36" i="1"/>
  <c r="BM5" i="1"/>
  <c r="BU5" i="1"/>
  <c r="R36" i="1"/>
  <c r="AQ35" i="1"/>
  <c r="AO35" i="1"/>
  <c r="AM35" i="1"/>
  <c r="AK35" i="1"/>
  <c r="AJ35" i="1"/>
  <c r="BM18" i="1"/>
  <c r="BU18" i="1"/>
  <c r="J35" i="1"/>
  <c r="AQ34" i="1"/>
  <c r="AO34" i="1"/>
  <c r="AM34" i="1"/>
  <c r="AK34" i="1"/>
  <c r="AJ34" i="1"/>
  <c r="BM12" i="1"/>
  <c r="BU12" i="1"/>
  <c r="R34" i="1"/>
  <c r="BJ30" i="1"/>
  <c r="X30" i="1"/>
  <c r="BI30" i="1"/>
  <c r="AL30" i="1"/>
  <c r="BH30" i="1"/>
  <c r="BG30" i="1"/>
  <c r="T30" i="1"/>
  <c r="BF30" i="1"/>
  <c r="BE30" i="1"/>
  <c r="BC30" i="1"/>
  <c r="G30" i="1"/>
  <c r="BB30" i="1"/>
  <c r="AK30" i="1"/>
  <c r="BA30" i="1"/>
  <c r="AZ30" i="1"/>
  <c r="C30" i="1"/>
  <c r="AY30" i="1"/>
  <c r="AX30" i="1"/>
  <c r="AR30" i="1"/>
  <c r="AQ30" i="1"/>
  <c r="AP30" i="1"/>
  <c r="AO30" i="1"/>
  <c r="AN30" i="1"/>
  <c r="AM30" i="1"/>
  <c r="AJ30" i="1"/>
  <c r="BJ29" i="1"/>
  <c r="X29" i="1"/>
  <c r="BI29" i="1"/>
  <c r="AL29" i="1"/>
  <c r="BH29" i="1"/>
  <c r="BG29" i="1"/>
  <c r="T29" i="1"/>
  <c r="BF29" i="1"/>
  <c r="BE29" i="1"/>
  <c r="BC29" i="1"/>
  <c r="G29" i="1"/>
  <c r="BB29" i="1"/>
  <c r="AK29" i="1"/>
  <c r="BA29" i="1"/>
  <c r="AZ29" i="1"/>
  <c r="C29" i="1"/>
  <c r="AY29" i="1"/>
  <c r="AX29" i="1"/>
  <c r="AR29" i="1"/>
  <c r="AQ29" i="1"/>
  <c r="AP29" i="1"/>
  <c r="AO29" i="1"/>
  <c r="AN29" i="1"/>
  <c r="AM29" i="1"/>
  <c r="AJ29" i="1"/>
  <c r="CN28" i="1"/>
  <c r="CI28" i="1"/>
  <c r="BX28" i="1"/>
  <c r="CF28" i="1"/>
  <c r="T25" i="1"/>
  <c r="T26" i="1"/>
  <c r="T27" i="1"/>
  <c r="T28" i="1"/>
  <c r="X25" i="1"/>
  <c r="X26" i="1"/>
  <c r="X27" i="1"/>
  <c r="X28" i="1"/>
  <c r="CA28" i="1"/>
  <c r="BF25" i="1"/>
  <c r="BF26" i="1"/>
  <c r="BF27" i="1"/>
  <c r="BF28" i="1"/>
  <c r="BE25" i="1"/>
  <c r="BE26" i="1"/>
  <c r="BE27" i="1"/>
  <c r="BE28" i="1"/>
  <c r="BI25" i="1"/>
  <c r="BI26" i="1"/>
  <c r="BI27" i="1"/>
  <c r="BI28" i="1"/>
  <c r="BJ25" i="1"/>
  <c r="BJ26" i="1"/>
  <c r="BJ27" i="1"/>
  <c r="BJ28" i="1"/>
  <c r="BZ28" i="1"/>
  <c r="AL28" i="1"/>
  <c r="BG28" i="1"/>
  <c r="AL26" i="1"/>
  <c r="BH26" i="1"/>
  <c r="BY28" i="1"/>
  <c r="BM26" i="1"/>
  <c r="BU28" i="1"/>
  <c r="C25" i="1"/>
  <c r="C26" i="1"/>
  <c r="C27" i="1"/>
  <c r="C28" i="1"/>
  <c r="G25" i="1"/>
  <c r="G26" i="1"/>
  <c r="G27" i="1"/>
  <c r="G28" i="1"/>
  <c r="BP28" i="1"/>
  <c r="AY25" i="1"/>
  <c r="AY26" i="1"/>
  <c r="AY27" i="1"/>
  <c r="AY28" i="1"/>
  <c r="AX25" i="1"/>
  <c r="AX26" i="1"/>
  <c r="AX27" i="1"/>
  <c r="AX28" i="1"/>
  <c r="BB25" i="1"/>
  <c r="BB26" i="1"/>
  <c r="BB27" i="1"/>
  <c r="BB28" i="1"/>
  <c r="BC25" i="1"/>
  <c r="BC26" i="1"/>
  <c r="BC27" i="1"/>
  <c r="BC28" i="1"/>
  <c r="BO28" i="1"/>
  <c r="AK28" i="1"/>
  <c r="AZ28" i="1"/>
  <c r="AK26" i="1"/>
  <c r="BA26" i="1"/>
  <c r="BN28" i="1"/>
  <c r="BH28" i="1"/>
  <c r="BA28" i="1"/>
  <c r="AR28" i="1"/>
  <c r="AQ28" i="1"/>
  <c r="AP28" i="1"/>
  <c r="AO28" i="1"/>
  <c r="AN28" i="1"/>
  <c r="AM28" i="1"/>
  <c r="AJ28" i="1"/>
  <c r="CN27" i="1"/>
  <c r="CI27" i="1"/>
  <c r="BX27" i="1"/>
  <c r="CF27" i="1"/>
  <c r="CA27" i="1"/>
  <c r="BZ27" i="1"/>
  <c r="BG26" i="1"/>
  <c r="AL27" i="1"/>
  <c r="BH27" i="1"/>
  <c r="BY27" i="1"/>
  <c r="BM27" i="1"/>
  <c r="BU27" i="1"/>
  <c r="BP27" i="1"/>
  <c r="BO27" i="1"/>
  <c r="AZ26" i="1"/>
  <c r="AK27" i="1"/>
  <c r="BA27" i="1"/>
  <c r="BN27" i="1"/>
  <c r="BG27" i="1"/>
  <c r="AZ27" i="1"/>
  <c r="AR27" i="1"/>
  <c r="AQ27" i="1"/>
  <c r="AP27" i="1"/>
  <c r="AO27" i="1"/>
  <c r="AN27" i="1"/>
  <c r="AM27" i="1"/>
  <c r="AJ27" i="1"/>
  <c r="CN26" i="1"/>
  <c r="CI26" i="1"/>
  <c r="CA26" i="1"/>
  <c r="BZ26" i="1"/>
  <c r="AL25" i="1"/>
  <c r="BH25" i="1"/>
  <c r="BY26" i="1"/>
  <c r="BP26" i="1"/>
  <c r="BO26" i="1"/>
  <c r="AK25" i="1"/>
  <c r="BA25" i="1"/>
  <c r="BN26" i="1"/>
  <c r="AR26" i="1"/>
  <c r="AQ26" i="1"/>
  <c r="AN26" i="1"/>
  <c r="AP26" i="1"/>
  <c r="AM26" i="1"/>
  <c r="AO26" i="1"/>
  <c r="AJ26" i="1"/>
  <c r="CN25" i="1"/>
  <c r="CI25" i="1"/>
  <c r="CA25" i="1"/>
  <c r="BZ25" i="1"/>
  <c r="BG25" i="1"/>
  <c r="BY25" i="1"/>
  <c r="BP25" i="1"/>
  <c r="BO25" i="1"/>
  <c r="AZ25" i="1"/>
  <c r="BN25" i="1"/>
  <c r="AR25" i="1"/>
  <c r="AQ25" i="1"/>
  <c r="AN25" i="1"/>
  <c r="AP25" i="1"/>
  <c r="AM25" i="1"/>
  <c r="AO25" i="1"/>
  <c r="AJ25" i="1"/>
  <c r="BJ23" i="1"/>
  <c r="X23" i="1"/>
  <c r="BI23" i="1"/>
  <c r="AL23" i="1"/>
  <c r="BH23" i="1"/>
  <c r="BG23" i="1"/>
  <c r="T23" i="1"/>
  <c r="BF23" i="1"/>
  <c r="BE23" i="1"/>
  <c r="BC23" i="1"/>
  <c r="G23" i="1"/>
  <c r="BB23" i="1"/>
  <c r="AK23" i="1"/>
  <c r="BA23" i="1"/>
  <c r="AZ23" i="1"/>
  <c r="C23" i="1"/>
  <c r="AY23" i="1"/>
  <c r="AX23" i="1"/>
  <c r="AR23" i="1"/>
  <c r="AQ23" i="1"/>
  <c r="AP23" i="1"/>
  <c r="AO23" i="1"/>
  <c r="AN23" i="1"/>
  <c r="AM23" i="1"/>
  <c r="AJ23" i="1"/>
  <c r="BJ22" i="1"/>
  <c r="X22" i="1"/>
  <c r="BI22" i="1"/>
  <c r="AL22" i="1"/>
  <c r="BH22" i="1"/>
  <c r="BG22" i="1"/>
  <c r="T22" i="1"/>
  <c r="BF22" i="1"/>
  <c r="BE22" i="1"/>
  <c r="BC22" i="1"/>
  <c r="G22" i="1"/>
  <c r="BB22" i="1"/>
  <c r="AK22" i="1"/>
  <c r="BA22" i="1"/>
  <c r="AZ22" i="1"/>
  <c r="C22" i="1"/>
  <c r="AY22" i="1"/>
  <c r="AX22" i="1"/>
  <c r="AR22" i="1"/>
  <c r="AQ22" i="1"/>
  <c r="AP22" i="1"/>
  <c r="AO22" i="1"/>
  <c r="AN22" i="1"/>
  <c r="AM22" i="1"/>
  <c r="AJ22" i="1"/>
  <c r="CN21" i="1"/>
  <c r="CI21" i="1"/>
  <c r="BX21" i="1"/>
  <c r="CF21" i="1"/>
  <c r="T18" i="1"/>
  <c r="T19" i="1"/>
  <c r="T20" i="1"/>
  <c r="T21" i="1"/>
  <c r="X18" i="1"/>
  <c r="X19" i="1"/>
  <c r="X20" i="1"/>
  <c r="X21" i="1"/>
  <c r="CA21" i="1"/>
  <c r="BF18" i="1"/>
  <c r="BF19" i="1"/>
  <c r="BF20" i="1"/>
  <c r="BF21" i="1"/>
  <c r="BE18" i="1"/>
  <c r="BE19" i="1"/>
  <c r="BE20" i="1"/>
  <c r="BE21" i="1"/>
  <c r="BI18" i="1"/>
  <c r="BI19" i="1"/>
  <c r="BI20" i="1"/>
  <c r="BI21" i="1"/>
  <c r="BJ18" i="1"/>
  <c r="BJ19" i="1"/>
  <c r="BJ20" i="1"/>
  <c r="BJ21" i="1"/>
  <c r="BZ21" i="1"/>
  <c r="AL21" i="1"/>
  <c r="BG21" i="1"/>
  <c r="AL19" i="1"/>
  <c r="BH19" i="1"/>
  <c r="BY21" i="1"/>
  <c r="BM21" i="1"/>
  <c r="BU21" i="1"/>
  <c r="C18" i="1"/>
  <c r="C19" i="1"/>
  <c r="C20" i="1"/>
  <c r="C21" i="1"/>
  <c r="G18" i="1"/>
  <c r="G19" i="1"/>
  <c r="G20" i="1"/>
  <c r="G21" i="1"/>
  <c r="BP21" i="1"/>
  <c r="AY18" i="1"/>
  <c r="AY19" i="1"/>
  <c r="AY20" i="1"/>
  <c r="AY21" i="1"/>
  <c r="AX18" i="1"/>
  <c r="AX19" i="1"/>
  <c r="AX20" i="1"/>
  <c r="AX21" i="1"/>
  <c r="BB18" i="1"/>
  <c r="BB19" i="1"/>
  <c r="BB20" i="1"/>
  <c r="BB21" i="1"/>
  <c r="BC18" i="1"/>
  <c r="BC19" i="1"/>
  <c r="BC20" i="1"/>
  <c r="BC21" i="1"/>
  <c r="BO21" i="1"/>
  <c r="AK21" i="1"/>
  <c r="AZ21" i="1"/>
  <c r="AK19" i="1"/>
  <c r="BA19" i="1"/>
  <c r="BN21" i="1"/>
  <c r="BH21" i="1"/>
  <c r="BA21" i="1"/>
  <c r="AR21" i="1"/>
  <c r="AQ21" i="1"/>
  <c r="AP21" i="1"/>
  <c r="AO21" i="1"/>
  <c r="AN21" i="1"/>
  <c r="AM21" i="1"/>
  <c r="AJ21" i="1"/>
  <c r="CN20" i="1"/>
  <c r="CI20" i="1"/>
  <c r="BX20" i="1"/>
  <c r="CF20" i="1"/>
  <c r="CA20" i="1"/>
  <c r="BZ20" i="1"/>
  <c r="BG19" i="1"/>
  <c r="AL20" i="1"/>
  <c r="BH20" i="1"/>
  <c r="BY20" i="1"/>
  <c r="BM20" i="1"/>
  <c r="BU20" i="1"/>
  <c r="BP20" i="1"/>
  <c r="BO20" i="1"/>
  <c r="AZ19" i="1"/>
  <c r="AK20" i="1"/>
  <c r="BA20" i="1"/>
  <c r="BN20" i="1"/>
  <c r="BG20" i="1"/>
  <c r="AZ20" i="1"/>
  <c r="AR20" i="1"/>
  <c r="AQ20" i="1"/>
  <c r="AP20" i="1"/>
  <c r="AO20" i="1"/>
  <c r="AN20" i="1"/>
  <c r="AM20" i="1"/>
  <c r="AJ20" i="1"/>
  <c r="CN19" i="1"/>
  <c r="CI19" i="1"/>
  <c r="CA19" i="1"/>
  <c r="BZ19" i="1"/>
  <c r="AL18" i="1"/>
  <c r="BH18" i="1"/>
  <c r="BY19" i="1"/>
  <c r="BP19" i="1"/>
  <c r="BO19" i="1"/>
  <c r="AK18" i="1"/>
  <c r="BA18" i="1"/>
  <c r="BN19" i="1"/>
  <c r="AR19" i="1"/>
  <c r="AQ19" i="1"/>
  <c r="AN19" i="1"/>
  <c r="AP19" i="1"/>
  <c r="AM19" i="1"/>
  <c r="AO19" i="1"/>
  <c r="AJ19" i="1"/>
  <c r="CN18" i="1"/>
  <c r="CI18" i="1"/>
  <c r="CA18" i="1"/>
  <c r="BZ18" i="1"/>
  <c r="BG18" i="1"/>
  <c r="BY18" i="1"/>
  <c r="BP18" i="1"/>
  <c r="BO18" i="1"/>
  <c r="AZ18" i="1"/>
  <c r="BN18" i="1"/>
  <c r="AR18" i="1"/>
  <c r="AQ18" i="1"/>
  <c r="AN18" i="1"/>
  <c r="AP18" i="1"/>
  <c r="AM18" i="1"/>
  <c r="AO18" i="1"/>
  <c r="AJ18" i="1"/>
  <c r="BJ16" i="1"/>
  <c r="X16" i="1"/>
  <c r="BI16" i="1"/>
  <c r="AL16" i="1"/>
  <c r="BH16" i="1"/>
  <c r="BG16" i="1"/>
  <c r="T16" i="1"/>
  <c r="BF16" i="1"/>
  <c r="BE16" i="1"/>
  <c r="BC16" i="1"/>
  <c r="G16" i="1"/>
  <c r="BB16" i="1"/>
  <c r="AK16" i="1"/>
  <c r="BA16" i="1"/>
  <c r="AZ16" i="1"/>
  <c r="C16" i="1"/>
  <c r="AY16" i="1"/>
  <c r="AX16" i="1"/>
  <c r="AR16" i="1"/>
  <c r="AQ16" i="1"/>
  <c r="AP16" i="1"/>
  <c r="AO16" i="1"/>
  <c r="AN16" i="1"/>
  <c r="AM16" i="1"/>
  <c r="AJ16" i="1"/>
  <c r="BJ15" i="1"/>
  <c r="X15" i="1"/>
  <c r="BI15" i="1"/>
  <c r="AL15" i="1"/>
  <c r="BH15" i="1"/>
  <c r="BG15" i="1"/>
  <c r="T15" i="1"/>
  <c r="BF15" i="1"/>
  <c r="BE15" i="1"/>
  <c r="BC15" i="1"/>
  <c r="G15" i="1"/>
  <c r="BB15" i="1"/>
  <c r="AK15" i="1"/>
  <c r="BA15" i="1"/>
  <c r="AZ15" i="1"/>
  <c r="C15" i="1"/>
  <c r="AY15" i="1"/>
  <c r="AX15" i="1"/>
  <c r="AR15" i="1"/>
  <c r="AQ15" i="1"/>
  <c r="AP15" i="1"/>
  <c r="AO15" i="1"/>
  <c r="AN15" i="1"/>
  <c r="AM15" i="1"/>
  <c r="AJ15" i="1"/>
  <c r="CN14" i="1"/>
  <c r="CI14" i="1"/>
  <c r="BX14" i="1"/>
  <c r="CF14" i="1"/>
  <c r="T11" i="1"/>
  <c r="T12" i="1"/>
  <c r="T13" i="1"/>
  <c r="T14" i="1"/>
  <c r="X11" i="1"/>
  <c r="X12" i="1"/>
  <c r="X13" i="1"/>
  <c r="X14" i="1"/>
  <c r="CA14" i="1"/>
  <c r="BF11" i="1"/>
  <c r="BF12" i="1"/>
  <c r="BF13" i="1"/>
  <c r="BF14" i="1"/>
  <c r="BE11" i="1"/>
  <c r="BE12" i="1"/>
  <c r="BE13" i="1"/>
  <c r="BE14" i="1"/>
  <c r="BI11" i="1"/>
  <c r="BI12" i="1"/>
  <c r="BI13" i="1"/>
  <c r="BI14" i="1"/>
  <c r="BJ11" i="1"/>
  <c r="BJ12" i="1"/>
  <c r="BJ13" i="1"/>
  <c r="BJ14" i="1"/>
  <c r="BZ14" i="1"/>
  <c r="AL14" i="1"/>
  <c r="BG14" i="1"/>
  <c r="AL12" i="1"/>
  <c r="BH12" i="1"/>
  <c r="BY14" i="1"/>
  <c r="BM14" i="1"/>
  <c r="BU14" i="1"/>
  <c r="C11" i="1"/>
  <c r="C12" i="1"/>
  <c r="C13" i="1"/>
  <c r="C14" i="1"/>
  <c r="G11" i="1"/>
  <c r="G12" i="1"/>
  <c r="G13" i="1"/>
  <c r="G14" i="1"/>
  <c r="BP14" i="1"/>
  <c r="AY11" i="1"/>
  <c r="AY12" i="1"/>
  <c r="AY13" i="1"/>
  <c r="AY14" i="1"/>
  <c r="AX11" i="1"/>
  <c r="AX12" i="1"/>
  <c r="AX13" i="1"/>
  <c r="AX14" i="1"/>
  <c r="BB11" i="1"/>
  <c r="BB12" i="1"/>
  <c r="BB13" i="1"/>
  <c r="BB14" i="1"/>
  <c r="BC11" i="1"/>
  <c r="BC12" i="1"/>
  <c r="BC13" i="1"/>
  <c r="BC14" i="1"/>
  <c r="BO14" i="1"/>
  <c r="AK14" i="1"/>
  <c r="AZ14" i="1"/>
  <c r="AK12" i="1"/>
  <c r="BA12" i="1"/>
  <c r="BN14" i="1"/>
  <c r="BH14" i="1"/>
  <c r="BA14" i="1"/>
  <c r="AR14" i="1"/>
  <c r="AQ14" i="1"/>
  <c r="AP14" i="1"/>
  <c r="AM14" i="1"/>
  <c r="AO14" i="1"/>
  <c r="AN14" i="1"/>
  <c r="AJ14" i="1"/>
  <c r="CN13" i="1"/>
  <c r="CI13" i="1"/>
  <c r="BX13" i="1"/>
  <c r="CF13" i="1"/>
  <c r="CA13" i="1"/>
  <c r="BZ13" i="1"/>
  <c r="BG12" i="1"/>
  <c r="AL13" i="1"/>
  <c r="BH13" i="1"/>
  <c r="BY13" i="1"/>
  <c r="BM13" i="1"/>
  <c r="BU13" i="1"/>
  <c r="BP13" i="1"/>
  <c r="BO13" i="1"/>
  <c r="AZ12" i="1"/>
  <c r="AK13" i="1"/>
  <c r="BA13" i="1"/>
  <c r="BN13" i="1"/>
  <c r="BG13" i="1"/>
  <c r="AZ13" i="1"/>
  <c r="AR13" i="1"/>
  <c r="AQ13" i="1"/>
  <c r="AP13" i="1"/>
  <c r="AM13" i="1"/>
  <c r="AO13" i="1"/>
  <c r="AN13" i="1"/>
  <c r="AJ13" i="1"/>
  <c r="CN12" i="1"/>
  <c r="CI12" i="1"/>
  <c r="CA12" i="1"/>
  <c r="BZ12" i="1"/>
  <c r="AL11" i="1"/>
  <c r="BH11" i="1"/>
  <c r="BY12" i="1"/>
  <c r="BP12" i="1"/>
  <c r="BO12" i="1"/>
  <c r="AK11" i="1"/>
  <c r="BA11" i="1"/>
  <c r="BN12" i="1"/>
  <c r="AR12" i="1"/>
  <c r="AQ12" i="1"/>
  <c r="AN12" i="1"/>
  <c r="AP12" i="1"/>
  <c r="AM12" i="1"/>
  <c r="AO12" i="1"/>
  <c r="AJ12" i="1"/>
  <c r="CN11" i="1"/>
  <c r="CI11" i="1"/>
  <c r="CA11" i="1"/>
  <c r="BZ11" i="1"/>
  <c r="BG11" i="1"/>
  <c r="BY11" i="1"/>
  <c r="BP11" i="1"/>
  <c r="BO11" i="1"/>
  <c r="AZ11" i="1"/>
  <c r="BN11" i="1"/>
  <c r="AR11" i="1"/>
  <c r="AQ11" i="1"/>
  <c r="AN11" i="1"/>
  <c r="AP11" i="1"/>
  <c r="AM11" i="1"/>
  <c r="AO11" i="1"/>
  <c r="AJ11" i="1"/>
  <c r="BJ9" i="1"/>
  <c r="X9" i="1"/>
  <c r="BI9" i="1"/>
  <c r="AL9" i="1"/>
  <c r="BH9" i="1"/>
  <c r="BG9" i="1"/>
  <c r="T9" i="1"/>
  <c r="BF9" i="1"/>
  <c r="BE9" i="1"/>
  <c r="BC9" i="1"/>
  <c r="G9" i="1"/>
  <c r="BB9" i="1"/>
  <c r="AK9" i="1"/>
  <c r="BA9" i="1"/>
  <c r="AZ9" i="1"/>
  <c r="C9" i="1"/>
  <c r="AY9" i="1"/>
  <c r="AX9" i="1"/>
  <c r="AR9" i="1"/>
  <c r="AQ9" i="1"/>
  <c r="AP9" i="1"/>
  <c r="AO9" i="1"/>
  <c r="AN9" i="1"/>
  <c r="AM9" i="1"/>
  <c r="AJ9" i="1"/>
  <c r="BJ8" i="1"/>
  <c r="X8" i="1"/>
  <c r="BI8" i="1"/>
  <c r="AL8" i="1"/>
  <c r="BH8" i="1"/>
  <c r="BG8" i="1"/>
  <c r="T8" i="1"/>
  <c r="BF8" i="1"/>
  <c r="BE8" i="1"/>
  <c r="BC8" i="1"/>
  <c r="G8" i="1"/>
  <c r="BB8" i="1"/>
  <c r="AK8" i="1"/>
  <c r="BA8" i="1"/>
  <c r="AZ8" i="1"/>
  <c r="C8" i="1"/>
  <c r="AY8" i="1"/>
  <c r="AX8" i="1"/>
  <c r="AR8" i="1"/>
  <c r="AQ8" i="1"/>
  <c r="AP8" i="1"/>
  <c r="AO8" i="1"/>
  <c r="AN8" i="1"/>
  <c r="AM8" i="1"/>
  <c r="AJ8" i="1"/>
  <c r="CN7" i="1"/>
  <c r="CI7" i="1"/>
  <c r="BX7" i="1"/>
  <c r="CF7" i="1"/>
  <c r="T4" i="1"/>
  <c r="T5" i="1"/>
  <c r="T6" i="1"/>
  <c r="T7" i="1"/>
  <c r="X4" i="1"/>
  <c r="X5" i="1"/>
  <c r="X6" i="1"/>
  <c r="X7" i="1"/>
  <c r="CA7" i="1"/>
  <c r="BF4" i="1"/>
  <c r="BF5" i="1"/>
  <c r="BF6" i="1"/>
  <c r="BF7" i="1"/>
  <c r="BE4" i="1"/>
  <c r="BE5" i="1"/>
  <c r="BE6" i="1"/>
  <c r="BE7" i="1"/>
  <c r="BI4" i="1"/>
  <c r="BI5" i="1"/>
  <c r="BI6" i="1"/>
  <c r="BI7" i="1"/>
  <c r="BJ4" i="1"/>
  <c r="BJ5" i="1"/>
  <c r="BJ6" i="1"/>
  <c r="BJ7" i="1"/>
  <c r="BZ7" i="1"/>
  <c r="AL7" i="1"/>
  <c r="BG7" i="1"/>
  <c r="AL5" i="1"/>
  <c r="BH5" i="1"/>
  <c r="BY7" i="1"/>
  <c r="BM7" i="1"/>
  <c r="BU7" i="1"/>
  <c r="C4" i="1"/>
  <c r="C5" i="1"/>
  <c r="C6" i="1"/>
  <c r="C7" i="1"/>
  <c r="G4" i="1"/>
  <c r="G5" i="1"/>
  <c r="G6" i="1"/>
  <c r="G7" i="1"/>
  <c r="BP7" i="1"/>
  <c r="AY4" i="1"/>
  <c r="AY5" i="1"/>
  <c r="AY6" i="1"/>
  <c r="AY7" i="1"/>
  <c r="AX4" i="1"/>
  <c r="AX5" i="1"/>
  <c r="AX6" i="1"/>
  <c r="AX7" i="1"/>
  <c r="BB4" i="1"/>
  <c r="BB5" i="1"/>
  <c r="BB6" i="1"/>
  <c r="BB7" i="1"/>
  <c r="BC4" i="1"/>
  <c r="BC5" i="1"/>
  <c r="BC6" i="1"/>
  <c r="BC7" i="1"/>
  <c r="BO7" i="1"/>
  <c r="AK7" i="1"/>
  <c r="AZ7" i="1"/>
  <c r="AK5" i="1"/>
  <c r="BA5" i="1"/>
  <c r="BN7" i="1"/>
  <c r="BH7" i="1"/>
  <c r="BA7" i="1"/>
  <c r="AR7" i="1"/>
  <c r="AQ7" i="1"/>
  <c r="AP7" i="1"/>
  <c r="AM7" i="1"/>
  <c r="AO7" i="1"/>
  <c r="AN7" i="1"/>
  <c r="AJ7" i="1"/>
  <c r="CN6" i="1"/>
  <c r="CI6" i="1"/>
  <c r="BX6" i="1"/>
  <c r="CF6" i="1"/>
  <c r="CA6" i="1"/>
  <c r="BZ6" i="1"/>
  <c r="BG5" i="1"/>
  <c r="AL6" i="1"/>
  <c r="BH6" i="1"/>
  <c r="BY6" i="1"/>
  <c r="BM6" i="1"/>
  <c r="BU6" i="1"/>
  <c r="BP6" i="1"/>
  <c r="BO6" i="1"/>
  <c r="AZ5" i="1"/>
  <c r="AK6" i="1"/>
  <c r="BA6" i="1"/>
  <c r="BN6" i="1"/>
  <c r="BG6" i="1"/>
  <c r="AZ6" i="1"/>
  <c r="AR6" i="1"/>
  <c r="AQ6" i="1"/>
  <c r="AP6" i="1"/>
  <c r="AM6" i="1"/>
  <c r="AO6" i="1"/>
  <c r="AN6" i="1"/>
  <c r="AJ6" i="1"/>
  <c r="CN5" i="1"/>
  <c r="CI5" i="1"/>
  <c r="CA5" i="1"/>
  <c r="BZ5" i="1"/>
  <c r="AL4" i="1"/>
  <c r="BH4" i="1"/>
  <c r="BY5" i="1"/>
  <c r="BP5" i="1"/>
  <c r="BO5" i="1"/>
  <c r="AK4" i="1"/>
  <c r="BA4" i="1"/>
  <c r="BN5" i="1"/>
  <c r="AR5" i="1"/>
  <c r="AQ5" i="1"/>
  <c r="AN5" i="1"/>
  <c r="AP5" i="1"/>
  <c r="AM5" i="1"/>
  <c r="AO5" i="1"/>
  <c r="AJ5" i="1"/>
  <c r="CN4" i="1"/>
  <c r="CI4" i="1"/>
  <c r="CA4" i="1"/>
  <c r="BZ4" i="1"/>
  <c r="BG4" i="1"/>
  <c r="BY4" i="1"/>
  <c r="BP4" i="1"/>
  <c r="BO4" i="1"/>
  <c r="AZ4" i="1"/>
  <c r="BN4" i="1"/>
  <c r="AR4" i="1"/>
  <c r="AQ4" i="1"/>
  <c r="AN4" i="1"/>
  <c r="AP4" i="1"/>
  <c r="AM4" i="1"/>
  <c r="AO4" i="1"/>
  <c r="AJ4" i="1"/>
  <c r="AJ2" i="1"/>
</calcChain>
</file>

<file path=xl/sharedStrings.xml><?xml version="1.0" encoding="utf-8"?>
<sst xmlns="http://schemas.openxmlformats.org/spreadsheetml/2006/main" count="489" uniqueCount="192">
  <si>
    <t>COPA MUNDIAL BRASIL 2014 - ADMIOS</t>
  </si>
  <si>
    <t>Puntos</t>
  </si>
  <si>
    <t>Extra</t>
  </si>
  <si>
    <t>Apuesta</t>
  </si>
  <si>
    <t>Fin Apuesta</t>
  </si>
  <si>
    <t>Tabla</t>
  </si>
  <si>
    <t>GRUPO A</t>
  </si>
  <si>
    <t>APUESTA</t>
  </si>
  <si>
    <t>SEDE</t>
  </si>
  <si>
    <t>DIA</t>
  </si>
  <si>
    <t>HORA</t>
  </si>
  <si>
    <t>RESULTADO</t>
  </si>
  <si>
    <t>GRUPO E</t>
  </si>
  <si>
    <t>Apuesta A</t>
  </si>
  <si>
    <t>Apuesta E</t>
  </si>
  <si>
    <t>Resultado A</t>
  </si>
  <si>
    <t>Resultado E</t>
  </si>
  <si>
    <t>Puntos A</t>
  </si>
  <si>
    <t>Puntos E</t>
  </si>
  <si>
    <t>Extra A</t>
  </si>
  <si>
    <t>Extra E</t>
  </si>
  <si>
    <t>Fase 1</t>
  </si>
  <si>
    <t>Casa</t>
  </si>
  <si>
    <t>Ptos</t>
  </si>
  <si>
    <t>Fuera</t>
  </si>
  <si>
    <t>Tabla Grupo A</t>
  </si>
  <si>
    <t>Saldo</t>
  </si>
  <si>
    <t>Gols</t>
  </si>
  <si>
    <t>Factor</t>
  </si>
  <si>
    <t>Comp. Off</t>
  </si>
  <si>
    <t>Comp</t>
  </si>
  <si>
    <t>Rank</t>
  </si>
  <si>
    <t>Orden Grupo A</t>
  </si>
  <si>
    <t>Tabla Grupo E</t>
  </si>
  <si>
    <t>Orden Grupo E</t>
  </si>
  <si>
    <t>Qual. Points</t>
  </si>
  <si>
    <t>Goals Diff.</t>
  </si>
  <si>
    <t>Goals Scored</t>
  </si>
  <si>
    <t>Brasil</t>
  </si>
  <si>
    <t>-</t>
  </si>
  <si>
    <t>Croacia</t>
  </si>
  <si>
    <t>São Paulo</t>
  </si>
  <si>
    <t>3:00 PM</t>
  </si>
  <si>
    <t>Suiza</t>
  </si>
  <si>
    <t>Ecuador</t>
  </si>
  <si>
    <t>Brasília</t>
  </si>
  <si>
    <t>11:00 AM</t>
  </si>
  <si>
    <t>Octavos</t>
  </si>
  <si>
    <t>1</t>
  </si>
  <si>
    <t>Mexico</t>
  </si>
  <si>
    <t>Camerun</t>
  </si>
  <si>
    <t>Natal</t>
  </si>
  <si>
    <t>Francia</t>
  </si>
  <si>
    <t>Honduras</t>
  </si>
  <si>
    <t>Porto Alegre</t>
  </si>
  <si>
    <t>2:00 PM</t>
  </si>
  <si>
    <t>Cuartos</t>
  </si>
  <si>
    <t>2</t>
  </si>
  <si>
    <t>Fortaleza</t>
  </si>
  <si>
    <t>Salvador</t>
  </si>
  <si>
    <t>D</t>
  </si>
  <si>
    <t>Semi</t>
  </si>
  <si>
    <t>3</t>
  </si>
  <si>
    <t>Manaus</t>
  </si>
  <si>
    <t>4:00 PM</t>
  </si>
  <si>
    <t>Curitiba</t>
  </si>
  <si>
    <t>5:00 PM</t>
  </si>
  <si>
    <t>3-4 Lugar</t>
  </si>
  <si>
    <t>4</t>
  </si>
  <si>
    <t>Final</t>
  </si>
  <si>
    <t>Recife</t>
  </si>
  <si>
    <t>Rio de Janeiro</t>
  </si>
  <si>
    <t>GRUPO B</t>
  </si>
  <si>
    <t>GRUPO F</t>
  </si>
  <si>
    <t>Apuesta B</t>
  </si>
  <si>
    <t>Apuesta F</t>
  </si>
  <si>
    <t>Resultado B</t>
  </si>
  <si>
    <t>Resultado F</t>
  </si>
  <si>
    <t>Puntos B</t>
  </si>
  <si>
    <t>Puntos F</t>
  </si>
  <si>
    <t>Extra B</t>
  </si>
  <si>
    <t>Extra F</t>
  </si>
  <si>
    <t>Tabla Grupo B</t>
  </si>
  <si>
    <t>Orden Grupo B</t>
  </si>
  <si>
    <t>Tabla Grupo F</t>
  </si>
  <si>
    <t>Orden Grupo F</t>
  </si>
  <si>
    <t>España</t>
  </si>
  <si>
    <t>Holanda</t>
  </si>
  <si>
    <t>Argentina</t>
  </si>
  <si>
    <t>Bosnia Herzegovina</t>
  </si>
  <si>
    <t>Chile</t>
  </si>
  <si>
    <t>Australia</t>
  </si>
  <si>
    <t>Cuiabá</t>
  </si>
  <si>
    <t>Irán</t>
  </si>
  <si>
    <t>Nigeria</t>
  </si>
  <si>
    <t>Belo Horizonte</t>
  </si>
  <si>
    <t>GRUPO C</t>
  </si>
  <si>
    <t>GRUPO G</t>
  </si>
  <si>
    <t>Apuesta C</t>
  </si>
  <si>
    <t>Apuesta G</t>
  </si>
  <si>
    <t>Resultado C</t>
  </si>
  <si>
    <t>Resultado G</t>
  </si>
  <si>
    <t>Puntos C</t>
  </si>
  <si>
    <t>Puntos G</t>
  </si>
  <si>
    <t>Extra C</t>
  </si>
  <si>
    <t>Extra G</t>
  </si>
  <si>
    <t>Tabla Grupo C</t>
  </si>
  <si>
    <t>Orden Grupo C</t>
  </si>
  <si>
    <t>Tabla Grupo G</t>
  </si>
  <si>
    <t>Orden Grupo G</t>
  </si>
  <si>
    <t>Colombia</t>
  </si>
  <si>
    <t>Grecia</t>
  </si>
  <si>
    <t>Alemania</t>
  </si>
  <si>
    <t>Portugal</t>
  </si>
  <si>
    <t>Costa de Marfil</t>
  </si>
  <si>
    <t>Japón</t>
  </si>
  <si>
    <t>Ghana</t>
  </si>
  <si>
    <t>Estados Unidos</t>
  </si>
  <si>
    <t>GRUPO D</t>
  </si>
  <si>
    <t>GRUPO H</t>
  </si>
  <si>
    <t>Apuesta D</t>
  </si>
  <si>
    <t>Apuesta H</t>
  </si>
  <si>
    <t>Resultado D</t>
  </si>
  <si>
    <t>Resultado H</t>
  </si>
  <si>
    <t>Puntos D</t>
  </si>
  <si>
    <t>Puntos H</t>
  </si>
  <si>
    <t>Extra D</t>
  </si>
  <si>
    <t>Extra H</t>
  </si>
  <si>
    <t>Tabla Grupo D</t>
  </si>
  <si>
    <t>Orden Grupo D</t>
  </si>
  <si>
    <t>Tabla Grupo H</t>
  </si>
  <si>
    <t>Orden Grupo H</t>
  </si>
  <si>
    <t>Uruguay</t>
  </si>
  <si>
    <t>Costa Rica</t>
  </si>
  <si>
    <t>Bélgica</t>
  </si>
  <si>
    <t>Algeria</t>
  </si>
  <si>
    <t>Inglaterra</t>
  </si>
  <si>
    <t>Italia</t>
  </si>
  <si>
    <t>Rusia</t>
  </si>
  <si>
    <t>Corea del Sur</t>
  </si>
  <si>
    <t>OCTAVOS DE FINAL</t>
  </si>
  <si>
    <t>Penaltis</t>
  </si>
  <si>
    <t>5</t>
  </si>
  <si>
    <t>6</t>
  </si>
  <si>
    <t>7</t>
  </si>
  <si>
    <t>8</t>
  </si>
  <si>
    <t>CUARTOS DE FINAL</t>
  </si>
  <si>
    <t>A</t>
  </si>
  <si>
    <t>B</t>
  </si>
  <si>
    <t>C</t>
  </si>
  <si>
    <t>SEMI FINAL</t>
  </si>
  <si>
    <t>TERCER LUGAR</t>
  </si>
  <si>
    <t>FINAL</t>
  </si>
  <si>
    <t>Campeón:</t>
  </si>
  <si>
    <t>Sub-Campeón:</t>
  </si>
  <si>
    <t>Tercer Lugar:</t>
  </si>
  <si>
    <t>Cuarto Lugar:</t>
  </si>
  <si>
    <t>Position</t>
  </si>
  <si>
    <t>Country</t>
  </si>
  <si>
    <t>Flag</t>
  </si>
  <si>
    <t>A1</t>
  </si>
  <si>
    <t>A2</t>
  </si>
  <si>
    <t>A3</t>
  </si>
  <si>
    <t>A4</t>
  </si>
  <si>
    <t>B1</t>
  </si>
  <si>
    <t>B2</t>
  </si>
  <si>
    <t>B3</t>
  </si>
  <si>
    <t>B4</t>
  </si>
  <si>
    <t>C1</t>
  </si>
  <si>
    <t>C2</t>
  </si>
  <si>
    <t>C3</t>
  </si>
  <si>
    <t>C4</t>
  </si>
  <si>
    <t>D1</t>
  </si>
  <si>
    <t>D2</t>
  </si>
  <si>
    <t>D3</t>
  </si>
  <si>
    <t>D4</t>
  </si>
  <si>
    <t>E1</t>
  </si>
  <si>
    <t>E2</t>
  </si>
  <si>
    <t>E3</t>
  </si>
  <si>
    <t>E4</t>
  </si>
  <si>
    <t>F1</t>
  </si>
  <si>
    <t>F2</t>
  </si>
  <si>
    <t>F3</t>
  </si>
  <si>
    <t>F4</t>
  </si>
  <si>
    <t>G1</t>
  </si>
  <si>
    <t>G2</t>
  </si>
  <si>
    <t>G3</t>
  </si>
  <si>
    <t>G4</t>
  </si>
  <si>
    <t>H1</t>
  </si>
  <si>
    <t>H2</t>
  </si>
  <si>
    <t>H3</t>
  </si>
  <si>
    <t>H4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</si>
</sst>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&quot; &quot;AM/PM"/>
    <numFmt numFmtId="165" formatCode="&quot; &quot;* #,##0.00&quot; &quot;;&quot; &quot;* \(#,##0.00\);&quot; &quot;* &quot;-&quot;??&quot; &quot;"/>
    <numFmt numFmtId="166" formatCode="&quot; &quot;* #,##0.0000&quot; &quot;;&quot; &quot;* \(#,##0.0000\);&quot; &quot;* &quot;-&quot;??&quot; &quot;"/>
    <numFmt numFmtId="167" formatCode="#,##0.0000"/>
  </numFmts>
  <fonts count="19" x14ac:knownFonts="1">
    <font>
      <sz val="12"/>
      <color indexed="8"/>
      <name val="Verdana"/>
    </font>
    <font>
      <sz val="10"/>
      <color indexed="8"/>
      <name val="Arial"/>
    </font>
    <font>
      <sz val="8"/>
      <color indexed="8"/>
      <name val="Arial"/>
    </font>
    <font>
      <sz val="28"/>
      <color indexed="11"/>
      <name val="Ericsson Capital TT"/>
    </font>
    <font>
      <b/>
      <u/>
      <sz val="8"/>
      <color indexed="12"/>
      <name val="Arial"/>
    </font>
    <font>
      <b/>
      <sz val="8"/>
      <color indexed="9"/>
      <name val="Arial"/>
    </font>
    <font>
      <b/>
      <sz val="8"/>
      <color indexed="11"/>
      <name val="Arial"/>
    </font>
    <font>
      <sz val="8"/>
      <color indexed="9"/>
      <name val="Arial"/>
    </font>
    <font>
      <b/>
      <sz val="7"/>
      <color indexed="11"/>
      <name val="Arial"/>
    </font>
    <font>
      <b/>
      <u/>
      <sz val="8"/>
      <color indexed="9"/>
      <name val="Arial"/>
    </font>
    <font>
      <sz val="8"/>
      <color indexed="8"/>
      <name val="Cambria"/>
    </font>
    <font>
      <sz val="8"/>
      <color indexed="13"/>
      <name val="Arial"/>
    </font>
    <font>
      <b/>
      <sz val="8"/>
      <color indexed="8"/>
      <name val="Arial"/>
    </font>
    <font>
      <sz val="8"/>
      <color indexed="13"/>
      <name val="Arial Narrow"/>
    </font>
    <font>
      <b/>
      <sz val="8"/>
      <color indexed="13"/>
      <name val="Arial Narrow"/>
    </font>
    <font>
      <sz val="8"/>
      <color indexed="17"/>
      <name val="Arial"/>
    </font>
    <font>
      <sz val="8"/>
      <color indexed="18"/>
      <name val="Arial"/>
    </font>
    <font>
      <b/>
      <u/>
      <sz val="8"/>
      <color indexed="11"/>
      <name val="Arial"/>
    </font>
    <font>
      <b/>
      <sz val="8"/>
      <color indexed="13"/>
      <name val="Arial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6"/>
        <bgColor auto="1"/>
      </patternFill>
    </fill>
  </fills>
  <borders count="99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/>
      <top style="thin">
        <color indexed="10"/>
      </top>
      <bottom style="hair">
        <color indexed="8"/>
      </bottom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/>
      <diagonal/>
    </border>
    <border>
      <left/>
      <right/>
      <top/>
      <bottom style="thin">
        <color indexed="8"/>
      </bottom>
      <diagonal/>
    </border>
    <border>
      <left/>
      <right/>
      <top/>
      <bottom/>
      <diagonal/>
    </border>
    <border>
      <left/>
      <right style="hair">
        <color indexed="8"/>
      </right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/>
      <bottom/>
      <diagonal/>
    </border>
    <border>
      <left/>
      <right style="thin">
        <color indexed="10"/>
      </right>
      <top/>
      <bottom/>
      <diagonal/>
    </border>
    <border>
      <left style="thin">
        <color indexed="10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13"/>
      </bottom>
      <diagonal/>
    </border>
    <border>
      <left/>
      <right/>
      <top/>
      <bottom style="thin">
        <color indexed="13"/>
      </bottom>
      <diagonal/>
    </border>
    <border>
      <left/>
      <right style="thin">
        <color indexed="8"/>
      </right>
      <top/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14"/>
      </bottom>
      <diagonal/>
    </border>
    <border>
      <left/>
      <right style="thin">
        <color indexed="15"/>
      </right>
      <top style="thin">
        <color indexed="8"/>
      </top>
      <bottom style="thin">
        <color indexed="15"/>
      </bottom>
      <diagonal/>
    </border>
    <border>
      <left style="thin">
        <color indexed="15"/>
      </left>
      <right style="thin">
        <color indexed="15"/>
      </right>
      <top style="thin">
        <color indexed="8"/>
      </top>
      <bottom style="thin">
        <color indexed="15"/>
      </bottom>
      <diagonal/>
    </border>
    <border>
      <left style="thin">
        <color indexed="15"/>
      </left>
      <right/>
      <top style="thin">
        <color indexed="8"/>
      </top>
      <bottom style="thin">
        <color indexed="15"/>
      </bottom>
      <diagonal/>
    </border>
    <border>
      <left/>
      <right/>
      <top style="thin">
        <color indexed="8"/>
      </top>
      <bottom style="thin">
        <color indexed="15"/>
      </bottom>
      <diagonal/>
    </border>
    <border>
      <left/>
      <right style="thin">
        <color indexed="8"/>
      </right>
      <top style="thin">
        <color indexed="8"/>
      </top>
      <bottom style="thin">
        <color indexed="15"/>
      </bottom>
      <diagonal/>
    </border>
    <border>
      <left style="thin">
        <color indexed="8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/>
      <bottom/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 style="thin">
        <color indexed="8"/>
      </right>
      <top/>
      <bottom/>
      <diagonal/>
    </border>
    <border>
      <left/>
      <right/>
      <top style="thin">
        <color indexed="8"/>
      </top>
      <bottom style="thin">
        <color indexed="14"/>
      </bottom>
      <diagonal/>
    </border>
    <border>
      <left style="thin">
        <color indexed="13"/>
      </left>
      <right style="thin">
        <color indexed="9"/>
      </right>
      <top/>
      <bottom/>
      <diagonal/>
    </border>
    <border>
      <left style="thin">
        <color indexed="9"/>
      </left>
      <right style="thin">
        <color indexed="9"/>
      </right>
      <top style="hair">
        <color indexed="8"/>
      </top>
      <bottom style="hair">
        <color indexed="8"/>
      </bottom>
      <diagonal/>
    </border>
    <border>
      <left style="thin">
        <color indexed="9"/>
      </left>
      <right/>
      <top/>
      <bottom/>
      <diagonal/>
    </border>
    <border>
      <left style="thin">
        <color indexed="8"/>
      </left>
      <right/>
      <top style="thin">
        <color indexed="14"/>
      </top>
      <bottom style="thin">
        <color indexed="15"/>
      </bottom>
      <diagonal/>
    </border>
    <border>
      <left/>
      <right style="thin">
        <color indexed="15"/>
      </right>
      <top style="thin">
        <color indexed="15"/>
      </top>
      <bottom style="thin">
        <color indexed="15"/>
      </bottom>
      <diagonal/>
    </border>
    <border>
      <left style="thin">
        <color indexed="15"/>
      </left>
      <right style="thin">
        <color indexed="15"/>
      </right>
      <top style="thin">
        <color indexed="15"/>
      </top>
      <bottom style="thin">
        <color indexed="15"/>
      </bottom>
      <diagonal/>
    </border>
    <border>
      <left style="thin">
        <color indexed="15"/>
      </left>
      <right/>
      <top style="thin">
        <color indexed="15"/>
      </top>
      <bottom style="thin">
        <color indexed="15"/>
      </bottom>
      <diagonal/>
    </border>
    <border>
      <left/>
      <right/>
      <top style="thin">
        <color indexed="15"/>
      </top>
      <bottom style="thin">
        <color indexed="15"/>
      </bottom>
      <diagonal/>
    </border>
    <border>
      <left/>
      <right style="thin">
        <color indexed="8"/>
      </right>
      <top style="thin">
        <color indexed="15"/>
      </top>
      <bottom style="thin">
        <color indexed="15"/>
      </bottom>
      <diagonal/>
    </border>
    <border>
      <left/>
      <right/>
      <top style="thin">
        <color indexed="14"/>
      </top>
      <bottom style="thin">
        <color indexed="15"/>
      </bottom>
      <diagonal/>
    </border>
    <border>
      <left style="thin">
        <color indexed="8"/>
      </left>
      <right/>
      <top style="thin">
        <color indexed="15"/>
      </top>
      <bottom style="thin">
        <color indexed="14"/>
      </bottom>
      <diagonal/>
    </border>
    <border>
      <left/>
      <right/>
      <top style="thin">
        <color indexed="15"/>
      </top>
      <bottom style="thin">
        <color indexed="14"/>
      </bottom>
      <diagonal/>
    </border>
    <border>
      <left style="thin">
        <color indexed="8"/>
      </left>
      <right/>
      <top style="thin">
        <color indexed="14"/>
      </top>
      <bottom style="thin">
        <color indexed="14"/>
      </bottom>
      <diagonal/>
    </border>
    <border>
      <left/>
      <right/>
      <top style="thin">
        <color indexed="14"/>
      </top>
      <bottom style="thin">
        <color indexed="14"/>
      </bottom>
      <diagonal/>
    </border>
    <border>
      <left style="thin">
        <color indexed="8"/>
      </left>
      <right/>
      <top style="thin">
        <color indexed="14"/>
      </top>
      <bottom style="thin">
        <color indexed="8"/>
      </bottom>
      <diagonal/>
    </border>
    <border>
      <left/>
      <right style="thin">
        <color indexed="15"/>
      </right>
      <top style="thin">
        <color indexed="15"/>
      </top>
      <bottom style="thin">
        <color indexed="8"/>
      </bottom>
      <diagonal/>
    </border>
    <border>
      <left style="thin">
        <color indexed="15"/>
      </left>
      <right style="thin">
        <color indexed="15"/>
      </right>
      <top style="thin">
        <color indexed="15"/>
      </top>
      <bottom style="thin">
        <color indexed="8"/>
      </bottom>
      <diagonal/>
    </border>
    <border>
      <left style="thin">
        <color indexed="15"/>
      </left>
      <right/>
      <top style="thin">
        <color indexed="15"/>
      </top>
      <bottom style="thin">
        <color indexed="8"/>
      </bottom>
      <diagonal/>
    </border>
    <border>
      <left/>
      <right/>
      <top style="thin">
        <color indexed="15"/>
      </top>
      <bottom style="thin">
        <color indexed="8"/>
      </bottom>
      <diagonal/>
    </border>
    <border>
      <left/>
      <right style="thin">
        <color indexed="8"/>
      </right>
      <top style="thin">
        <color indexed="15"/>
      </top>
      <bottom style="thin">
        <color indexed="8"/>
      </bottom>
      <diagonal/>
    </border>
    <border>
      <left/>
      <right/>
      <top style="thin">
        <color indexed="14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hair">
        <color indexed="8"/>
      </top>
      <bottom style="thin">
        <color indexed="9"/>
      </bottom>
      <diagonal/>
    </border>
    <border>
      <left style="thin">
        <color indexed="8"/>
      </left>
      <right/>
      <top style="thin">
        <color indexed="13"/>
      </top>
      <bottom style="thin">
        <color indexed="13"/>
      </bottom>
      <diagonal/>
    </border>
    <border>
      <left/>
      <right/>
      <top style="thin">
        <color indexed="13"/>
      </top>
      <bottom style="thin">
        <color indexed="13"/>
      </bottom>
      <diagonal/>
    </border>
    <border>
      <left/>
      <right/>
      <top style="thin">
        <color indexed="9"/>
      </top>
      <bottom style="hair">
        <color indexed="8"/>
      </bottom>
      <diagonal/>
    </border>
    <border>
      <left style="thin">
        <color indexed="8"/>
      </left>
      <right/>
      <top style="thin">
        <color indexed="13"/>
      </top>
      <bottom/>
      <diagonal/>
    </border>
    <border>
      <left/>
      <right/>
      <top style="thin">
        <color indexed="13"/>
      </top>
      <bottom/>
      <diagonal/>
    </border>
    <border>
      <left/>
      <right/>
      <top style="thin">
        <color indexed="9"/>
      </top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9"/>
      </bottom>
      <diagonal/>
    </border>
    <border>
      <left style="thin">
        <color indexed="8"/>
      </left>
      <right/>
      <top style="thin">
        <color indexed="8"/>
      </top>
      <bottom style="thin">
        <color indexed="15"/>
      </bottom>
      <diagonal/>
    </border>
    <border>
      <left style="thin">
        <color indexed="13"/>
      </left>
      <right/>
      <top/>
      <bottom/>
      <diagonal/>
    </border>
    <border>
      <left/>
      <right style="thin">
        <color indexed="13"/>
      </right>
      <top style="thin">
        <color indexed="8"/>
      </top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hair">
        <color indexed="9"/>
      </bottom>
      <diagonal/>
    </border>
    <border>
      <left style="thin">
        <color indexed="8"/>
      </left>
      <right/>
      <top style="thin">
        <color indexed="15"/>
      </top>
      <bottom style="thin">
        <color indexed="15"/>
      </bottom>
      <diagonal/>
    </border>
    <border>
      <left/>
      <right style="thin">
        <color indexed="13"/>
      </right>
      <top/>
      <bottom/>
      <diagonal/>
    </border>
    <border>
      <left style="thin">
        <color indexed="9"/>
      </left>
      <right style="thin">
        <color indexed="9"/>
      </right>
      <top style="hair">
        <color indexed="9"/>
      </top>
      <bottom style="hair">
        <color indexed="9"/>
      </bottom>
      <diagonal/>
    </border>
    <border>
      <left style="thin">
        <color indexed="8"/>
      </left>
      <right/>
      <top style="thin">
        <color indexed="15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hair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/>
      <right style="thin">
        <color indexed="15"/>
      </right>
      <top style="thin">
        <color indexed="8"/>
      </top>
      <bottom style="thin">
        <color indexed="8"/>
      </bottom>
      <diagonal/>
    </border>
    <border>
      <left style="thin">
        <color indexed="15"/>
      </left>
      <right style="thin">
        <color indexed="15"/>
      </right>
      <top style="thin">
        <color indexed="8"/>
      </top>
      <bottom style="thin">
        <color indexed="8"/>
      </bottom>
      <diagonal/>
    </border>
    <border>
      <left style="thin">
        <color indexed="15"/>
      </left>
      <right/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/>
      <top/>
      <bottom style="thin">
        <color indexed="19"/>
      </bottom>
      <diagonal/>
    </border>
    <border>
      <left/>
      <right style="thin">
        <color indexed="19"/>
      </right>
      <top/>
      <bottom/>
      <diagonal/>
    </border>
    <border>
      <left style="thin">
        <color indexed="19"/>
      </left>
      <right/>
      <top style="thin">
        <color indexed="19"/>
      </top>
      <bottom style="thin">
        <color indexed="19"/>
      </bottom>
      <diagonal/>
    </border>
    <border>
      <left/>
      <right/>
      <top style="thin">
        <color indexed="19"/>
      </top>
      <bottom style="thin">
        <color indexed="19"/>
      </bottom>
      <diagonal/>
    </border>
    <border>
      <left/>
      <right style="thin">
        <color indexed="19"/>
      </right>
      <top style="thin">
        <color indexed="19"/>
      </top>
      <bottom style="thin">
        <color indexed="19"/>
      </bottom>
      <diagonal/>
    </border>
    <border>
      <left style="thin">
        <color indexed="19"/>
      </left>
      <right/>
      <top/>
      <bottom/>
      <diagonal/>
    </border>
    <border>
      <left style="thin">
        <color indexed="13"/>
      </left>
      <right/>
      <top style="thin">
        <color indexed="13"/>
      </top>
      <bottom style="thin">
        <color indexed="13"/>
      </bottom>
      <diagonal/>
    </border>
    <border>
      <left/>
      <right style="thin">
        <color indexed="13"/>
      </right>
      <top style="thin">
        <color indexed="13"/>
      </top>
      <bottom style="thin">
        <color indexed="13"/>
      </bottom>
      <diagonal/>
    </border>
    <border>
      <left/>
      <right/>
      <top style="thin">
        <color indexed="9"/>
      </top>
      <bottom style="thin">
        <color indexed="9"/>
      </bottom>
      <diagonal/>
    </border>
    <border>
      <left/>
      <right/>
      <top style="thin">
        <color indexed="19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8"/>
      </bottom>
      <diagonal/>
    </border>
    <border>
      <left/>
      <right/>
      <top style="thin">
        <color indexed="10"/>
      </top>
      <bottom style="medium">
        <color indexed="8"/>
      </bottom>
      <diagonal/>
    </border>
    <border>
      <left style="medium">
        <color indexed="8"/>
      </left>
      <right style="hair">
        <color indexed="8"/>
      </right>
      <top style="medium">
        <color indexed="8"/>
      </top>
      <bottom/>
      <diagonal/>
    </border>
    <border>
      <left style="hair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 style="hair">
        <color indexed="8"/>
      </right>
      <top/>
      <bottom/>
      <diagonal/>
    </border>
    <border>
      <left style="hair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hair">
        <color indexed="8"/>
      </right>
      <top/>
      <bottom style="medium">
        <color indexed="8"/>
      </bottom>
      <diagonal/>
    </border>
    <border>
      <left style="hair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/>
      <top/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256">
    <xf numFmtId="0" fontId="0" fillId="0" borderId="0" xfId="0" applyFont="1" applyAlignment="1">
      <alignment vertical="top" wrapText="1"/>
    </xf>
    <xf numFmtId="0" fontId="1" fillId="0" borderId="0" xfId="0" applyNumberFormat="1" applyFont="1" applyAlignment="1"/>
    <xf numFmtId="1" fontId="2" fillId="2" borderId="1" xfId="0" applyNumberFormat="1" applyFont="1" applyFill="1" applyBorder="1" applyAlignment="1">
      <alignment horizontal="left"/>
    </xf>
    <xf numFmtId="1" fontId="4" fillId="2" borderId="2" xfId="0" applyNumberFormat="1" applyFont="1" applyFill="1" applyBorder="1" applyAlignment="1">
      <alignment horizontal="center"/>
    </xf>
    <xf numFmtId="0" fontId="5" fillId="3" borderId="3" xfId="0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/>
    <xf numFmtId="0" fontId="5" fillId="2" borderId="2" xfId="0" applyNumberFormat="1" applyFont="1" applyFill="1" applyBorder="1" applyAlignment="1">
      <alignment horizontal="center"/>
    </xf>
    <xf numFmtId="0" fontId="5" fillId="2" borderId="2" xfId="0" applyNumberFormat="1" applyFont="1" applyFill="1" applyBorder="1" applyAlignment="1">
      <alignment horizontal="left"/>
    </xf>
    <xf numFmtId="1" fontId="5" fillId="2" borderId="2" xfId="0" applyNumberFormat="1" applyFont="1" applyFill="1" applyBorder="1" applyAlignment="1">
      <alignment horizontal="center"/>
    </xf>
    <xf numFmtId="1" fontId="5" fillId="2" borderId="2" xfId="0" applyNumberFormat="1" applyFont="1" applyFill="1" applyBorder="1" applyAlignment="1"/>
    <xf numFmtId="0" fontId="5" fillId="2" borderId="2" xfId="0" applyNumberFormat="1" applyFont="1" applyFill="1" applyBorder="1" applyAlignment="1">
      <alignment horizontal="right"/>
    </xf>
    <xf numFmtId="0" fontId="5" fillId="2" borderId="2" xfId="0" applyNumberFormat="1" applyFont="1" applyFill="1" applyBorder="1" applyAlignment="1"/>
    <xf numFmtId="0" fontId="1" fillId="2" borderId="4" xfId="0" applyFont="1" applyFill="1" applyBorder="1" applyAlignment="1"/>
    <xf numFmtId="1" fontId="2" fillId="2" borderId="5" xfId="0" applyNumberFormat="1" applyFont="1" applyFill="1" applyBorder="1" applyAlignment="1">
      <alignment horizontal="left"/>
    </xf>
    <xf numFmtId="1" fontId="4" fillId="2" borderId="7" xfId="0" applyNumberFormat="1" applyFont="1" applyFill="1" applyBorder="1" applyAlignment="1">
      <alignment horizontal="center"/>
    </xf>
    <xf numFmtId="1" fontId="4" fillId="2" borderId="8" xfId="0" applyNumberFormat="1" applyFont="1" applyFill="1" applyBorder="1" applyAlignment="1">
      <alignment horizontal="center"/>
    </xf>
    <xf numFmtId="0" fontId="6" fillId="2" borderId="9" xfId="0" applyNumberFormat="1" applyFont="1" applyFill="1" applyBorder="1" applyAlignment="1">
      <alignment horizontal="center" vertical="center"/>
    </xf>
    <xf numFmtId="0" fontId="1" fillId="2" borderId="10" xfId="0" applyFont="1" applyFill="1" applyBorder="1" applyAlignment="1"/>
    <xf numFmtId="0" fontId="1" fillId="2" borderId="7" xfId="0" applyFont="1" applyFill="1" applyBorder="1" applyAlignment="1"/>
    <xf numFmtId="1" fontId="5" fillId="2" borderId="7" xfId="0" applyNumberFormat="1" applyFont="1" applyFill="1" applyBorder="1" applyAlignment="1">
      <alignment horizontal="center"/>
    </xf>
    <xf numFmtId="1" fontId="5" fillId="2" borderId="7" xfId="0" applyNumberFormat="1" applyFont="1" applyFill="1" applyBorder="1" applyAlignment="1">
      <alignment horizontal="left"/>
    </xf>
    <xf numFmtId="1" fontId="5" fillId="2" borderId="7" xfId="0" applyNumberFormat="1" applyFont="1" applyFill="1" applyBorder="1" applyAlignment="1"/>
    <xf numFmtId="1" fontId="5" fillId="2" borderId="7" xfId="0" applyNumberFormat="1" applyFont="1" applyFill="1" applyBorder="1" applyAlignment="1">
      <alignment horizontal="right"/>
    </xf>
    <xf numFmtId="0" fontId="1" fillId="2" borderId="11" xfId="0" applyFont="1" applyFill="1" applyBorder="1" applyAlignment="1"/>
    <xf numFmtId="0" fontId="1" fillId="2" borderId="12" xfId="0" applyFont="1" applyFill="1" applyBorder="1" applyAlignment="1"/>
    <xf numFmtId="0" fontId="5" fillId="3" borderId="13" xfId="0" applyNumberFormat="1" applyFont="1" applyFill="1" applyBorder="1" applyAlignment="1">
      <alignment horizontal="center" vertical="center"/>
    </xf>
    <xf numFmtId="1" fontId="7" fillId="3" borderId="14" xfId="0" applyNumberFormat="1" applyFont="1" applyFill="1" applyBorder="1" applyAlignment="1"/>
    <xf numFmtId="0" fontId="5" fillId="3" borderId="14" xfId="0" applyNumberFormat="1" applyFont="1" applyFill="1" applyBorder="1" applyAlignment="1">
      <alignment horizontal="center" vertical="center"/>
    </xf>
    <xf numFmtId="1" fontId="7" fillId="3" borderId="15" xfId="0" applyNumberFormat="1" applyFont="1" applyFill="1" applyBorder="1" applyAlignment="1">
      <alignment horizontal="center"/>
    </xf>
    <xf numFmtId="0" fontId="5" fillId="3" borderId="14" xfId="0" applyNumberFormat="1" applyFont="1" applyFill="1" applyBorder="1" applyAlignment="1">
      <alignment vertical="center"/>
    </xf>
    <xf numFmtId="1" fontId="5" fillId="3" borderId="14" xfId="0" applyNumberFormat="1" applyFont="1" applyFill="1" applyBorder="1" applyAlignment="1">
      <alignment vertical="center"/>
    </xf>
    <xf numFmtId="1" fontId="9" fillId="3" borderId="14" xfId="0" applyNumberFormat="1" applyFont="1" applyFill="1" applyBorder="1" applyAlignment="1">
      <alignment horizontal="right"/>
    </xf>
    <xf numFmtId="0" fontId="1" fillId="2" borderId="19" xfId="0" applyFont="1" applyFill="1" applyBorder="1" applyAlignment="1">
      <alignment vertical="center"/>
    </xf>
    <xf numFmtId="0" fontId="7" fillId="2" borderId="7" xfId="0" applyNumberFormat="1" applyFont="1" applyFill="1" applyBorder="1" applyAlignment="1">
      <alignment horizontal="center"/>
    </xf>
    <xf numFmtId="0" fontId="7" fillId="2" borderId="7" xfId="0" applyNumberFormat="1" applyFont="1" applyFill="1" applyBorder="1" applyAlignment="1"/>
    <xf numFmtId="0" fontId="9" fillId="2" borderId="7" xfId="0" applyNumberFormat="1" applyFont="1" applyFill="1" applyBorder="1" applyAlignment="1">
      <alignment horizontal="center"/>
    </xf>
    <xf numFmtId="1" fontId="9" fillId="2" borderId="7" xfId="0" applyNumberFormat="1" applyFont="1" applyFill="1" applyBorder="1" applyAlignment="1">
      <alignment horizontal="center"/>
    </xf>
    <xf numFmtId="0" fontId="9" fillId="2" borderId="7" xfId="0" applyNumberFormat="1" applyFont="1" applyFill="1" applyBorder="1" applyAlignment="1"/>
    <xf numFmtId="1" fontId="10" fillId="2" borderId="12" xfId="0" applyNumberFormat="1" applyFont="1" applyFill="1" applyBorder="1" applyAlignment="1">
      <alignment horizontal="right" vertical="center"/>
    </xf>
    <xf numFmtId="1" fontId="2" fillId="2" borderId="20" xfId="0" applyNumberFormat="1" applyFont="1" applyFill="1" applyBorder="1" applyAlignment="1">
      <alignment horizontal="center" vertical="center"/>
    </xf>
    <xf numFmtId="0" fontId="11" fillId="2" borderId="21" xfId="0" applyNumberFormat="1" applyFont="1" applyFill="1" applyBorder="1" applyAlignment="1">
      <alignment horizontal="right" vertical="center"/>
    </xf>
    <xf numFmtId="1" fontId="12" fillId="4" borderId="22" xfId="0" applyNumberFormat="1" applyFont="1" applyFill="1" applyBorder="1" applyAlignment="1">
      <alignment horizontal="center" vertical="center"/>
    </xf>
    <xf numFmtId="0" fontId="2" fillId="2" borderId="22" xfId="0" applyNumberFormat="1" applyFont="1" applyFill="1" applyBorder="1" applyAlignment="1">
      <alignment horizontal="center" vertical="center"/>
    </xf>
    <xf numFmtId="0" fontId="11" fillId="2" borderId="23" xfId="0" applyNumberFormat="1" applyFont="1" applyFill="1" applyBorder="1" applyAlignment="1">
      <alignment vertical="center"/>
    </xf>
    <xf numFmtId="1" fontId="2" fillId="2" borderId="24" xfId="0" applyNumberFormat="1" applyFont="1" applyFill="1" applyBorder="1" applyAlignment="1">
      <alignment horizontal="right" vertical="center"/>
    </xf>
    <xf numFmtId="0" fontId="13" fillId="2" borderId="24" xfId="0" applyNumberFormat="1" applyFont="1" applyFill="1" applyBorder="1" applyAlignment="1">
      <alignment horizontal="center" vertical="center"/>
    </xf>
    <xf numFmtId="20" fontId="14" fillId="2" borderId="25" xfId="0" applyNumberFormat="1" applyFont="1" applyFill="1" applyBorder="1" applyAlignment="1">
      <alignment horizontal="center" vertical="center"/>
    </xf>
    <xf numFmtId="1" fontId="2" fillId="2" borderId="26" xfId="0" applyNumberFormat="1" applyFont="1" applyFill="1" applyBorder="1" applyAlignment="1">
      <alignment horizontal="center" vertical="center"/>
    </xf>
    <xf numFmtId="1" fontId="11" fillId="2" borderId="27" xfId="0" applyNumberFormat="1" applyFont="1" applyFill="1" applyBorder="1" applyAlignment="1">
      <alignment horizontal="center" vertical="center"/>
    </xf>
    <xf numFmtId="1" fontId="2" fillId="2" borderId="28" xfId="0" applyNumberFormat="1" applyFont="1" applyFill="1" applyBorder="1" applyAlignment="1">
      <alignment horizontal="center" vertical="center"/>
    </xf>
    <xf numFmtId="1" fontId="2" fillId="2" borderId="29" xfId="0" applyNumberFormat="1" applyFont="1" applyFill="1" applyBorder="1" applyAlignment="1">
      <alignment horizontal="center"/>
    </xf>
    <xf numFmtId="1" fontId="2" fillId="2" borderId="30" xfId="0" applyNumberFormat="1" applyFont="1" applyFill="1" applyBorder="1" applyAlignment="1">
      <alignment horizontal="center" vertical="center"/>
    </xf>
    <xf numFmtId="1" fontId="2" fillId="2" borderId="31" xfId="0" applyNumberFormat="1" applyFont="1" applyFill="1" applyBorder="1" applyAlignment="1">
      <alignment horizontal="center" vertical="center"/>
    </xf>
    <xf numFmtId="0" fontId="5" fillId="3" borderId="32" xfId="0" applyNumberFormat="1" applyFont="1" applyFill="1" applyBorder="1" applyAlignment="1">
      <alignment horizontal="center" vertical="center"/>
    </xf>
    <xf numFmtId="0" fontId="7" fillId="2" borderId="33" xfId="0" applyNumberFormat="1" applyFont="1" applyFill="1" applyBorder="1" applyAlignment="1">
      <alignment horizontal="center"/>
    </xf>
    <xf numFmtId="0" fontId="7" fillId="2" borderId="7" xfId="0" applyNumberFormat="1" applyFont="1" applyFill="1" applyBorder="1" applyAlignment="1">
      <alignment horizontal="left"/>
    </xf>
    <xf numFmtId="165" fontId="7" fillId="2" borderId="7" xfId="0" applyNumberFormat="1" applyFont="1" applyFill="1" applyBorder="1" applyAlignment="1">
      <alignment horizontal="center"/>
    </xf>
    <xf numFmtId="166" fontId="7" fillId="2" borderId="7" xfId="0" applyNumberFormat="1" applyFont="1" applyFill="1" applyBorder="1" applyAlignment="1">
      <alignment horizontal="center"/>
    </xf>
    <xf numFmtId="167" fontId="7" fillId="2" borderId="7" xfId="0" applyNumberFormat="1" applyFont="1" applyFill="1" applyBorder="1" applyAlignment="1">
      <alignment horizontal="center"/>
    </xf>
    <xf numFmtId="0" fontId="7" fillId="2" borderId="11" xfId="0" applyNumberFormat="1" applyFont="1" applyFill="1" applyBorder="1" applyAlignment="1">
      <alignment horizontal="center"/>
    </xf>
    <xf numFmtId="1" fontId="2" fillId="2" borderId="34" xfId="0" applyNumberFormat="1" applyFont="1" applyFill="1" applyBorder="1" applyAlignment="1">
      <alignment horizontal="right" vertical="center"/>
    </xf>
    <xf numFmtId="0" fontId="11" fillId="2" borderId="35" xfId="0" applyNumberFormat="1" applyFont="1" applyFill="1" applyBorder="1" applyAlignment="1">
      <alignment horizontal="right" vertical="center"/>
    </xf>
    <xf numFmtId="1" fontId="12" fillId="4" borderId="36" xfId="0" applyNumberFormat="1" applyFont="1" applyFill="1" applyBorder="1" applyAlignment="1">
      <alignment horizontal="center" vertical="center"/>
    </xf>
    <xf numFmtId="0" fontId="2" fillId="2" borderId="36" xfId="0" applyNumberFormat="1" applyFont="1" applyFill="1" applyBorder="1" applyAlignment="1">
      <alignment horizontal="center" vertical="center"/>
    </xf>
    <xf numFmtId="0" fontId="11" fillId="2" borderId="37" xfId="0" applyNumberFormat="1" applyFont="1" applyFill="1" applyBorder="1" applyAlignment="1">
      <alignment vertical="center"/>
    </xf>
    <xf numFmtId="1" fontId="11" fillId="2" borderId="38" xfId="0" applyNumberFormat="1" applyFont="1" applyFill="1" applyBorder="1" applyAlignment="1">
      <alignment vertical="center"/>
    </xf>
    <xf numFmtId="0" fontId="13" fillId="2" borderId="38" xfId="0" applyNumberFormat="1" applyFont="1" applyFill="1" applyBorder="1" applyAlignment="1">
      <alignment horizontal="center" vertical="center"/>
    </xf>
    <xf numFmtId="20" fontId="14" fillId="2" borderId="39" xfId="0" applyNumberFormat="1" applyFont="1" applyFill="1" applyBorder="1" applyAlignment="1">
      <alignment horizontal="center" vertical="center"/>
    </xf>
    <xf numFmtId="1" fontId="12" fillId="2" borderId="40" xfId="0" applyNumberFormat="1" applyFont="1" applyFill="1" applyBorder="1" applyAlignment="1">
      <alignment horizontal="right" vertical="center"/>
    </xf>
    <xf numFmtId="1" fontId="2" fillId="2" borderId="41" xfId="0" applyNumberFormat="1" applyFont="1" applyFill="1" applyBorder="1" applyAlignment="1">
      <alignment horizontal="right" vertical="center"/>
    </xf>
    <xf numFmtId="1" fontId="2" fillId="2" borderId="42" xfId="0" applyNumberFormat="1" applyFont="1" applyFill="1" applyBorder="1" applyAlignment="1">
      <alignment horizontal="right" vertical="center"/>
    </xf>
    <xf numFmtId="1" fontId="2" fillId="2" borderId="43" xfId="0" applyNumberFormat="1" applyFont="1" applyFill="1" applyBorder="1" applyAlignment="1">
      <alignment horizontal="right" vertical="center"/>
    </xf>
    <xf numFmtId="1" fontId="2" fillId="2" borderId="44" xfId="0" applyNumberFormat="1" applyFont="1" applyFill="1" applyBorder="1" applyAlignment="1">
      <alignment horizontal="right" vertical="center"/>
    </xf>
    <xf numFmtId="1" fontId="7" fillId="2" borderId="7" xfId="0" applyNumberFormat="1" applyFont="1" applyFill="1" applyBorder="1" applyAlignment="1">
      <alignment horizontal="left"/>
    </xf>
    <xf numFmtId="1" fontId="2" fillId="2" borderId="45" xfId="0" applyNumberFormat="1" applyFont="1" applyFill="1" applyBorder="1" applyAlignment="1">
      <alignment horizontal="right" vertical="center"/>
    </xf>
    <xf numFmtId="0" fontId="11" fillId="2" borderId="46" xfId="0" applyNumberFormat="1" applyFont="1" applyFill="1" applyBorder="1" applyAlignment="1">
      <alignment horizontal="right" vertical="center"/>
    </xf>
    <xf numFmtId="1" fontId="12" fillId="4" borderId="47" xfId="0" applyNumberFormat="1" applyFont="1" applyFill="1" applyBorder="1" applyAlignment="1">
      <alignment horizontal="center" vertical="center"/>
    </xf>
    <xf numFmtId="0" fontId="2" fillId="2" borderId="47" xfId="0" applyNumberFormat="1" applyFont="1" applyFill="1" applyBorder="1" applyAlignment="1">
      <alignment horizontal="center" vertical="center"/>
    </xf>
    <xf numFmtId="0" fontId="11" fillId="2" borderId="48" xfId="0" applyNumberFormat="1" applyFont="1" applyFill="1" applyBorder="1" applyAlignment="1">
      <alignment vertical="center"/>
    </xf>
    <xf numFmtId="1" fontId="11" fillId="2" borderId="49" xfId="0" applyNumberFormat="1" applyFont="1" applyFill="1" applyBorder="1" applyAlignment="1">
      <alignment vertical="center"/>
    </xf>
    <xf numFmtId="0" fontId="13" fillId="2" borderId="49" xfId="0" applyNumberFormat="1" applyFont="1" applyFill="1" applyBorder="1" applyAlignment="1">
      <alignment horizontal="center" vertical="center"/>
    </xf>
    <xf numFmtId="20" fontId="14" fillId="2" borderId="50" xfId="0" applyNumberFormat="1" applyFont="1" applyFill="1" applyBorder="1" applyAlignment="1">
      <alignment horizontal="center" vertical="center"/>
    </xf>
    <xf numFmtId="1" fontId="2" fillId="2" borderId="51" xfId="0" applyNumberFormat="1" applyFont="1" applyFill="1" applyBorder="1" applyAlignment="1">
      <alignment horizontal="right" vertical="center"/>
    </xf>
    <xf numFmtId="0" fontId="5" fillId="3" borderId="52" xfId="0" applyNumberFormat="1" applyFont="1" applyFill="1" applyBorder="1" applyAlignment="1">
      <alignment horizontal="center" vertical="center"/>
    </xf>
    <xf numFmtId="1" fontId="7" fillId="2" borderId="53" xfId="0" applyNumberFormat="1" applyFont="1" applyFill="1" applyBorder="1" applyAlignment="1">
      <alignment horizontal="center" vertical="center"/>
    </xf>
    <xf numFmtId="1" fontId="7" fillId="2" borderId="7" xfId="0" applyNumberFormat="1" applyFont="1" applyFill="1" applyBorder="1" applyAlignment="1">
      <alignment horizontal="center" vertical="center"/>
    </xf>
    <xf numFmtId="1" fontId="7" fillId="2" borderId="54" xfId="0" applyNumberFormat="1" applyFont="1" applyFill="1" applyBorder="1" applyAlignment="1">
      <alignment horizontal="center" vertical="center"/>
    </xf>
    <xf numFmtId="1" fontId="7" fillId="2" borderId="18" xfId="0" applyNumberFormat="1" applyFont="1" applyFill="1" applyBorder="1" applyAlignment="1">
      <alignment horizontal="center"/>
    </xf>
    <xf numFmtId="0" fontId="1" fillId="2" borderId="53" xfId="0" applyFont="1" applyFill="1" applyBorder="1" applyAlignment="1">
      <alignment vertical="center"/>
    </xf>
    <xf numFmtId="0" fontId="1" fillId="2" borderId="54" xfId="0" applyFont="1" applyFill="1" applyBorder="1" applyAlignment="1">
      <alignment vertical="center"/>
    </xf>
    <xf numFmtId="0" fontId="1" fillId="2" borderId="7" xfId="0" applyFont="1" applyFill="1" applyBorder="1" applyAlignment="1">
      <alignment vertical="center"/>
    </xf>
    <xf numFmtId="0" fontId="1" fillId="2" borderId="55" xfId="0" applyFont="1" applyFill="1" applyBorder="1" applyAlignment="1">
      <alignment vertical="center"/>
    </xf>
    <xf numFmtId="1" fontId="2" fillId="2" borderId="20" xfId="0" applyNumberFormat="1" applyFont="1" applyFill="1" applyBorder="1" applyAlignment="1">
      <alignment horizontal="right" vertical="center"/>
    </xf>
    <xf numFmtId="1" fontId="11" fillId="2" borderId="24" xfId="0" applyNumberFormat="1" applyFont="1" applyFill="1" applyBorder="1" applyAlignment="1">
      <alignment vertical="center"/>
    </xf>
    <xf numFmtId="1" fontId="2" fillId="2" borderId="30" xfId="0" applyNumberFormat="1" applyFont="1" applyFill="1" applyBorder="1" applyAlignment="1">
      <alignment horizontal="right" vertical="center"/>
    </xf>
    <xf numFmtId="0" fontId="1" fillId="2" borderId="31" xfId="0" applyFont="1" applyFill="1" applyBorder="1" applyAlignment="1">
      <alignment vertical="center"/>
    </xf>
    <xf numFmtId="1" fontId="2" fillId="2" borderId="40" xfId="0" applyNumberFormat="1" applyFont="1" applyFill="1" applyBorder="1" applyAlignment="1">
      <alignment horizontal="right" vertical="center"/>
    </xf>
    <xf numFmtId="1" fontId="2" fillId="2" borderId="53" xfId="0" applyNumberFormat="1" applyFont="1" applyFill="1" applyBorder="1" applyAlignment="1">
      <alignment horizontal="center" vertical="center"/>
    </xf>
    <xf numFmtId="1" fontId="2" fillId="2" borderId="7" xfId="0" applyNumberFormat="1" applyFont="1" applyFill="1" applyBorder="1" applyAlignment="1">
      <alignment horizontal="center" vertical="center"/>
    </xf>
    <xf numFmtId="1" fontId="2" fillId="2" borderId="54" xfId="0" applyNumberFormat="1" applyFont="1" applyFill="1" applyBorder="1" applyAlignment="1">
      <alignment horizontal="center" vertical="center"/>
    </xf>
    <xf numFmtId="1" fontId="2" fillId="2" borderId="18" xfId="0" applyNumberFormat="1" applyFont="1" applyFill="1" applyBorder="1" applyAlignment="1">
      <alignment horizontal="center"/>
    </xf>
    <xf numFmtId="0" fontId="12" fillId="4" borderId="22" xfId="0" applyNumberFormat="1" applyFont="1" applyFill="1" applyBorder="1" applyAlignment="1">
      <alignment horizontal="center" vertical="center"/>
    </xf>
    <xf numFmtId="0" fontId="12" fillId="4" borderId="36" xfId="0" applyNumberFormat="1" applyFont="1" applyFill="1" applyBorder="1" applyAlignment="1">
      <alignment horizontal="center" vertical="center"/>
    </xf>
    <xf numFmtId="1" fontId="9" fillId="2" borderId="7" xfId="0" applyNumberFormat="1" applyFont="1" applyFill="1" applyBorder="1" applyAlignment="1"/>
    <xf numFmtId="1" fontId="2" fillId="2" borderId="45" xfId="0" applyNumberFormat="1" applyFont="1" applyFill="1" applyBorder="1" applyAlignment="1">
      <alignment horizontal="right"/>
    </xf>
    <xf numFmtId="1" fontId="2" fillId="2" borderId="49" xfId="0" applyNumberFormat="1" applyFont="1" applyFill="1" applyBorder="1" applyAlignment="1">
      <alignment horizontal="right"/>
    </xf>
    <xf numFmtId="1" fontId="2" fillId="2" borderId="49" xfId="0" applyNumberFormat="1" applyFont="1" applyFill="1" applyBorder="1" applyAlignment="1"/>
    <xf numFmtId="1" fontId="2" fillId="2" borderId="50" xfId="0" applyNumberFormat="1" applyFont="1" applyFill="1" applyBorder="1" applyAlignment="1"/>
    <xf numFmtId="0" fontId="1" fillId="2" borderId="56" xfId="0" applyFont="1" applyFill="1" applyBorder="1" applyAlignment="1"/>
    <xf numFmtId="1" fontId="2" fillId="2" borderId="7" xfId="0" applyNumberFormat="1" applyFont="1" applyFill="1" applyBorder="1" applyAlignment="1"/>
    <xf numFmtId="0" fontId="1" fillId="2" borderId="57" xfId="0" applyFont="1" applyFill="1" applyBorder="1" applyAlignment="1"/>
    <xf numFmtId="0" fontId="1" fillId="2" borderId="18" xfId="0" applyFont="1" applyFill="1" applyBorder="1" applyAlignment="1"/>
    <xf numFmtId="1" fontId="2" fillId="2" borderId="51" xfId="0" applyNumberFormat="1" applyFont="1" applyFill="1" applyBorder="1" applyAlignment="1">
      <alignment horizontal="right"/>
    </xf>
    <xf numFmtId="0" fontId="1" fillId="2" borderId="56" xfId="0" applyFont="1" applyFill="1" applyBorder="1" applyAlignment="1">
      <alignment vertical="center"/>
    </xf>
    <xf numFmtId="0" fontId="1" fillId="2" borderId="57" xfId="0" applyFont="1" applyFill="1" applyBorder="1" applyAlignment="1">
      <alignment vertical="center"/>
    </xf>
    <xf numFmtId="0" fontId="1" fillId="2" borderId="58" xfId="0" applyFont="1" applyFill="1" applyBorder="1" applyAlignment="1">
      <alignment vertical="center"/>
    </xf>
    <xf numFmtId="1" fontId="15" fillId="2" borderId="5" xfId="0" applyNumberFormat="1" applyFont="1" applyFill="1" applyBorder="1" applyAlignment="1"/>
    <xf numFmtId="1" fontId="15" fillId="2" borderId="59" xfId="0" applyNumberFormat="1" applyFont="1" applyFill="1" applyBorder="1" applyAlignment="1"/>
    <xf numFmtId="1" fontId="15" fillId="2" borderId="59" xfId="0" applyNumberFormat="1" applyFont="1" applyFill="1" applyBorder="1" applyAlignment="1">
      <alignment horizontal="right"/>
    </xf>
    <xf numFmtId="1" fontId="15" fillId="2" borderId="14" xfId="0" applyNumberFormat="1" applyFont="1" applyFill="1" applyBorder="1" applyAlignment="1"/>
    <xf numFmtId="0" fontId="1" fillId="2" borderId="14" xfId="0" applyFont="1" applyFill="1" applyBorder="1" applyAlignment="1"/>
    <xf numFmtId="0" fontId="1" fillId="2" borderId="6" xfId="0" applyFont="1" applyFill="1" applyBorder="1" applyAlignment="1"/>
    <xf numFmtId="0" fontId="1" fillId="2" borderId="59" xfId="0" applyFont="1" applyFill="1" applyBorder="1" applyAlignment="1"/>
    <xf numFmtId="1" fontId="16" fillId="2" borderId="5" xfId="0" applyNumberFormat="1" applyFont="1" applyFill="1" applyBorder="1" applyAlignment="1"/>
    <xf numFmtId="1" fontId="16" fillId="2" borderId="7" xfId="0" applyNumberFormat="1" applyFont="1" applyFill="1" applyBorder="1" applyAlignment="1"/>
    <xf numFmtId="1" fontId="16" fillId="2" borderId="7" xfId="0" applyNumberFormat="1" applyFont="1" applyFill="1" applyBorder="1" applyAlignment="1">
      <alignment horizontal="right"/>
    </xf>
    <xf numFmtId="1" fontId="16" fillId="2" borderId="18" xfId="0" applyNumberFormat="1" applyFont="1" applyFill="1" applyBorder="1" applyAlignment="1"/>
    <xf numFmtId="0" fontId="1" fillId="2" borderId="16" xfId="0" applyFont="1" applyFill="1" applyBorder="1" applyAlignment="1"/>
    <xf numFmtId="0" fontId="17" fillId="2" borderId="7" xfId="0" applyNumberFormat="1" applyFont="1" applyFill="1" applyBorder="1" applyAlignment="1">
      <alignment horizontal="center"/>
    </xf>
    <xf numFmtId="0" fontId="1" fillId="2" borderId="17" xfId="0" applyFont="1" applyFill="1" applyBorder="1" applyAlignment="1"/>
    <xf numFmtId="1" fontId="2" fillId="2" borderId="7" xfId="0" applyNumberFormat="1" applyFont="1" applyFill="1" applyBorder="1" applyAlignment="1">
      <alignment horizontal="center"/>
    </xf>
    <xf numFmtId="1" fontId="4" fillId="2" borderId="16" xfId="0" applyNumberFormat="1" applyFont="1" applyFill="1" applyBorder="1" applyAlignment="1">
      <alignment vertical="center"/>
    </xf>
    <xf numFmtId="1" fontId="4" fillId="2" borderId="7" xfId="0" applyNumberFormat="1" applyFont="1" applyFill="1" applyBorder="1" applyAlignment="1">
      <alignment vertical="center"/>
    </xf>
    <xf numFmtId="1" fontId="4" fillId="2" borderId="17" xfId="0" applyNumberFormat="1" applyFont="1" applyFill="1" applyBorder="1" applyAlignment="1">
      <alignment vertical="center"/>
    </xf>
    <xf numFmtId="1" fontId="4" fillId="2" borderId="7" xfId="0" applyNumberFormat="1" applyFont="1" applyFill="1" applyBorder="1" applyAlignment="1">
      <alignment horizontal="center" vertical="center"/>
    </xf>
    <xf numFmtId="0" fontId="1" fillId="2" borderId="60" xfId="0" applyFont="1" applyFill="1" applyBorder="1" applyAlignment="1">
      <alignment vertical="center"/>
    </xf>
    <xf numFmtId="0" fontId="7" fillId="2" borderId="7" xfId="0" applyNumberFormat="1" applyFont="1" applyFill="1" applyBorder="1" applyAlignment="1">
      <alignment horizontal="right"/>
    </xf>
    <xf numFmtId="1" fontId="2" fillId="4" borderId="26" xfId="0" applyNumberFormat="1" applyFont="1" applyFill="1" applyBorder="1" applyAlignment="1">
      <alignment horizontal="center" vertical="center"/>
    </xf>
    <xf numFmtId="0" fontId="11" fillId="2" borderId="27" xfId="0" applyNumberFormat="1" applyFont="1" applyFill="1" applyBorder="1" applyAlignment="1">
      <alignment horizontal="center" vertical="center"/>
    </xf>
    <xf numFmtId="1" fontId="2" fillId="4" borderId="28" xfId="0" applyNumberFormat="1" applyFont="1" applyFill="1" applyBorder="1" applyAlignment="1">
      <alignment horizontal="center" vertical="center"/>
    </xf>
    <xf numFmtId="0" fontId="7" fillId="2" borderId="62" xfId="0" applyNumberFormat="1" applyFont="1" applyFill="1" applyBorder="1" applyAlignment="1">
      <alignment horizontal="center" vertical="center"/>
    </xf>
    <xf numFmtId="1" fontId="15" fillId="2" borderId="7" xfId="0" applyNumberFormat="1" applyFont="1" applyFill="1" applyBorder="1" applyAlignment="1">
      <alignment horizontal="center"/>
    </xf>
    <xf numFmtId="0" fontId="13" fillId="2" borderId="59" xfId="0" applyNumberFormat="1" applyFont="1" applyFill="1" applyBorder="1" applyAlignment="1">
      <alignment horizontal="center" vertical="center"/>
    </xf>
    <xf numFmtId="0" fontId="1" fillId="2" borderId="63" xfId="0" applyFont="1" applyFill="1" applyBorder="1" applyAlignment="1"/>
    <xf numFmtId="0" fontId="5" fillId="3" borderId="64" xfId="0" applyNumberFormat="1" applyFont="1" applyFill="1" applyBorder="1" applyAlignment="1">
      <alignment horizontal="center" vertical="center"/>
    </xf>
    <xf numFmtId="0" fontId="13" fillId="2" borderId="7" xfId="0" applyNumberFormat="1" applyFont="1" applyFill="1" applyBorder="1" applyAlignment="1">
      <alignment horizontal="center" vertical="center"/>
    </xf>
    <xf numFmtId="0" fontId="1" fillId="2" borderId="66" xfId="0" applyFont="1" applyFill="1" applyBorder="1" applyAlignment="1"/>
    <xf numFmtId="0" fontId="5" fillId="3" borderId="67" xfId="0" applyNumberFormat="1" applyFont="1" applyFill="1" applyBorder="1" applyAlignment="1">
      <alignment horizontal="center" vertical="center"/>
    </xf>
    <xf numFmtId="0" fontId="5" fillId="3" borderId="69" xfId="0" applyNumberFormat="1" applyFont="1" applyFill="1" applyBorder="1" applyAlignment="1">
      <alignment horizontal="center" vertical="center"/>
    </xf>
    <xf numFmtId="1" fontId="7" fillId="2" borderId="7" xfId="0" applyNumberFormat="1" applyFont="1" applyFill="1" applyBorder="1" applyAlignment="1">
      <alignment horizontal="right"/>
    </xf>
    <xf numFmtId="1" fontId="15" fillId="2" borderId="7" xfId="0" applyNumberFormat="1" applyFont="1" applyFill="1" applyBorder="1" applyAlignment="1"/>
    <xf numFmtId="16" fontId="13" fillId="2" borderId="6" xfId="0" applyNumberFormat="1" applyFont="1" applyFill="1" applyBorder="1" applyAlignment="1">
      <alignment vertical="center"/>
    </xf>
    <xf numFmtId="20" fontId="13" fillId="2" borderId="6" xfId="0" applyNumberFormat="1" applyFont="1" applyFill="1" applyBorder="1" applyAlignment="1">
      <alignment vertical="center"/>
    </xf>
    <xf numFmtId="1" fontId="2" fillId="2" borderId="18" xfId="0" applyNumberFormat="1" applyFont="1" applyFill="1" applyBorder="1" applyAlignment="1"/>
    <xf numFmtId="0" fontId="11" fillId="2" borderId="27" xfId="0" applyNumberFormat="1" applyFont="1" applyFill="1" applyBorder="1" applyAlignment="1">
      <alignment horizontal="center"/>
    </xf>
    <xf numFmtId="0" fontId="7" fillId="2" borderId="62" xfId="0" applyNumberFormat="1" applyFont="1" applyFill="1" applyBorder="1" applyAlignment="1">
      <alignment horizontal="right" vertical="center"/>
    </xf>
    <xf numFmtId="1" fontId="15" fillId="2" borderId="18" xfId="0" applyNumberFormat="1" applyFont="1" applyFill="1" applyBorder="1" applyAlignment="1"/>
    <xf numFmtId="0" fontId="5" fillId="3" borderId="70" xfId="0" applyNumberFormat="1" applyFont="1" applyFill="1" applyBorder="1" applyAlignment="1">
      <alignment horizontal="center" vertical="center"/>
    </xf>
    <xf numFmtId="0" fontId="5" fillId="3" borderId="71" xfId="0" applyNumberFormat="1" applyFont="1" applyFill="1" applyBorder="1" applyAlignment="1">
      <alignment horizontal="center" vertical="center"/>
    </xf>
    <xf numFmtId="1" fontId="12" fillId="4" borderId="73" xfId="0" applyNumberFormat="1" applyFont="1" applyFill="1" applyBorder="1" applyAlignment="1">
      <alignment horizontal="center" vertical="center"/>
    </xf>
    <xf numFmtId="0" fontId="2" fillId="2" borderId="73" xfId="0" applyNumberFormat="1" applyFont="1" applyFill="1" applyBorder="1" applyAlignment="1">
      <alignment horizontal="center" vertical="center"/>
    </xf>
    <xf numFmtId="0" fontId="5" fillId="3" borderId="75" xfId="0" applyNumberFormat="1" applyFont="1" applyFill="1" applyBorder="1" applyAlignment="1">
      <alignment horizontal="center" vertical="center"/>
    </xf>
    <xf numFmtId="1" fontId="15" fillId="2" borderId="7" xfId="0" applyNumberFormat="1" applyFont="1" applyFill="1" applyBorder="1" applyAlignment="1">
      <alignment horizontal="right"/>
    </xf>
    <xf numFmtId="1" fontId="2" fillId="2" borderId="76" xfId="0" applyNumberFormat="1" applyFont="1" applyFill="1" applyBorder="1" applyAlignment="1">
      <alignment horizontal="center" vertical="center"/>
    </xf>
    <xf numFmtId="0" fontId="18" fillId="2" borderId="76" xfId="0" applyNumberFormat="1" applyFont="1" applyFill="1" applyBorder="1" applyAlignment="1">
      <alignment horizontal="center" vertical="center"/>
    </xf>
    <xf numFmtId="0" fontId="1" fillId="2" borderId="77" xfId="0" applyFont="1" applyFill="1" applyBorder="1" applyAlignment="1"/>
    <xf numFmtId="1" fontId="2" fillId="2" borderId="81" xfId="0" applyNumberFormat="1" applyFont="1" applyFill="1" applyBorder="1" applyAlignment="1">
      <alignment horizontal="center"/>
    </xf>
    <xf numFmtId="0" fontId="1" fillId="2" borderId="33" xfId="0" applyFont="1" applyFill="1" applyBorder="1" applyAlignment="1"/>
    <xf numFmtId="1" fontId="2" fillId="2" borderId="79" xfId="0" applyNumberFormat="1" applyFont="1" applyFill="1" applyBorder="1" applyAlignment="1">
      <alignment horizontal="center" vertical="center"/>
    </xf>
    <xf numFmtId="0" fontId="18" fillId="2" borderId="79" xfId="0" applyNumberFormat="1" applyFont="1" applyFill="1" applyBorder="1" applyAlignment="1">
      <alignment horizontal="center" vertical="center"/>
    </xf>
    <xf numFmtId="0" fontId="1" fillId="2" borderId="84" xfId="0" applyFont="1" applyFill="1" applyBorder="1" applyAlignment="1">
      <alignment vertical="center"/>
    </xf>
    <xf numFmtId="0" fontId="1" fillId="2" borderId="85" xfId="0" applyFont="1" applyFill="1" applyBorder="1" applyAlignment="1"/>
    <xf numFmtId="0" fontId="1" fillId="2" borderId="86" xfId="0" applyFont="1" applyFill="1" applyBorder="1" applyAlignment="1"/>
    <xf numFmtId="0" fontId="1" fillId="2" borderId="87" xfId="0" applyFont="1" applyFill="1" applyBorder="1" applyAlignment="1"/>
    <xf numFmtId="0" fontId="1" fillId="2" borderId="87" xfId="0" applyFont="1" applyFill="1" applyBorder="1" applyAlignment="1">
      <alignment vertical="center"/>
    </xf>
    <xf numFmtId="0" fontId="1" fillId="2" borderId="88" xfId="0" applyFont="1" applyFill="1" applyBorder="1" applyAlignment="1"/>
    <xf numFmtId="0" fontId="1" fillId="0" borderId="0" xfId="0" applyNumberFormat="1" applyFont="1" applyAlignment="1"/>
    <xf numFmtId="0" fontId="1" fillId="0" borderId="89" xfId="0" applyNumberFormat="1" applyFont="1" applyBorder="1" applyAlignment="1">
      <alignment horizontal="center"/>
    </xf>
    <xf numFmtId="0" fontId="1" fillId="0" borderId="90" xfId="0" applyNumberFormat="1" applyFont="1" applyBorder="1" applyAlignment="1"/>
    <xf numFmtId="1" fontId="1" fillId="0" borderId="2" xfId="0" applyNumberFormat="1" applyFont="1" applyBorder="1" applyAlignment="1"/>
    <xf numFmtId="0" fontId="1" fillId="0" borderId="2" xfId="0" applyNumberFormat="1" applyFont="1" applyBorder="1" applyAlignment="1"/>
    <xf numFmtId="0" fontId="1" fillId="0" borderId="2" xfId="0" applyFont="1" applyBorder="1" applyAlignment="1"/>
    <xf numFmtId="1" fontId="1" fillId="0" borderId="2" xfId="0" applyNumberFormat="1" applyFont="1" applyBorder="1" applyAlignment="1">
      <alignment horizontal="center"/>
    </xf>
    <xf numFmtId="0" fontId="1" fillId="0" borderId="4" xfId="0" applyFont="1" applyBorder="1" applyAlignment="1"/>
    <xf numFmtId="0" fontId="1" fillId="0" borderId="91" xfId="0" applyNumberFormat="1" applyFont="1" applyBorder="1" applyAlignment="1">
      <alignment horizontal="center"/>
    </xf>
    <xf numFmtId="0" fontId="1" fillId="0" borderId="92" xfId="0" applyNumberFormat="1" applyFont="1" applyBorder="1" applyAlignment="1"/>
    <xf numFmtId="1" fontId="1" fillId="0" borderId="93" xfId="0" applyNumberFormat="1" applyFont="1" applyBorder="1" applyAlignment="1"/>
    <xf numFmtId="1" fontId="1" fillId="0" borderId="7" xfId="0" applyNumberFormat="1" applyFont="1" applyBorder="1" applyAlignment="1"/>
    <xf numFmtId="0" fontId="1" fillId="0" borderId="7" xfId="0" applyFont="1" applyBorder="1" applyAlignment="1"/>
    <xf numFmtId="1" fontId="1" fillId="0" borderId="11" xfId="0" applyNumberFormat="1" applyFont="1" applyBorder="1" applyAlignment="1"/>
    <xf numFmtId="0" fontId="1" fillId="0" borderId="94" xfId="0" applyNumberFormat="1" applyFont="1" applyBorder="1" applyAlignment="1">
      <alignment horizontal="center"/>
    </xf>
    <xf numFmtId="0" fontId="1" fillId="0" borderId="95" xfId="0" applyNumberFormat="1" applyFont="1" applyBorder="1" applyAlignment="1"/>
    <xf numFmtId="0" fontId="1" fillId="0" borderId="11" xfId="0" applyFont="1" applyBorder="1" applyAlignment="1"/>
    <xf numFmtId="0" fontId="1" fillId="0" borderId="96" xfId="0" applyNumberFormat="1" applyFont="1" applyBorder="1" applyAlignment="1">
      <alignment horizontal="center"/>
    </xf>
    <xf numFmtId="0" fontId="1" fillId="0" borderId="97" xfId="0" applyNumberFormat="1" applyFont="1" applyBorder="1" applyAlignment="1"/>
    <xf numFmtId="1" fontId="1" fillId="0" borderId="98" xfId="0" applyNumberFormat="1" applyFont="1" applyBorder="1" applyAlignment="1"/>
    <xf numFmtId="0" fontId="1" fillId="0" borderId="87" xfId="0" applyFont="1" applyBorder="1" applyAlignment="1"/>
    <xf numFmtId="0" fontId="1" fillId="0" borderId="88" xfId="0" applyFont="1" applyBorder="1" applyAlignment="1"/>
    <xf numFmtId="164" fontId="13" fillId="2" borderId="7" xfId="0" applyNumberFormat="1" applyFont="1" applyFill="1" applyBorder="1" applyAlignment="1">
      <alignment horizontal="center" vertical="center"/>
    </xf>
    <xf numFmtId="1" fontId="2" fillId="2" borderId="82" xfId="0" applyNumberFormat="1" applyFont="1" applyFill="1" applyBorder="1" applyAlignment="1">
      <alignment horizontal="center" vertical="center"/>
    </xf>
    <xf numFmtId="1" fontId="2" fillId="2" borderId="54" xfId="0" applyNumberFormat="1" applyFont="1" applyFill="1" applyBorder="1" applyAlignment="1">
      <alignment horizontal="center" vertical="center"/>
    </xf>
    <xf numFmtId="1" fontId="2" fillId="2" borderId="83" xfId="0" applyNumberFormat="1" applyFont="1" applyFill="1" applyBorder="1" applyAlignment="1">
      <alignment horizontal="center" vertical="center"/>
    </xf>
    <xf numFmtId="0" fontId="5" fillId="3" borderId="14" xfId="0" applyNumberFormat="1" applyFont="1" applyFill="1" applyBorder="1" applyAlignment="1">
      <alignment horizontal="center" vertical="center"/>
    </xf>
    <xf numFmtId="1" fontId="5" fillId="3" borderId="14" xfId="0" applyNumberFormat="1" applyFont="1" applyFill="1" applyBorder="1" applyAlignment="1">
      <alignment horizontal="center" vertical="center"/>
    </xf>
    <xf numFmtId="16" fontId="13" fillId="2" borderId="38" xfId="0" applyNumberFormat="1" applyFont="1" applyFill="1" applyBorder="1" applyAlignment="1">
      <alignment horizontal="center" vertical="center"/>
    </xf>
    <xf numFmtId="1" fontId="4" fillId="2" borderId="17" xfId="0" applyNumberFormat="1" applyFont="1" applyFill="1" applyBorder="1" applyAlignment="1">
      <alignment horizontal="center" vertical="center"/>
    </xf>
    <xf numFmtId="0" fontId="11" fillId="2" borderId="65" xfId="0" applyNumberFormat="1" applyFont="1" applyFill="1" applyBorder="1" applyAlignment="1">
      <alignment horizontal="center" vertical="center"/>
    </xf>
    <xf numFmtId="1" fontId="11" fillId="2" borderId="38" xfId="0" applyNumberFormat="1" applyFont="1" applyFill="1" applyBorder="1" applyAlignment="1">
      <alignment horizontal="center" vertical="center"/>
    </xf>
    <xf numFmtId="1" fontId="11" fillId="2" borderId="35" xfId="0" applyNumberFormat="1" applyFont="1" applyFill="1" applyBorder="1" applyAlignment="1">
      <alignment horizontal="center" vertical="center"/>
    </xf>
    <xf numFmtId="0" fontId="11" fillId="2" borderId="37" xfId="0" applyNumberFormat="1" applyFont="1" applyFill="1" applyBorder="1" applyAlignment="1">
      <alignment horizontal="center" vertical="center"/>
    </xf>
    <xf numFmtId="1" fontId="11" fillId="2" borderId="39" xfId="0" applyNumberFormat="1" applyFont="1" applyFill="1" applyBorder="1" applyAlignment="1">
      <alignment horizontal="center" vertical="center"/>
    </xf>
    <xf numFmtId="0" fontId="11" fillId="2" borderId="68" xfId="0" applyNumberFormat="1" applyFont="1" applyFill="1" applyBorder="1" applyAlignment="1">
      <alignment horizontal="center" vertical="center"/>
    </xf>
    <xf numFmtId="1" fontId="11" fillId="2" borderId="49" xfId="0" applyNumberFormat="1" applyFont="1" applyFill="1" applyBorder="1" applyAlignment="1">
      <alignment horizontal="center" vertical="center"/>
    </xf>
    <xf numFmtId="1" fontId="11" fillId="2" borderId="46" xfId="0" applyNumberFormat="1" applyFont="1" applyFill="1" applyBorder="1" applyAlignment="1">
      <alignment horizontal="center" vertical="center"/>
    </xf>
    <xf numFmtId="164" fontId="13" fillId="2" borderId="38" xfId="0" applyNumberFormat="1" applyFont="1" applyFill="1" applyBorder="1" applyAlignment="1">
      <alignment horizontal="center" vertical="center"/>
    </xf>
    <xf numFmtId="0" fontId="11" fillId="2" borderId="48" xfId="0" applyNumberFormat="1" applyFont="1" applyFill="1" applyBorder="1" applyAlignment="1">
      <alignment horizontal="center" vertical="center"/>
    </xf>
    <xf numFmtId="1" fontId="11" fillId="2" borderId="50" xfId="0" applyNumberFormat="1" applyFont="1" applyFill="1" applyBorder="1" applyAlignment="1">
      <alignment horizontal="center" vertical="center"/>
    </xf>
    <xf numFmtId="16" fontId="13" fillId="2" borderId="7" xfId="0" applyNumberFormat="1" applyFont="1" applyFill="1" applyBorder="1" applyAlignment="1">
      <alignment horizontal="center" vertical="center"/>
    </xf>
    <xf numFmtId="16" fontId="13" fillId="2" borderId="59" xfId="0" applyNumberFormat="1" applyFont="1" applyFill="1" applyBorder="1" applyAlignment="1">
      <alignment horizontal="center" vertical="center"/>
    </xf>
    <xf numFmtId="164" fontId="13" fillId="2" borderId="59" xfId="0" applyNumberFormat="1" applyFont="1" applyFill="1" applyBorder="1" applyAlignment="1">
      <alignment horizontal="center" vertical="center"/>
    </xf>
    <xf numFmtId="0" fontId="2" fillId="4" borderId="78" xfId="0" applyNumberFormat="1" applyFont="1" applyFill="1" applyBorder="1" applyAlignment="1">
      <alignment horizontal="center" vertical="center"/>
    </xf>
    <xf numFmtId="1" fontId="2" fillId="4" borderId="79" xfId="0" applyNumberFormat="1" applyFont="1" applyFill="1" applyBorder="1" applyAlignment="1">
      <alignment horizontal="center" vertical="center"/>
    </xf>
    <xf numFmtId="1" fontId="2" fillId="4" borderId="80" xfId="0" applyNumberFormat="1" applyFont="1" applyFill="1" applyBorder="1" applyAlignment="1">
      <alignment horizontal="center" vertical="center"/>
    </xf>
    <xf numFmtId="0" fontId="5" fillId="3" borderId="13" xfId="0" applyNumberFormat="1" applyFont="1" applyFill="1" applyBorder="1" applyAlignment="1">
      <alignment horizontal="center" vertical="center"/>
    </xf>
    <xf numFmtId="1" fontId="5" fillId="3" borderId="15" xfId="0" applyNumberFormat="1" applyFont="1" applyFill="1" applyBorder="1" applyAlignment="1">
      <alignment horizontal="center" vertical="center"/>
    </xf>
    <xf numFmtId="0" fontId="8" fillId="2" borderId="16" xfId="0" applyNumberFormat="1" applyFont="1" applyFill="1" applyBorder="1" applyAlignment="1">
      <alignment horizontal="left" vertical="center"/>
    </xf>
    <xf numFmtId="1" fontId="8" fillId="2" borderId="7" xfId="0" applyNumberFormat="1" applyFont="1" applyFill="1" applyBorder="1" applyAlignment="1">
      <alignment horizontal="left" vertical="center"/>
    </xf>
    <xf numFmtId="1" fontId="8" fillId="2" borderId="17" xfId="0" applyNumberFormat="1" applyFont="1" applyFill="1" applyBorder="1" applyAlignment="1">
      <alignment horizontal="left" vertical="center"/>
    </xf>
    <xf numFmtId="1" fontId="4" fillId="2" borderId="2" xfId="0" applyNumberFormat="1" applyFont="1" applyFill="1" applyBorder="1" applyAlignment="1">
      <alignment horizontal="center"/>
    </xf>
    <xf numFmtId="16" fontId="13" fillId="2" borderId="24" xfId="0" applyNumberFormat="1" applyFont="1" applyFill="1" applyBorder="1" applyAlignment="1">
      <alignment horizontal="center" vertical="center"/>
    </xf>
    <xf numFmtId="164" fontId="13" fillId="2" borderId="24" xfId="0" applyNumberFormat="1" applyFont="1" applyFill="1" applyBorder="1" applyAlignment="1">
      <alignment horizontal="center" vertical="center"/>
    </xf>
    <xf numFmtId="0" fontId="11" fillId="2" borderId="23" xfId="0" applyNumberFormat="1" applyFont="1" applyFill="1" applyBorder="1" applyAlignment="1">
      <alignment horizontal="center" vertical="center"/>
    </xf>
    <xf numFmtId="1" fontId="11" fillId="2" borderId="24" xfId="0" applyNumberFormat="1" applyFont="1" applyFill="1" applyBorder="1" applyAlignment="1">
      <alignment horizontal="center" vertical="center"/>
    </xf>
    <xf numFmtId="1" fontId="11" fillId="2" borderId="25" xfId="0" applyNumberFormat="1" applyFont="1" applyFill="1" applyBorder="1" applyAlignment="1">
      <alignment horizontal="center" vertical="center"/>
    </xf>
    <xf numFmtId="16" fontId="13" fillId="2" borderId="49" xfId="0" applyNumberFormat="1" applyFont="1" applyFill="1" applyBorder="1" applyAlignment="1">
      <alignment horizontal="center" vertical="center"/>
    </xf>
    <xf numFmtId="0" fontId="11" fillId="2" borderId="61" xfId="0" applyNumberFormat="1" applyFont="1" applyFill="1" applyBorder="1" applyAlignment="1">
      <alignment horizontal="center" vertical="center"/>
    </xf>
    <xf numFmtId="1" fontId="11" fillId="2" borderId="21" xfId="0" applyNumberFormat="1" applyFont="1" applyFill="1" applyBorder="1" applyAlignment="1">
      <alignment horizontal="center" vertical="center"/>
    </xf>
    <xf numFmtId="164" fontId="13" fillId="2" borderId="49" xfId="0" applyNumberFormat="1" applyFont="1" applyFill="1" applyBorder="1" applyAlignment="1">
      <alignment horizontal="center" vertical="center"/>
    </xf>
    <xf numFmtId="0" fontId="5" fillId="3" borderId="61" xfId="0" applyNumberFormat="1" applyFont="1" applyFill="1" applyBorder="1" applyAlignment="1">
      <alignment horizontal="center" vertical="center"/>
    </xf>
    <xf numFmtId="1" fontId="5" fillId="3" borderId="24" xfId="0" applyNumberFormat="1" applyFont="1" applyFill="1" applyBorder="1" applyAlignment="1">
      <alignment horizontal="center" vertical="center"/>
    </xf>
    <xf numFmtId="1" fontId="5" fillId="3" borderId="25" xfId="0" applyNumberFormat="1" applyFont="1" applyFill="1" applyBorder="1" applyAlignment="1">
      <alignment horizontal="center" vertical="center"/>
    </xf>
    <xf numFmtId="0" fontId="11" fillId="2" borderId="13" xfId="0" applyNumberFormat="1" applyFont="1" applyFill="1" applyBorder="1" applyAlignment="1">
      <alignment horizontal="center" vertical="center"/>
    </xf>
    <xf numFmtId="1" fontId="11" fillId="2" borderId="14" xfId="0" applyNumberFormat="1" applyFont="1" applyFill="1" applyBorder="1" applyAlignment="1">
      <alignment horizontal="center" vertical="center"/>
    </xf>
    <xf numFmtId="1" fontId="11" fillId="2" borderId="72" xfId="0" applyNumberFormat="1" applyFont="1" applyFill="1" applyBorder="1" applyAlignment="1">
      <alignment horizontal="center" vertical="center"/>
    </xf>
    <xf numFmtId="0" fontId="11" fillId="2" borderId="74" xfId="0" applyNumberFormat="1" applyFont="1" applyFill="1" applyBorder="1" applyAlignment="1">
      <alignment horizontal="center" vertical="center"/>
    </xf>
    <xf numFmtId="1" fontId="11" fillId="2" borderId="15" xfId="0" applyNumberFormat="1" applyFont="1" applyFill="1" applyBorder="1" applyAlignment="1">
      <alignment horizontal="center" vertical="center"/>
    </xf>
    <xf numFmtId="0" fontId="5" fillId="3" borderId="14" xfId="0" applyNumberFormat="1" applyFont="1" applyFill="1" applyBorder="1" applyAlignment="1">
      <alignment horizontal="left" vertical="center"/>
    </xf>
    <xf numFmtId="1" fontId="5" fillId="3" borderId="14" xfId="0" applyNumberFormat="1" applyFont="1" applyFill="1" applyBorder="1" applyAlignment="1">
      <alignment horizontal="left" vertical="center"/>
    </xf>
    <xf numFmtId="0" fontId="3" fillId="2" borderId="2" xfId="0" applyNumberFormat="1" applyFont="1" applyFill="1" applyBorder="1" applyAlignment="1">
      <alignment horizontal="center" vertical="center"/>
    </xf>
    <xf numFmtId="1" fontId="3" fillId="2" borderId="2" xfId="0" applyNumberFormat="1" applyFont="1" applyFill="1" applyBorder="1" applyAlignment="1">
      <alignment horizontal="center" vertical="center"/>
    </xf>
    <xf numFmtId="1" fontId="3" fillId="2" borderId="6" xfId="0" applyNumberFormat="1" applyFont="1" applyFill="1" applyBorder="1" applyAlignment="1">
      <alignment horizontal="center" vertical="center"/>
    </xf>
    <xf numFmtId="1" fontId="3" fillId="2" borderId="7" xfId="0" applyNumberFormat="1" applyFont="1" applyFill="1" applyBorder="1" applyAlignment="1">
      <alignment horizontal="center" vertical="center"/>
    </xf>
    <xf numFmtId="0" fontId="8" fillId="2" borderId="16" xfId="0" applyNumberFormat="1" applyFont="1" applyFill="1" applyBorder="1" applyAlignment="1">
      <alignment horizontal="center" vertical="center"/>
    </xf>
    <xf numFmtId="1" fontId="8" fillId="2" borderId="7" xfId="0" applyNumberFormat="1" applyFont="1" applyFill="1" applyBorder="1" applyAlignment="1">
      <alignment horizontal="center" vertical="center"/>
    </xf>
    <xf numFmtId="1" fontId="8" fillId="2" borderId="17" xfId="0" applyNumberFormat="1" applyFont="1" applyFill="1" applyBorder="1" applyAlignment="1">
      <alignment horizontal="center" vertical="center"/>
    </xf>
    <xf numFmtId="1" fontId="8" fillId="2" borderId="18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333399"/>
      <rgbColor rgb="FF7E4C02"/>
      <rgbColor rgb="FF6F4205"/>
      <rgbColor rgb="FF3366FF"/>
      <rgbColor rgb="FF0000FF"/>
      <rgbColor rgb="FFFFFFCC"/>
      <rgbColor rgb="FFFDFABB"/>
      <rgbColor rgb="FFFF0000"/>
      <rgbColor rgb="FF0033CC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20" Type="http://schemas.openxmlformats.org/officeDocument/2006/relationships/image" Target="../media/image20.png"/><Relationship Id="rId21" Type="http://schemas.openxmlformats.org/officeDocument/2006/relationships/image" Target="../media/image21.jpg"/><Relationship Id="rId22" Type="http://schemas.openxmlformats.org/officeDocument/2006/relationships/image" Target="../media/image22.png"/><Relationship Id="rId23" Type="http://schemas.openxmlformats.org/officeDocument/2006/relationships/image" Target="../media/image23.png"/><Relationship Id="rId24" Type="http://schemas.openxmlformats.org/officeDocument/2006/relationships/image" Target="../media/image24.png"/><Relationship Id="rId25" Type="http://schemas.openxmlformats.org/officeDocument/2006/relationships/image" Target="../media/image25.png"/><Relationship Id="rId26" Type="http://schemas.openxmlformats.org/officeDocument/2006/relationships/image" Target="../media/image26.png"/><Relationship Id="rId27" Type="http://schemas.openxmlformats.org/officeDocument/2006/relationships/image" Target="../media/image27.png"/><Relationship Id="rId28" Type="http://schemas.openxmlformats.org/officeDocument/2006/relationships/image" Target="../media/image28.jpg"/><Relationship Id="rId29" Type="http://schemas.openxmlformats.org/officeDocument/2006/relationships/image" Target="../media/image29.jpg"/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Relationship Id="rId30" Type="http://schemas.openxmlformats.org/officeDocument/2006/relationships/image" Target="../media/image30.png"/><Relationship Id="rId31" Type="http://schemas.openxmlformats.org/officeDocument/2006/relationships/image" Target="../media/image31.jpg"/><Relationship Id="rId32" Type="http://schemas.openxmlformats.org/officeDocument/2006/relationships/image" Target="../media/image32.jpg"/><Relationship Id="rId9" Type="http://schemas.openxmlformats.org/officeDocument/2006/relationships/image" Target="../media/image9.png"/><Relationship Id="rId6" Type="http://schemas.openxmlformats.org/officeDocument/2006/relationships/image" Target="../media/image6.png"/><Relationship Id="rId7" Type="http://schemas.openxmlformats.org/officeDocument/2006/relationships/image" Target="../media/image7.png"/><Relationship Id="rId8" Type="http://schemas.openxmlformats.org/officeDocument/2006/relationships/image" Target="../media/image8.png"/><Relationship Id="rId33" Type="http://schemas.openxmlformats.org/officeDocument/2006/relationships/image" Target="../media/image33.png"/><Relationship Id="rId34" Type="http://schemas.openxmlformats.org/officeDocument/2006/relationships/image" Target="../media/image34.png"/><Relationship Id="rId35" Type="http://schemas.openxmlformats.org/officeDocument/2006/relationships/image" Target="../media/image35.jpg"/><Relationship Id="rId36" Type="http://schemas.openxmlformats.org/officeDocument/2006/relationships/image" Target="../media/image36.png"/><Relationship Id="rId10" Type="http://schemas.openxmlformats.org/officeDocument/2006/relationships/image" Target="../media/image10.png"/><Relationship Id="rId11" Type="http://schemas.openxmlformats.org/officeDocument/2006/relationships/image" Target="../media/image11.png"/><Relationship Id="rId12" Type="http://schemas.openxmlformats.org/officeDocument/2006/relationships/image" Target="../media/image12.png"/><Relationship Id="rId13" Type="http://schemas.openxmlformats.org/officeDocument/2006/relationships/image" Target="../media/image13.png"/><Relationship Id="rId14" Type="http://schemas.openxmlformats.org/officeDocument/2006/relationships/image" Target="../media/image14.png"/><Relationship Id="rId15" Type="http://schemas.openxmlformats.org/officeDocument/2006/relationships/image" Target="../media/image15.jpg"/><Relationship Id="rId16" Type="http://schemas.openxmlformats.org/officeDocument/2006/relationships/image" Target="../media/image16.jpg"/><Relationship Id="rId17" Type="http://schemas.openxmlformats.org/officeDocument/2006/relationships/image" Target="../media/image17.jpg"/><Relationship Id="rId18" Type="http://schemas.openxmlformats.org/officeDocument/2006/relationships/image" Target="../media/image18.png"/><Relationship Id="rId19" Type="http://schemas.openxmlformats.org/officeDocument/2006/relationships/image" Target="../media/image19.jpg"/><Relationship Id="rId37" Type="http://schemas.openxmlformats.org/officeDocument/2006/relationships/image" Target="../media/image37.png"/><Relationship Id="rId38" Type="http://schemas.openxmlformats.org/officeDocument/2006/relationships/image" Target="../media/image38.jpg"/><Relationship Id="rId39" Type="http://schemas.openxmlformats.org/officeDocument/2006/relationships/image" Target="../media/image39.png"/><Relationship Id="rId40" Type="http://schemas.openxmlformats.org/officeDocument/2006/relationships/image" Target="../media/image40.png"/></Relationships>
</file>

<file path=xl/drawings/_rels/drawing2.xml.rels><?xml version="1.0" encoding="UTF-8" standalone="yes"?>
<Relationships xmlns="http://schemas.openxmlformats.org/package/2006/relationships"><Relationship Id="rId9" Type="http://schemas.openxmlformats.org/officeDocument/2006/relationships/image" Target="../media/image41.png"/><Relationship Id="rId20" Type="http://schemas.openxmlformats.org/officeDocument/2006/relationships/image" Target="../media/image43.jpg"/><Relationship Id="rId21" Type="http://schemas.openxmlformats.org/officeDocument/2006/relationships/image" Target="../media/image24.png"/><Relationship Id="rId22" Type="http://schemas.openxmlformats.org/officeDocument/2006/relationships/image" Target="../media/image35.jpg"/><Relationship Id="rId23" Type="http://schemas.openxmlformats.org/officeDocument/2006/relationships/image" Target="../media/image37.png"/><Relationship Id="rId24" Type="http://schemas.openxmlformats.org/officeDocument/2006/relationships/image" Target="../media/image38.jpg"/><Relationship Id="rId25" Type="http://schemas.openxmlformats.org/officeDocument/2006/relationships/image" Target="../media/image30.png"/><Relationship Id="rId26" Type="http://schemas.openxmlformats.org/officeDocument/2006/relationships/image" Target="../media/image44.jpg"/><Relationship Id="rId27" Type="http://schemas.openxmlformats.org/officeDocument/2006/relationships/image" Target="../media/image32.jpg"/><Relationship Id="rId28" Type="http://schemas.openxmlformats.org/officeDocument/2006/relationships/image" Target="../media/image33.png"/><Relationship Id="rId29" Type="http://schemas.openxmlformats.org/officeDocument/2006/relationships/image" Target="../media/image26.png"/><Relationship Id="rId30" Type="http://schemas.openxmlformats.org/officeDocument/2006/relationships/image" Target="../media/image27.png"/><Relationship Id="rId31" Type="http://schemas.openxmlformats.org/officeDocument/2006/relationships/image" Target="../media/image28.jpg"/><Relationship Id="rId32" Type="http://schemas.openxmlformats.org/officeDocument/2006/relationships/image" Target="../media/image29.jpg"/><Relationship Id="rId10" Type="http://schemas.openxmlformats.org/officeDocument/2006/relationships/image" Target="../media/image42.png"/><Relationship Id="rId11" Type="http://schemas.openxmlformats.org/officeDocument/2006/relationships/image" Target="../media/image14.png"/><Relationship Id="rId12" Type="http://schemas.openxmlformats.org/officeDocument/2006/relationships/image" Target="../media/image15.jpg"/><Relationship Id="rId13" Type="http://schemas.openxmlformats.org/officeDocument/2006/relationships/image" Target="../media/image16.jpg"/><Relationship Id="rId14" Type="http://schemas.openxmlformats.org/officeDocument/2006/relationships/image" Target="../media/image17.jpg"/><Relationship Id="rId15" Type="http://schemas.openxmlformats.org/officeDocument/2006/relationships/image" Target="../media/image18.png"/><Relationship Id="rId16" Type="http://schemas.openxmlformats.org/officeDocument/2006/relationships/image" Target="../media/image19.jpg"/><Relationship Id="rId17" Type="http://schemas.openxmlformats.org/officeDocument/2006/relationships/image" Target="../media/image21.jpg"/><Relationship Id="rId18" Type="http://schemas.openxmlformats.org/officeDocument/2006/relationships/image" Target="../media/image22.png"/><Relationship Id="rId19" Type="http://schemas.openxmlformats.org/officeDocument/2006/relationships/image" Target="../media/image23.png"/><Relationship Id="rId1" Type="http://schemas.openxmlformats.org/officeDocument/2006/relationships/image" Target="../media/image4.png"/><Relationship Id="rId2" Type="http://schemas.openxmlformats.org/officeDocument/2006/relationships/image" Target="../media/image5.png"/><Relationship Id="rId3" Type="http://schemas.openxmlformats.org/officeDocument/2006/relationships/image" Target="../media/image6.png"/><Relationship Id="rId4" Type="http://schemas.openxmlformats.org/officeDocument/2006/relationships/image" Target="../media/image3.png"/><Relationship Id="rId5" Type="http://schemas.openxmlformats.org/officeDocument/2006/relationships/image" Target="../media/image8.png"/><Relationship Id="rId6" Type="http://schemas.openxmlformats.org/officeDocument/2006/relationships/image" Target="../media/image11.png"/><Relationship Id="rId7" Type="http://schemas.openxmlformats.org/officeDocument/2006/relationships/image" Target="../media/image9.png"/><Relationship Id="rId8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101550</xdr:colOff>
      <xdr:row>2</xdr:row>
      <xdr:rowOff>49700</xdr:rowOff>
    </xdr:from>
    <xdr:to>
      <xdr:col>0</xdr:col>
      <xdr:colOff>927199</xdr:colOff>
      <xdr:row>6</xdr:row>
      <xdr:rowOff>74000</xdr:rowOff>
    </xdr:to>
    <xdr:pic>
      <xdr:nvPicPr>
        <xdr:cNvPr id="2" name="image.png"/>
        <xdr:cNvPicPr/>
      </xdr:nvPicPr>
      <xdr:blipFill rotWithShape="1">
        <a:blip xmlns:r="http://schemas.openxmlformats.org/officeDocument/2006/relationships" r:embed="rId1">
          <a:extLst/>
        </a:blip>
        <a:srcRect/>
        <a:stretch>
          <a:fillRect/>
        </a:stretch>
      </xdr:blipFill>
      <xdr:spPr>
        <a:xfrm>
          <a:off x="101550" y="621200"/>
          <a:ext cx="825650" cy="976801"/>
        </a:xfrm>
        <a:prstGeom prst="rect">
          <a:avLst/>
        </a:prstGeom>
        <a:noFill/>
        <a:ln>
          <a:noFill/>
        </a:ln>
        <a:effectLst/>
        <a:extLst/>
      </xdr:spPr>
    </xdr:pic>
    <xdr:clientData/>
  </xdr:twoCellAnchor>
  <xdr:twoCellAnchor>
    <xdr:from>
      <xdr:col>1</xdr:col>
      <xdr:colOff>50713</xdr:colOff>
      <xdr:row>5</xdr:row>
      <xdr:rowOff>5299</xdr:rowOff>
    </xdr:from>
    <xdr:to>
      <xdr:col>2</xdr:col>
      <xdr:colOff>25598</xdr:colOff>
      <xdr:row>5</xdr:row>
      <xdr:rowOff>209550</xdr:rowOff>
    </xdr:to>
    <xdr:pic>
      <xdr:nvPicPr>
        <xdr:cNvPr id="3" name="image.png"/>
        <xdr:cNvPicPr/>
      </xdr:nvPicPr>
      <xdr:blipFill rotWithShape="1">
        <a:blip xmlns:r="http://schemas.openxmlformats.org/officeDocument/2006/relationships" r:embed="rId2">
          <a:extLst/>
        </a:blip>
        <a:srcRect/>
        <a:stretch>
          <a:fillRect/>
        </a:stretch>
      </xdr:blipFill>
      <xdr:spPr>
        <a:xfrm>
          <a:off x="1181013" y="1281649"/>
          <a:ext cx="343186" cy="204251"/>
        </a:xfrm>
        <a:prstGeom prst="rect">
          <a:avLst/>
        </a:prstGeom>
        <a:noFill/>
        <a:ln>
          <a:noFill/>
        </a:ln>
        <a:effectLst/>
        <a:extLst/>
      </xdr:spPr>
    </xdr:pic>
    <xdr:clientData/>
  </xdr:twoCellAnchor>
  <xdr:twoCellAnchor>
    <xdr:from>
      <xdr:col>7</xdr:col>
      <xdr:colOff>0</xdr:colOff>
      <xdr:row>6</xdr:row>
      <xdr:rowOff>240250</xdr:rowOff>
    </xdr:from>
    <xdr:to>
      <xdr:col>7</xdr:col>
      <xdr:colOff>304911</xdr:colOff>
      <xdr:row>7</xdr:row>
      <xdr:rowOff>196850</xdr:rowOff>
    </xdr:to>
    <xdr:pic>
      <xdr:nvPicPr>
        <xdr:cNvPr id="4" name="image.png"/>
        <xdr:cNvPicPr/>
      </xdr:nvPicPr>
      <xdr:blipFill rotWithShape="1">
        <a:blip xmlns:r="http://schemas.openxmlformats.org/officeDocument/2006/relationships" r:embed="rId2">
          <a:extLst/>
        </a:blip>
        <a:srcRect/>
        <a:stretch>
          <a:fillRect/>
        </a:stretch>
      </xdr:blipFill>
      <xdr:spPr>
        <a:xfrm>
          <a:off x="4343400" y="1764250"/>
          <a:ext cx="304912" cy="204250"/>
        </a:xfrm>
        <a:prstGeom prst="rect">
          <a:avLst/>
        </a:prstGeom>
        <a:noFill/>
        <a:ln>
          <a:noFill/>
        </a:ln>
        <a:effectLst/>
        <a:extLst/>
      </xdr:spPr>
    </xdr:pic>
    <xdr:clientData/>
  </xdr:twoCellAnchor>
  <xdr:twoCellAnchor>
    <xdr:from>
      <xdr:col>1</xdr:col>
      <xdr:colOff>50713</xdr:colOff>
      <xdr:row>3</xdr:row>
      <xdr:rowOff>18000</xdr:rowOff>
    </xdr:from>
    <xdr:to>
      <xdr:col>2</xdr:col>
      <xdr:colOff>25598</xdr:colOff>
      <xdr:row>3</xdr:row>
      <xdr:rowOff>222250</xdr:rowOff>
    </xdr:to>
    <xdr:pic>
      <xdr:nvPicPr>
        <xdr:cNvPr id="5" name="image.png"/>
        <xdr:cNvPicPr/>
      </xdr:nvPicPr>
      <xdr:blipFill rotWithShape="1">
        <a:blip xmlns:r="http://schemas.openxmlformats.org/officeDocument/2006/relationships" r:embed="rId3">
          <a:extLst/>
        </a:blip>
        <a:srcRect/>
        <a:stretch>
          <a:fillRect/>
        </a:stretch>
      </xdr:blipFill>
      <xdr:spPr>
        <a:xfrm>
          <a:off x="1181013" y="799050"/>
          <a:ext cx="343186" cy="204250"/>
        </a:xfrm>
        <a:prstGeom prst="rect">
          <a:avLst/>
        </a:prstGeom>
        <a:noFill/>
        <a:ln>
          <a:noFill/>
        </a:ln>
        <a:effectLst/>
        <a:extLst/>
      </xdr:spPr>
    </xdr:pic>
    <xdr:clientData/>
  </xdr:twoCellAnchor>
  <xdr:twoCellAnchor>
    <xdr:from>
      <xdr:col>7</xdr:col>
      <xdr:colOff>0</xdr:colOff>
      <xdr:row>3</xdr:row>
      <xdr:rowOff>18000</xdr:rowOff>
    </xdr:from>
    <xdr:to>
      <xdr:col>7</xdr:col>
      <xdr:colOff>304911</xdr:colOff>
      <xdr:row>3</xdr:row>
      <xdr:rowOff>205149</xdr:rowOff>
    </xdr:to>
    <xdr:pic>
      <xdr:nvPicPr>
        <xdr:cNvPr id="6" name="image.png"/>
        <xdr:cNvPicPr/>
      </xdr:nvPicPr>
      <xdr:blipFill rotWithShape="1">
        <a:blip xmlns:r="http://schemas.openxmlformats.org/officeDocument/2006/relationships" r:embed="rId4">
          <a:extLst/>
        </a:blip>
        <a:srcRect/>
        <a:stretch>
          <a:fillRect/>
        </a:stretch>
      </xdr:blipFill>
      <xdr:spPr>
        <a:xfrm>
          <a:off x="4343400" y="799050"/>
          <a:ext cx="304912" cy="187150"/>
        </a:xfrm>
        <a:prstGeom prst="rect">
          <a:avLst/>
        </a:prstGeom>
        <a:noFill/>
        <a:ln>
          <a:noFill/>
        </a:ln>
        <a:effectLst/>
        <a:extLst/>
      </xdr:spPr>
    </xdr:pic>
    <xdr:clientData/>
  </xdr:twoCellAnchor>
  <xdr:twoCellAnchor>
    <xdr:from>
      <xdr:col>7</xdr:col>
      <xdr:colOff>0</xdr:colOff>
      <xdr:row>5</xdr:row>
      <xdr:rowOff>246599</xdr:rowOff>
    </xdr:from>
    <xdr:to>
      <xdr:col>7</xdr:col>
      <xdr:colOff>304911</xdr:colOff>
      <xdr:row>6</xdr:row>
      <xdr:rowOff>186100</xdr:rowOff>
    </xdr:to>
    <xdr:pic>
      <xdr:nvPicPr>
        <xdr:cNvPr id="7" name="image.png"/>
        <xdr:cNvPicPr/>
      </xdr:nvPicPr>
      <xdr:blipFill rotWithShape="1">
        <a:blip xmlns:r="http://schemas.openxmlformats.org/officeDocument/2006/relationships" r:embed="rId4">
          <a:extLst/>
        </a:blip>
        <a:srcRect/>
        <a:stretch>
          <a:fillRect/>
        </a:stretch>
      </xdr:blipFill>
      <xdr:spPr>
        <a:xfrm>
          <a:off x="4343400" y="1522949"/>
          <a:ext cx="304912" cy="187152"/>
        </a:xfrm>
        <a:prstGeom prst="rect">
          <a:avLst/>
        </a:prstGeom>
        <a:noFill/>
        <a:ln>
          <a:noFill/>
        </a:ln>
        <a:effectLst/>
        <a:extLst/>
      </xdr:spPr>
    </xdr:pic>
    <xdr:clientData/>
  </xdr:twoCellAnchor>
  <xdr:twoCellAnchor>
    <xdr:from>
      <xdr:col>1</xdr:col>
      <xdr:colOff>50713</xdr:colOff>
      <xdr:row>7</xdr:row>
      <xdr:rowOff>233900</xdr:rowOff>
    </xdr:from>
    <xdr:to>
      <xdr:col>2</xdr:col>
      <xdr:colOff>25598</xdr:colOff>
      <xdr:row>8</xdr:row>
      <xdr:rowOff>173400</xdr:rowOff>
    </xdr:to>
    <xdr:pic>
      <xdr:nvPicPr>
        <xdr:cNvPr id="8" name="image.png"/>
        <xdr:cNvPicPr/>
      </xdr:nvPicPr>
      <xdr:blipFill rotWithShape="1">
        <a:blip xmlns:r="http://schemas.openxmlformats.org/officeDocument/2006/relationships" r:embed="rId4">
          <a:extLst/>
        </a:blip>
        <a:srcRect/>
        <a:stretch>
          <a:fillRect/>
        </a:stretch>
      </xdr:blipFill>
      <xdr:spPr>
        <a:xfrm>
          <a:off x="1181013" y="2005550"/>
          <a:ext cx="343186" cy="187151"/>
        </a:xfrm>
        <a:prstGeom prst="rect">
          <a:avLst/>
        </a:prstGeom>
        <a:noFill/>
        <a:ln>
          <a:noFill/>
        </a:ln>
        <a:effectLst/>
        <a:extLst/>
      </xdr:spPr>
    </xdr:pic>
    <xdr:clientData/>
  </xdr:twoCellAnchor>
  <xdr:twoCellAnchor>
    <xdr:from>
      <xdr:col>1</xdr:col>
      <xdr:colOff>50713</xdr:colOff>
      <xdr:row>4</xdr:row>
      <xdr:rowOff>11649</xdr:rowOff>
    </xdr:from>
    <xdr:to>
      <xdr:col>2</xdr:col>
      <xdr:colOff>25598</xdr:colOff>
      <xdr:row>4</xdr:row>
      <xdr:rowOff>228250</xdr:rowOff>
    </xdr:to>
    <xdr:pic>
      <xdr:nvPicPr>
        <xdr:cNvPr id="9" name="image.png"/>
        <xdr:cNvPicPr/>
      </xdr:nvPicPr>
      <xdr:blipFill rotWithShape="1">
        <a:blip xmlns:r="http://schemas.openxmlformats.org/officeDocument/2006/relationships" r:embed="rId5">
          <a:extLst/>
        </a:blip>
        <a:srcRect/>
        <a:stretch>
          <a:fillRect/>
        </a:stretch>
      </xdr:blipFill>
      <xdr:spPr>
        <a:xfrm>
          <a:off x="1181013" y="1040349"/>
          <a:ext cx="343186" cy="216602"/>
        </a:xfrm>
        <a:prstGeom prst="rect">
          <a:avLst/>
        </a:prstGeom>
        <a:noFill/>
        <a:ln>
          <a:noFill/>
        </a:ln>
        <a:effectLst/>
        <a:extLst/>
      </xdr:spPr>
    </xdr:pic>
    <xdr:clientData/>
  </xdr:twoCellAnchor>
  <xdr:twoCellAnchor>
    <xdr:from>
      <xdr:col>7</xdr:col>
      <xdr:colOff>0</xdr:colOff>
      <xdr:row>5</xdr:row>
      <xdr:rowOff>5299</xdr:rowOff>
    </xdr:from>
    <xdr:to>
      <xdr:col>7</xdr:col>
      <xdr:colOff>292224</xdr:colOff>
      <xdr:row>5</xdr:row>
      <xdr:rowOff>221900</xdr:rowOff>
    </xdr:to>
    <xdr:pic>
      <xdr:nvPicPr>
        <xdr:cNvPr id="10" name="image.png"/>
        <xdr:cNvPicPr/>
      </xdr:nvPicPr>
      <xdr:blipFill rotWithShape="1">
        <a:blip xmlns:r="http://schemas.openxmlformats.org/officeDocument/2006/relationships" r:embed="rId5">
          <a:extLst/>
        </a:blip>
        <a:srcRect/>
        <a:stretch>
          <a:fillRect/>
        </a:stretch>
      </xdr:blipFill>
      <xdr:spPr>
        <a:xfrm>
          <a:off x="4343400" y="1281649"/>
          <a:ext cx="292225" cy="216602"/>
        </a:xfrm>
        <a:prstGeom prst="rect">
          <a:avLst/>
        </a:prstGeom>
        <a:noFill/>
        <a:ln>
          <a:noFill/>
        </a:ln>
        <a:effectLst/>
        <a:extLst/>
      </xdr:spPr>
    </xdr:pic>
    <xdr:clientData/>
  </xdr:twoCellAnchor>
  <xdr:twoCellAnchor>
    <xdr:from>
      <xdr:col>7</xdr:col>
      <xdr:colOff>0</xdr:colOff>
      <xdr:row>7</xdr:row>
      <xdr:rowOff>233900</xdr:rowOff>
    </xdr:from>
    <xdr:to>
      <xdr:col>7</xdr:col>
      <xdr:colOff>292224</xdr:colOff>
      <xdr:row>8</xdr:row>
      <xdr:rowOff>203300</xdr:rowOff>
    </xdr:to>
    <xdr:pic>
      <xdr:nvPicPr>
        <xdr:cNvPr id="11" name="image.png"/>
        <xdr:cNvPicPr/>
      </xdr:nvPicPr>
      <xdr:blipFill rotWithShape="1">
        <a:blip xmlns:r="http://schemas.openxmlformats.org/officeDocument/2006/relationships" r:embed="rId5">
          <a:extLst/>
        </a:blip>
        <a:srcRect/>
        <a:stretch>
          <a:fillRect/>
        </a:stretch>
      </xdr:blipFill>
      <xdr:spPr>
        <a:xfrm>
          <a:off x="4343400" y="2005550"/>
          <a:ext cx="292225" cy="217050"/>
        </a:xfrm>
        <a:prstGeom prst="rect">
          <a:avLst/>
        </a:prstGeom>
        <a:noFill/>
        <a:ln>
          <a:noFill/>
        </a:ln>
        <a:effectLst/>
        <a:extLst/>
      </xdr:spPr>
    </xdr:pic>
    <xdr:clientData/>
  </xdr:twoCellAnchor>
  <xdr:twoCellAnchor>
    <xdr:from>
      <xdr:col>1</xdr:col>
      <xdr:colOff>50713</xdr:colOff>
      <xdr:row>5</xdr:row>
      <xdr:rowOff>246599</xdr:rowOff>
    </xdr:from>
    <xdr:to>
      <xdr:col>2</xdr:col>
      <xdr:colOff>25598</xdr:colOff>
      <xdr:row>6</xdr:row>
      <xdr:rowOff>186100</xdr:rowOff>
    </xdr:to>
    <xdr:pic>
      <xdr:nvPicPr>
        <xdr:cNvPr id="12" name="image.png"/>
        <xdr:cNvPicPr/>
      </xdr:nvPicPr>
      <xdr:blipFill rotWithShape="1">
        <a:blip xmlns:r="http://schemas.openxmlformats.org/officeDocument/2006/relationships" r:embed="rId6">
          <a:extLst/>
        </a:blip>
        <a:srcRect/>
        <a:stretch>
          <a:fillRect/>
        </a:stretch>
      </xdr:blipFill>
      <xdr:spPr>
        <a:xfrm>
          <a:off x="1181013" y="1522949"/>
          <a:ext cx="343186" cy="187152"/>
        </a:xfrm>
        <a:prstGeom prst="rect">
          <a:avLst/>
        </a:prstGeom>
        <a:noFill/>
        <a:ln>
          <a:noFill/>
        </a:ln>
        <a:effectLst/>
        <a:extLst/>
      </xdr:spPr>
    </xdr:pic>
    <xdr:clientData/>
  </xdr:twoCellAnchor>
  <xdr:twoCellAnchor>
    <xdr:from>
      <xdr:col>1</xdr:col>
      <xdr:colOff>50713</xdr:colOff>
      <xdr:row>6</xdr:row>
      <xdr:rowOff>240250</xdr:rowOff>
    </xdr:from>
    <xdr:to>
      <xdr:col>2</xdr:col>
      <xdr:colOff>25598</xdr:colOff>
      <xdr:row>7</xdr:row>
      <xdr:rowOff>179750</xdr:rowOff>
    </xdr:to>
    <xdr:pic>
      <xdr:nvPicPr>
        <xdr:cNvPr id="13" name="image.png"/>
        <xdr:cNvPicPr/>
      </xdr:nvPicPr>
      <xdr:blipFill rotWithShape="1">
        <a:blip xmlns:r="http://schemas.openxmlformats.org/officeDocument/2006/relationships" r:embed="rId6">
          <a:extLst/>
        </a:blip>
        <a:srcRect/>
        <a:stretch>
          <a:fillRect/>
        </a:stretch>
      </xdr:blipFill>
      <xdr:spPr>
        <a:xfrm>
          <a:off x="1181013" y="1764250"/>
          <a:ext cx="343186" cy="187151"/>
        </a:xfrm>
        <a:prstGeom prst="rect">
          <a:avLst/>
        </a:prstGeom>
        <a:noFill/>
        <a:ln>
          <a:noFill/>
        </a:ln>
        <a:effectLst/>
        <a:extLst/>
      </xdr:spPr>
    </xdr:pic>
    <xdr:clientData/>
  </xdr:twoCellAnchor>
  <xdr:twoCellAnchor>
    <xdr:from>
      <xdr:col>7</xdr:col>
      <xdr:colOff>0</xdr:colOff>
      <xdr:row>4</xdr:row>
      <xdr:rowOff>11649</xdr:rowOff>
    </xdr:from>
    <xdr:to>
      <xdr:col>7</xdr:col>
      <xdr:colOff>292224</xdr:colOff>
      <xdr:row>4</xdr:row>
      <xdr:rowOff>198799</xdr:rowOff>
    </xdr:to>
    <xdr:pic>
      <xdr:nvPicPr>
        <xdr:cNvPr id="14" name="image.png"/>
        <xdr:cNvPicPr/>
      </xdr:nvPicPr>
      <xdr:blipFill rotWithShape="1">
        <a:blip xmlns:r="http://schemas.openxmlformats.org/officeDocument/2006/relationships" r:embed="rId6">
          <a:extLst/>
        </a:blip>
        <a:srcRect/>
        <a:stretch>
          <a:fillRect/>
        </a:stretch>
      </xdr:blipFill>
      <xdr:spPr>
        <a:xfrm>
          <a:off x="4343400" y="1040349"/>
          <a:ext cx="292225" cy="187151"/>
        </a:xfrm>
        <a:prstGeom prst="rect">
          <a:avLst/>
        </a:prstGeom>
        <a:noFill/>
        <a:ln>
          <a:noFill/>
        </a:ln>
        <a:effectLst/>
        <a:extLst/>
      </xdr:spPr>
    </xdr:pic>
    <xdr:clientData/>
  </xdr:twoCellAnchor>
  <xdr:twoCellAnchor>
    <xdr:from>
      <xdr:col>1</xdr:col>
      <xdr:colOff>50713</xdr:colOff>
      <xdr:row>9</xdr:row>
      <xdr:rowOff>183100</xdr:rowOff>
    </xdr:from>
    <xdr:to>
      <xdr:col>2</xdr:col>
      <xdr:colOff>38397</xdr:colOff>
      <xdr:row>10</xdr:row>
      <xdr:rowOff>173049</xdr:rowOff>
    </xdr:to>
    <xdr:pic>
      <xdr:nvPicPr>
        <xdr:cNvPr id="15" name="image.png"/>
        <xdr:cNvPicPr/>
      </xdr:nvPicPr>
      <xdr:blipFill rotWithShape="1">
        <a:blip xmlns:r="http://schemas.openxmlformats.org/officeDocument/2006/relationships" r:embed="rId7">
          <a:extLst/>
        </a:blip>
        <a:srcRect/>
        <a:stretch>
          <a:fillRect/>
        </a:stretch>
      </xdr:blipFill>
      <xdr:spPr>
        <a:xfrm>
          <a:off x="1181013" y="2450050"/>
          <a:ext cx="355985" cy="199500"/>
        </a:xfrm>
        <a:prstGeom prst="rect">
          <a:avLst/>
        </a:prstGeom>
        <a:noFill/>
        <a:ln>
          <a:noFill/>
        </a:ln>
        <a:effectLst/>
        <a:extLst/>
      </xdr:spPr>
    </xdr:pic>
    <xdr:clientData/>
  </xdr:twoCellAnchor>
  <xdr:twoCellAnchor>
    <xdr:from>
      <xdr:col>7</xdr:col>
      <xdr:colOff>0</xdr:colOff>
      <xdr:row>13</xdr:row>
      <xdr:rowOff>195800</xdr:rowOff>
    </xdr:from>
    <xdr:to>
      <xdr:col>7</xdr:col>
      <xdr:colOff>317599</xdr:colOff>
      <xdr:row>14</xdr:row>
      <xdr:rowOff>164750</xdr:rowOff>
    </xdr:to>
    <xdr:pic>
      <xdr:nvPicPr>
        <xdr:cNvPr id="16" name="image.png"/>
        <xdr:cNvPicPr/>
      </xdr:nvPicPr>
      <xdr:blipFill rotWithShape="1">
        <a:blip xmlns:r="http://schemas.openxmlformats.org/officeDocument/2006/relationships" r:embed="rId8">
          <a:extLst/>
        </a:blip>
        <a:srcRect/>
        <a:stretch>
          <a:fillRect/>
        </a:stretch>
      </xdr:blipFill>
      <xdr:spPr>
        <a:xfrm>
          <a:off x="4343400" y="3415250"/>
          <a:ext cx="317600" cy="216601"/>
        </a:xfrm>
        <a:prstGeom prst="rect">
          <a:avLst/>
        </a:prstGeom>
        <a:noFill/>
        <a:ln>
          <a:noFill/>
        </a:ln>
        <a:effectLst/>
        <a:extLst/>
      </xdr:spPr>
    </xdr:pic>
    <xdr:clientData/>
  </xdr:twoCellAnchor>
  <xdr:twoCellAnchor>
    <xdr:from>
      <xdr:col>1</xdr:col>
      <xdr:colOff>50713</xdr:colOff>
      <xdr:row>11</xdr:row>
      <xdr:rowOff>208500</xdr:rowOff>
    </xdr:from>
    <xdr:to>
      <xdr:col>2</xdr:col>
      <xdr:colOff>38397</xdr:colOff>
      <xdr:row>12</xdr:row>
      <xdr:rowOff>177450</xdr:rowOff>
    </xdr:to>
    <xdr:pic>
      <xdr:nvPicPr>
        <xdr:cNvPr id="17" name="image.png"/>
        <xdr:cNvPicPr/>
      </xdr:nvPicPr>
      <xdr:blipFill rotWithShape="1">
        <a:blip xmlns:r="http://schemas.openxmlformats.org/officeDocument/2006/relationships" r:embed="rId8">
          <a:extLst/>
        </a:blip>
        <a:srcRect/>
        <a:stretch>
          <a:fillRect/>
        </a:stretch>
      </xdr:blipFill>
      <xdr:spPr>
        <a:xfrm>
          <a:off x="1181013" y="2932650"/>
          <a:ext cx="355985" cy="216601"/>
        </a:xfrm>
        <a:prstGeom prst="rect">
          <a:avLst/>
        </a:prstGeom>
        <a:noFill/>
        <a:ln>
          <a:noFill/>
        </a:ln>
        <a:effectLst/>
        <a:extLst/>
      </xdr:spPr>
    </xdr:pic>
    <xdr:clientData/>
  </xdr:twoCellAnchor>
  <xdr:twoCellAnchor>
    <xdr:from>
      <xdr:col>1</xdr:col>
      <xdr:colOff>50713</xdr:colOff>
      <xdr:row>10</xdr:row>
      <xdr:rowOff>214850</xdr:rowOff>
    </xdr:from>
    <xdr:to>
      <xdr:col>2</xdr:col>
      <xdr:colOff>38397</xdr:colOff>
      <xdr:row>11</xdr:row>
      <xdr:rowOff>183800</xdr:rowOff>
    </xdr:to>
    <xdr:pic>
      <xdr:nvPicPr>
        <xdr:cNvPr id="18" name="image.png"/>
        <xdr:cNvPicPr/>
      </xdr:nvPicPr>
      <xdr:blipFill rotWithShape="1">
        <a:blip xmlns:r="http://schemas.openxmlformats.org/officeDocument/2006/relationships" r:embed="rId9">
          <a:extLst/>
        </a:blip>
        <a:srcRect/>
        <a:stretch>
          <a:fillRect/>
        </a:stretch>
      </xdr:blipFill>
      <xdr:spPr>
        <a:xfrm>
          <a:off x="1181013" y="2691350"/>
          <a:ext cx="355985" cy="216601"/>
        </a:xfrm>
        <a:prstGeom prst="rect">
          <a:avLst/>
        </a:prstGeom>
        <a:noFill/>
        <a:ln>
          <a:noFill/>
        </a:ln>
        <a:effectLst/>
        <a:extLst/>
      </xdr:spPr>
    </xdr:pic>
    <xdr:clientData/>
  </xdr:twoCellAnchor>
  <xdr:twoCellAnchor>
    <xdr:from>
      <xdr:col>7</xdr:col>
      <xdr:colOff>0</xdr:colOff>
      <xdr:row>14</xdr:row>
      <xdr:rowOff>189450</xdr:rowOff>
    </xdr:from>
    <xdr:to>
      <xdr:col>7</xdr:col>
      <xdr:colOff>317599</xdr:colOff>
      <xdr:row>15</xdr:row>
      <xdr:rowOff>158850</xdr:rowOff>
    </xdr:to>
    <xdr:pic>
      <xdr:nvPicPr>
        <xdr:cNvPr id="19" name="image.png"/>
        <xdr:cNvPicPr/>
      </xdr:nvPicPr>
      <xdr:blipFill rotWithShape="1">
        <a:blip xmlns:r="http://schemas.openxmlformats.org/officeDocument/2006/relationships" r:embed="rId9">
          <a:extLst/>
        </a:blip>
        <a:srcRect/>
        <a:stretch>
          <a:fillRect/>
        </a:stretch>
      </xdr:blipFill>
      <xdr:spPr>
        <a:xfrm>
          <a:off x="4343400" y="3656550"/>
          <a:ext cx="317600" cy="217050"/>
        </a:xfrm>
        <a:prstGeom prst="rect">
          <a:avLst/>
        </a:prstGeom>
        <a:noFill/>
        <a:ln>
          <a:noFill/>
        </a:ln>
        <a:effectLst/>
        <a:extLst/>
      </xdr:spPr>
    </xdr:pic>
    <xdr:clientData/>
  </xdr:twoCellAnchor>
  <xdr:twoCellAnchor>
    <xdr:from>
      <xdr:col>7</xdr:col>
      <xdr:colOff>0</xdr:colOff>
      <xdr:row>11</xdr:row>
      <xdr:rowOff>208500</xdr:rowOff>
    </xdr:from>
    <xdr:to>
      <xdr:col>7</xdr:col>
      <xdr:colOff>317599</xdr:colOff>
      <xdr:row>12</xdr:row>
      <xdr:rowOff>177450</xdr:rowOff>
    </xdr:to>
    <xdr:pic>
      <xdr:nvPicPr>
        <xdr:cNvPr id="20" name="image.png"/>
        <xdr:cNvPicPr/>
      </xdr:nvPicPr>
      <xdr:blipFill rotWithShape="1">
        <a:blip xmlns:r="http://schemas.openxmlformats.org/officeDocument/2006/relationships" r:embed="rId9">
          <a:extLst/>
        </a:blip>
        <a:srcRect/>
        <a:stretch>
          <a:fillRect/>
        </a:stretch>
      </xdr:blipFill>
      <xdr:spPr>
        <a:xfrm>
          <a:off x="4343400" y="2932650"/>
          <a:ext cx="317600" cy="216601"/>
        </a:xfrm>
        <a:prstGeom prst="rect">
          <a:avLst/>
        </a:prstGeom>
        <a:noFill/>
        <a:ln>
          <a:noFill/>
        </a:ln>
        <a:effectLst/>
        <a:extLst/>
      </xdr:spPr>
    </xdr:pic>
    <xdr:clientData/>
  </xdr:twoCellAnchor>
  <xdr:twoCellAnchor>
    <xdr:from>
      <xdr:col>1</xdr:col>
      <xdr:colOff>50713</xdr:colOff>
      <xdr:row>13</xdr:row>
      <xdr:rowOff>195800</xdr:rowOff>
    </xdr:from>
    <xdr:to>
      <xdr:col>2</xdr:col>
      <xdr:colOff>51196</xdr:colOff>
      <xdr:row>14</xdr:row>
      <xdr:rowOff>98249</xdr:rowOff>
    </xdr:to>
    <xdr:pic>
      <xdr:nvPicPr>
        <xdr:cNvPr id="21" name="image.png"/>
        <xdr:cNvPicPr/>
      </xdr:nvPicPr>
      <xdr:blipFill rotWithShape="1">
        <a:blip xmlns:r="http://schemas.openxmlformats.org/officeDocument/2006/relationships" r:embed="rId10">
          <a:extLst/>
        </a:blip>
        <a:srcRect/>
        <a:stretch>
          <a:fillRect/>
        </a:stretch>
      </xdr:blipFill>
      <xdr:spPr>
        <a:xfrm>
          <a:off x="1181013" y="3415250"/>
          <a:ext cx="368784" cy="150100"/>
        </a:xfrm>
        <a:prstGeom prst="rect">
          <a:avLst/>
        </a:prstGeom>
        <a:noFill/>
        <a:ln>
          <a:noFill/>
        </a:ln>
        <a:effectLst/>
        <a:extLst/>
      </xdr:spPr>
    </xdr:pic>
    <xdr:clientData/>
  </xdr:twoCellAnchor>
  <xdr:twoCellAnchor>
    <xdr:from>
      <xdr:col>1</xdr:col>
      <xdr:colOff>50713</xdr:colOff>
      <xdr:row>12</xdr:row>
      <xdr:rowOff>202150</xdr:rowOff>
    </xdr:from>
    <xdr:to>
      <xdr:col>2</xdr:col>
      <xdr:colOff>51196</xdr:colOff>
      <xdr:row>13</xdr:row>
      <xdr:rowOff>104599</xdr:rowOff>
    </xdr:to>
    <xdr:pic>
      <xdr:nvPicPr>
        <xdr:cNvPr id="22" name="image.png"/>
        <xdr:cNvPicPr/>
      </xdr:nvPicPr>
      <xdr:blipFill rotWithShape="1">
        <a:blip xmlns:r="http://schemas.openxmlformats.org/officeDocument/2006/relationships" r:embed="rId10">
          <a:extLst/>
        </a:blip>
        <a:srcRect/>
        <a:stretch>
          <a:fillRect/>
        </a:stretch>
      </xdr:blipFill>
      <xdr:spPr>
        <a:xfrm>
          <a:off x="1181013" y="3173950"/>
          <a:ext cx="368784" cy="150100"/>
        </a:xfrm>
        <a:prstGeom prst="rect">
          <a:avLst/>
        </a:prstGeom>
        <a:noFill/>
        <a:ln>
          <a:noFill/>
        </a:ln>
        <a:effectLst/>
        <a:extLst/>
      </xdr:spPr>
    </xdr:pic>
    <xdr:clientData/>
  </xdr:twoCellAnchor>
  <xdr:twoCellAnchor>
    <xdr:from>
      <xdr:col>7</xdr:col>
      <xdr:colOff>0</xdr:colOff>
      <xdr:row>10</xdr:row>
      <xdr:rowOff>214850</xdr:rowOff>
    </xdr:from>
    <xdr:to>
      <xdr:col>7</xdr:col>
      <xdr:colOff>317599</xdr:colOff>
      <xdr:row>11</xdr:row>
      <xdr:rowOff>117300</xdr:rowOff>
    </xdr:to>
    <xdr:pic>
      <xdr:nvPicPr>
        <xdr:cNvPr id="23" name="image.png"/>
        <xdr:cNvPicPr/>
      </xdr:nvPicPr>
      <xdr:blipFill rotWithShape="1">
        <a:blip xmlns:r="http://schemas.openxmlformats.org/officeDocument/2006/relationships" r:embed="rId10">
          <a:extLst/>
        </a:blip>
        <a:srcRect/>
        <a:stretch>
          <a:fillRect/>
        </a:stretch>
      </xdr:blipFill>
      <xdr:spPr>
        <a:xfrm>
          <a:off x="4343400" y="2691350"/>
          <a:ext cx="317600" cy="150101"/>
        </a:xfrm>
        <a:prstGeom prst="rect">
          <a:avLst/>
        </a:prstGeom>
        <a:noFill/>
        <a:ln>
          <a:noFill/>
        </a:ln>
        <a:effectLst/>
        <a:extLst/>
      </xdr:spPr>
    </xdr:pic>
    <xdr:clientData/>
  </xdr:twoCellAnchor>
  <xdr:twoCellAnchor>
    <xdr:from>
      <xdr:col>1</xdr:col>
      <xdr:colOff>50713</xdr:colOff>
      <xdr:row>14</xdr:row>
      <xdr:rowOff>189450</xdr:rowOff>
    </xdr:from>
    <xdr:to>
      <xdr:col>2</xdr:col>
      <xdr:colOff>38397</xdr:colOff>
      <xdr:row>15</xdr:row>
      <xdr:rowOff>158850</xdr:rowOff>
    </xdr:to>
    <xdr:pic>
      <xdr:nvPicPr>
        <xdr:cNvPr id="24" name="image.png"/>
        <xdr:cNvPicPr/>
      </xdr:nvPicPr>
      <xdr:blipFill rotWithShape="1">
        <a:blip xmlns:r="http://schemas.openxmlformats.org/officeDocument/2006/relationships" r:embed="rId11">
          <a:extLst/>
        </a:blip>
        <a:srcRect/>
        <a:stretch>
          <a:fillRect/>
        </a:stretch>
      </xdr:blipFill>
      <xdr:spPr>
        <a:xfrm>
          <a:off x="1181013" y="3656550"/>
          <a:ext cx="355985" cy="217050"/>
        </a:xfrm>
        <a:prstGeom prst="rect">
          <a:avLst/>
        </a:prstGeom>
        <a:noFill/>
        <a:ln>
          <a:noFill/>
        </a:ln>
        <a:effectLst/>
        <a:extLst/>
      </xdr:spPr>
    </xdr:pic>
    <xdr:clientData/>
  </xdr:twoCellAnchor>
  <xdr:twoCellAnchor>
    <xdr:from>
      <xdr:col>7</xdr:col>
      <xdr:colOff>0</xdr:colOff>
      <xdr:row>9</xdr:row>
      <xdr:rowOff>183100</xdr:rowOff>
    </xdr:from>
    <xdr:to>
      <xdr:col>7</xdr:col>
      <xdr:colOff>317599</xdr:colOff>
      <xdr:row>10</xdr:row>
      <xdr:rowOff>190150</xdr:rowOff>
    </xdr:to>
    <xdr:pic>
      <xdr:nvPicPr>
        <xdr:cNvPr id="25" name="image.png"/>
        <xdr:cNvPicPr/>
      </xdr:nvPicPr>
      <xdr:blipFill rotWithShape="1">
        <a:blip xmlns:r="http://schemas.openxmlformats.org/officeDocument/2006/relationships" r:embed="rId11">
          <a:extLst/>
        </a:blip>
        <a:srcRect/>
        <a:stretch>
          <a:fillRect/>
        </a:stretch>
      </xdr:blipFill>
      <xdr:spPr>
        <a:xfrm>
          <a:off x="4343400" y="2450050"/>
          <a:ext cx="317600" cy="216601"/>
        </a:xfrm>
        <a:prstGeom prst="rect">
          <a:avLst/>
        </a:prstGeom>
        <a:noFill/>
        <a:ln>
          <a:noFill/>
        </a:ln>
        <a:effectLst/>
        <a:extLst/>
      </xdr:spPr>
    </xdr:pic>
    <xdr:clientData/>
  </xdr:twoCellAnchor>
  <xdr:twoCellAnchor>
    <xdr:from>
      <xdr:col>7</xdr:col>
      <xdr:colOff>0</xdr:colOff>
      <xdr:row>12</xdr:row>
      <xdr:rowOff>202150</xdr:rowOff>
    </xdr:from>
    <xdr:to>
      <xdr:col>7</xdr:col>
      <xdr:colOff>317599</xdr:colOff>
      <xdr:row>13</xdr:row>
      <xdr:rowOff>171100</xdr:rowOff>
    </xdr:to>
    <xdr:pic>
      <xdr:nvPicPr>
        <xdr:cNvPr id="26" name="image.png"/>
        <xdr:cNvPicPr/>
      </xdr:nvPicPr>
      <xdr:blipFill rotWithShape="1">
        <a:blip xmlns:r="http://schemas.openxmlformats.org/officeDocument/2006/relationships" r:embed="rId11">
          <a:extLst/>
        </a:blip>
        <a:srcRect/>
        <a:stretch>
          <a:fillRect/>
        </a:stretch>
      </xdr:blipFill>
      <xdr:spPr>
        <a:xfrm>
          <a:off x="4343400" y="3173950"/>
          <a:ext cx="317600" cy="216601"/>
        </a:xfrm>
        <a:prstGeom prst="rect">
          <a:avLst/>
        </a:prstGeom>
        <a:noFill/>
        <a:ln>
          <a:noFill/>
        </a:ln>
        <a:effectLst/>
        <a:extLst/>
      </xdr:spPr>
    </xdr:pic>
    <xdr:clientData/>
  </xdr:twoCellAnchor>
  <xdr:twoCellAnchor>
    <xdr:from>
      <xdr:col>1</xdr:col>
      <xdr:colOff>50713</xdr:colOff>
      <xdr:row>16</xdr:row>
      <xdr:rowOff>138650</xdr:rowOff>
    </xdr:from>
    <xdr:to>
      <xdr:col>2</xdr:col>
      <xdr:colOff>38397</xdr:colOff>
      <xdr:row>17</xdr:row>
      <xdr:rowOff>133350</xdr:rowOff>
    </xdr:to>
    <xdr:pic>
      <xdr:nvPicPr>
        <xdr:cNvPr id="27" name="image.png"/>
        <xdr:cNvPicPr/>
      </xdr:nvPicPr>
      <xdr:blipFill rotWithShape="1">
        <a:blip xmlns:r="http://schemas.openxmlformats.org/officeDocument/2006/relationships" r:embed="rId12">
          <a:extLst/>
        </a:blip>
        <a:srcRect/>
        <a:stretch>
          <a:fillRect/>
        </a:stretch>
      </xdr:blipFill>
      <xdr:spPr>
        <a:xfrm>
          <a:off x="1181013" y="4101050"/>
          <a:ext cx="355985" cy="204250"/>
        </a:xfrm>
        <a:prstGeom prst="rect">
          <a:avLst/>
        </a:prstGeom>
        <a:noFill/>
        <a:ln>
          <a:noFill/>
        </a:ln>
        <a:effectLst/>
        <a:extLst/>
      </xdr:spPr>
    </xdr:pic>
    <xdr:clientData/>
  </xdr:twoCellAnchor>
  <xdr:twoCellAnchor>
    <xdr:from>
      <xdr:col>7</xdr:col>
      <xdr:colOff>0</xdr:colOff>
      <xdr:row>20</xdr:row>
      <xdr:rowOff>151350</xdr:rowOff>
    </xdr:from>
    <xdr:to>
      <xdr:col>7</xdr:col>
      <xdr:colOff>304911</xdr:colOff>
      <xdr:row>21</xdr:row>
      <xdr:rowOff>107950</xdr:rowOff>
    </xdr:to>
    <xdr:pic>
      <xdr:nvPicPr>
        <xdr:cNvPr id="28" name="image.png"/>
        <xdr:cNvPicPr/>
      </xdr:nvPicPr>
      <xdr:blipFill rotWithShape="1">
        <a:blip xmlns:r="http://schemas.openxmlformats.org/officeDocument/2006/relationships" r:embed="rId12">
          <a:extLst/>
        </a:blip>
        <a:srcRect/>
        <a:stretch>
          <a:fillRect/>
        </a:stretch>
      </xdr:blipFill>
      <xdr:spPr>
        <a:xfrm>
          <a:off x="4343400" y="5066250"/>
          <a:ext cx="304912" cy="204250"/>
        </a:xfrm>
        <a:prstGeom prst="rect">
          <a:avLst/>
        </a:prstGeom>
        <a:noFill/>
        <a:ln>
          <a:noFill/>
        </a:ln>
        <a:effectLst/>
        <a:extLst/>
      </xdr:spPr>
    </xdr:pic>
    <xdr:clientData/>
  </xdr:twoCellAnchor>
  <xdr:twoCellAnchor>
    <xdr:from>
      <xdr:col>1</xdr:col>
      <xdr:colOff>50713</xdr:colOff>
      <xdr:row>18</xdr:row>
      <xdr:rowOff>164050</xdr:rowOff>
    </xdr:from>
    <xdr:to>
      <xdr:col>2</xdr:col>
      <xdr:colOff>38397</xdr:colOff>
      <xdr:row>19</xdr:row>
      <xdr:rowOff>120650</xdr:rowOff>
    </xdr:to>
    <xdr:pic>
      <xdr:nvPicPr>
        <xdr:cNvPr id="29" name="image.png"/>
        <xdr:cNvPicPr/>
      </xdr:nvPicPr>
      <xdr:blipFill rotWithShape="1">
        <a:blip xmlns:r="http://schemas.openxmlformats.org/officeDocument/2006/relationships" r:embed="rId12">
          <a:extLst/>
        </a:blip>
        <a:srcRect/>
        <a:stretch>
          <a:fillRect/>
        </a:stretch>
      </xdr:blipFill>
      <xdr:spPr>
        <a:xfrm>
          <a:off x="1181013" y="4583650"/>
          <a:ext cx="355985" cy="204250"/>
        </a:xfrm>
        <a:prstGeom prst="rect">
          <a:avLst/>
        </a:prstGeom>
        <a:noFill/>
        <a:ln>
          <a:noFill/>
        </a:ln>
        <a:effectLst/>
        <a:extLst/>
      </xdr:spPr>
    </xdr:pic>
    <xdr:clientData/>
  </xdr:twoCellAnchor>
  <xdr:twoCellAnchor>
    <xdr:from>
      <xdr:col>7</xdr:col>
      <xdr:colOff>0</xdr:colOff>
      <xdr:row>16</xdr:row>
      <xdr:rowOff>138650</xdr:rowOff>
    </xdr:from>
    <xdr:to>
      <xdr:col>7</xdr:col>
      <xdr:colOff>317599</xdr:colOff>
      <xdr:row>17</xdr:row>
      <xdr:rowOff>128599</xdr:rowOff>
    </xdr:to>
    <xdr:pic>
      <xdr:nvPicPr>
        <xdr:cNvPr id="30" name="image.png"/>
        <xdr:cNvPicPr/>
      </xdr:nvPicPr>
      <xdr:blipFill rotWithShape="1">
        <a:blip xmlns:r="http://schemas.openxmlformats.org/officeDocument/2006/relationships" r:embed="rId13">
          <a:extLst/>
        </a:blip>
        <a:srcRect/>
        <a:stretch>
          <a:fillRect/>
        </a:stretch>
      </xdr:blipFill>
      <xdr:spPr>
        <a:xfrm>
          <a:off x="4343400" y="4101050"/>
          <a:ext cx="317600" cy="199500"/>
        </a:xfrm>
        <a:prstGeom prst="rect">
          <a:avLst/>
        </a:prstGeom>
        <a:noFill/>
        <a:ln>
          <a:noFill/>
        </a:ln>
        <a:effectLst/>
        <a:extLst/>
      </xdr:spPr>
    </xdr:pic>
    <xdr:clientData/>
  </xdr:twoCellAnchor>
  <xdr:twoCellAnchor>
    <xdr:from>
      <xdr:col>7</xdr:col>
      <xdr:colOff>0</xdr:colOff>
      <xdr:row>19</xdr:row>
      <xdr:rowOff>157700</xdr:rowOff>
    </xdr:from>
    <xdr:to>
      <xdr:col>7</xdr:col>
      <xdr:colOff>317599</xdr:colOff>
      <xdr:row>20</xdr:row>
      <xdr:rowOff>109549</xdr:rowOff>
    </xdr:to>
    <xdr:pic>
      <xdr:nvPicPr>
        <xdr:cNvPr id="31" name="image.png"/>
        <xdr:cNvPicPr/>
      </xdr:nvPicPr>
      <xdr:blipFill rotWithShape="1">
        <a:blip xmlns:r="http://schemas.openxmlformats.org/officeDocument/2006/relationships" r:embed="rId13">
          <a:extLst/>
        </a:blip>
        <a:srcRect/>
        <a:stretch>
          <a:fillRect/>
        </a:stretch>
      </xdr:blipFill>
      <xdr:spPr>
        <a:xfrm>
          <a:off x="4343400" y="4824950"/>
          <a:ext cx="317600" cy="199500"/>
        </a:xfrm>
        <a:prstGeom prst="rect">
          <a:avLst/>
        </a:prstGeom>
        <a:noFill/>
        <a:ln>
          <a:noFill/>
        </a:ln>
        <a:effectLst/>
        <a:extLst/>
      </xdr:spPr>
    </xdr:pic>
    <xdr:clientData/>
  </xdr:twoCellAnchor>
  <xdr:twoCellAnchor>
    <xdr:from>
      <xdr:col>1</xdr:col>
      <xdr:colOff>50713</xdr:colOff>
      <xdr:row>21</xdr:row>
      <xdr:rowOff>145000</xdr:rowOff>
    </xdr:from>
    <xdr:to>
      <xdr:col>2</xdr:col>
      <xdr:colOff>38397</xdr:colOff>
      <xdr:row>22</xdr:row>
      <xdr:rowOff>96849</xdr:rowOff>
    </xdr:to>
    <xdr:pic>
      <xdr:nvPicPr>
        <xdr:cNvPr id="32" name="image.png"/>
        <xdr:cNvPicPr/>
      </xdr:nvPicPr>
      <xdr:blipFill rotWithShape="1">
        <a:blip xmlns:r="http://schemas.openxmlformats.org/officeDocument/2006/relationships" r:embed="rId13">
          <a:extLst/>
        </a:blip>
        <a:srcRect/>
        <a:stretch>
          <a:fillRect/>
        </a:stretch>
      </xdr:blipFill>
      <xdr:spPr>
        <a:xfrm>
          <a:off x="1181013" y="5307550"/>
          <a:ext cx="355985" cy="199500"/>
        </a:xfrm>
        <a:prstGeom prst="rect">
          <a:avLst/>
        </a:prstGeom>
        <a:noFill/>
        <a:ln>
          <a:noFill/>
        </a:ln>
        <a:effectLst/>
        <a:extLst/>
      </xdr:spPr>
    </xdr:pic>
    <xdr:clientData/>
  </xdr:twoCellAnchor>
  <xdr:twoCellAnchor>
    <xdr:from>
      <xdr:col>1</xdr:col>
      <xdr:colOff>50713</xdr:colOff>
      <xdr:row>17</xdr:row>
      <xdr:rowOff>170400</xdr:rowOff>
    </xdr:from>
    <xdr:to>
      <xdr:col>2</xdr:col>
      <xdr:colOff>51196</xdr:colOff>
      <xdr:row>18</xdr:row>
      <xdr:rowOff>127000</xdr:rowOff>
    </xdr:to>
    <xdr:pic>
      <xdr:nvPicPr>
        <xdr:cNvPr id="33" name="image.png"/>
        <xdr:cNvPicPr/>
      </xdr:nvPicPr>
      <xdr:blipFill rotWithShape="1">
        <a:blip xmlns:r="http://schemas.openxmlformats.org/officeDocument/2006/relationships" r:embed="rId14">
          <a:extLst/>
        </a:blip>
        <a:srcRect/>
        <a:stretch>
          <a:fillRect/>
        </a:stretch>
      </xdr:blipFill>
      <xdr:spPr>
        <a:xfrm>
          <a:off x="1181013" y="4342350"/>
          <a:ext cx="368784" cy="204250"/>
        </a:xfrm>
        <a:prstGeom prst="rect">
          <a:avLst/>
        </a:prstGeom>
        <a:noFill/>
        <a:ln>
          <a:noFill/>
        </a:ln>
        <a:effectLst/>
        <a:extLst/>
      </xdr:spPr>
    </xdr:pic>
    <xdr:clientData/>
  </xdr:twoCellAnchor>
  <xdr:twoCellAnchor>
    <xdr:from>
      <xdr:col>7</xdr:col>
      <xdr:colOff>0</xdr:colOff>
      <xdr:row>18</xdr:row>
      <xdr:rowOff>164050</xdr:rowOff>
    </xdr:from>
    <xdr:to>
      <xdr:col>7</xdr:col>
      <xdr:colOff>317599</xdr:colOff>
      <xdr:row>19</xdr:row>
      <xdr:rowOff>120650</xdr:rowOff>
    </xdr:to>
    <xdr:pic>
      <xdr:nvPicPr>
        <xdr:cNvPr id="34" name="image.png"/>
        <xdr:cNvPicPr/>
      </xdr:nvPicPr>
      <xdr:blipFill rotWithShape="1">
        <a:blip xmlns:r="http://schemas.openxmlformats.org/officeDocument/2006/relationships" r:embed="rId14">
          <a:extLst/>
        </a:blip>
        <a:srcRect/>
        <a:stretch>
          <a:fillRect/>
        </a:stretch>
      </xdr:blipFill>
      <xdr:spPr>
        <a:xfrm>
          <a:off x="4343400" y="4583650"/>
          <a:ext cx="317600" cy="204250"/>
        </a:xfrm>
        <a:prstGeom prst="rect">
          <a:avLst/>
        </a:prstGeom>
        <a:noFill/>
        <a:ln>
          <a:noFill/>
        </a:ln>
        <a:effectLst/>
        <a:extLst/>
      </xdr:spPr>
    </xdr:pic>
    <xdr:clientData/>
  </xdr:twoCellAnchor>
  <xdr:twoCellAnchor>
    <xdr:from>
      <xdr:col>7</xdr:col>
      <xdr:colOff>0</xdr:colOff>
      <xdr:row>21</xdr:row>
      <xdr:rowOff>145000</xdr:rowOff>
    </xdr:from>
    <xdr:to>
      <xdr:col>7</xdr:col>
      <xdr:colOff>317599</xdr:colOff>
      <xdr:row>22</xdr:row>
      <xdr:rowOff>101600</xdr:rowOff>
    </xdr:to>
    <xdr:pic>
      <xdr:nvPicPr>
        <xdr:cNvPr id="35" name="image.png"/>
        <xdr:cNvPicPr/>
      </xdr:nvPicPr>
      <xdr:blipFill rotWithShape="1">
        <a:blip xmlns:r="http://schemas.openxmlformats.org/officeDocument/2006/relationships" r:embed="rId14">
          <a:extLst/>
        </a:blip>
        <a:srcRect/>
        <a:stretch>
          <a:fillRect/>
        </a:stretch>
      </xdr:blipFill>
      <xdr:spPr>
        <a:xfrm>
          <a:off x="4343400" y="5307550"/>
          <a:ext cx="317600" cy="204250"/>
        </a:xfrm>
        <a:prstGeom prst="rect">
          <a:avLst/>
        </a:prstGeom>
        <a:noFill/>
        <a:ln>
          <a:noFill/>
        </a:ln>
        <a:effectLst/>
        <a:extLst/>
      </xdr:spPr>
    </xdr:pic>
    <xdr:clientData/>
  </xdr:twoCellAnchor>
  <xdr:twoCellAnchor>
    <xdr:from>
      <xdr:col>1</xdr:col>
      <xdr:colOff>50713</xdr:colOff>
      <xdr:row>19</xdr:row>
      <xdr:rowOff>157700</xdr:rowOff>
    </xdr:from>
    <xdr:to>
      <xdr:col>2</xdr:col>
      <xdr:colOff>12799</xdr:colOff>
      <xdr:row>20</xdr:row>
      <xdr:rowOff>109549</xdr:rowOff>
    </xdr:to>
    <xdr:pic>
      <xdr:nvPicPr>
        <xdr:cNvPr id="36" name="image.jpg"/>
        <xdr:cNvPicPr/>
      </xdr:nvPicPr>
      <xdr:blipFill rotWithShape="1">
        <a:blip xmlns:r="http://schemas.openxmlformats.org/officeDocument/2006/relationships" r:embed="rId15">
          <a:extLst/>
        </a:blip>
        <a:srcRect/>
        <a:stretch>
          <a:fillRect/>
        </a:stretch>
      </xdr:blipFill>
      <xdr:spPr>
        <a:xfrm>
          <a:off x="1181013" y="4824950"/>
          <a:ext cx="330387" cy="199500"/>
        </a:xfrm>
        <a:prstGeom prst="rect">
          <a:avLst/>
        </a:prstGeom>
        <a:noFill/>
        <a:ln>
          <a:noFill/>
        </a:ln>
        <a:effectLst/>
        <a:extLst/>
      </xdr:spPr>
    </xdr:pic>
    <xdr:clientData/>
  </xdr:twoCellAnchor>
  <xdr:twoCellAnchor>
    <xdr:from>
      <xdr:col>1</xdr:col>
      <xdr:colOff>50713</xdr:colOff>
      <xdr:row>20</xdr:row>
      <xdr:rowOff>151350</xdr:rowOff>
    </xdr:from>
    <xdr:to>
      <xdr:col>2</xdr:col>
      <xdr:colOff>12799</xdr:colOff>
      <xdr:row>21</xdr:row>
      <xdr:rowOff>103199</xdr:rowOff>
    </xdr:to>
    <xdr:pic>
      <xdr:nvPicPr>
        <xdr:cNvPr id="37" name="image.jpg"/>
        <xdr:cNvPicPr/>
      </xdr:nvPicPr>
      <xdr:blipFill rotWithShape="1">
        <a:blip xmlns:r="http://schemas.openxmlformats.org/officeDocument/2006/relationships" r:embed="rId15">
          <a:extLst/>
        </a:blip>
        <a:srcRect/>
        <a:stretch>
          <a:fillRect/>
        </a:stretch>
      </xdr:blipFill>
      <xdr:spPr>
        <a:xfrm>
          <a:off x="1181013" y="5066250"/>
          <a:ext cx="330387" cy="199500"/>
        </a:xfrm>
        <a:prstGeom prst="rect">
          <a:avLst/>
        </a:prstGeom>
        <a:noFill/>
        <a:ln>
          <a:noFill/>
        </a:ln>
        <a:effectLst/>
        <a:extLst/>
      </xdr:spPr>
    </xdr:pic>
    <xdr:clientData/>
  </xdr:twoCellAnchor>
  <xdr:twoCellAnchor>
    <xdr:from>
      <xdr:col>7</xdr:col>
      <xdr:colOff>0</xdr:colOff>
      <xdr:row>17</xdr:row>
      <xdr:rowOff>170400</xdr:rowOff>
    </xdr:from>
    <xdr:to>
      <xdr:col>7</xdr:col>
      <xdr:colOff>292224</xdr:colOff>
      <xdr:row>18</xdr:row>
      <xdr:rowOff>122249</xdr:rowOff>
    </xdr:to>
    <xdr:pic>
      <xdr:nvPicPr>
        <xdr:cNvPr id="38" name="image.jpg"/>
        <xdr:cNvPicPr/>
      </xdr:nvPicPr>
      <xdr:blipFill rotWithShape="1">
        <a:blip xmlns:r="http://schemas.openxmlformats.org/officeDocument/2006/relationships" r:embed="rId15">
          <a:extLst/>
        </a:blip>
        <a:srcRect/>
        <a:stretch>
          <a:fillRect/>
        </a:stretch>
      </xdr:blipFill>
      <xdr:spPr>
        <a:xfrm>
          <a:off x="4343400" y="4342350"/>
          <a:ext cx="292225" cy="199500"/>
        </a:xfrm>
        <a:prstGeom prst="rect">
          <a:avLst/>
        </a:prstGeom>
        <a:noFill/>
        <a:ln>
          <a:noFill/>
        </a:ln>
        <a:effectLst/>
        <a:extLst/>
      </xdr:spPr>
    </xdr:pic>
    <xdr:clientData/>
  </xdr:twoCellAnchor>
  <xdr:twoCellAnchor>
    <xdr:from>
      <xdr:col>1</xdr:col>
      <xdr:colOff>50713</xdr:colOff>
      <xdr:row>23</xdr:row>
      <xdr:rowOff>94200</xdr:rowOff>
    </xdr:from>
    <xdr:to>
      <xdr:col>2</xdr:col>
      <xdr:colOff>38397</xdr:colOff>
      <xdr:row>24</xdr:row>
      <xdr:rowOff>101250</xdr:rowOff>
    </xdr:to>
    <xdr:pic>
      <xdr:nvPicPr>
        <xdr:cNvPr id="39" name="image.jpg"/>
        <xdr:cNvPicPr/>
      </xdr:nvPicPr>
      <xdr:blipFill rotWithShape="1">
        <a:blip xmlns:r="http://schemas.openxmlformats.org/officeDocument/2006/relationships" r:embed="rId16">
          <a:extLst/>
        </a:blip>
        <a:srcRect/>
        <a:stretch>
          <a:fillRect/>
        </a:stretch>
      </xdr:blipFill>
      <xdr:spPr>
        <a:xfrm>
          <a:off x="1181013" y="5752050"/>
          <a:ext cx="355985" cy="216601"/>
        </a:xfrm>
        <a:prstGeom prst="rect">
          <a:avLst/>
        </a:prstGeom>
        <a:noFill/>
        <a:ln>
          <a:noFill/>
        </a:ln>
        <a:effectLst/>
        <a:extLst/>
      </xdr:spPr>
    </xdr:pic>
    <xdr:clientData/>
  </xdr:twoCellAnchor>
  <xdr:twoCellAnchor>
    <xdr:from>
      <xdr:col>7</xdr:col>
      <xdr:colOff>0</xdr:colOff>
      <xdr:row>27</xdr:row>
      <xdr:rowOff>106899</xdr:rowOff>
    </xdr:from>
    <xdr:to>
      <xdr:col>7</xdr:col>
      <xdr:colOff>317599</xdr:colOff>
      <xdr:row>28</xdr:row>
      <xdr:rowOff>75849</xdr:rowOff>
    </xdr:to>
    <xdr:pic>
      <xdr:nvPicPr>
        <xdr:cNvPr id="40" name="image.jpg"/>
        <xdr:cNvPicPr/>
      </xdr:nvPicPr>
      <xdr:blipFill rotWithShape="1">
        <a:blip xmlns:r="http://schemas.openxmlformats.org/officeDocument/2006/relationships" r:embed="rId16">
          <a:extLst/>
        </a:blip>
        <a:srcRect/>
        <a:stretch>
          <a:fillRect/>
        </a:stretch>
      </xdr:blipFill>
      <xdr:spPr>
        <a:xfrm>
          <a:off x="4343400" y="6717249"/>
          <a:ext cx="317600" cy="216601"/>
        </a:xfrm>
        <a:prstGeom prst="rect">
          <a:avLst/>
        </a:prstGeom>
        <a:noFill/>
        <a:ln>
          <a:noFill/>
        </a:ln>
        <a:effectLst/>
        <a:extLst/>
      </xdr:spPr>
    </xdr:pic>
    <xdr:clientData/>
  </xdr:twoCellAnchor>
  <xdr:twoCellAnchor>
    <xdr:from>
      <xdr:col>1</xdr:col>
      <xdr:colOff>50713</xdr:colOff>
      <xdr:row>25</xdr:row>
      <xdr:rowOff>119600</xdr:rowOff>
    </xdr:from>
    <xdr:to>
      <xdr:col>2</xdr:col>
      <xdr:colOff>38397</xdr:colOff>
      <xdr:row>26</xdr:row>
      <xdr:rowOff>88550</xdr:rowOff>
    </xdr:to>
    <xdr:pic>
      <xdr:nvPicPr>
        <xdr:cNvPr id="41" name="image.jpg"/>
        <xdr:cNvPicPr/>
      </xdr:nvPicPr>
      <xdr:blipFill rotWithShape="1">
        <a:blip xmlns:r="http://schemas.openxmlformats.org/officeDocument/2006/relationships" r:embed="rId16">
          <a:extLst/>
        </a:blip>
        <a:srcRect/>
        <a:stretch>
          <a:fillRect/>
        </a:stretch>
      </xdr:blipFill>
      <xdr:spPr>
        <a:xfrm>
          <a:off x="1181013" y="6234650"/>
          <a:ext cx="355985" cy="216601"/>
        </a:xfrm>
        <a:prstGeom prst="rect">
          <a:avLst/>
        </a:prstGeom>
        <a:noFill/>
        <a:ln>
          <a:noFill/>
        </a:ln>
        <a:effectLst/>
        <a:extLst/>
      </xdr:spPr>
    </xdr:pic>
    <xdr:clientData/>
  </xdr:twoCellAnchor>
  <xdr:twoCellAnchor>
    <xdr:from>
      <xdr:col>7</xdr:col>
      <xdr:colOff>0</xdr:colOff>
      <xdr:row>23</xdr:row>
      <xdr:rowOff>94200</xdr:rowOff>
    </xdr:from>
    <xdr:to>
      <xdr:col>7</xdr:col>
      <xdr:colOff>317599</xdr:colOff>
      <xdr:row>24</xdr:row>
      <xdr:rowOff>71799</xdr:rowOff>
    </xdr:to>
    <xdr:pic>
      <xdr:nvPicPr>
        <xdr:cNvPr id="42" name="image.jpg"/>
        <xdr:cNvPicPr/>
      </xdr:nvPicPr>
      <xdr:blipFill rotWithShape="1">
        <a:blip xmlns:r="http://schemas.openxmlformats.org/officeDocument/2006/relationships" r:embed="rId17">
          <a:extLst/>
        </a:blip>
        <a:srcRect/>
        <a:stretch>
          <a:fillRect/>
        </a:stretch>
      </xdr:blipFill>
      <xdr:spPr>
        <a:xfrm>
          <a:off x="4343400" y="5752050"/>
          <a:ext cx="317600" cy="187150"/>
        </a:xfrm>
        <a:prstGeom prst="rect">
          <a:avLst/>
        </a:prstGeom>
        <a:noFill/>
        <a:ln>
          <a:noFill/>
        </a:ln>
        <a:effectLst/>
        <a:extLst/>
      </xdr:spPr>
    </xdr:pic>
    <xdr:clientData/>
  </xdr:twoCellAnchor>
  <xdr:twoCellAnchor>
    <xdr:from>
      <xdr:col>7</xdr:col>
      <xdr:colOff>0</xdr:colOff>
      <xdr:row>26</xdr:row>
      <xdr:rowOff>113250</xdr:rowOff>
    </xdr:from>
    <xdr:to>
      <xdr:col>7</xdr:col>
      <xdr:colOff>317599</xdr:colOff>
      <xdr:row>27</xdr:row>
      <xdr:rowOff>52750</xdr:rowOff>
    </xdr:to>
    <xdr:pic>
      <xdr:nvPicPr>
        <xdr:cNvPr id="43" name="image.jpg"/>
        <xdr:cNvPicPr/>
      </xdr:nvPicPr>
      <xdr:blipFill rotWithShape="1">
        <a:blip xmlns:r="http://schemas.openxmlformats.org/officeDocument/2006/relationships" r:embed="rId17">
          <a:extLst/>
        </a:blip>
        <a:srcRect/>
        <a:stretch>
          <a:fillRect/>
        </a:stretch>
      </xdr:blipFill>
      <xdr:spPr>
        <a:xfrm>
          <a:off x="4343400" y="6475950"/>
          <a:ext cx="317600" cy="187151"/>
        </a:xfrm>
        <a:prstGeom prst="rect">
          <a:avLst/>
        </a:prstGeom>
        <a:noFill/>
        <a:ln>
          <a:noFill/>
        </a:ln>
        <a:effectLst/>
        <a:extLst/>
      </xdr:spPr>
    </xdr:pic>
    <xdr:clientData/>
  </xdr:twoCellAnchor>
  <xdr:twoCellAnchor>
    <xdr:from>
      <xdr:col>1</xdr:col>
      <xdr:colOff>50713</xdr:colOff>
      <xdr:row>28</xdr:row>
      <xdr:rowOff>100549</xdr:rowOff>
    </xdr:from>
    <xdr:to>
      <xdr:col>2</xdr:col>
      <xdr:colOff>51196</xdr:colOff>
      <xdr:row>29</xdr:row>
      <xdr:rowOff>40050</xdr:rowOff>
    </xdr:to>
    <xdr:pic>
      <xdr:nvPicPr>
        <xdr:cNvPr id="44" name="image.jpg"/>
        <xdr:cNvPicPr/>
      </xdr:nvPicPr>
      <xdr:blipFill rotWithShape="1">
        <a:blip xmlns:r="http://schemas.openxmlformats.org/officeDocument/2006/relationships" r:embed="rId17">
          <a:extLst/>
        </a:blip>
        <a:srcRect/>
        <a:stretch>
          <a:fillRect/>
        </a:stretch>
      </xdr:blipFill>
      <xdr:spPr>
        <a:xfrm>
          <a:off x="1181013" y="6958549"/>
          <a:ext cx="368784" cy="187152"/>
        </a:xfrm>
        <a:prstGeom prst="rect">
          <a:avLst/>
        </a:prstGeom>
        <a:noFill/>
        <a:ln>
          <a:noFill/>
        </a:ln>
        <a:effectLst/>
        <a:extLst/>
      </xdr:spPr>
    </xdr:pic>
    <xdr:clientData/>
  </xdr:twoCellAnchor>
  <xdr:twoCellAnchor>
    <xdr:from>
      <xdr:col>1</xdr:col>
      <xdr:colOff>50713</xdr:colOff>
      <xdr:row>24</xdr:row>
      <xdr:rowOff>125950</xdr:rowOff>
    </xdr:from>
    <xdr:to>
      <xdr:col>2</xdr:col>
      <xdr:colOff>51196</xdr:colOff>
      <xdr:row>25</xdr:row>
      <xdr:rowOff>65449</xdr:rowOff>
    </xdr:to>
    <xdr:pic>
      <xdr:nvPicPr>
        <xdr:cNvPr id="45" name="image.png"/>
        <xdr:cNvPicPr/>
      </xdr:nvPicPr>
      <xdr:blipFill rotWithShape="1">
        <a:blip xmlns:r="http://schemas.openxmlformats.org/officeDocument/2006/relationships" r:embed="rId18">
          <a:extLst/>
        </a:blip>
        <a:srcRect/>
        <a:stretch>
          <a:fillRect/>
        </a:stretch>
      </xdr:blipFill>
      <xdr:spPr>
        <a:xfrm>
          <a:off x="1181013" y="5993350"/>
          <a:ext cx="368784" cy="187150"/>
        </a:xfrm>
        <a:prstGeom prst="rect">
          <a:avLst/>
        </a:prstGeom>
        <a:noFill/>
        <a:ln>
          <a:noFill/>
        </a:ln>
        <a:effectLst/>
        <a:extLst/>
      </xdr:spPr>
    </xdr:pic>
    <xdr:clientData/>
  </xdr:twoCellAnchor>
  <xdr:twoCellAnchor>
    <xdr:from>
      <xdr:col>7</xdr:col>
      <xdr:colOff>0</xdr:colOff>
      <xdr:row>25</xdr:row>
      <xdr:rowOff>119600</xdr:rowOff>
    </xdr:from>
    <xdr:to>
      <xdr:col>7</xdr:col>
      <xdr:colOff>317599</xdr:colOff>
      <xdr:row>26</xdr:row>
      <xdr:rowOff>59099</xdr:rowOff>
    </xdr:to>
    <xdr:pic>
      <xdr:nvPicPr>
        <xdr:cNvPr id="46" name="image.png"/>
        <xdr:cNvPicPr/>
      </xdr:nvPicPr>
      <xdr:blipFill rotWithShape="1">
        <a:blip xmlns:r="http://schemas.openxmlformats.org/officeDocument/2006/relationships" r:embed="rId18">
          <a:extLst/>
        </a:blip>
        <a:srcRect/>
        <a:stretch>
          <a:fillRect/>
        </a:stretch>
      </xdr:blipFill>
      <xdr:spPr>
        <a:xfrm>
          <a:off x="4343400" y="6234650"/>
          <a:ext cx="317600" cy="187150"/>
        </a:xfrm>
        <a:prstGeom prst="rect">
          <a:avLst/>
        </a:prstGeom>
        <a:noFill/>
        <a:ln>
          <a:noFill/>
        </a:ln>
        <a:effectLst/>
        <a:extLst/>
      </xdr:spPr>
    </xdr:pic>
    <xdr:clientData/>
  </xdr:twoCellAnchor>
  <xdr:twoCellAnchor>
    <xdr:from>
      <xdr:col>7</xdr:col>
      <xdr:colOff>0</xdr:colOff>
      <xdr:row>28</xdr:row>
      <xdr:rowOff>100549</xdr:rowOff>
    </xdr:from>
    <xdr:to>
      <xdr:col>7</xdr:col>
      <xdr:colOff>317599</xdr:colOff>
      <xdr:row>29</xdr:row>
      <xdr:rowOff>40050</xdr:rowOff>
    </xdr:to>
    <xdr:pic>
      <xdr:nvPicPr>
        <xdr:cNvPr id="47" name="image.png"/>
        <xdr:cNvPicPr/>
      </xdr:nvPicPr>
      <xdr:blipFill rotWithShape="1">
        <a:blip xmlns:r="http://schemas.openxmlformats.org/officeDocument/2006/relationships" r:embed="rId18">
          <a:extLst/>
        </a:blip>
        <a:srcRect/>
        <a:stretch>
          <a:fillRect/>
        </a:stretch>
      </xdr:blipFill>
      <xdr:spPr>
        <a:xfrm>
          <a:off x="4343400" y="6958549"/>
          <a:ext cx="317600" cy="187152"/>
        </a:xfrm>
        <a:prstGeom prst="rect">
          <a:avLst/>
        </a:prstGeom>
        <a:noFill/>
        <a:ln>
          <a:noFill/>
        </a:ln>
        <a:effectLst/>
        <a:extLst/>
      </xdr:spPr>
    </xdr:pic>
    <xdr:clientData/>
  </xdr:twoCellAnchor>
  <xdr:twoCellAnchor>
    <xdr:from>
      <xdr:col>1</xdr:col>
      <xdr:colOff>50713</xdr:colOff>
      <xdr:row>26</xdr:row>
      <xdr:rowOff>113250</xdr:rowOff>
    </xdr:from>
    <xdr:to>
      <xdr:col>2</xdr:col>
      <xdr:colOff>38397</xdr:colOff>
      <xdr:row>27</xdr:row>
      <xdr:rowOff>82199</xdr:rowOff>
    </xdr:to>
    <xdr:pic>
      <xdr:nvPicPr>
        <xdr:cNvPr id="48" name="image.jpg"/>
        <xdr:cNvPicPr/>
      </xdr:nvPicPr>
      <xdr:blipFill rotWithShape="1">
        <a:blip xmlns:r="http://schemas.openxmlformats.org/officeDocument/2006/relationships" r:embed="rId19">
          <a:extLst/>
        </a:blip>
        <a:srcRect/>
        <a:stretch>
          <a:fillRect/>
        </a:stretch>
      </xdr:blipFill>
      <xdr:spPr>
        <a:xfrm>
          <a:off x="1181013" y="6475950"/>
          <a:ext cx="355985" cy="216600"/>
        </a:xfrm>
        <a:prstGeom prst="rect">
          <a:avLst/>
        </a:prstGeom>
        <a:noFill/>
        <a:ln>
          <a:noFill/>
        </a:ln>
        <a:effectLst/>
        <a:extLst/>
      </xdr:spPr>
    </xdr:pic>
    <xdr:clientData/>
  </xdr:twoCellAnchor>
  <xdr:twoCellAnchor>
    <xdr:from>
      <xdr:col>1</xdr:col>
      <xdr:colOff>50713</xdr:colOff>
      <xdr:row>27</xdr:row>
      <xdr:rowOff>106899</xdr:rowOff>
    </xdr:from>
    <xdr:to>
      <xdr:col>2</xdr:col>
      <xdr:colOff>38397</xdr:colOff>
      <xdr:row>28</xdr:row>
      <xdr:rowOff>75849</xdr:rowOff>
    </xdr:to>
    <xdr:pic>
      <xdr:nvPicPr>
        <xdr:cNvPr id="49" name="image.jpg"/>
        <xdr:cNvPicPr/>
      </xdr:nvPicPr>
      <xdr:blipFill rotWithShape="1">
        <a:blip xmlns:r="http://schemas.openxmlformats.org/officeDocument/2006/relationships" r:embed="rId19">
          <a:extLst/>
        </a:blip>
        <a:srcRect/>
        <a:stretch>
          <a:fillRect/>
        </a:stretch>
      </xdr:blipFill>
      <xdr:spPr>
        <a:xfrm>
          <a:off x="1181013" y="6717249"/>
          <a:ext cx="355985" cy="216601"/>
        </a:xfrm>
        <a:prstGeom prst="rect">
          <a:avLst/>
        </a:prstGeom>
        <a:noFill/>
        <a:ln>
          <a:noFill/>
        </a:ln>
        <a:effectLst/>
        <a:extLst/>
      </xdr:spPr>
    </xdr:pic>
    <xdr:clientData/>
  </xdr:twoCellAnchor>
  <xdr:twoCellAnchor>
    <xdr:from>
      <xdr:col>7</xdr:col>
      <xdr:colOff>0</xdr:colOff>
      <xdr:row>24</xdr:row>
      <xdr:rowOff>125950</xdr:rowOff>
    </xdr:from>
    <xdr:to>
      <xdr:col>7</xdr:col>
      <xdr:colOff>317599</xdr:colOff>
      <xdr:row>25</xdr:row>
      <xdr:rowOff>94900</xdr:rowOff>
    </xdr:to>
    <xdr:pic>
      <xdr:nvPicPr>
        <xdr:cNvPr id="50" name="image.jpg"/>
        <xdr:cNvPicPr/>
      </xdr:nvPicPr>
      <xdr:blipFill rotWithShape="1">
        <a:blip xmlns:r="http://schemas.openxmlformats.org/officeDocument/2006/relationships" r:embed="rId19">
          <a:extLst/>
        </a:blip>
        <a:srcRect/>
        <a:stretch>
          <a:fillRect/>
        </a:stretch>
      </xdr:blipFill>
      <xdr:spPr>
        <a:xfrm>
          <a:off x="4343400" y="5993350"/>
          <a:ext cx="317600" cy="216601"/>
        </a:xfrm>
        <a:prstGeom prst="rect">
          <a:avLst/>
        </a:prstGeom>
        <a:noFill/>
        <a:ln>
          <a:noFill/>
        </a:ln>
        <a:effectLst/>
        <a:extLst/>
      </xdr:spPr>
    </xdr:pic>
    <xdr:clientData/>
  </xdr:twoCellAnchor>
  <xdr:twoCellAnchor>
    <xdr:from>
      <xdr:col>18</xdr:col>
      <xdr:colOff>38124</xdr:colOff>
      <xdr:row>3</xdr:row>
      <xdr:rowOff>5649</xdr:rowOff>
    </xdr:from>
    <xdr:to>
      <xdr:col>19</xdr:col>
      <xdr:colOff>24978</xdr:colOff>
      <xdr:row>3</xdr:row>
      <xdr:rowOff>217500</xdr:rowOff>
    </xdr:to>
    <xdr:pic>
      <xdr:nvPicPr>
        <xdr:cNvPr id="51" name="image.png"/>
        <xdr:cNvPicPr/>
      </xdr:nvPicPr>
      <xdr:blipFill rotWithShape="1">
        <a:blip xmlns:r="http://schemas.openxmlformats.org/officeDocument/2006/relationships" r:embed="rId20">
          <a:extLst/>
        </a:blip>
        <a:srcRect/>
        <a:stretch>
          <a:fillRect/>
        </a:stretch>
      </xdr:blipFill>
      <xdr:spPr>
        <a:xfrm>
          <a:off x="8407424" y="786699"/>
          <a:ext cx="355155" cy="211851"/>
        </a:xfrm>
        <a:prstGeom prst="rect">
          <a:avLst/>
        </a:prstGeom>
        <a:noFill/>
        <a:ln>
          <a:noFill/>
        </a:ln>
        <a:effectLst/>
        <a:extLst/>
      </xdr:spPr>
    </xdr:pic>
    <xdr:clientData/>
  </xdr:twoCellAnchor>
  <xdr:twoCellAnchor>
    <xdr:from>
      <xdr:col>24</xdr:col>
      <xdr:colOff>0</xdr:colOff>
      <xdr:row>6</xdr:row>
      <xdr:rowOff>227900</xdr:rowOff>
    </xdr:from>
    <xdr:to>
      <xdr:col>24</xdr:col>
      <xdr:colOff>317586</xdr:colOff>
      <xdr:row>7</xdr:row>
      <xdr:rowOff>179750</xdr:rowOff>
    </xdr:to>
    <xdr:pic>
      <xdr:nvPicPr>
        <xdr:cNvPr id="52" name="image.jpg"/>
        <xdr:cNvPicPr/>
      </xdr:nvPicPr>
      <xdr:blipFill rotWithShape="1">
        <a:blip xmlns:r="http://schemas.openxmlformats.org/officeDocument/2006/relationships" r:embed="rId21">
          <a:extLst/>
        </a:blip>
        <a:srcRect/>
        <a:stretch>
          <a:fillRect/>
        </a:stretch>
      </xdr:blipFill>
      <xdr:spPr>
        <a:xfrm>
          <a:off x="12153900" y="1751900"/>
          <a:ext cx="317587" cy="199501"/>
        </a:xfrm>
        <a:prstGeom prst="rect">
          <a:avLst/>
        </a:prstGeom>
        <a:noFill/>
        <a:ln>
          <a:noFill/>
        </a:ln>
        <a:effectLst/>
        <a:extLst/>
      </xdr:spPr>
    </xdr:pic>
    <xdr:clientData/>
  </xdr:twoCellAnchor>
  <xdr:twoCellAnchor>
    <xdr:from>
      <xdr:col>18</xdr:col>
      <xdr:colOff>38124</xdr:colOff>
      <xdr:row>4</xdr:row>
      <xdr:rowOff>240600</xdr:rowOff>
    </xdr:from>
    <xdr:to>
      <xdr:col>19</xdr:col>
      <xdr:colOff>24978</xdr:colOff>
      <xdr:row>5</xdr:row>
      <xdr:rowOff>192449</xdr:rowOff>
    </xdr:to>
    <xdr:pic>
      <xdr:nvPicPr>
        <xdr:cNvPr id="53" name="image.jpg"/>
        <xdr:cNvPicPr/>
      </xdr:nvPicPr>
      <xdr:blipFill rotWithShape="1">
        <a:blip xmlns:r="http://schemas.openxmlformats.org/officeDocument/2006/relationships" r:embed="rId21">
          <a:extLst/>
        </a:blip>
        <a:srcRect/>
        <a:stretch>
          <a:fillRect/>
        </a:stretch>
      </xdr:blipFill>
      <xdr:spPr>
        <a:xfrm>
          <a:off x="8407424" y="1269300"/>
          <a:ext cx="355155" cy="199500"/>
        </a:xfrm>
        <a:prstGeom prst="rect">
          <a:avLst/>
        </a:prstGeom>
        <a:noFill/>
        <a:ln>
          <a:noFill/>
        </a:ln>
        <a:effectLst/>
        <a:extLst/>
      </xdr:spPr>
    </xdr:pic>
    <xdr:clientData/>
  </xdr:twoCellAnchor>
  <xdr:twoCellAnchor>
    <xdr:from>
      <xdr:col>24</xdr:col>
      <xdr:colOff>0</xdr:colOff>
      <xdr:row>3</xdr:row>
      <xdr:rowOff>5649</xdr:rowOff>
    </xdr:from>
    <xdr:to>
      <xdr:col>24</xdr:col>
      <xdr:colOff>317586</xdr:colOff>
      <xdr:row>3</xdr:row>
      <xdr:rowOff>205149</xdr:rowOff>
    </xdr:to>
    <xdr:pic>
      <xdr:nvPicPr>
        <xdr:cNvPr id="54" name="image.png"/>
        <xdr:cNvPicPr/>
      </xdr:nvPicPr>
      <xdr:blipFill rotWithShape="1">
        <a:blip xmlns:r="http://schemas.openxmlformats.org/officeDocument/2006/relationships" r:embed="rId22">
          <a:extLst/>
        </a:blip>
        <a:srcRect/>
        <a:stretch>
          <a:fillRect/>
        </a:stretch>
      </xdr:blipFill>
      <xdr:spPr>
        <a:xfrm>
          <a:off x="12153900" y="786699"/>
          <a:ext cx="317587" cy="199501"/>
        </a:xfrm>
        <a:prstGeom prst="rect">
          <a:avLst/>
        </a:prstGeom>
        <a:noFill/>
        <a:ln>
          <a:noFill/>
        </a:ln>
        <a:effectLst/>
        <a:extLst/>
      </xdr:spPr>
    </xdr:pic>
    <xdr:clientData/>
  </xdr:twoCellAnchor>
  <xdr:twoCellAnchor>
    <xdr:from>
      <xdr:col>24</xdr:col>
      <xdr:colOff>0</xdr:colOff>
      <xdr:row>5</xdr:row>
      <xdr:rowOff>234250</xdr:rowOff>
    </xdr:from>
    <xdr:to>
      <xdr:col>24</xdr:col>
      <xdr:colOff>317586</xdr:colOff>
      <xdr:row>6</xdr:row>
      <xdr:rowOff>186100</xdr:rowOff>
    </xdr:to>
    <xdr:pic>
      <xdr:nvPicPr>
        <xdr:cNvPr id="55" name="image.png"/>
        <xdr:cNvPicPr/>
      </xdr:nvPicPr>
      <xdr:blipFill rotWithShape="1">
        <a:blip xmlns:r="http://schemas.openxmlformats.org/officeDocument/2006/relationships" r:embed="rId22">
          <a:extLst/>
        </a:blip>
        <a:srcRect/>
        <a:stretch>
          <a:fillRect/>
        </a:stretch>
      </xdr:blipFill>
      <xdr:spPr>
        <a:xfrm>
          <a:off x="12153900" y="1510600"/>
          <a:ext cx="317587" cy="199501"/>
        </a:xfrm>
        <a:prstGeom prst="rect">
          <a:avLst/>
        </a:prstGeom>
        <a:noFill/>
        <a:ln>
          <a:noFill/>
        </a:ln>
        <a:effectLst/>
        <a:extLst/>
      </xdr:spPr>
    </xdr:pic>
    <xdr:clientData/>
  </xdr:twoCellAnchor>
  <xdr:twoCellAnchor>
    <xdr:from>
      <xdr:col>18</xdr:col>
      <xdr:colOff>38124</xdr:colOff>
      <xdr:row>7</xdr:row>
      <xdr:rowOff>221550</xdr:rowOff>
    </xdr:from>
    <xdr:to>
      <xdr:col>19</xdr:col>
      <xdr:colOff>24978</xdr:colOff>
      <xdr:row>8</xdr:row>
      <xdr:rowOff>173400</xdr:rowOff>
    </xdr:to>
    <xdr:pic>
      <xdr:nvPicPr>
        <xdr:cNvPr id="56" name="image.png"/>
        <xdr:cNvPicPr/>
      </xdr:nvPicPr>
      <xdr:blipFill rotWithShape="1">
        <a:blip xmlns:r="http://schemas.openxmlformats.org/officeDocument/2006/relationships" r:embed="rId22">
          <a:extLst/>
        </a:blip>
        <a:srcRect/>
        <a:stretch>
          <a:fillRect/>
        </a:stretch>
      </xdr:blipFill>
      <xdr:spPr>
        <a:xfrm>
          <a:off x="8407424" y="1993200"/>
          <a:ext cx="355155" cy="199501"/>
        </a:xfrm>
        <a:prstGeom prst="rect">
          <a:avLst/>
        </a:prstGeom>
        <a:noFill/>
        <a:ln>
          <a:noFill/>
        </a:ln>
        <a:effectLst/>
        <a:extLst/>
      </xdr:spPr>
    </xdr:pic>
    <xdr:clientData/>
  </xdr:twoCellAnchor>
  <xdr:twoCellAnchor>
    <xdr:from>
      <xdr:col>18</xdr:col>
      <xdr:colOff>38124</xdr:colOff>
      <xdr:row>3</xdr:row>
      <xdr:rowOff>246950</xdr:rowOff>
    </xdr:from>
    <xdr:to>
      <xdr:col>19</xdr:col>
      <xdr:colOff>24978</xdr:colOff>
      <xdr:row>4</xdr:row>
      <xdr:rowOff>198799</xdr:rowOff>
    </xdr:to>
    <xdr:pic>
      <xdr:nvPicPr>
        <xdr:cNvPr id="57" name="image.png"/>
        <xdr:cNvPicPr/>
      </xdr:nvPicPr>
      <xdr:blipFill rotWithShape="1">
        <a:blip xmlns:r="http://schemas.openxmlformats.org/officeDocument/2006/relationships" r:embed="rId23">
          <a:extLst/>
        </a:blip>
        <a:srcRect/>
        <a:stretch>
          <a:fillRect/>
        </a:stretch>
      </xdr:blipFill>
      <xdr:spPr>
        <a:xfrm>
          <a:off x="8407424" y="1028000"/>
          <a:ext cx="355155" cy="199500"/>
        </a:xfrm>
        <a:prstGeom prst="rect">
          <a:avLst/>
        </a:prstGeom>
        <a:noFill/>
        <a:ln>
          <a:noFill/>
        </a:ln>
        <a:effectLst/>
        <a:extLst/>
      </xdr:spPr>
    </xdr:pic>
    <xdr:clientData/>
  </xdr:twoCellAnchor>
  <xdr:twoCellAnchor>
    <xdr:from>
      <xdr:col>24</xdr:col>
      <xdr:colOff>0</xdr:colOff>
      <xdr:row>4</xdr:row>
      <xdr:rowOff>240600</xdr:rowOff>
    </xdr:from>
    <xdr:to>
      <xdr:col>24</xdr:col>
      <xdr:colOff>317586</xdr:colOff>
      <xdr:row>5</xdr:row>
      <xdr:rowOff>192449</xdr:rowOff>
    </xdr:to>
    <xdr:pic>
      <xdr:nvPicPr>
        <xdr:cNvPr id="58" name="image.png"/>
        <xdr:cNvPicPr/>
      </xdr:nvPicPr>
      <xdr:blipFill rotWithShape="1">
        <a:blip xmlns:r="http://schemas.openxmlformats.org/officeDocument/2006/relationships" r:embed="rId23">
          <a:extLst/>
        </a:blip>
        <a:srcRect/>
        <a:stretch>
          <a:fillRect/>
        </a:stretch>
      </xdr:blipFill>
      <xdr:spPr>
        <a:xfrm>
          <a:off x="12153900" y="1269300"/>
          <a:ext cx="317587" cy="199500"/>
        </a:xfrm>
        <a:prstGeom prst="rect">
          <a:avLst/>
        </a:prstGeom>
        <a:noFill/>
        <a:ln>
          <a:noFill/>
        </a:ln>
        <a:effectLst/>
        <a:extLst/>
      </xdr:spPr>
    </xdr:pic>
    <xdr:clientData/>
  </xdr:twoCellAnchor>
  <xdr:twoCellAnchor>
    <xdr:from>
      <xdr:col>24</xdr:col>
      <xdr:colOff>0</xdr:colOff>
      <xdr:row>7</xdr:row>
      <xdr:rowOff>221550</xdr:rowOff>
    </xdr:from>
    <xdr:to>
      <xdr:col>24</xdr:col>
      <xdr:colOff>317586</xdr:colOff>
      <xdr:row>8</xdr:row>
      <xdr:rowOff>173400</xdr:rowOff>
    </xdr:to>
    <xdr:pic>
      <xdr:nvPicPr>
        <xdr:cNvPr id="59" name="image.png"/>
        <xdr:cNvPicPr/>
      </xdr:nvPicPr>
      <xdr:blipFill rotWithShape="1">
        <a:blip xmlns:r="http://schemas.openxmlformats.org/officeDocument/2006/relationships" r:embed="rId23">
          <a:extLst/>
        </a:blip>
        <a:srcRect/>
        <a:stretch>
          <a:fillRect/>
        </a:stretch>
      </xdr:blipFill>
      <xdr:spPr>
        <a:xfrm>
          <a:off x="12153900" y="1993200"/>
          <a:ext cx="317587" cy="199501"/>
        </a:xfrm>
        <a:prstGeom prst="rect">
          <a:avLst/>
        </a:prstGeom>
        <a:noFill/>
        <a:ln>
          <a:noFill/>
        </a:ln>
        <a:effectLst/>
        <a:extLst/>
      </xdr:spPr>
    </xdr:pic>
    <xdr:clientData/>
  </xdr:twoCellAnchor>
  <xdr:twoCellAnchor>
    <xdr:from>
      <xdr:col>18</xdr:col>
      <xdr:colOff>38124</xdr:colOff>
      <xdr:row>9</xdr:row>
      <xdr:rowOff>170750</xdr:rowOff>
    </xdr:from>
    <xdr:to>
      <xdr:col>19</xdr:col>
      <xdr:colOff>38124</xdr:colOff>
      <xdr:row>10</xdr:row>
      <xdr:rowOff>160700</xdr:rowOff>
    </xdr:to>
    <xdr:pic>
      <xdr:nvPicPr>
        <xdr:cNvPr id="60" name="image.png"/>
        <xdr:cNvPicPr/>
      </xdr:nvPicPr>
      <xdr:blipFill rotWithShape="1">
        <a:blip xmlns:r="http://schemas.openxmlformats.org/officeDocument/2006/relationships" r:embed="rId24">
          <a:extLst/>
        </a:blip>
        <a:srcRect/>
        <a:stretch>
          <a:fillRect/>
        </a:stretch>
      </xdr:blipFill>
      <xdr:spPr>
        <a:xfrm>
          <a:off x="8407424" y="2437700"/>
          <a:ext cx="368301" cy="199501"/>
        </a:xfrm>
        <a:prstGeom prst="rect">
          <a:avLst/>
        </a:prstGeom>
        <a:noFill/>
        <a:ln>
          <a:noFill/>
        </a:ln>
        <a:effectLst/>
        <a:extLst/>
      </xdr:spPr>
    </xdr:pic>
    <xdr:clientData/>
  </xdr:twoCellAnchor>
  <xdr:twoCellAnchor>
    <xdr:from>
      <xdr:col>24</xdr:col>
      <xdr:colOff>0</xdr:colOff>
      <xdr:row>13</xdr:row>
      <xdr:rowOff>183450</xdr:rowOff>
    </xdr:from>
    <xdr:to>
      <xdr:col>25</xdr:col>
      <xdr:colOff>0</xdr:colOff>
      <xdr:row>14</xdr:row>
      <xdr:rowOff>135299</xdr:rowOff>
    </xdr:to>
    <xdr:pic>
      <xdr:nvPicPr>
        <xdr:cNvPr id="61" name="image.png"/>
        <xdr:cNvPicPr/>
      </xdr:nvPicPr>
      <xdr:blipFill rotWithShape="1">
        <a:blip xmlns:r="http://schemas.openxmlformats.org/officeDocument/2006/relationships" r:embed="rId24">
          <a:extLst/>
        </a:blip>
        <a:srcRect/>
        <a:stretch>
          <a:fillRect/>
        </a:stretch>
      </xdr:blipFill>
      <xdr:spPr>
        <a:xfrm>
          <a:off x="12153900" y="3402900"/>
          <a:ext cx="368300" cy="199500"/>
        </a:xfrm>
        <a:prstGeom prst="rect">
          <a:avLst/>
        </a:prstGeom>
        <a:noFill/>
        <a:ln>
          <a:noFill/>
        </a:ln>
        <a:effectLst/>
        <a:extLst/>
      </xdr:spPr>
    </xdr:pic>
    <xdr:clientData/>
  </xdr:twoCellAnchor>
  <xdr:twoCellAnchor>
    <xdr:from>
      <xdr:col>18</xdr:col>
      <xdr:colOff>38124</xdr:colOff>
      <xdr:row>11</xdr:row>
      <xdr:rowOff>196150</xdr:rowOff>
    </xdr:from>
    <xdr:to>
      <xdr:col>19</xdr:col>
      <xdr:colOff>38124</xdr:colOff>
      <xdr:row>12</xdr:row>
      <xdr:rowOff>148000</xdr:rowOff>
    </xdr:to>
    <xdr:pic>
      <xdr:nvPicPr>
        <xdr:cNvPr id="62" name="image.png"/>
        <xdr:cNvPicPr/>
      </xdr:nvPicPr>
      <xdr:blipFill rotWithShape="1">
        <a:blip xmlns:r="http://schemas.openxmlformats.org/officeDocument/2006/relationships" r:embed="rId24">
          <a:extLst/>
        </a:blip>
        <a:srcRect/>
        <a:stretch>
          <a:fillRect/>
        </a:stretch>
      </xdr:blipFill>
      <xdr:spPr>
        <a:xfrm>
          <a:off x="8407424" y="2920300"/>
          <a:ext cx="368301" cy="199501"/>
        </a:xfrm>
        <a:prstGeom prst="rect">
          <a:avLst/>
        </a:prstGeom>
        <a:noFill/>
        <a:ln>
          <a:noFill/>
        </a:ln>
        <a:effectLst/>
        <a:extLst/>
      </xdr:spPr>
    </xdr:pic>
    <xdr:clientData/>
  </xdr:twoCellAnchor>
  <xdr:twoCellAnchor>
    <xdr:from>
      <xdr:col>18</xdr:col>
      <xdr:colOff>38124</xdr:colOff>
      <xdr:row>23</xdr:row>
      <xdr:rowOff>81850</xdr:rowOff>
    </xdr:from>
    <xdr:to>
      <xdr:col>19</xdr:col>
      <xdr:colOff>24978</xdr:colOff>
      <xdr:row>24</xdr:row>
      <xdr:rowOff>84149</xdr:rowOff>
    </xdr:to>
    <xdr:pic>
      <xdr:nvPicPr>
        <xdr:cNvPr id="63" name="image.png"/>
        <xdr:cNvPicPr/>
      </xdr:nvPicPr>
      <xdr:blipFill rotWithShape="1">
        <a:blip xmlns:r="http://schemas.openxmlformats.org/officeDocument/2006/relationships" r:embed="rId25">
          <a:extLst/>
        </a:blip>
        <a:srcRect/>
        <a:stretch>
          <a:fillRect/>
        </a:stretch>
      </xdr:blipFill>
      <xdr:spPr>
        <a:xfrm>
          <a:off x="8407424" y="5739700"/>
          <a:ext cx="355155" cy="211850"/>
        </a:xfrm>
        <a:prstGeom prst="rect">
          <a:avLst/>
        </a:prstGeom>
        <a:noFill/>
        <a:ln>
          <a:noFill/>
        </a:ln>
        <a:effectLst/>
        <a:extLst/>
      </xdr:spPr>
    </xdr:pic>
    <xdr:clientData/>
  </xdr:twoCellAnchor>
  <xdr:twoCellAnchor>
    <xdr:from>
      <xdr:col>24</xdr:col>
      <xdr:colOff>0</xdr:colOff>
      <xdr:row>27</xdr:row>
      <xdr:rowOff>94550</xdr:rowOff>
    </xdr:from>
    <xdr:to>
      <xdr:col>24</xdr:col>
      <xdr:colOff>317586</xdr:colOff>
      <xdr:row>28</xdr:row>
      <xdr:rowOff>46400</xdr:rowOff>
    </xdr:to>
    <xdr:pic>
      <xdr:nvPicPr>
        <xdr:cNvPr id="64" name="image.png"/>
        <xdr:cNvPicPr/>
      </xdr:nvPicPr>
      <xdr:blipFill rotWithShape="1">
        <a:blip xmlns:r="http://schemas.openxmlformats.org/officeDocument/2006/relationships" r:embed="rId26">
          <a:extLst/>
        </a:blip>
        <a:srcRect/>
        <a:stretch>
          <a:fillRect/>
        </a:stretch>
      </xdr:blipFill>
      <xdr:spPr>
        <a:xfrm>
          <a:off x="12153900" y="6704900"/>
          <a:ext cx="317587" cy="199501"/>
        </a:xfrm>
        <a:prstGeom prst="rect">
          <a:avLst/>
        </a:prstGeom>
        <a:noFill/>
        <a:ln>
          <a:noFill/>
        </a:ln>
        <a:effectLst/>
        <a:extLst/>
      </xdr:spPr>
    </xdr:pic>
    <xdr:clientData/>
  </xdr:twoCellAnchor>
  <xdr:twoCellAnchor>
    <xdr:from>
      <xdr:col>18</xdr:col>
      <xdr:colOff>38124</xdr:colOff>
      <xdr:row>25</xdr:row>
      <xdr:rowOff>107250</xdr:rowOff>
    </xdr:from>
    <xdr:to>
      <xdr:col>19</xdr:col>
      <xdr:colOff>24978</xdr:colOff>
      <xdr:row>26</xdr:row>
      <xdr:rowOff>59099</xdr:rowOff>
    </xdr:to>
    <xdr:pic>
      <xdr:nvPicPr>
        <xdr:cNvPr id="65" name="image.png"/>
        <xdr:cNvPicPr/>
      </xdr:nvPicPr>
      <xdr:blipFill rotWithShape="1">
        <a:blip xmlns:r="http://schemas.openxmlformats.org/officeDocument/2006/relationships" r:embed="rId26">
          <a:extLst/>
        </a:blip>
        <a:srcRect/>
        <a:stretch>
          <a:fillRect/>
        </a:stretch>
      </xdr:blipFill>
      <xdr:spPr>
        <a:xfrm>
          <a:off x="8407424" y="6222300"/>
          <a:ext cx="355155" cy="199500"/>
        </a:xfrm>
        <a:prstGeom prst="rect">
          <a:avLst/>
        </a:prstGeom>
        <a:noFill/>
        <a:ln>
          <a:noFill/>
        </a:ln>
        <a:effectLst/>
        <a:extLst/>
      </xdr:spPr>
    </xdr:pic>
    <xdr:clientData/>
  </xdr:twoCellAnchor>
  <xdr:twoCellAnchor>
    <xdr:from>
      <xdr:col>24</xdr:col>
      <xdr:colOff>0</xdr:colOff>
      <xdr:row>23</xdr:row>
      <xdr:rowOff>81850</xdr:rowOff>
    </xdr:from>
    <xdr:to>
      <xdr:col>24</xdr:col>
      <xdr:colOff>317586</xdr:colOff>
      <xdr:row>24</xdr:row>
      <xdr:rowOff>71799</xdr:rowOff>
    </xdr:to>
    <xdr:pic>
      <xdr:nvPicPr>
        <xdr:cNvPr id="66" name="image.png"/>
        <xdr:cNvPicPr/>
      </xdr:nvPicPr>
      <xdr:blipFill rotWithShape="1">
        <a:blip xmlns:r="http://schemas.openxmlformats.org/officeDocument/2006/relationships" r:embed="rId27">
          <a:extLst/>
        </a:blip>
        <a:srcRect/>
        <a:stretch>
          <a:fillRect/>
        </a:stretch>
      </xdr:blipFill>
      <xdr:spPr>
        <a:xfrm>
          <a:off x="12153900" y="5739700"/>
          <a:ext cx="317587" cy="199500"/>
        </a:xfrm>
        <a:prstGeom prst="rect">
          <a:avLst/>
        </a:prstGeom>
        <a:noFill/>
        <a:ln>
          <a:noFill/>
        </a:ln>
        <a:effectLst/>
        <a:extLst/>
      </xdr:spPr>
    </xdr:pic>
    <xdr:clientData/>
  </xdr:twoCellAnchor>
  <xdr:twoCellAnchor>
    <xdr:from>
      <xdr:col>24</xdr:col>
      <xdr:colOff>0</xdr:colOff>
      <xdr:row>26</xdr:row>
      <xdr:rowOff>100900</xdr:rowOff>
    </xdr:from>
    <xdr:to>
      <xdr:col>24</xdr:col>
      <xdr:colOff>317586</xdr:colOff>
      <xdr:row>27</xdr:row>
      <xdr:rowOff>52750</xdr:rowOff>
    </xdr:to>
    <xdr:pic>
      <xdr:nvPicPr>
        <xdr:cNvPr id="67" name="image.png"/>
        <xdr:cNvPicPr/>
      </xdr:nvPicPr>
      <xdr:blipFill rotWithShape="1">
        <a:blip xmlns:r="http://schemas.openxmlformats.org/officeDocument/2006/relationships" r:embed="rId27">
          <a:extLst/>
        </a:blip>
        <a:srcRect/>
        <a:stretch>
          <a:fillRect/>
        </a:stretch>
      </xdr:blipFill>
      <xdr:spPr>
        <a:xfrm>
          <a:off x="12153900" y="6463600"/>
          <a:ext cx="317587" cy="199501"/>
        </a:xfrm>
        <a:prstGeom prst="rect">
          <a:avLst/>
        </a:prstGeom>
        <a:noFill/>
        <a:ln>
          <a:noFill/>
        </a:ln>
        <a:effectLst/>
        <a:extLst/>
      </xdr:spPr>
    </xdr:pic>
    <xdr:clientData/>
  </xdr:twoCellAnchor>
  <xdr:twoCellAnchor>
    <xdr:from>
      <xdr:col>18</xdr:col>
      <xdr:colOff>38124</xdr:colOff>
      <xdr:row>28</xdr:row>
      <xdr:rowOff>88200</xdr:rowOff>
    </xdr:from>
    <xdr:to>
      <xdr:col>19</xdr:col>
      <xdr:colOff>24978</xdr:colOff>
      <xdr:row>29</xdr:row>
      <xdr:rowOff>40050</xdr:rowOff>
    </xdr:to>
    <xdr:pic>
      <xdr:nvPicPr>
        <xdr:cNvPr id="68" name="image.png"/>
        <xdr:cNvPicPr/>
      </xdr:nvPicPr>
      <xdr:blipFill rotWithShape="1">
        <a:blip xmlns:r="http://schemas.openxmlformats.org/officeDocument/2006/relationships" r:embed="rId27">
          <a:extLst/>
        </a:blip>
        <a:srcRect/>
        <a:stretch>
          <a:fillRect/>
        </a:stretch>
      </xdr:blipFill>
      <xdr:spPr>
        <a:xfrm>
          <a:off x="8407424" y="6946200"/>
          <a:ext cx="355155" cy="199501"/>
        </a:xfrm>
        <a:prstGeom prst="rect">
          <a:avLst/>
        </a:prstGeom>
        <a:noFill/>
        <a:ln>
          <a:noFill/>
        </a:ln>
        <a:effectLst/>
        <a:extLst/>
      </xdr:spPr>
    </xdr:pic>
    <xdr:clientData/>
  </xdr:twoCellAnchor>
  <xdr:twoCellAnchor>
    <xdr:from>
      <xdr:col>24</xdr:col>
      <xdr:colOff>0</xdr:colOff>
      <xdr:row>28</xdr:row>
      <xdr:rowOff>88200</xdr:rowOff>
    </xdr:from>
    <xdr:to>
      <xdr:col>24</xdr:col>
      <xdr:colOff>317586</xdr:colOff>
      <xdr:row>29</xdr:row>
      <xdr:rowOff>40050</xdr:rowOff>
    </xdr:to>
    <xdr:pic>
      <xdr:nvPicPr>
        <xdr:cNvPr id="69" name="image.jpg"/>
        <xdr:cNvPicPr/>
      </xdr:nvPicPr>
      <xdr:blipFill rotWithShape="1">
        <a:blip xmlns:r="http://schemas.openxmlformats.org/officeDocument/2006/relationships" r:embed="rId28">
          <a:extLst/>
        </a:blip>
        <a:srcRect/>
        <a:stretch>
          <a:fillRect/>
        </a:stretch>
      </xdr:blipFill>
      <xdr:spPr>
        <a:xfrm>
          <a:off x="12153900" y="6946200"/>
          <a:ext cx="317587" cy="199501"/>
        </a:xfrm>
        <a:prstGeom prst="rect">
          <a:avLst/>
        </a:prstGeom>
        <a:noFill/>
        <a:ln>
          <a:noFill/>
        </a:ln>
        <a:effectLst/>
        <a:extLst/>
      </xdr:spPr>
    </xdr:pic>
    <xdr:clientData/>
  </xdr:twoCellAnchor>
  <xdr:twoCellAnchor>
    <xdr:from>
      <xdr:col>24</xdr:col>
      <xdr:colOff>0</xdr:colOff>
      <xdr:row>25</xdr:row>
      <xdr:rowOff>107250</xdr:rowOff>
    </xdr:from>
    <xdr:to>
      <xdr:col>24</xdr:col>
      <xdr:colOff>317586</xdr:colOff>
      <xdr:row>26</xdr:row>
      <xdr:rowOff>59099</xdr:rowOff>
    </xdr:to>
    <xdr:pic>
      <xdr:nvPicPr>
        <xdr:cNvPr id="70" name="image.jpg"/>
        <xdr:cNvPicPr/>
      </xdr:nvPicPr>
      <xdr:blipFill rotWithShape="1">
        <a:blip xmlns:r="http://schemas.openxmlformats.org/officeDocument/2006/relationships" r:embed="rId28">
          <a:extLst/>
        </a:blip>
        <a:srcRect/>
        <a:stretch>
          <a:fillRect/>
        </a:stretch>
      </xdr:blipFill>
      <xdr:spPr>
        <a:xfrm>
          <a:off x="12153900" y="6222300"/>
          <a:ext cx="317587" cy="199500"/>
        </a:xfrm>
        <a:prstGeom prst="rect">
          <a:avLst/>
        </a:prstGeom>
        <a:noFill/>
        <a:ln>
          <a:noFill/>
        </a:ln>
        <a:effectLst/>
        <a:extLst/>
      </xdr:spPr>
    </xdr:pic>
    <xdr:clientData/>
  </xdr:twoCellAnchor>
  <xdr:twoCellAnchor>
    <xdr:from>
      <xdr:col>18</xdr:col>
      <xdr:colOff>38124</xdr:colOff>
      <xdr:row>24</xdr:row>
      <xdr:rowOff>113600</xdr:rowOff>
    </xdr:from>
    <xdr:to>
      <xdr:col>19</xdr:col>
      <xdr:colOff>38124</xdr:colOff>
      <xdr:row>25</xdr:row>
      <xdr:rowOff>65449</xdr:rowOff>
    </xdr:to>
    <xdr:pic>
      <xdr:nvPicPr>
        <xdr:cNvPr id="71" name="image.jpg"/>
        <xdr:cNvPicPr/>
      </xdr:nvPicPr>
      <xdr:blipFill rotWithShape="1">
        <a:blip xmlns:r="http://schemas.openxmlformats.org/officeDocument/2006/relationships" r:embed="rId28">
          <a:extLst/>
        </a:blip>
        <a:srcRect/>
        <a:stretch>
          <a:fillRect/>
        </a:stretch>
      </xdr:blipFill>
      <xdr:spPr>
        <a:xfrm>
          <a:off x="8407424" y="5981000"/>
          <a:ext cx="368301" cy="199500"/>
        </a:xfrm>
        <a:prstGeom prst="rect">
          <a:avLst/>
        </a:prstGeom>
        <a:noFill/>
        <a:ln>
          <a:noFill/>
        </a:ln>
        <a:effectLst/>
        <a:extLst/>
      </xdr:spPr>
    </xdr:pic>
    <xdr:clientData/>
  </xdr:twoCellAnchor>
  <xdr:twoCellAnchor>
    <xdr:from>
      <xdr:col>18</xdr:col>
      <xdr:colOff>38124</xdr:colOff>
      <xdr:row>26</xdr:row>
      <xdr:rowOff>100900</xdr:rowOff>
    </xdr:from>
    <xdr:to>
      <xdr:col>19</xdr:col>
      <xdr:colOff>24978</xdr:colOff>
      <xdr:row>27</xdr:row>
      <xdr:rowOff>52750</xdr:rowOff>
    </xdr:to>
    <xdr:pic>
      <xdr:nvPicPr>
        <xdr:cNvPr id="72" name="image.jpg"/>
        <xdr:cNvPicPr/>
      </xdr:nvPicPr>
      <xdr:blipFill rotWithShape="1">
        <a:blip xmlns:r="http://schemas.openxmlformats.org/officeDocument/2006/relationships" r:embed="rId29">
          <a:extLst/>
        </a:blip>
        <a:srcRect/>
        <a:stretch>
          <a:fillRect/>
        </a:stretch>
      </xdr:blipFill>
      <xdr:spPr>
        <a:xfrm>
          <a:off x="8407424" y="6463600"/>
          <a:ext cx="355155" cy="199501"/>
        </a:xfrm>
        <a:prstGeom prst="rect">
          <a:avLst/>
        </a:prstGeom>
        <a:noFill/>
        <a:ln>
          <a:noFill/>
        </a:ln>
        <a:effectLst/>
        <a:extLst/>
      </xdr:spPr>
    </xdr:pic>
    <xdr:clientData/>
  </xdr:twoCellAnchor>
  <xdr:twoCellAnchor>
    <xdr:from>
      <xdr:col>18</xdr:col>
      <xdr:colOff>38124</xdr:colOff>
      <xdr:row>27</xdr:row>
      <xdr:rowOff>94550</xdr:rowOff>
    </xdr:from>
    <xdr:to>
      <xdr:col>19</xdr:col>
      <xdr:colOff>24978</xdr:colOff>
      <xdr:row>28</xdr:row>
      <xdr:rowOff>46400</xdr:rowOff>
    </xdr:to>
    <xdr:pic>
      <xdr:nvPicPr>
        <xdr:cNvPr id="73" name="image.jpg"/>
        <xdr:cNvPicPr/>
      </xdr:nvPicPr>
      <xdr:blipFill rotWithShape="1">
        <a:blip xmlns:r="http://schemas.openxmlformats.org/officeDocument/2006/relationships" r:embed="rId29">
          <a:extLst/>
        </a:blip>
        <a:srcRect/>
        <a:stretch>
          <a:fillRect/>
        </a:stretch>
      </xdr:blipFill>
      <xdr:spPr>
        <a:xfrm>
          <a:off x="8407424" y="6704900"/>
          <a:ext cx="355155" cy="199501"/>
        </a:xfrm>
        <a:prstGeom prst="rect">
          <a:avLst/>
        </a:prstGeom>
        <a:noFill/>
        <a:ln>
          <a:noFill/>
        </a:ln>
        <a:effectLst/>
        <a:extLst/>
      </xdr:spPr>
    </xdr:pic>
    <xdr:clientData/>
  </xdr:twoCellAnchor>
  <xdr:twoCellAnchor>
    <xdr:from>
      <xdr:col>24</xdr:col>
      <xdr:colOff>0</xdr:colOff>
      <xdr:row>24</xdr:row>
      <xdr:rowOff>113600</xdr:rowOff>
    </xdr:from>
    <xdr:to>
      <xdr:col>24</xdr:col>
      <xdr:colOff>317586</xdr:colOff>
      <xdr:row>25</xdr:row>
      <xdr:rowOff>65449</xdr:rowOff>
    </xdr:to>
    <xdr:pic>
      <xdr:nvPicPr>
        <xdr:cNvPr id="74" name="image.jpg"/>
        <xdr:cNvPicPr/>
      </xdr:nvPicPr>
      <xdr:blipFill rotWithShape="1">
        <a:blip xmlns:r="http://schemas.openxmlformats.org/officeDocument/2006/relationships" r:embed="rId29">
          <a:extLst/>
        </a:blip>
        <a:srcRect/>
        <a:stretch>
          <a:fillRect/>
        </a:stretch>
      </xdr:blipFill>
      <xdr:spPr>
        <a:xfrm>
          <a:off x="12153900" y="5981000"/>
          <a:ext cx="317587" cy="199500"/>
        </a:xfrm>
        <a:prstGeom prst="rect">
          <a:avLst/>
        </a:prstGeom>
        <a:noFill/>
        <a:ln>
          <a:noFill/>
        </a:ln>
        <a:effectLst/>
        <a:extLst/>
      </xdr:spPr>
    </xdr:pic>
    <xdr:clientData/>
  </xdr:twoCellAnchor>
  <xdr:twoCellAnchor>
    <xdr:from>
      <xdr:col>18</xdr:col>
      <xdr:colOff>38124</xdr:colOff>
      <xdr:row>16</xdr:row>
      <xdr:rowOff>113950</xdr:rowOff>
    </xdr:from>
    <xdr:to>
      <xdr:col>19</xdr:col>
      <xdr:colOff>38124</xdr:colOff>
      <xdr:row>17</xdr:row>
      <xdr:rowOff>103899</xdr:rowOff>
    </xdr:to>
    <xdr:pic>
      <xdr:nvPicPr>
        <xdr:cNvPr id="75" name="image.png"/>
        <xdr:cNvPicPr/>
      </xdr:nvPicPr>
      <xdr:blipFill rotWithShape="1">
        <a:blip xmlns:r="http://schemas.openxmlformats.org/officeDocument/2006/relationships" r:embed="rId30">
          <a:extLst/>
        </a:blip>
        <a:srcRect/>
        <a:stretch>
          <a:fillRect/>
        </a:stretch>
      </xdr:blipFill>
      <xdr:spPr>
        <a:xfrm>
          <a:off x="8407424" y="4076350"/>
          <a:ext cx="368301" cy="199500"/>
        </a:xfrm>
        <a:prstGeom prst="rect">
          <a:avLst/>
        </a:prstGeom>
        <a:noFill/>
        <a:ln>
          <a:noFill/>
        </a:ln>
        <a:effectLst/>
        <a:extLst/>
      </xdr:spPr>
    </xdr:pic>
    <xdr:clientData/>
  </xdr:twoCellAnchor>
  <xdr:twoCellAnchor>
    <xdr:from>
      <xdr:col>24</xdr:col>
      <xdr:colOff>0</xdr:colOff>
      <xdr:row>20</xdr:row>
      <xdr:rowOff>126650</xdr:rowOff>
    </xdr:from>
    <xdr:to>
      <xdr:col>25</xdr:col>
      <xdr:colOff>0</xdr:colOff>
      <xdr:row>21</xdr:row>
      <xdr:rowOff>78499</xdr:rowOff>
    </xdr:to>
    <xdr:pic>
      <xdr:nvPicPr>
        <xdr:cNvPr id="76" name="image.png"/>
        <xdr:cNvPicPr/>
      </xdr:nvPicPr>
      <xdr:blipFill rotWithShape="1">
        <a:blip xmlns:r="http://schemas.openxmlformats.org/officeDocument/2006/relationships" r:embed="rId30">
          <a:extLst/>
        </a:blip>
        <a:srcRect/>
        <a:stretch>
          <a:fillRect/>
        </a:stretch>
      </xdr:blipFill>
      <xdr:spPr>
        <a:xfrm>
          <a:off x="12153900" y="5041550"/>
          <a:ext cx="368300" cy="199500"/>
        </a:xfrm>
        <a:prstGeom prst="rect">
          <a:avLst/>
        </a:prstGeom>
        <a:noFill/>
        <a:ln>
          <a:noFill/>
        </a:ln>
        <a:effectLst/>
        <a:extLst/>
      </xdr:spPr>
    </xdr:pic>
    <xdr:clientData/>
  </xdr:twoCellAnchor>
  <xdr:twoCellAnchor>
    <xdr:from>
      <xdr:col>18</xdr:col>
      <xdr:colOff>38124</xdr:colOff>
      <xdr:row>18</xdr:row>
      <xdr:rowOff>139350</xdr:rowOff>
    </xdr:from>
    <xdr:to>
      <xdr:col>19</xdr:col>
      <xdr:colOff>38124</xdr:colOff>
      <xdr:row>19</xdr:row>
      <xdr:rowOff>91199</xdr:rowOff>
    </xdr:to>
    <xdr:pic>
      <xdr:nvPicPr>
        <xdr:cNvPr id="77" name="image.png"/>
        <xdr:cNvPicPr/>
      </xdr:nvPicPr>
      <xdr:blipFill rotWithShape="1">
        <a:blip xmlns:r="http://schemas.openxmlformats.org/officeDocument/2006/relationships" r:embed="rId30">
          <a:extLst/>
        </a:blip>
        <a:srcRect/>
        <a:stretch>
          <a:fillRect/>
        </a:stretch>
      </xdr:blipFill>
      <xdr:spPr>
        <a:xfrm>
          <a:off x="8407424" y="4558950"/>
          <a:ext cx="368301" cy="199500"/>
        </a:xfrm>
        <a:prstGeom prst="rect">
          <a:avLst/>
        </a:prstGeom>
        <a:noFill/>
        <a:ln>
          <a:noFill/>
        </a:ln>
        <a:effectLst/>
        <a:extLst/>
      </xdr:spPr>
    </xdr:pic>
    <xdr:clientData/>
  </xdr:twoCellAnchor>
  <xdr:twoCellAnchor>
    <xdr:from>
      <xdr:col>24</xdr:col>
      <xdr:colOff>0</xdr:colOff>
      <xdr:row>16</xdr:row>
      <xdr:rowOff>113950</xdr:rowOff>
    </xdr:from>
    <xdr:to>
      <xdr:col>24</xdr:col>
      <xdr:colOff>317586</xdr:colOff>
      <xdr:row>17</xdr:row>
      <xdr:rowOff>103899</xdr:rowOff>
    </xdr:to>
    <xdr:pic>
      <xdr:nvPicPr>
        <xdr:cNvPr id="78" name="image.jpg"/>
        <xdr:cNvPicPr/>
      </xdr:nvPicPr>
      <xdr:blipFill rotWithShape="1">
        <a:blip xmlns:r="http://schemas.openxmlformats.org/officeDocument/2006/relationships" r:embed="rId31">
          <a:extLst/>
        </a:blip>
        <a:srcRect/>
        <a:stretch>
          <a:fillRect/>
        </a:stretch>
      </xdr:blipFill>
      <xdr:spPr>
        <a:xfrm>
          <a:off x="12153900" y="4076350"/>
          <a:ext cx="317587" cy="199500"/>
        </a:xfrm>
        <a:prstGeom prst="rect">
          <a:avLst/>
        </a:prstGeom>
        <a:noFill/>
        <a:ln>
          <a:noFill/>
        </a:ln>
        <a:effectLst/>
        <a:extLst/>
      </xdr:spPr>
    </xdr:pic>
    <xdr:clientData/>
  </xdr:twoCellAnchor>
  <xdr:twoCellAnchor>
    <xdr:from>
      <xdr:col>18</xdr:col>
      <xdr:colOff>38124</xdr:colOff>
      <xdr:row>21</xdr:row>
      <xdr:rowOff>120300</xdr:rowOff>
    </xdr:from>
    <xdr:to>
      <xdr:col>19</xdr:col>
      <xdr:colOff>24978</xdr:colOff>
      <xdr:row>22</xdr:row>
      <xdr:rowOff>72149</xdr:rowOff>
    </xdr:to>
    <xdr:pic>
      <xdr:nvPicPr>
        <xdr:cNvPr id="79" name="image.jpg"/>
        <xdr:cNvPicPr/>
      </xdr:nvPicPr>
      <xdr:blipFill rotWithShape="1">
        <a:blip xmlns:r="http://schemas.openxmlformats.org/officeDocument/2006/relationships" r:embed="rId31">
          <a:extLst/>
        </a:blip>
        <a:srcRect/>
        <a:stretch>
          <a:fillRect/>
        </a:stretch>
      </xdr:blipFill>
      <xdr:spPr>
        <a:xfrm>
          <a:off x="8407424" y="5282850"/>
          <a:ext cx="355155" cy="199500"/>
        </a:xfrm>
        <a:prstGeom prst="rect">
          <a:avLst/>
        </a:prstGeom>
        <a:noFill/>
        <a:ln>
          <a:noFill/>
        </a:ln>
        <a:effectLst/>
        <a:extLst/>
      </xdr:spPr>
    </xdr:pic>
    <xdr:clientData/>
  </xdr:twoCellAnchor>
  <xdr:twoCellAnchor>
    <xdr:from>
      <xdr:col>24</xdr:col>
      <xdr:colOff>0</xdr:colOff>
      <xdr:row>19</xdr:row>
      <xdr:rowOff>133000</xdr:rowOff>
    </xdr:from>
    <xdr:to>
      <xdr:col>24</xdr:col>
      <xdr:colOff>317586</xdr:colOff>
      <xdr:row>20</xdr:row>
      <xdr:rowOff>84849</xdr:rowOff>
    </xdr:to>
    <xdr:pic>
      <xdr:nvPicPr>
        <xdr:cNvPr id="80" name="image.jpg"/>
        <xdr:cNvPicPr/>
      </xdr:nvPicPr>
      <xdr:blipFill rotWithShape="1">
        <a:blip xmlns:r="http://schemas.openxmlformats.org/officeDocument/2006/relationships" r:embed="rId31">
          <a:extLst/>
        </a:blip>
        <a:srcRect/>
        <a:stretch>
          <a:fillRect/>
        </a:stretch>
      </xdr:blipFill>
      <xdr:spPr>
        <a:xfrm>
          <a:off x="12153900" y="4800250"/>
          <a:ext cx="317587" cy="199500"/>
        </a:xfrm>
        <a:prstGeom prst="rect">
          <a:avLst/>
        </a:prstGeom>
        <a:noFill/>
        <a:ln>
          <a:noFill/>
        </a:ln>
        <a:effectLst/>
        <a:extLst/>
      </xdr:spPr>
    </xdr:pic>
    <xdr:clientData/>
  </xdr:twoCellAnchor>
  <xdr:twoCellAnchor>
    <xdr:from>
      <xdr:col>18</xdr:col>
      <xdr:colOff>38124</xdr:colOff>
      <xdr:row>17</xdr:row>
      <xdr:rowOff>145700</xdr:rowOff>
    </xdr:from>
    <xdr:to>
      <xdr:col>19</xdr:col>
      <xdr:colOff>24978</xdr:colOff>
      <xdr:row>18</xdr:row>
      <xdr:rowOff>97549</xdr:rowOff>
    </xdr:to>
    <xdr:pic>
      <xdr:nvPicPr>
        <xdr:cNvPr id="81" name="image.jpg"/>
        <xdr:cNvPicPr/>
      </xdr:nvPicPr>
      <xdr:blipFill rotWithShape="1">
        <a:blip xmlns:r="http://schemas.openxmlformats.org/officeDocument/2006/relationships" r:embed="rId32">
          <a:extLst/>
        </a:blip>
        <a:srcRect/>
        <a:stretch>
          <a:fillRect/>
        </a:stretch>
      </xdr:blipFill>
      <xdr:spPr>
        <a:xfrm>
          <a:off x="8407424" y="4317650"/>
          <a:ext cx="355155" cy="199500"/>
        </a:xfrm>
        <a:prstGeom prst="rect">
          <a:avLst/>
        </a:prstGeom>
        <a:noFill/>
        <a:ln>
          <a:noFill/>
        </a:ln>
        <a:effectLst/>
        <a:extLst/>
      </xdr:spPr>
    </xdr:pic>
    <xdr:clientData/>
  </xdr:twoCellAnchor>
  <xdr:twoCellAnchor>
    <xdr:from>
      <xdr:col>24</xdr:col>
      <xdr:colOff>0</xdr:colOff>
      <xdr:row>21</xdr:row>
      <xdr:rowOff>120300</xdr:rowOff>
    </xdr:from>
    <xdr:to>
      <xdr:col>24</xdr:col>
      <xdr:colOff>317586</xdr:colOff>
      <xdr:row>22</xdr:row>
      <xdr:rowOff>72149</xdr:rowOff>
    </xdr:to>
    <xdr:pic>
      <xdr:nvPicPr>
        <xdr:cNvPr id="82" name="image.jpg"/>
        <xdr:cNvPicPr/>
      </xdr:nvPicPr>
      <xdr:blipFill rotWithShape="1">
        <a:blip xmlns:r="http://schemas.openxmlformats.org/officeDocument/2006/relationships" r:embed="rId32">
          <a:extLst/>
        </a:blip>
        <a:srcRect/>
        <a:stretch>
          <a:fillRect/>
        </a:stretch>
      </xdr:blipFill>
      <xdr:spPr>
        <a:xfrm>
          <a:off x="12153900" y="5282850"/>
          <a:ext cx="317587" cy="199500"/>
        </a:xfrm>
        <a:prstGeom prst="rect">
          <a:avLst/>
        </a:prstGeom>
        <a:noFill/>
        <a:ln>
          <a:noFill/>
        </a:ln>
        <a:effectLst/>
        <a:extLst/>
      </xdr:spPr>
    </xdr:pic>
    <xdr:clientData/>
  </xdr:twoCellAnchor>
  <xdr:twoCellAnchor>
    <xdr:from>
      <xdr:col>24</xdr:col>
      <xdr:colOff>0</xdr:colOff>
      <xdr:row>18</xdr:row>
      <xdr:rowOff>139350</xdr:rowOff>
    </xdr:from>
    <xdr:to>
      <xdr:col>24</xdr:col>
      <xdr:colOff>317586</xdr:colOff>
      <xdr:row>19</xdr:row>
      <xdr:rowOff>91199</xdr:rowOff>
    </xdr:to>
    <xdr:pic>
      <xdr:nvPicPr>
        <xdr:cNvPr id="83" name="image.jpg"/>
        <xdr:cNvPicPr/>
      </xdr:nvPicPr>
      <xdr:blipFill rotWithShape="1">
        <a:blip xmlns:r="http://schemas.openxmlformats.org/officeDocument/2006/relationships" r:embed="rId32">
          <a:extLst/>
        </a:blip>
        <a:srcRect/>
        <a:stretch>
          <a:fillRect/>
        </a:stretch>
      </xdr:blipFill>
      <xdr:spPr>
        <a:xfrm>
          <a:off x="12153900" y="4558950"/>
          <a:ext cx="317587" cy="199500"/>
        </a:xfrm>
        <a:prstGeom prst="rect">
          <a:avLst/>
        </a:prstGeom>
        <a:noFill/>
        <a:ln>
          <a:noFill/>
        </a:ln>
        <a:effectLst/>
        <a:extLst/>
      </xdr:spPr>
    </xdr:pic>
    <xdr:clientData/>
  </xdr:twoCellAnchor>
  <xdr:twoCellAnchor>
    <xdr:from>
      <xdr:col>24</xdr:col>
      <xdr:colOff>0</xdr:colOff>
      <xdr:row>17</xdr:row>
      <xdr:rowOff>145700</xdr:rowOff>
    </xdr:from>
    <xdr:to>
      <xdr:col>24</xdr:col>
      <xdr:colOff>317586</xdr:colOff>
      <xdr:row>18</xdr:row>
      <xdr:rowOff>97549</xdr:rowOff>
    </xdr:to>
    <xdr:pic>
      <xdr:nvPicPr>
        <xdr:cNvPr id="84" name="image.png"/>
        <xdr:cNvPicPr/>
      </xdr:nvPicPr>
      <xdr:blipFill rotWithShape="1">
        <a:blip xmlns:r="http://schemas.openxmlformats.org/officeDocument/2006/relationships" r:embed="rId33">
          <a:extLst/>
        </a:blip>
        <a:srcRect/>
        <a:stretch>
          <a:fillRect/>
        </a:stretch>
      </xdr:blipFill>
      <xdr:spPr>
        <a:xfrm>
          <a:off x="12153900" y="4317650"/>
          <a:ext cx="317587" cy="199500"/>
        </a:xfrm>
        <a:prstGeom prst="rect">
          <a:avLst/>
        </a:prstGeom>
        <a:noFill/>
        <a:ln>
          <a:noFill/>
        </a:ln>
        <a:effectLst/>
        <a:extLst/>
      </xdr:spPr>
    </xdr:pic>
    <xdr:clientData/>
  </xdr:twoCellAnchor>
  <xdr:twoCellAnchor>
    <xdr:from>
      <xdr:col>18</xdr:col>
      <xdr:colOff>38124</xdr:colOff>
      <xdr:row>19</xdr:row>
      <xdr:rowOff>133000</xdr:rowOff>
    </xdr:from>
    <xdr:to>
      <xdr:col>19</xdr:col>
      <xdr:colOff>24978</xdr:colOff>
      <xdr:row>20</xdr:row>
      <xdr:rowOff>84849</xdr:rowOff>
    </xdr:to>
    <xdr:pic>
      <xdr:nvPicPr>
        <xdr:cNvPr id="85" name="image.png"/>
        <xdr:cNvPicPr/>
      </xdr:nvPicPr>
      <xdr:blipFill rotWithShape="1">
        <a:blip xmlns:r="http://schemas.openxmlformats.org/officeDocument/2006/relationships" r:embed="rId33">
          <a:extLst/>
        </a:blip>
        <a:srcRect/>
        <a:stretch>
          <a:fillRect/>
        </a:stretch>
      </xdr:blipFill>
      <xdr:spPr>
        <a:xfrm>
          <a:off x="8407424" y="4800250"/>
          <a:ext cx="355155" cy="199500"/>
        </a:xfrm>
        <a:prstGeom prst="rect">
          <a:avLst/>
        </a:prstGeom>
        <a:noFill/>
        <a:ln>
          <a:noFill/>
        </a:ln>
        <a:effectLst/>
        <a:extLst/>
      </xdr:spPr>
    </xdr:pic>
    <xdr:clientData/>
  </xdr:twoCellAnchor>
  <xdr:twoCellAnchor>
    <xdr:from>
      <xdr:col>18</xdr:col>
      <xdr:colOff>38124</xdr:colOff>
      <xdr:row>20</xdr:row>
      <xdr:rowOff>126650</xdr:rowOff>
    </xdr:from>
    <xdr:to>
      <xdr:col>19</xdr:col>
      <xdr:colOff>24978</xdr:colOff>
      <xdr:row>21</xdr:row>
      <xdr:rowOff>78499</xdr:rowOff>
    </xdr:to>
    <xdr:pic>
      <xdr:nvPicPr>
        <xdr:cNvPr id="86" name="image.png"/>
        <xdr:cNvPicPr/>
      </xdr:nvPicPr>
      <xdr:blipFill rotWithShape="1">
        <a:blip xmlns:r="http://schemas.openxmlformats.org/officeDocument/2006/relationships" r:embed="rId33">
          <a:extLst/>
        </a:blip>
        <a:srcRect/>
        <a:stretch>
          <a:fillRect/>
        </a:stretch>
      </xdr:blipFill>
      <xdr:spPr>
        <a:xfrm>
          <a:off x="8407424" y="5041550"/>
          <a:ext cx="355155" cy="199500"/>
        </a:xfrm>
        <a:prstGeom prst="rect">
          <a:avLst/>
        </a:prstGeom>
        <a:noFill/>
        <a:ln>
          <a:noFill/>
        </a:ln>
        <a:effectLst/>
        <a:extLst/>
      </xdr:spPr>
    </xdr:pic>
    <xdr:clientData/>
  </xdr:twoCellAnchor>
  <xdr:twoCellAnchor>
    <xdr:from>
      <xdr:col>24</xdr:col>
      <xdr:colOff>0</xdr:colOff>
      <xdr:row>9</xdr:row>
      <xdr:rowOff>170750</xdr:rowOff>
    </xdr:from>
    <xdr:to>
      <xdr:col>25</xdr:col>
      <xdr:colOff>0</xdr:colOff>
      <xdr:row>10</xdr:row>
      <xdr:rowOff>173049</xdr:rowOff>
    </xdr:to>
    <xdr:pic>
      <xdr:nvPicPr>
        <xdr:cNvPr id="87" name="image.png"/>
        <xdr:cNvPicPr/>
      </xdr:nvPicPr>
      <xdr:blipFill rotWithShape="1">
        <a:blip xmlns:r="http://schemas.openxmlformats.org/officeDocument/2006/relationships" r:embed="rId34">
          <a:extLst/>
        </a:blip>
        <a:srcRect/>
        <a:stretch>
          <a:fillRect/>
        </a:stretch>
      </xdr:blipFill>
      <xdr:spPr>
        <a:xfrm>
          <a:off x="12153900" y="2437700"/>
          <a:ext cx="368300" cy="211850"/>
        </a:xfrm>
        <a:prstGeom prst="rect">
          <a:avLst/>
        </a:prstGeom>
        <a:noFill/>
        <a:ln>
          <a:noFill/>
        </a:ln>
        <a:effectLst/>
        <a:extLst/>
      </xdr:spPr>
    </xdr:pic>
    <xdr:clientData/>
  </xdr:twoCellAnchor>
  <xdr:twoCellAnchor>
    <xdr:from>
      <xdr:col>24</xdr:col>
      <xdr:colOff>0</xdr:colOff>
      <xdr:row>12</xdr:row>
      <xdr:rowOff>189800</xdr:rowOff>
    </xdr:from>
    <xdr:to>
      <xdr:col>25</xdr:col>
      <xdr:colOff>0</xdr:colOff>
      <xdr:row>13</xdr:row>
      <xdr:rowOff>158750</xdr:rowOff>
    </xdr:to>
    <xdr:pic>
      <xdr:nvPicPr>
        <xdr:cNvPr id="88" name="image.jpg"/>
        <xdr:cNvPicPr/>
      </xdr:nvPicPr>
      <xdr:blipFill rotWithShape="1">
        <a:blip xmlns:r="http://schemas.openxmlformats.org/officeDocument/2006/relationships" r:embed="rId35">
          <a:extLst/>
        </a:blip>
        <a:srcRect/>
        <a:stretch>
          <a:fillRect/>
        </a:stretch>
      </xdr:blipFill>
      <xdr:spPr>
        <a:xfrm>
          <a:off x="12153900" y="3161600"/>
          <a:ext cx="368300" cy="216600"/>
        </a:xfrm>
        <a:prstGeom prst="rect">
          <a:avLst/>
        </a:prstGeom>
        <a:noFill/>
        <a:ln>
          <a:noFill/>
        </a:ln>
        <a:effectLst/>
        <a:extLst/>
      </xdr:spPr>
    </xdr:pic>
    <xdr:clientData/>
  </xdr:twoCellAnchor>
  <xdr:twoCellAnchor>
    <xdr:from>
      <xdr:col>18</xdr:col>
      <xdr:colOff>38124</xdr:colOff>
      <xdr:row>14</xdr:row>
      <xdr:rowOff>177100</xdr:rowOff>
    </xdr:from>
    <xdr:to>
      <xdr:col>19</xdr:col>
      <xdr:colOff>38124</xdr:colOff>
      <xdr:row>15</xdr:row>
      <xdr:rowOff>146050</xdr:rowOff>
    </xdr:to>
    <xdr:pic>
      <xdr:nvPicPr>
        <xdr:cNvPr id="89" name="image.jpg"/>
        <xdr:cNvPicPr/>
      </xdr:nvPicPr>
      <xdr:blipFill rotWithShape="1">
        <a:blip xmlns:r="http://schemas.openxmlformats.org/officeDocument/2006/relationships" r:embed="rId35">
          <a:extLst/>
        </a:blip>
        <a:srcRect/>
        <a:stretch>
          <a:fillRect/>
        </a:stretch>
      </xdr:blipFill>
      <xdr:spPr>
        <a:xfrm>
          <a:off x="8407424" y="3644200"/>
          <a:ext cx="368301" cy="216600"/>
        </a:xfrm>
        <a:prstGeom prst="rect">
          <a:avLst/>
        </a:prstGeom>
        <a:noFill/>
        <a:ln>
          <a:noFill/>
        </a:ln>
        <a:effectLst/>
        <a:extLst/>
      </xdr:spPr>
    </xdr:pic>
    <xdr:clientData/>
  </xdr:twoCellAnchor>
  <xdr:twoCellAnchor>
    <xdr:from>
      <xdr:col>18</xdr:col>
      <xdr:colOff>38124</xdr:colOff>
      <xdr:row>10</xdr:row>
      <xdr:rowOff>202500</xdr:rowOff>
    </xdr:from>
    <xdr:to>
      <xdr:col>19</xdr:col>
      <xdr:colOff>51271</xdr:colOff>
      <xdr:row>11</xdr:row>
      <xdr:rowOff>171450</xdr:rowOff>
    </xdr:to>
    <xdr:pic>
      <xdr:nvPicPr>
        <xdr:cNvPr id="90" name="image.png"/>
        <xdr:cNvPicPr/>
      </xdr:nvPicPr>
      <xdr:blipFill rotWithShape="1">
        <a:blip xmlns:r="http://schemas.openxmlformats.org/officeDocument/2006/relationships" r:embed="rId36">
          <a:extLst/>
        </a:blip>
        <a:srcRect/>
        <a:stretch>
          <a:fillRect/>
        </a:stretch>
      </xdr:blipFill>
      <xdr:spPr>
        <a:xfrm>
          <a:off x="8407424" y="2679000"/>
          <a:ext cx="381448" cy="216600"/>
        </a:xfrm>
        <a:prstGeom prst="rect">
          <a:avLst/>
        </a:prstGeom>
        <a:noFill/>
        <a:ln>
          <a:noFill/>
        </a:ln>
        <a:effectLst/>
        <a:extLst/>
      </xdr:spPr>
    </xdr:pic>
    <xdr:clientData/>
  </xdr:twoCellAnchor>
  <xdr:twoCellAnchor>
    <xdr:from>
      <xdr:col>24</xdr:col>
      <xdr:colOff>0</xdr:colOff>
      <xdr:row>11</xdr:row>
      <xdr:rowOff>196150</xdr:rowOff>
    </xdr:from>
    <xdr:to>
      <xdr:col>25</xdr:col>
      <xdr:colOff>12799</xdr:colOff>
      <xdr:row>12</xdr:row>
      <xdr:rowOff>165100</xdr:rowOff>
    </xdr:to>
    <xdr:pic>
      <xdr:nvPicPr>
        <xdr:cNvPr id="91" name="image.png"/>
        <xdr:cNvPicPr/>
      </xdr:nvPicPr>
      <xdr:blipFill rotWithShape="1">
        <a:blip xmlns:r="http://schemas.openxmlformats.org/officeDocument/2006/relationships" r:embed="rId37">
          <a:extLst/>
        </a:blip>
        <a:srcRect/>
        <a:stretch>
          <a:fillRect/>
        </a:stretch>
      </xdr:blipFill>
      <xdr:spPr>
        <a:xfrm>
          <a:off x="12153900" y="2920300"/>
          <a:ext cx="381100" cy="216600"/>
        </a:xfrm>
        <a:prstGeom prst="rect">
          <a:avLst/>
        </a:prstGeom>
        <a:noFill/>
        <a:ln>
          <a:noFill/>
        </a:ln>
        <a:effectLst/>
        <a:extLst/>
      </xdr:spPr>
    </xdr:pic>
    <xdr:clientData/>
  </xdr:twoCellAnchor>
  <xdr:twoCellAnchor>
    <xdr:from>
      <xdr:col>24</xdr:col>
      <xdr:colOff>0</xdr:colOff>
      <xdr:row>14</xdr:row>
      <xdr:rowOff>177100</xdr:rowOff>
    </xdr:from>
    <xdr:to>
      <xdr:col>25</xdr:col>
      <xdr:colOff>12799</xdr:colOff>
      <xdr:row>15</xdr:row>
      <xdr:rowOff>146050</xdr:rowOff>
    </xdr:to>
    <xdr:pic>
      <xdr:nvPicPr>
        <xdr:cNvPr id="92" name="image.png"/>
        <xdr:cNvPicPr/>
      </xdr:nvPicPr>
      <xdr:blipFill rotWithShape="1">
        <a:blip xmlns:r="http://schemas.openxmlformats.org/officeDocument/2006/relationships" r:embed="rId37">
          <a:extLst/>
        </a:blip>
        <a:srcRect/>
        <a:stretch>
          <a:fillRect/>
        </a:stretch>
      </xdr:blipFill>
      <xdr:spPr>
        <a:xfrm>
          <a:off x="12153900" y="3644200"/>
          <a:ext cx="381100" cy="216600"/>
        </a:xfrm>
        <a:prstGeom prst="rect">
          <a:avLst/>
        </a:prstGeom>
        <a:noFill/>
        <a:ln>
          <a:noFill/>
        </a:ln>
        <a:effectLst/>
        <a:extLst/>
      </xdr:spPr>
    </xdr:pic>
    <xdr:clientData/>
  </xdr:twoCellAnchor>
  <xdr:twoCellAnchor>
    <xdr:from>
      <xdr:col>18</xdr:col>
      <xdr:colOff>38124</xdr:colOff>
      <xdr:row>12</xdr:row>
      <xdr:rowOff>189800</xdr:rowOff>
    </xdr:from>
    <xdr:to>
      <xdr:col>19</xdr:col>
      <xdr:colOff>51271</xdr:colOff>
      <xdr:row>13</xdr:row>
      <xdr:rowOff>153999</xdr:rowOff>
    </xdr:to>
    <xdr:pic>
      <xdr:nvPicPr>
        <xdr:cNvPr id="93" name="image.jpg"/>
        <xdr:cNvPicPr/>
      </xdr:nvPicPr>
      <xdr:blipFill rotWithShape="1">
        <a:blip xmlns:r="http://schemas.openxmlformats.org/officeDocument/2006/relationships" r:embed="rId38">
          <a:extLst/>
        </a:blip>
        <a:srcRect/>
        <a:stretch>
          <a:fillRect/>
        </a:stretch>
      </xdr:blipFill>
      <xdr:spPr>
        <a:xfrm>
          <a:off x="8407424" y="3161600"/>
          <a:ext cx="381448" cy="211850"/>
        </a:xfrm>
        <a:prstGeom prst="rect">
          <a:avLst/>
        </a:prstGeom>
        <a:noFill/>
        <a:ln>
          <a:noFill/>
        </a:ln>
        <a:effectLst/>
        <a:extLst/>
      </xdr:spPr>
    </xdr:pic>
    <xdr:clientData/>
  </xdr:twoCellAnchor>
  <xdr:twoCellAnchor>
    <xdr:from>
      <xdr:col>18</xdr:col>
      <xdr:colOff>38124</xdr:colOff>
      <xdr:row>13</xdr:row>
      <xdr:rowOff>183450</xdr:rowOff>
    </xdr:from>
    <xdr:to>
      <xdr:col>19</xdr:col>
      <xdr:colOff>51271</xdr:colOff>
      <xdr:row>14</xdr:row>
      <xdr:rowOff>147649</xdr:rowOff>
    </xdr:to>
    <xdr:pic>
      <xdr:nvPicPr>
        <xdr:cNvPr id="94" name="image.jpg"/>
        <xdr:cNvPicPr/>
      </xdr:nvPicPr>
      <xdr:blipFill rotWithShape="1">
        <a:blip xmlns:r="http://schemas.openxmlformats.org/officeDocument/2006/relationships" r:embed="rId38">
          <a:extLst/>
        </a:blip>
        <a:srcRect/>
        <a:stretch>
          <a:fillRect/>
        </a:stretch>
      </xdr:blipFill>
      <xdr:spPr>
        <a:xfrm>
          <a:off x="8407424" y="3402900"/>
          <a:ext cx="381448" cy="211850"/>
        </a:xfrm>
        <a:prstGeom prst="rect">
          <a:avLst/>
        </a:prstGeom>
        <a:noFill/>
        <a:ln>
          <a:noFill/>
        </a:ln>
        <a:effectLst/>
        <a:extLst/>
      </xdr:spPr>
    </xdr:pic>
    <xdr:clientData/>
  </xdr:twoCellAnchor>
  <xdr:twoCellAnchor>
    <xdr:from>
      <xdr:col>24</xdr:col>
      <xdr:colOff>0</xdr:colOff>
      <xdr:row>10</xdr:row>
      <xdr:rowOff>202500</xdr:rowOff>
    </xdr:from>
    <xdr:to>
      <xdr:col>25</xdr:col>
      <xdr:colOff>12799</xdr:colOff>
      <xdr:row>11</xdr:row>
      <xdr:rowOff>166699</xdr:rowOff>
    </xdr:to>
    <xdr:pic>
      <xdr:nvPicPr>
        <xdr:cNvPr id="95" name="image.jpg"/>
        <xdr:cNvPicPr/>
      </xdr:nvPicPr>
      <xdr:blipFill rotWithShape="1">
        <a:blip xmlns:r="http://schemas.openxmlformats.org/officeDocument/2006/relationships" r:embed="rId38">
          <a:extLst/>
        </a:blip>
        <a:srcRect/>
        <a:stretch>
          <a:fillRect/>
        </a:stretch>
      </xdr:blipFill>
      <xdr:spPr>
        <a:xfrm>
          <a:off x="12153900" y="2679000"/>
          <a:ext cx="381100" cy="211850"/>
        </a:xfrm>
        <a:prstGeom prst="rect">
          <a:avLst/>
        </a:prstGeom>
        <a:noFill/>
        <a:ln>
          <a:noFill/>
        </a:ln>
        <a:effectLst/>
        <a:extLst/>
      </xdr:spPr>
    </xdr:pic>
    <xdr:clientData/>
  </xdr:twoCellAnchor>
  <xdr:twoCellAnchor>
    <xdr:from>
      <xdr:col>18</xdr:col>
      <xdr:colOff>38124</xdr:colOff>
      <xdr:row>5</xdr:row>
      <xdr:rowOff>234250</xdr:rowOff>
    </xdr:from>
    <xdr:to>
      <xdr:col>19</xdr:col>
      <xdr:colOff>38124</xdr:colOff>
      <xdr:row>6</xdr:row>
      <xdr:rowOff>203200</xdr:rowOff>
    </xdr:to>
    <xdr:pic>
      <xdr:nvPicPr>
        <xdr:cNvPr id="96" name="image.png"/>
        <xdr:cNvPicPr/>
      </xdr:nvPicPr>
      <xdr:blipFill rotWithShape="1">
        <a:blip xmlns:r="http://schemas.openxmlformats.org/officeDocument/2006/relationships" r:embed="rId39">
          <a:extLst/>
        </a:blip>
        <a:srcRect/>
        <a:stretch>
          <a:fillRect/>
        </a:stretch>
      </xdr:blipFill>
      <xdr:spPr>
        <a:xfrm>
          <a:off x="8407424" y="1510600"/>
          <a:ext cx="368301" cy="216600"/>
        </a:xfrm>
        <a:prstGeom prst="rect">
          <a:avLst/>
        </a:prstGeom>
        <a:noFill/>
        <a:ln>
          <a:noFill/>
        </a:ln>
        <a:effectLst/>
        <a:extLst/>
      </xdr:spPr>
    </xdr:pic>
    <xdr:clientData/>
  </xdr:twoCellAnchor>
  <xdr:twoCellAnchor>
    <xdr:from>
      <xdr:col>18</xdr:col>
      <xdr:colOff>38124</xdr:colOff>
      <xdr:row>6</xdr:row>
      <xdr:rowOff>227900</xdr:rowOff>
    </xdr:from>
    <xdr:to>
      <xdr:col>19</xdr:col>
      <xdr:colOff>38124</xdr:colOff>
      <xdr:row>7</xdr:row>
      <xdr:rowOff>196850</xdr:rowOff>
    </xdr:to>
    <xdr:pic>
      <xdr:nvPicPr>
        <xdr:cNvPr id="97" name="image.png"/>
        <xdr:cNvPicPr/>
      </xdr:nvPicPr>
      <xdr:blipFill rotWithShape="1">
        <a:blip xmlns:r="http://schemas.openxmlformats.org/officeDocument/2006/relationships" r:embed="rId39">
          <a:extLst/>
        </a:blip>
        <a:srcRect/>
        <a:stretch>
          <a:fillRect/>
        </a:stretch>
      </xdr:blipFill>
      <xdr:spPr>
        <a:xfrm>
          <a:off x="8407424" y="1751900"/>
          <a:ext cx="368301" cy="216600"/>
        </a:xfrm>
        <a:prstGeom prst="rect">
          <a:avLst/>
        </a:prstGeom>
        <a:noFill/>
        <a:ln>
          <a:noFill/>
        </a:ln>
        <a:effectLst/>
        <a:extLst/>
      </xdr:spPr>
    </xdr:pic>
    <xdr:clientData/>
  </xdr:twoCellAnchor>
  <xdr:twoCellAnchor>
    <xdr:from>
      <xdr:col>24</xdr:col>
      <xdr:colOff>0</xdr:colOff>
      <xdr:row>3</xdr:row>
      <xdr:rowOff>246950</xdr:rowOff>
    </xdr:from>
    <xdr:to>
      <xdr:col>25</xdr:col>
      <xdr:colOff>0</xdr:colOff>
      <xdr:row>4</xdr:row>
      <xdr:rowOff>215900</xdr:rowOff>
    </xdr:to>
    <xdr:pic>
      <xdr:nvPicPr>
        <xdr:cNvPr id="98" name="image.png"/>
        <xdr:cNvPicPr/>
      </xdr:nvPicPr>
      <xdr:blipFill rotWithShape="1">
        <a:blip xmlns:r="http://schemas.openxmlformats.org/officeDocument/2006/relationships" r:embed="rId39">
          <a:extLst/>
        </a:blip>
        <a:srcRect/>
        <a:stretch>
          <a:fillRect/>
        </a:stretch>
      </xdr:blipFill>
      <xdr:spPr>
        <a:xfrm>
          <a:off x="12153900" y="1028000"/>
          <a:ext cx="368300" cy="216600"/>
        </a:xfrm>
        <a:prstGeom prst="rect">
          <a:avLst/>
        </a:prstGeom>
        <a:noFill/>
        <a:ln>
          <a:noFill/>
        </a:ln>
        <a:effectLst/>
        <a:extLst/>
      </xdr:spPr>
    </xdr:pic>
    <xdr:clientData/>
  </xdr:twoCellAnchor>
  <xdr:twoCellAnchor>
    <xdr:from>
      <xdr:col>0</xdr:col>
      <xdr:colOff>863178</xdr:colOff>
      <xdr:row>65</xdr:row>
      <xdr:rowOff>155249</xdr:rowOff>
    </xdr:from>
    <xdr:to>
      <xdr:col>2</xdr:col>
      <xdr:colOff>825549</xdr:colOff>
      <xdr:row>65</xdr:row>
      <xdr:rowOff>156519</xdr:rowOff>
    </xdr:to>
    <xdr:pic>
      <xdr:nvPicPr>
        <xdr:cNvPr id="99" name="image.png"/>
        <xdr:cNvPicPr/>
      </xdr:nvPicPr>
      <xdr:blipFill rotWithShape="1">
        <a:blip xmlns:r="http://schemas.openxmlformats.org/officeDocument/2006/relationships" r:embed="rId1">
          <a:extLst/>
        </a:blip>
        <a:srcRect/>
        <a:stretch>
          <a:fillRect/>
        </a:stretch>
      </xdr:blipFill>
      <xdr:spPr>
        <a:xfrm>
          <a:off x="863178" y="14842799"/>
          <a:ext cx="1460972" cy="1271"/>
        </a:xfrm>
        <a:prstGeom prst="rect">
          <a:avLst/>
        </a:prstGeom>
        <a:noFill/>
        <a:ln>
          <a:noFill/>
        </a:ln>
        <a:effectLst/>
        <a:extLst/>
      </xdr:spPr>
    </xdr:pic>
    <xdr:clientData/>
  </xdr:twoCellAnchor>
  <xdr:twoCellAnchor>
    <xdr:from>
      <xdr:col>0</xdr:col>
      <xdr:colOff>647935</xdr:colOff>
      <xdr:row>32</xdr:row>
      <xdr:rowOff>37600</xdr:rowOff>
    </xdr:from>
    <xdr:to>
      <xdr:col>8</xdr:col>
      <xdr:colOff>546100</xdr:colOff>
      <xdr:row>53</xdr:row>
      <xdr:rowOff>82649</xdr:rowOff>
    </xdr:to>
    <xdr:pic>
      <xdr:nvPicPr>
        <xdr:cNvPr id="100" name="image.png"/>
        <xdr:cNvPicPr/>
      </xdr:nvPicPr>
      <xdr:blipFill rotWithShape="1">
        <a:blip xmlns:r="http://schemas.openxmlformats.org/officeDocument/2006/relationships" r:embed="rId40">
          <a:extLst/>
        </a:blip>
        <a:srcRect/>
        <a:stretch>
          <a:fillRect/>
        </a:stretch>
      </xdr:blipFill>
      <xdr:spPr>
        <a:xfrm>
          <a:off x="647935" y="7810000"/>
          <a:ext cx="4660665" cy="4445600"/>
        </a:xfrm>
        <a:prstGeom prst="rect">
          <a:avLst/>
        </a:prstGeom>
        <a:noFill/>
        <a:ln>
          <a:noFill/>
        </a:ln>
        <a:effectLst>
          <a:outerShdw blurRad="292100" dist="139700" dir="2700000" rotWithShape="0">
            <a:srgbClr val="333333">
              <a:alpha val="64999"/>
            </a:srgbClr>
          </a:outerShdw>
        </a:effectLst>
        <a:ex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38124</xdr:colOff>
      <xdr:row>2</xdr:row>
      <xdr:rowOff>12099</xdr:rowOff>
    </xdr:from>
    <xdr:to>
      <xdr:col>4</xdr:col>
      <xdr:colOff>25375</xdr:colOff>
      <xdr:row>2</xdr:row>
      <xdr:rowOff>203300</xdr:rowOff>
    </xdr:to>
    <xdr:pic>
      <xdr:nvPicPr>
        <xdr:cNvPr id="102" name="image.png"/>
        <xdr:cNvPicPr/>
      </xdr:nvPicPr>
      <xdr:blipFill rotWithShape="1">
        <a:blip xmlns:r="http://schemas.openxmlformats.org/officeDocument/2006/relationships" r:embed="rId1">
          <a:extLst/>
        </a:blip>
        <a:srcRect/>
        <a:stretch>
          <a:fillRect/>
        </a:stretch>
      </xdr:blipFill>
      <xdr:spPr>
        <a:xfrm>
          <a:off x="2184424" y="431199"/>
          <a:ext cx="355552" cy="191201"/>
        </a:xfrm>
        <a:prstGeom prst="rect">
          <a:avLst/>
        </a:prstGeom>
        <a:noFill/>
        <a:ln>
          <a:noFill/>
        </a:ln>
        <a:effectLst/>
        <a:extLst/>
      </xdr:spPr>
    </xdr:pic>
    <xdr:clientData/>
  </xdr:twoCellAnchor>
  <xdr:twoCellAnchor>
    <xdr:from>
      <xdr:col>3</xdr:col>
      <xdr:colOff>38124</xdr:colOff>
      <xdr:row>3</xdr:row>
      <xdr:rowOff>5749</xdr:rowOff>
    </xdr:from>
    <xdr:to>
      <xdr:col>4</xdr:col>
      <xdr:colOff>12687</xdr:colOff>
      <xdr:row>3</xdr:row>
      <xdr:rowOff>208950</xdr:rowOff>
    </xdr:to>
    <xdr:pic>
      <xdr:nvPicPr>
        <xdr:cNvPr id="103" name="image.png"/>
        <xdr:cNvPicPr/>
      </xdr:nvPicPr>
      <xdr:blipFill rotWithShape="1">
        <a:blip xmlns:r="http://schemas.openxmlformats.org/officeDocument/2006/relationships" r:embed="rId2">
          <a:extLst/>
        </a:blip>
        <a:srcRect/>
        <a:stretch>
          <a:fillRect/>
        </a:stretch>
      </xdr:blipFill>
      <xdr:spPr>
        <a:xfrm>
          <a:off x="2184424" y="634399"/>
          <a:ext cx="342864" cy="203202"/>
        </a:xfrm>
        <a:prstGeom prst="rect">
          <a:avLst/>
        </a:prstGeom>
        <a:noFill/>
        <a:ln>
          <a:noFill/>
        </a:ln>
        <a:effectLst/>
        <a:extLst/>
      </xdr:spPr>
    </xdr:pic>
    <xdr:clientData/>
  </xdr:twoCellAnchor>
  <xdr:twoCellAnchor>
    <xdr:from>
      <xdr:col>3</xdr:col>
      <xdr:colOff>38124</xdr:colOff>
      <xdr:row>3</xdr:row>
      <xdr:rowOff>208950</xdr:rowOff>
    </xdr:from>
    <xdr:to>
      <xdr:col>4</xdr:col>
      <xdr:colOff>12687</xdr:colOff>
      <xdr:row>4</xdr:row>
      <xdr:rowOff>190600</xdr:rowOff>
    </xdr:to>
    <xdr:pic>
      <xdr:nvPicPr>
        <xdr:cNvPr id="104" name="image.png"/>
        <xdr:cNvPicPr/>
      </xdr:nvPicPr>
      <xdr:blipFill rotWithShape="1">
        <a:blip xmlns:r="http://schemas.openxmlformats.org/officeDocument/2006/relationships" r:embed="rId3">
          <a:extLst/>
        </a:blip>
        <a:srcRect/>
        <a:stretch>
          <a:fillRect/>
        </a:stretch>
      </xdr:blipFill>
      <xdr:spPr>
        <a:xfrm>
          <a:off x="2184424" y="837600"/>
          <a:ext cx="342864" cy="191200"/>
        </a:xfrm>
        <a:prstGeom prst="rect">
          <a:avLst/>
        </a:prstGeom>
        <a:noFill/>
        <a:ln>
          <a:noFill/>
        </a:ln>
        <a:effectLst/>
        <a:extLst/>
      </xdr:spPr>
    </xdr:pic>
    <xdr:clientData/>
  </xdr:twoCellAnchor>
  <xdr:twoCellAnchor>
    <xdr:from>
      <xdr:col>3</xdr:col>
      <xdr:colOff>38124</xdr:colOff>
      <xdr:row>1</xdr:row>
      <xdr:rowOff>6449</xdr:rowOff>
    </xdr:from>
    <xdr:to>
      <xdr:col>4</xdr:col>
      <xdr:colOff>25375</xdr:colOff>
      <xdr:row>2</xdr:row>
      <xdr:rowOff>99</xdr:rowOff>
    </xdr:to>
    <xdr:pic>
      <xdr:nvPicPr>
        <xdr:cNvPr id="105" name="image.png"/>
        <xdr:cNvPicPr/>
      </xdr:nvPicPr>
      <xdr:blipFill rotWithShape="1">
        <a:blip xmlns:r="http://schemas.openxmlformats.org/officeDocument/2006/relationships" r:embed="rId4">
          <a:extLst/>
        </a:blip>
        <a:srcRect/>
        <a:stretch>
          <a:fillRect/>
        </a:stretch>
      </xdr:blipFill>
      <xdr:spPr>
        <a:xfrm>
          <a:off x="2184424" y="215999"/>
          <a:ext cx="355552" cy="203201"/>
        </a:xfrm>
        <a:prstGeom prst="rect">
          <a:avLst/>
        </a:prstGeom>
        <a:noFill/>
        <a:ln>
          <a:noFill/>
        </a:ln>
        <a:effectLst/>
        <a:extLst/>
      </xdr:spPr>
    </xdr:pic>
    <xdr:clientData/>
  </xdr:twoCellAnchor>
  <xdr:twoCellAnchor>
    <xdr:from>
      <xdr:col>3</xdr:col>
      <xdr:colOff>38124</xdr:colOff>
      <xdr:row>4</xdr:row>
      <xdr:rowOff>202600</xdr:rowOff>
    </xdr:from>
    <xdr:to>
      <xdr:col>4</xdr:col>
      <xdr:colOff>25375</xdr:colOff>
      <xdr:row>5</xdr:row>
      <xdr:rowOff>196250</xdr:rowOff>
    </xdr:to>
    <xdr:pic>
      <xdr:nvPicPr>
        <xdr:cNvPr id="106" name="image.png"/>
        <xdr:cNvPicPr/>
      </xdr:nvPicPr>
      <xdr:blipFill rotWithShape="1">
        <a:blip xmlns:r="http://schemas.openxmlformats.org/officeDocument/2006/relationships" r:embed="rId5">
          <a:extLst/>
        </a:blip>
        <a:srcRect/>
        <a:stretch>
          <a:fillRect/>
        </a:stretch>
      </xdr:blipFill>
      <xdr:spPr>
        <a:xfrm>
          <a:off x="2184424" y="1040800"/>
          <a:ext cx="355552" cy="203201"/>
        </a:xfrm>
        <a:prstGeom prst="rect">
          <a:avLst/>
        </a:prstGeom>
        <a:noFill/>
        <a:ln>
          <a:noFill/>
        </a:ln>
        <a:effectLst/>
        <a:extLst/>
      </xdr:spPr>
    </xdr:pic>
    <xdr:clientData/>
  </xdr:twoCellAnchor>
  <xdr:twoCellAnchor>
    <xdr:from>
      <xdr:col>3</xdr:col>
      <xdr:colOff>25536</xdr:colOff>
      <xdr:row>5</xdr:row>
      <xdr:rowOff>196250</xdr:rowOff>
    </xdr:from>
    <xdr:to>
      <xdr:col>4</xdr:col>
      <xdr:colOff>12687</xdr:colOff>
      <xdr:row>6</xdr:row>
      <xdr:rowOff>189900</xdr:rowOff>
    </xdr:to>
    <xdr:pic>
      <xdr:nvPicPr>
        <xdr:cNvPr id="107" name="image.png"/>
        <xdr:cNvPicPr/>
      </xdr:nvPicPr>
      <xdr:blipFill rotWithShape="1">
        <a:blip xmlns:r="http://schemas.openxmlformats.org/officeDocument/2006/relationships" r:embed="rId6">
          <a:extLst/>
        </a:blip>
        <a:srcRect/>
        <a:stretch>
          <a:fillRect/>
        </a:stretch>
      </xdr:blipFill>
      <xdr:spPr>
        <a:xfrm>
          <a:off x="2171836" y="1244000"/>
          <a:ext cx="355452" cy="203201"/>
        </a:xfrm>
        <a:prstGeom prst="rect">
          <a:avLst/>
        </a:prstGeom>
        <a:noFill/>
        <a:ln>
          <a:noFill/>
        </a:ln>
        <a:effectLst/>
        <a:extLst/>
      </xdr:spPr>
    </xdr:pic>
    <xdr:clientData/>
  </xdr:twoCellAnchor>
  <xdr:twoCellAnchor>
    <xdr:from>
      <xdr:col>3</xdr:col>
      <xdr:colOff>25536</xdr:colOff>
      <xdr:row>6</xdr:row>
      <xdr:rowOff>189900</xdr:rowOff>
    </xdr:from>
    <xdr:to>
      <xdr:col>4</xdr:col>
      <xdr:colOff>12687</xdr:colOff>
      <xdr:row>7</xdr:row>
      <xdr:rowOff>183550</xdr:rowOff>
    </xdr:to>
    <xdr:pic>
      <xdr:nvPicPr>
        <xdr:cNvPr id="108" name="image.png"/>
        <xdr:cNvPicPr/>
      </xdr:nvPicPr>
      <xdr:blipFill rotWithShape="1">
        <a:blip xmlns:r="http://schemas.openxmlformats.org/officeDocument/2006/relationships" r:embed="rId7">
          <a:extLst/>
        </a:blip>
        <a:srcRect/>
        <a:stretch>
          <a:fillRect/>
        </a:stretch>
      </xdr:blipFill>
      <xdr:spPr>
        <a:xfrm>
          <a:off x="2171836" y="1447200"/>
          <a:ext cx="355452" cy="203201"/>
        </a:xfrm>
        <a:prstGeom prst="rect">
          <a:avLst/>
        </a:prstGeom>
        <a:noFill/>
        <a:ln>
          <a:noFill/>
        </a:ln>
        <a:effectLst/>
        <a:extLst/>
      </xdr:spPr>
    </xdr:pic>
    <xdr:clientData/>
  </xdr:twoCellAnchor>
  <xdr:twoCellAnchor>
    <xdr:from>
      <xdr:col>3</xdr:col>
      <xdr:colOff>25536</xdr:colOff>
      <xdr:row>7</xdr:row>
      <xdr:rowOff>196350</xdr:rowOff>
    </xdr:from>
    <xdr:to>
      <xdr:col>4</xdr:col>
      <xdr:colOff>12687</xdr:colOff>
      <xdr:row>8</xdr:row>
      <xdr:rowOff>147599</xdr:rowOff>
    </xdr:to>
    <xdr:pic>
      <xdr:nvPicPr>
        <xdr:cNvPr id="109" name="image.png"/>
        <xdr:cNvPicPr/>
      </xdr:nvPicPr>
      <xdr:blipFill rotWithShape="1">
        <a:blip xmlns:r="http://schemas.openxmlformats.org/officeDocument/2006/relationships" r:embed="rId8">
          <a:extLst/>
        </a:blip>
        <a:srcRect/>
        <a:stretch>
          <a:fillRect/>
        </a:stretch>
      </xdr:blipFill>
      <xdr:spPr>
        <a:xfrm>
          <a:off x="2171836" y="1663200"/>
          <a:ext cx="355452" cy="160800"/>
        </a:xfrm>
        <a:prstGeom prst="rect">
          <a:avLst/>
        </a:prstGeom>
        <a:noFill/>
        <a:ln>
          <a:noFill/>
        </a:ln>
        <a:effectLst/>
        <a:extLst/>
      </xdr:spPr>
    </xdr:pic>
    <xdr:clientData/>
  </xdr:twoCellAnchor>
  <xdr:twoCellAnchor>
    <xdr:from>
      <xdr:col>3</xdr:col>
      <xdr:colOff>25536</xdr:colOff>
      <xdr:row>8</xdr:row>
      <xdr:rowOff>177200</xdr:rowOff>
    </xdr:from>
    <xdr:to>
      <xdr:col>4</xdr:col>
      <xdr:colOff>12687</xdr:colOff>
      <xdr:row>9</xdr:row>
      <xdr:rowOff>170850</xdr:rowOff>
    </xdr:to>
    <xdr:pic>
      <xdr:nvPicPr>
        <xdr:cNvPr id="110" name="image.png"/>
        <xdr:cNvPicPr/>
      </xdr:nvPicPr>
      <xdr:blipFill rotWithShape="1">
        <a:blip xmlns:r="http://schemas.openxmlformats.org/officeDocument/2006/relationships" r:embed="rId9">
          <a:extLst/>
        </a:blip>
        <a:srcRect/>
        <a:stretch>
          <a:fillRect/>
        </a:stretch>
      </xdr:blipFill>
      <xdr:spPr>
        <a:xfrm>
          <a:off x="2171836" y="1853600"/>
          <a:ext cx="355452" cy="203201"/>
        </a:xfrm>
        <a:prstGeom prst="rect">
          <a:avLst/>
        </a:prstGeom>
        <a:noFill/>
        <a:ln>
          <a:noFill/>
        </a:ln>
        <a:effectLst/>
        <a:extLst/>
      </xdr:spPr>
    </xdr:pic>
    <xdr:clientData/>
  </xdr:twoCellAnchor>
  <xdr:twoCellAnchor>
    <xdr:from>
      <xdr:col>3</xdr:col>
      <xdr:colOff>25536</xdr:colOff>
      <xdr:row>9</xdr:row>
      <xdr:rowOff>170850</xdr:rowOff>
    </xdr:from>
    <xdr:to>
      <xdr:col>4</xdr:col>
      <xdr:colOff>12687</xdr:colOff>
      <xdr:row>10</xdr:row>
      <xdr:rowOff>164500</xdr:rowOff>
    </xdr:to>
    <xdr:pic>
      <xdr:nvPicPr>
        <xdr:cNvPr id="111" name="image.png"/>
        <xdr:cNvPicPr/>
      </xdr:nvPicPr>
      <xdr:blipFill rotWithShape="1">
        <a:blip xmlns:r="http://schemas.openxmlformats.org/officeDocument/2006/relationships" r:embed="rId10">
          <a:extLst/>
        </a:blip>
        <a:srcRect/>
        <a:stretch>
          <a:fillRect/>
        </a:stretch>
      </xdr:blipFill>
      <xdr:spPr>
        <a:xfrm>
          <a:off x="2171836" y="2056800"/>
          <a:ext cx="355452" cy="203201"/>
        </a:xfrm>
        <a:prstGeom prst="rect">
          <a:avLst/>
        </a:prstGeom>
        <a:noFill/>
        <a:ln>
          <a:noFill/>
        </a:ln>
        <a:effectLst/>
        <a:extLst/>
      </xdr:spPr>
    </xdr:pic>
    <xdr:clientData/>
  </xdr:twoCellAnchor>
  <xdr:twoCellAnchor>
    <xdr:from>
      <xdr:col>3</xdr:col>
      <xdr:colOff>25536</xdr:colOff>
      <xdr:row>10</xdr:row>
      <xdr:rowOff>152500</xdr:rowOff>
    </xdr:from>
    <xdr:to>
      <xdr:col>4</xdr:col>
      <xdr:colOff>12687</xdr:colOff>
      <xdr:row>11</xdr:row>
      <xdr:rowOff>158150</xdr:rowOff>
    </xdr:to>
    <xdr:pic>
      <xdr:nvPicPr>
        <xdr:cNvPr id="112" name="image.png"/>
        <xdr:cNvPicPr/>
      </xdr:nvPicPr>
      <xdr:blipFill rotWithShape="1">
        <a:blip xmlns:r="http://schemas.openxmlformats.org/officeDocument/2006/relationships" r:embed="rId11">
          <a:extLst/>
        </a:blip>
        <a:srcRect/>
        <a:stretch>
          <a:fillRect/>
        </a:stretch>
      </xdr:blipFill>
      <xdr:spPr>
        <a:xfrm>
          <a:off x="2171836" y="2247999"/>
          <a:ext cx="355452" cy="215202"/>
        </a:xfrm>
        <a:prstGeom prst="rect">
          <a:avLst/>
        </a:prstGeom>
        <a:noFill/>
        <a:ln>
          <a:noFill/>
        </a:ln>
        <a:effectLst/>
        <a:extLst/>
      </xdr:spPr>
    </xdr:pic>
    <xdr:clientData/>
  </xdr:twoCellAnchor>
  <xdr:twoCellAnchor>
    <xdr:from>
      <xdr:col>3</xdr:col>
      <xdr:colOff>38124</xdr:colOff>
      <xdr:row>11</xdr:row>
      <xdr:rowOff>146150</xdr:rowOff>
    </xdr:from>
    <xdr:to>
      <xdr:col>3</xdr:col>
      <xdr:colOff>317586</xdr:colOff>
      <xdr:row>12</xdr:row>
      <xdr:rowOff>127000</xdr:rowOff>
    </xdr:to>
    <xdr:pic>
      <xdr:nvPicPr>
        <xdr:cNvPr id="113" name="image.jpg"/>
        <xdr:cNvPicPr/>
      </xdr:nvPicPr>
      <xdr:blipFill rotWithShape="1">
        <a:blip xmlns:r="http://schemas.openxmlformats.org/officeDocument/2006/relationships" r:embed="rId12">
          <a:extLst/>
        </a:blip>
        <a:srcRect/>
        <a:stretch>
          <a:fillRect/>
        </a:stretch>
      </xdr:blipFill>
      <xdr:spPr>
        <a:xfrm>
          <a:off x="2184424" y="2451199"/>
          <a:ext cx="279463" cy="190401"/>
        </a:xfrm>
        <a:prstGeom prst="rect">
          <a:avLst/>
        </a:prstGeom>
        <a:noFill/>
        <a:ln>
          <a:noFill/>
        </a:ln>
        <a:effectLst/>
        <a:extLst/>
      </xdr:spPr>
    </xdr:pic>
    <xdr:clientData/>
  </xdr:twoCellAnchor>
  <xdr:twoCellAnchor>
    <xdr:from>
      <xdr:col>3</xdr:col>
      <xdr:colOff>25536</xdr:colOff>
      <xdr:row>12</xdr:row>
      <xdr:rowOff>139800</xdr:rowOff>
    </xdr:from>
    <xdr:to>
      <xdr:col>4</xdr:col>
      <xdr:colOff>12687</xdr:colOff>
      <xdr:row>13</xdr:row>
      <xdr:rowOff>133450</xdr:rowOff>
    </xdr:to>
    <xdr:pic>
      <xdr:nvPicPr>
        <xdr:cNvPr id="114" name="image.jpg"/>
        <xdr:cNvPicPr/>
      </xdr:nvPicPr>
      <xdr:blipFill rotWithShape="1">
        <a:blip xmlns:r="http://schemas.openxmlformats.org/officeDocument/2006/relationships" r:embed="rId13">
          <a:extLst/>
        </a:blip>
        <a:srcRect/>
        <a:stretch>
          <a:fillRect/>
        </a:stretch>
      </xdr:blipFill>
      <xdr:spPr>
        <a:xfrm>
          <a:off x="2171836" y="2654399"/>
          <a:ext cx="355452" cy="203201"/>
        </a:xfrm>
        <a:prstGeom prst="rect">
          <a:avLst/>
        </a:prstGeom>
        <a:noFill/>
        <a:ln>
          <a:noFill/>
        </a:ln>
        <a:effectLst/>
        <a:extLst/>
      </xdr:spPr>
    </xdr:pic>
    <xdr:clientData/>
  </xdr:twoCellAnchor>
  <xdr:twoCellAnchor>
    <xdr:from>
      <xdr:col>3</xdr:col>
      <xdr:colOff>25536</xdr:colOff>
      <xdr:row>13</xdr:row>
      <xdr:rowOff>145450</xdr:rowOff>
    </xdr:from>
    <xdr:to>
      <xdr:col>4</xdr:col>
      <xdr:colOff>12687</xdr:colOff>
      <xdr:row>14</xdr:row>
      <xdr:rowOff>127099</xdr:rowOff>
    </xdr:to>
    <xdr:pic>
      <xdr:nvPicPr>
        <xdr:cNvPr id="115" name="image.jpg"/>
        <xdr:cNvPicPr/>
      </xdr:nvPicPr>
      <xdr:blipFill rotWithShape="1">
        <a:blip xmlns:r="http://schemas.openxmlformats.org/officeDocument/2006/relationships" r:embed="rId14">
          <a:extLst/>
        </a:blip>
        <a:srcRect/>
        <a:stretch>
          <a:fillRect/>
        </a:stretch>
      </xdr:blipFill>
      <xdr:spPr>
        <a:xfrm>
          <a:off x="2171836" y="2869600"/>
          <a:ext cx="355452" cy="191200"/>
        </a:xfrm>
        <a:prstGeom prst="rect">
          <a:avLst/>
        </a:prstGeom>
        <a:noFill/>
        <a:ln>
          <a:noFill/>
        </a:ln>
        <a:effectLst/>
        <a:extLst/>
      </xdr:spPr>
    </xdr:pic>
    <xdr:clientData/>
  </xdr:twoCellAnchor>
  <xdr:twoCellAnchor>
    <xdr:from>
      <xdr:col>3</xdr:col>
      <xdr:colOff>25536</xdr:colOff>
      <xdr:row>14</xdr:row>
      <xdr:rowOff>127099</xdr:rowOff>
    </xdr:from>
    <xdr:to>
      <xdr:col>4</xdr:col>
      <xdr:colOff>12687</xdr:colOff>
      <xdr:row>15</xdr:row>
      <xdr:rowOff>107950</xdr:rowOff>
    </xdr:to>
    <xdr:pic>
      <xdr:nvPicPr>
        <xdr:cNvPr id="116" name="image.png"/>
        <xdr:cNvPicPr/>
      </xdr:nvPicPr>
      <xdr:blipFill rotWithShape="1">
        <a:blip xmlns:r="http://schemas.openxmlformats.org/officeDocument/2006/relationships" r:embed="rId15">
          <a:extLst/>
        </a:blip>
        <a:srcRect/>
        <a:stretch>
          <a:fillRect/>
        </a:stretch>
      </xdr:blipFill>
      <xdr:spPr>
        <a:xfrm>
          <a:off x="2171836" y="3060799"/>
          <a:ext cx="355452" cy="190401"/>
        </a:xfrm>
        <a:prstGeom prst="rect">
          <a:avLst/>
        </a:prstGeom>
        <a:noFill/>
        <a:ln>
          <a:noFill/>
        </a:ln>
        <a:effectLst/>
        <a:extLst/>
      </xdr:spPr>
    </xdr:pic>
    <xdr:clientData/>
  </xdr:twoCellAnchor>
  <xdr:twoCellAnchor>
    <xdr:from>
      <xdr:col>3</xdr:col>
      <xdr:colOff>25536</xdr:colOff>
      <xdr:row>15</xdr:row>
      <xdr:rowOff>132750</xdr:rowOff>
    </xdr:from>
    <xdr:to>
      <xdr:col>4</xdr:col>
      <xdr:colOff>12687</xdr:colOff>
      <xdr:row>16</xdr:row>
      <xdr:rowOff>126400</xdr:rowOff>
    </xdr:to>
    <xdr:pic>
      <xdr:nvPicPr>
        <xdr:cNvPr id="117" name="image.jpg"/>
        <xdr:cNvPicPr/>
      </xdr:nvPicPr>
      <xdr:blipFill rotWithShape="1">
        <a:blip xmlns:r="http://schemas.openxmlformats.org/officeDocument/2006/relationships" r:embed="rId16">
          <a:extLst/>
        </a:blip>
        <a:srcRect/>
        <a:stretch>
          <a:fillRect/>
        </a:stretch>
      </xdr:blipFill>
      <xdr:spPr>
        <a:xfrm>
          <a:off x="2171836" y="3276000"/>
          <a:ext cx="355452" cy="203201"/>
        </a:xfrm>
        <a:prstGeom prst="rect">
          <a:avLst/>
        </a:prstGeom>
        <a:noFill/>
        <a:ln>
          <a:noFill/>
        </a:ln>
        <a:effectLst/>
        <a:extLst/>
      </xdr:spPr>
    </xdr:pic>
    <xdr:clientData/>
  </xdr:twoCellAnchor>
  <xdr:twoCellAnchor>
    <xdr:from>
      <xdr:col>3</xdr:col>
      <xdr:colOff>38124</xdr:colOff>
      <xdr:row>16</xdr:row>
      <xdr:rowOff>114399</xdr:rowOff>
    </xdr:from>
    <xdr:to>
      <xdr:col>4</xdr:col>
      <xdr:colOff>25375</xdr:colOff>
      <xdr:row>17</xdr:row>
      <xdr:rowOff>120050</xdr:rowOff>
    </xdr:to>
    <xdr:pic>
      <xdr:nvPicPr>
        <xdr:cNvPr id="118" name="image.jpg"/>
        <xdr:cNvPicPr/>
      </xdr:nvPicPr>
      <xdr:blipFill rotWithShape="1">
        <a:blip xmlns:r="http://schemas.openxmlformats.org/officeDocument/2006/relationships" r:embed="rId17">
          <a:extLst/>
        </a:blip>
        <a:srcRect/>
        <a:stretch>
          <a:fillRect/>
        </a:stretch>
      </xdr:blipFill>
      <xdr:spPr>
        <a:xfrm>
          <a:off x="2184424" y="3467199"/>
          <a:ext cx="355552" cy="215202"/>
        </a:xfrm>
        <a:prstGeom prst="rect">
          <a:avLst/>
        </a:prstGeom>
        <a:noFill/>
        <a:ln>
          <a:noFill/>
        </a:ln>
        <a:effectLst/>
        <a:extLst/>
      </xdr:spPr>
    </xdr:pic>
    <xdr:clientData/>
  </xdr:twoCellAnchor>
  <xdr:twoCellAnchor>
    <xdr:from>
      <xdr:col>3</xdr:col>
      <xdr:colOff>25536</xdr:colOff>
      <xdr:row>17</xdr:row>
      <xdr:rowOff>108049</xdr:rowOff>
    </xdr:from>
    <xdr:to>
      <xdr:col>4</xdr:col>
      <xdr:colOff>12687</xdr:colOff>
      <xdr:row>18</xdr:row>
      <xdr:rowOff>113700</xdr:rowOff>
    </xdr:to>
    <xdr:pic>
      <xdr:nvPicPr>
        <xdr:cNvPr id="119" name="image.png"/>
        <xdr:cNvPicPr/>
      </xdr:nvPicPr>
      <xdr:blipFill rotWithShape="1">
        <a:blip xmlns:r="http://schemas.openxmlformats.org/officeDocument/2006/relationships" r:embed="rId18">
          <a:extLst/>
        </a:blip>
        <a:srcRect/>
        <a:stretch>
          <a:fillRect/>
        </a:stretch>
      </xdr:blipFill>
      <xdr:spPr>
        <a:xfrm>
          <a:off x="2171836" y="3670399"/>
          <a:ext cx="355452" cy="215202"/>
        </a:xfrm>
        <a:prstGeom prst="rect">
          <a:avLst/>
        </a:prstGeom>
        <a:noFill/>
        <a:ln>
          <a:noFill/>
        </a:ln>
        <a:effectLst/>
        <a:extLst/>
      </xdr:spPr>
    </xdr:pic>
    <xdr:clientData/>
  </xdr:twoCellAnchor>
  <xdr:twoCellAnchor>
    <xdr:from>
      <xdr:col>3</xdr:col>
      <xdr:colOff>25536</xdr:colOff>
      <xdr:row>18</xdr:row>
      <xdr:rowOff>101699</xdr:rowOff>
    </xdr:from>
    <xdr:to>
      <xdr:col>4</xdr:col>
      <xdr:colOff>12687</xdr:colOff>
      <xdr:row>19</xdr:row>
      <xdr:rowOff>107350</xdr:rowOff>
    </xdr:to>
    <xdr:pic>
      <xdr:nvPicPr>
        <xdr:cNvPr id="120" name="image.png"/>
        <xdr:cNvPicPr/>
      </xdr:nvPicPr>
      <xdr:blipFill rotWithShape="1">
        <a:blip xmlns:r="http://schemas.openxmlformats.org/officeDocument/2006/relationships" r:embed="rId19">
          <a:extLst/>
        </a:blip>
        <a:srcRect/>
        <a:stretch>
          <a:fillRect/>
        </a:stretch>
      </xdr:blipFill>
      <xdr:spPr>
        <a:xfrm>
          <a:off x="2171836" y="3873599"/>
          <a:ext cx="355452" cy="215202"/>
        </a:xfrm>
        <a:prstGeom prst="rect">
          <a:avLst/>
        </a:prstGeom>
        <a:noFill/>
        <a:ln>
          <a:noFill/>
        </a:ln>
        <a:effectLst/>
        <a:extLst/>
      </xdr:spPr>
    </xdr:pic>
    <xdr:clientData/>
  </xdr:twoCellAnchor>
  <xdr:twoCellAnchor>
    <xdr:from>
      <xdr:col>3</xdr:col>
      <xdr:colOff>25536</xdr:colOff>
      <xdr:row>19</xdr:row>
      <xdr:rowOff>95349</xdr:rowOff>
    </xdr:from>
    <xdr:to>
      <xdr:col>4</xdr:col>
      <xdr:colOff>25375</xdr:colOff>
      <xdr:row>20</xdr:row>
      <xdr:rowOff>101000</xdr:rowOff>
    </xdr:to>
    <xdr:pic>
      <xdr:nvPicPr>
        <xdr:cNvPr id="121" name="image.jpg"/>
        <xdr:cNvPicPr/>
      </xdr:nvPicPr>
      <xdr:blipFill rotWithShape="1">
        <a:blip xmlns:r="http://schemas.openxmlformats.org/officeDocument/2006/relationships" r:embed="rId20">
          <a:extLst/>
        </a:blip>
        <a:srcRect/>
        <a:stretch>
          <a:fillRect/>
        </a:stretch>
      </xdr:blipFill>
      <xdr:spPr>
        <a:xfrm>
          <a:off x="2171836" y="4076799"/>
          <a:ext cx="368140" cy="215202"/>
        </a:xfrm>
        <a:prstGeom prst="rect">
          <a:avLst/>
        </a:prstGeom>
        <a:noFill/>
        <a:ln>
          <a:noFill/>
        </a:ln>
        <a:effectLst/>
        <a:extLst/>
      </xdr:spPr>
    </xdr:pic>
    <xdr:clientData/>
  </xdr:twoCellAnchor>
  <xdr:twoCellAnchor>
    <xdr:from>
      <xdr:col>3</xdr:col>
      <xdr:colOff>25536</xdr:colOff>
      <xdr:row>20</xdr:row>
      <xdr:rowOff>88999</xdr:rowOff>
    </xdr:from>
    <xdr:to>
      <xdr:col>4</xdr:col>
      <xdr:colOff>25375</xdr:colOff>
      <xdr:row>21</xdr:row>
      <xdr:rowOff>94650</xdr:rowOff>
    </xdr:to>
    <xdr:pic>
      <xdr:nvPicPr>
        <xdr:cNvPr id="122" name="image.png"/>
        <xdr:cNvPicPr/>
      </xdr:nvPicPr>
      <xdr:blipFill rotWithShape="1">
        <a:blip xmlns:r="http://schemas.openxmlformats.org/officeDocument/2006/relationships" r:embed="rId21">
          <a:extLst/>
        </a:blip>
        <a:srcRect/>
        <a:stretch>
          <a:fillRect/>
        </a:stretch>
      </xdr:blipFill>
      <xdr:spPr>
        <a:xfrm>
          <a:off x="2171836" y="4279999"/>
          <a:ext cx="368140" cy="215202"/>
        </a:xfrm>
        <a:prstGeom prst="rect">
          <a:avLst/>
        </a:prstGeom>
        <a:noFill/>
        <a:ln>
          <a:noFill/>
        </a:ln>
        <a:effectLst/>
        <a:extLst/>
      </xdr:spPr>
    </xdr:pic>
    <xdr:clientData/>
  </xdr:twoCellAnchor>
  <xdr:twoCellAnchor>
    <xdr:from>
      <xdr:col>3</xdr:col>
      <xdr:colOff>25536</xdr:colOff>
      <xdr:row>21</xdr:row>
      <xdr:rowOff>69850</xdr:rowOff>
    </xdr:from>
    <xdr:to>
      <xdr:col>4</xdr:col>
      <xdr:colOff>25375</xdr:colOff>
      <xdr:row>22</xdr:row>
      <xdr:rowOff>76299</xdr:rowOff>
    </xdr:to>
    <xdr:pic>
      <xdr:nvPicPr>
        <xdr:cNvPr id="123" name="image.jpg"/>
        <xdr:cNvPicPr/>
      </xdr:nvPicPr>
      <xdr:blipFill rotWithShape="1">
        <a:blip xmlns:r="http://schemas.openxmlformats.org/officeDocument/2006/relationships" r:embed="rId22">
          <a:extLst/>
        </a:blip>
        <a:srcRect/>
        <a:stretch>
          <a:fillRect/>
        </a:stretch>
      </xdr:blipFill>
      <xdr:spPr>
        <a:xfrm>
          <a:off x="2171836" y="4470400"/>
          <a:ext cx="368140" cy="216000"/>
        </a:xfrm>
        <a:prstGeom prst="rect">
          <a:avLst/>
        </a:prstGeom>
        <a:noFill/>
        <a:ln>
          <a:noFill/>
        </a:ln>
        <a:effectLst/>
        <a:extLst/>
      </xdr:spPr>
    </xdr:pic>
    <xdr:clientData/>
  </xdr:twoCellAnchor>
  <xdr:twoCellAnchor>
    <xdr:from>
      <xdr:col>3</xdr:col>
      <xdr:colOff>12588</xdr:colOff>
      <xdr:row>22</xdr:row>
      <xdr:rowOff>63500</xdr:rowOff>
    </xdr:from>
    <xdr:to>
      <xdr:col>4</xdr:col>
      <xdr:colOff>25375</xdr:colOff>
      <xdr:row>23</xdr:row>
      <xdr:rowOff>69949</xdr:rowOff>
    </xdr:to>
    <xdr:pic>
      <xdr:nvPicPr>
        <xdr:cNvPr id="124" name="image.png"/>
        <xdr:cNvPicPr/>
      </xdr:nvPicPr>
      <xdr:blipFill rotWithShape="1">
        <a:blip xmlns:r="http://schemas.openxmlformats.org/officeDocument/2006/relationships" r:embed="rId23">
          <a:extLst/>
        </a:blip>
        <a:srcRect/>
        <a:stretch>
          <a:fillRect/>
        </a:stretch>
      </xdr:blipFill>
      <xdr:spPr>
        <a:xfrm>
          <a:off x="2158888" y="4673600"/>
          <a:ext cx="381088" cy="216000"/>
        </a:xfrm>
        <a:prstGeom prst="rect">
          <a:avLst/>
        </a:prstGeom>
        <a:noFill/>
        <a:ln>
          <a:noFill/>
        </a:ln>
        <a:effectLst/>
        <a:extLst/>
      </xdr:spPr>
    </xdr:pic>
    <xdr:clientData/>
  </xdr:twoCellAnchor>
  <xdr:twoCellAnchor>
    <xdr:from>
      <xdr:col>3</xdr:col>
      <xdr:colOff>12588</xdr:colOff>
      <xdr:row>23</xdr:row>
      <xdr:rowOff>69949</xdr:rowOff>
    </xdr:from>
    <xdr:to>
      <xdr:col>4</xdr:col>
      <xdr:colOff>25375</xdr:colOff>
      <xdr:row>24</xdr:row>
      <xdr:rowOff>63599</xdr:rowOff>
    </xdr:to>
    <xdr:pic>
      <xdr:nvPicPr>
        <xdr:cNvPr id="125" name="image.jpg"/>
        <xdr:cNvPicPr/>
      </xdr:nvPicPr>
      <xdr:blipFill rotWithShape="1">
        <a:blip xmlns:r="http://schemas.openxmlformats.org/officeDocument/2006/relationships" r:embed="rId24">
          <a:extLst/>
        </a:blip>
        <a:srcRect/>
        <a:stretch>
          <a:fillRect/>
        </a:stretch>
      </xdr:blipFill>
      <xdr:spPr>
        <a:xfrm>
          <a:off x="2158888" y="4889599"/>
          <a:ext cx="381088" cy="203201"/>
        </a:xfrm>
        <a:prstGeom prst="rect">
          <a:avLst/>
        </a:prstGeom>
        <a:noFill/>
        <a:ln>
          <a:noFill/>
        </a:ln>
        <a:effectLst/>
        <a:extLst/>
      </xdr:spPr>
    </xdr:pic>
    <xdr:clientData/>
  </xdr:twoCellAnchor>
  <xdr:twoCellAnchor>
    <xdr:from>
      <xdr:col>3</xdr:col>
      <xdr:colOff>12588</xdr:colOff>
      <xdr:row>24</xdr:row>
      <xdr:rowOff>75600</xdr:rowOff>
    </xdr:from>
    <xdr:to>
      <xdr:col>4</xdr:col>
      <xdr:colOff>12687</xdr:colOff>
      <xdr:row>25</xdr:row>
      <xdr:rowOff>69250</xdr:rowOff>
    </xdr:to>
    <xdr:pic>
      <xdr:nvPicPr>
        <xdr:cNvPr id="126" name="image.png"/>
        <xdr:cNvPicPr/>
      </xdr:nvPicPr>
      <xdr:blipFill rotWithShape="1">
        <a:blip xmlns:r="http://schemas.openxmlformats.org/officeDocument/2006/relationships" r:embed="rId25">
          <a:extLst/>
        </a:blip>
        <a:srcRect/>
        <a:stretch>
          <a:fillRect/>
        </a:stretch>
      </xdr:blipFill>
      <xdr:spPr>
        <a:xfrm>
          <a:off x="2158888" y="5104800"/>
          <a:ext cx="368400" cy="203201"/>
        </a:xfrm>
        <a:prstGeom prst="rect">
          <a:avLst/>
        </a:prstGeom>
        <a:noFill/>
        <a:ln>
          <a:noFill/>
        </a:ln>
        <a:effectLst/>
        <a:extLst/>
      </xdr:spPr>
    </xdr:pic>
    <xdr:clientData/>
  </xdr:twoCellAnchor>
  <xdr:twoCellAnchor>
    <xdr:from>
      <xdr:col>3</xdr:col>
      <xdr:colOff>25536</xdr:colOff>
      <xdr:row>25</xdr:row>
      <xdr:rowOff>69250</xdr:rowOff>
    </xdr:from>
    <xdr:to>
      <xdr:col>4</xdr:col>
      <xdr:colOff>12687</xdr:colOff>
      <xdr:row>26</xdr:row>
      <xdr:rowOff>62900</xdr:rowOff>
    </xdr:to>
    <xdr:pic>
      <xdr:nvPicPr>
        <xdr:cNvPr id="127" name="image.jpg"/>
        <xdr:cNvPicPr/>
      </xdr:nvPicPr>
      <xdr:blipFill rotWithShape="1">
        <a:blip xmlns:r="http://schemas.openxmlformats.org/officeDocument/2006/relationships" r:embed="rId26">
          <a:extLst/>
        </a:blip>
        <a:srcRect/>
        <a:stretch>
          <a:fillRect/>
        </a:stretch>
      </xdr:blipFill>
      <xdr:spPr>
        <a:xfrm>
          <a:off x="2171836" y="5308000"/>
          <a:ext cx="355452" cy="203201"/>
        </a:xfrm>
        <a:prstGeom prst="rect">
          <a:avLst/>
        </a:prstGeom>
        <a:noFill/>
        <a:ln>
          <a:noFill/>
        </a:ln>
        <a:effectLst/>
        <a:extLst/>
      </xdr:spPr>
    </xdr:pic>
    <xdr:clientData/>
  </xdr:twoCellAnchor>
  <xdr:twoCellAnchor>
    <xdr:from>
      <xdr:col>3</xdr:col>
      <xdr:colOff>25536</xdr:colOff>
      <xdr:row>26</xdr:row>
      <xdr:rowOff>62900</xdr:rowOff>
    </xdr:from>
    <xdr:to>
      <xdr:col>4</xdr:col>
      <xdr:colOff>12687</xdr:colOff>
      <xdr:row>27</xdr:row>
      <xdr:rowOff>56550</xdr:rowOff>
    </xdr:to>
    <xdr:pic>
      <xdr:nvPicPr>
        <xdr:cNvPr id="128" name="image.jpg"/>
        <xdr:cNvPicPr/>
      </xdr:nvPicPr>
      <xdr:blipFill rotWithShape="1">
        <a:blip xmlns:r="http://schemas.openxmlformats.org/officeDocument/2006/relationships" r:embed="rId27">
          <a:extLst/>
        </a:blip>
        <a:srcRect/>
        <a:stretch>
          <a:fillRect/>
        </a:stretch>
      </xdr:blipFill>
      <xdr:spPr>
        <a:xfrm>
          <a:off x="2171836" y="5511200"/>
          <a:ext cx="355452" cy="203201"/>
        </a:xfrm>
        <a:prstGeom prst="rect">
          <a:avLst/>
        </a:prstGeom>
        <a:noFill/>
        <a:ln>
          <a:noFill/>
        </a:ln>
        <a:effectLst/>
        <a:extLst/>
      </xdr:spPr>
    </xdr:pic>
    <xdr:clientData/>
  </xdr:twoCellAnchor>
  <xdr:twoCellAnchor>
    <xdr:from>
      <xdr:col>3</xdr:col>
      <xdr:colOff>25536</xdr:colOff>
      <xdr:row>27</xdr:row>
      <xdr:rowOff>56550</xdr:rowOff>
    </xdr:from>
    <xdr:to>
      <xdr:col>4</xdr:col>
      <xdr:colOff>12687</xdr:colOff>
      <xdr:row>28</xdr:row>
      <xdr:rowOff>38199</xdr:rowOff>
    </xdr:to>
    <xdr:pic>
      <xdr:nvPicPr>
        <xdr:cNvPr id="129" name="image.png"/>
        <xdr:cNvPicPr/>
      </xdr:nvPicPr>
      <xdr:blipFill rotWithShape="1">
        <a:blip xmlns:r="http://schemas.openxmlformats.org/officeDocument/2006/relationships" r:embed="rId28">
          <a:extLst/>
        </a:blip>
        <a:srcRect/>
        <a:stretch>
          <a:fillRect/>
        </a:stretch>
      </xdr:blipFill>
      <xdr:spPr>
        <a:xfrm>
          <a:off x="2171836" y="5714400"/>
          <a:ext cx="355452" cy="191200"/>
        </a:xfrm>
        <a:prstGeom prst="rect">
          <a:avLst/>
        </a:prstGeom>
        <a:noFill/>
        <a:ln>
          <a:noFill/>
        </a:ln>
        <a:effectLst/>
        <a:extLst/>
      </xdr:spPr>
    </xdr:pic>
    <xdr:clientData/>
  </xdr:twoCellAnchor>
  <xdr:twoCellAnchor>
    <xdr:from>
      <xdr:col>3</xdr:col>
      <xdr:colOff>25536</xdr:colOff>
      <xdr:row>28</xdr:row>
      <xdr:rowOff>50200</xdr:rowOff>
    </xdr:from>
    <xdr:to>
      <xdr:col>4</xdr:col>
      <xdr:colOff>12687</xdr:colOff>
      <xdr:row>29</xdr:row>
      <xdr:rowOff>43850</xdr:rowOff>
    </xdr:to>
    <xdr:pic>
      <xdr:nvPicPr>
        <xdr:cNvPr id="130" name="image.png"/>
        <xdr:cNvPicPr/>
      </xdr:nvPicPr>
      <xdr:blipFill rotWithShape="1">
        <a:blip xmlns:r="http://schemas.openxmlformats.org/officeDocument/2006/relationships" r:embed="rId29">
          <a:extLst/>
        </a:blip>
        <a:srcRect/>
        <a:stretch>
          <a:fillRect/>
        </a:stretch>
      </xdr:blipFill>
      <xdr:spPr>
        <a:xfrm>
          <a:off x="2171836" y="5917600"/>
          <a:ext cx="355452" cy="203201"/>
        </a:xfrm>
        <a:prstGeom prst="rect">
          <a:avLst/>
        </a:prstGeom>
        <a:noFill/>
        <a:ln>
          <a:noFill/>
        </a:ln>
        <a:effectLst/>
        <a:extLst/>
      </xdr:spPr>
    </xdr:pic>
    <xdr:clientData/>
  </xdr:twoCellAnchor>
  <xdr:twoCellAnchor>
    <xdr:from>
      <xdr:col>3</xdr:col>
      <xdr:colOff>38124</xdr:colOff>
      <xdr:row>29</xdr:row>
      <xdr:rowOff>31849</xdr:rowOff>
    </xdr:from>
    <xdr:to>
      <xdr:col>4</xdr:col>
      <xdr:colOff>25375</xdr:colOff>
      <xdr:row>30</xdr:row>
      <xdr:rowOff>25499</xdr:rowOff>
    </xdr:to>
    <xdr:pic>
      <xdr:nvPicPr>
        <xdr:cNvPr id="131" name="image.png"/>
        <xdr:cNvPicPr/>
      </xdr:nvPicPr>
      <xdr:blipFill rotWithShape="1">
        <a:blip xmlns:r="http://schemas.openxmlformats.org/officeDocument/2006/relationships" r:embed="rId30">
          <a:extLst/>
        </a:blip>
        <a:srcRect/>
        <a:stretch>
          <a:fillRect/>
        </a:stretch>
      </xdr:blipFill>
      <xdr:spPr>
        <a:xfrm>
          <a:off x="2184424" y="6108799"/>
          <a:ext cx="355552" cy="203201"/>
        </a:xfrm>
        <a:prstGeom prst="rect">
          <a:avLst/>
        </a:prstGeom>
        <a:noFill/>
        <a:ln>
          <a:noFill/>
        </a:ln>
        <a:effectLst/>
        <a:extLst/>
      </xdr:spPr>
    </xdr:pic>
    <xdr:clientData/>
  </xdr:twoCellAnchor>
  <xdr:twoCellAnchor>
    <xdr:from>
      <xdr:col>3</xdr:col>
      <xdr:colOff>25536</xdr:colOff>
      <xdr:row>30</xdr:row>
      <xdr:rowOff>25499</xdr:rowOff>
    </xdr:from>
    <xdr:to>
      <xdr:col>4</xdr:col>
      <xdr:colOff>12687</xdr:colOff>
      <xdr:row>31</xdr:row>
      <xdr:rowOff>19149</xdr:rowOff>
    </xdr:to>
    <xdr:pic>
      <xdr:nvPicPr>
        <xdr:cNvPr id="132" name="image.jpg"/>
        <xdr:cNvPicPr/>
      </xdr:nvPicPr>
      <xdr:blipFill rotWithShape="1">
        <a:blip xmlns:r="http://schemas.openxmlformats.org/officeDocument/2006/relationships" r:embed="rId31">
          <a:extLst/>
        </a:blip>
        <a:srcRect/>
        <a:stretch>
          <a:fillRect/>
        </a:stretch>
      </xdr:blipFill>
      <xdr:spPr>
        <a:xfrm>
          <a:off x="2171836" y="6311999"/>
          <a:ext cx="355452" cy="203201"/>
        </a:xfrm>
        <a:prstGeom prst="rect">
          <a:avLst/>
        </a:prstGeom>
        <a:noFill/>
        <a:ln>
          <a:noFill/>
        </a:ln>
        <a:effectLst/>
        <a:extLst/>
      </xdr:spPr>
    </xdr:pic>
    <xdr:clientData/>
  </xdr:twoCellAnchor>
  <xdr:twoCellAnchor>
    <xdr:from>
      <xdr:col>3</xdr:col>
      <xdr:colOff>12588</xdr:colOff>
      <xdr:row>31</xdr:row>
      <xdr:rowOff>19149</xdr:rowOff>
    </xdr:from>
    <xdr:to>
      <xdr:col>4</xdr:col>
      <xdr:colOff>12687</xdr:colOff>
      <xdr:row>32</xdr:row>
      <xdr:rowOff>24800</xdr:rowOff>
    </xdr:to>
    <xdr:pic>
      <xdr:nvPicPr>
        <xdr:cNvPr id="133" name="image.jpg"/>
        <xdr:cNvPicPr/>
      </xdr:nvPicPr>
      <xdr:blipFill rotWithShape="1">
        <a:blip xmlns:r="http://schemas.openxmlformats.org/officeDocument/2006/relationships" r:embed="rId32">
          <a:extLst/>
        </a:blip>
        <a:srcRect/>
        <a:stretch>
          <a:fillRect/>
        </a:stretch>
      </xdr:blipFill>
      <xdr:spPr>
        <a:xfrm>
          <a:off x="2158888" y="6515199"/>
          <a:ext cx="368400" cy="215202"/>
        </a:xfrm>
        <a:prstGeom prst="rect">
          <a:avLst/>
        </a:prstGeom>
        <a:noFill/>
        <a:ln>
          <a:noFill/>
        </a:ln>
        <a:effectLst/>
        <a:extLst/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19"/>
  <sheetViews>
    <sheetView showGridLines="0" tabSelected="1" workbookViewId="0">
      <selection activeCell="Q14" sqref="Q14"/>
    </sheetView>
  </sheetViews>
  <sheetFormatPr baseColWidth="10" defaultColWidth="0" defaultRowHeight="0" customHeight="1" zeroHeight="1" x14ac:dyDescent="0"/>
  <cols>
    <col min="1" max="1" width="11.125" style="1" customWidth="1"/>
    <col min="2" max="2" width="3.625" style="1" customWidth="1"/>
    <col min="3" max="3" width="10.75" style="1" customWidth="1"/>
    <col min="4" max="4" width="2.625" style="1" customWidth="1"/>
    <col min="5" max="5" width="1.25" style="1" customWidth="1"/>
    <col min="6" max="6" width="2.625" style="1" customWidth="1"/>
    <col min="7" max="7" width="10.75" style="1" customWidth="1"/>
    <col min="8" max="8" width="4.125" style="1" customWidth="1"/>
    <col min="9" max="9" width="10.75" style="1" customWidth="1"/>
    <col min="10" max="12" width="2.75" style="1" customWidth="1"/>
    <col min="13" max="14" width="3.75" style="1" customWidth="1"/>
    <col min="15" max="15" width="3.375" style="1" customWidth="1"/>
    <col min="16" max="16" width="1" style="1" customWidth="1"/>
    <col min="17" max="17" width="3.375" style="1" customWidth="1"/>
    <col min="18" max="18" width="1.25" style="1" customWidth="1"/>
    <col min="19" max="19" width="3.625" style="1" customWidth="1"/>
    <col min="20" max="20" width="13.25" style="1" customWidth="1"/>
    <col min="21" max="21" width="2.625" style="1" customWidth="1"/>
    <col min="22" max="22" width="1.25" style="1" customWidth="1"/>
    <col min="23" max="23" width="2.625" style="1" customWidth="1"/>
    <col min="24" max="24" width="13.875" style="1" customWidth="1"/>
    <col min="25" max="25" width="3.625" style="1" customWidth="1"/>
    <col min="26" max="26" width="10.75" style="1" customWidth="1"/>
    <col min="27" max="29" width="2.75" style="1" customWidth="1"/>
    <col min="30" max="31" width="3.75" style="1" customWidth="1"/>
    <col min="32" max="32" width="3.375" style="1" customWidth="1"/>
    <col min="33" max="33" width="1" style="1" customWidth="1"/>
    <col min="34" max="34" width="3.375" style="1" customWidth="1"/>
    <col min="35" max="35" width="2.75" style="1" customWidth="1"/>
    <col min="36" max="36" width="6.375" style="1" customWidth="1"/>
    <col min="37" max="37" width="8.375" style="1" customWidth="1"/>
    <col min="38" max="256" width="0" style="1" hidden="1" customWidth="1"/>
  </cols>
  <sheetData>
    <row r="1" spans="1:96" ht="22" customHeight="1">
      <c r="A1" s="2"/>
      <c r="B1" s="248" t="s">
        <v>0</v>
      </c>
      <c r="C1" s="249"/>
      <c r="D1" s="249"/>
      <c r="E1" s="249"/>
      <c r="F1" s="249"/>
      <c r="G1" s="249"/>
      <c r="H1" s="249"/>
      <c r="I1" s="249"/>
      <c r="J1" s="249"/>
      <c r="K1" s="249"/>
      <c r="L1" s="249"/>
      <c r="M1" s="249"/>
      <c r="N1" s="249"/>
      <c r="O1" s="249"/>
      <c r="P1" s="249"/>
      <c r="Q1" s="249"/>
      <c r="R1" s="249"/>
      <c r="S1" s="249"/>
      <c r="T1" s="249"/>
      <c r="U1" s="249"/>
      <c r="V1" s="249"/>
      <c r="W1" s="249"/>
      <c r="X1" s="249"/>
      <c r="Y1" s="249"/>
      <c r="Z1" s="249"/>
      <c r="AA1" s="249"/>
      <c r="AB1" s="249"/>
      <c r="AC1" s="249"/>
      <c r="AD1" s="249"/>
      <c r="AE1" s="249"/>
      <c r="AF1" s="228"/>
      <c r="AG1" s="228"/>
      <c r="AH1" s="228"/>
      <c r="AI1" s="3"/>
      <c r="AJ1" s="4" t="s">
        <v>1</v>
      </c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6" t="s">
        <v>1</v>
      </c>
      <c r="AW1" s="6" t="s">
        <v>2</v>
      </c>
      <c r="AX1" s="5"/>
      <c r="AY1" s="7" t="s">
        <v>3</v>
      </c>
      <c r="AZ1" s="8"/>
      <c r="BA1" s="8"/>
      <c r="BB1" s="8"/>
      <c r="BC1" s="9"/>
      <c r="BD1" s="9"/>
      <c r="BE1" s="9"/>
      <c r="BF1" s="9"/>
      <c r="BG1" s="9"/>
      <c r="BH1" s="9"/>
      <c r="BI1" s="10" t="s">
        <v>4</v>
      </c>
      <c r="BJ1" s="5"/>
      <c r="BK1" s="5"/>
      <c r="BL1" s="5"/>
      <c r="BM1" s="11" t="s">
        <v>5</v>
      </c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12"/>
    </row>
    <row r="2" spans="1:96" ht="22" customHeight="1">
      <c r="A2" s="13"/>
      <c r="B2" s="250"/>
      <c r="C2" s="250"/>
      <c r="D2" s="250"/>
      <c r="E2" s="250"/>
      <c r="F2" s="250"/>
      <c r="G2" s="250"/>
      <c r="H2" s="250"/>
      <c r="I2" s="250"/>
      <c r="J2" s="250"/>
      <c r="K2" s="250"/>
      <c r="L2" s="250"/>
      <c r="M2" s="250"/>
      <c r="N2" s="250"/>
      <c r="O2" s="251"/>
      <c r="P2" s="251"/>
      <c r="Q2" s="251"/>
      <c r="R2" s="251"/>
      <c r="S2" s="250"/>
      <c r="T2" s="250"/>
      <c r="U2" s="250"/>
      <c r="V2" s="250"/>
      <c r="W2" s="250"/>
      <c r="X2" s="250"/>
      <c r="Y2" s="250"/>
      <c r="Z2" s="250"/>
      <c r="AA2" s="250"/>
      <c r="AB2" s="250"/>
      <c r="AC2" s="250"/>
      <c r="AD2" s="250"/>
      <c r="AE2" s="250"/>
      <c r="AF2" s="14"/>
      <c r="AG2" s="14"/>
      <c r="AH2" s="14"/>
      <c r="AI2" s="15"/>
      <c r="AJ2" s="16">
        <f>SUM(AJ4:AJ66)</f>
        <v>34</v>
      </c>
      <c r="AK2" s="17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9"/>
      <c r="AW2" s="19"/>
      <c r="AX2" s="18"/>
      <c r="AY2" s="20"/>
      <c r="AZ2" s="19"/>
      <c r="BA2" s="19"/>
      <c r="BB2" s="19"/>
      <c r="BC2" s="21"/>
      <c r="BD2" s="21"/>
      <c r="BE2" s="21"/>
      <c r="BF2" s="21"/>
      <c r="BG2" s="21"/>
      <c r="BH2" s="21"/>
      <c r="BI2" s="22"/>
      <c r="BJ2" s="18"/>
      <c r="BK2" s="18"/>
      <c r="BL2" s="18"/>
      <c r="BM2" s="21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23"/>
    </row>
    <row r="3" spans="1:96" ht="16" customHeight="1">
      <c r="A3" s="24"/>
      <c r="B3" s="223" t="s">
        <v>6</v>
      </c>
      <c r="C3" s="203"/>
      <c r="D3" s="246" t="s">
        <v>7</v>
      </c>
      <c r="E3" s="247"/>
      <c r="F3" s="247"/>
      <c r="G3" s="247"/>
      <c r="H3" s="26"/>
      <c r="I3" s="27" t="s">
        <v>8</v>
      </c>
      <c r="J3" s="202" t="s">
        <v>9</v>
      </c>
      <c r="K3" s="203"/>
      <c r="L3" s="202" t="s">
        <v>10</v>
      </c>
      <c r="M3" s="203"/>
      <c r="N3" s="28"/>
      <c r="O3" s="252" t="s">
        <v>11</v>
      </c>
      <c r="P3" s="253"/>
      <c r="Q3" s="254"/>
      <c r="R3" s="255"/>
      <c r="S3" s="223" t="s">
        <v>12</v>
      </c>
      <c r="T3" s="203"/>
      <c r="U3" s="29" t="s">
        <v>7</v>
      </c>
      <c r="V3" s="30"/>
      <c r="W3" s="30"/>
      <c r="X3" s="26"/>
      <c r="Y3" s="31"/>
      <c r="Z3" s="27" t="s">
        <v>8</v>
      </c>
      <c r="AA3" s="202" t="s">
        <v>9</v>
      </c>
      <c r="AB3" s="203"/>
      <c r="AC3" s="202" t="s">
        <v>10</v>
      </c>
      <c r="AD3" s="203"/>
      <c r="AE3" s="28"/>
      <c r="AF3" s="225" t="s">
        <v>11</v>
      </c>
      <c r="AG3" s="226"/>
      <c r="AH3" s="227"/>
      <c r="AI3" s="226"/>
      <c r="AJ3" s="32"/>
      <c r="AK3" s="33" t="s">
        <v>13</v>
      </c>
      <c r="AL3" s="33" t="s">
        <v>14</v>
      </c>
      <c r="AM3" s="33" t="s">
        <v>15</v>
      </c>
      <c r="AN3" s="33" t="s">
        <v>16</v>
      </c>
      <c r="AO3" s="33" t="s">
        <v>17</v>
      </c>
      <c r="AP3" s="33" t="s">
        <v>18</v>
      </c>
      <c r="AQ3" s="33" t="s">
        <v>19</v>
      </c>
      <c r="AR3" s="33" t="s">
        <v>20</v>
      </c>
      <c r="AS3" s="18"/>
      <c r="AT3" s="18"/>
      <c r="AU3" s="34" t="s">
        <v>21</v>
      </c>
      <c r="AV3" s="33">
        <v>3</v>
      </c>
      <c r="AW3" s="33">
        <v>2</v>
      </c>
      <c r="AX3" s="18"/>
      <c r="AY3" s="35" t="s">
        <v>22</v>
      </c>
      <c r="AZ3" s="35" t="s">
        <v>23</v>
      </c>
      <c r="BA3" s="35" t="s">
        <v>23</v>
      </c>
      <c r="BB3" s="35" t="s">
        <v>24</v>
      </c>
      <c r="BC3" s="18"/>
      <c r="BD3" s="18"/>
      <c r="BE3" s="18"/>
      <c r="BF3" s="35" t="s">
        <v>22</v>
      </c>
      <c r="BG3" s="35" t="s">
        <v>23</v>
      </c>
      <c r="BH3" s="35" t="s">
        <v>23</v>
      </c>
      <c r="BI3" s="35" t="s">
        <v>24</v>
      </c>
      <c r="BJ3" s="36"/>
      <c r="BK3" s="18"/>
      <c r="BL3" s="18"/>
      <c r="BM3" s="37" t="s">
        <v>25</v>
      </c>
      <c r="BN3" s="35" t="s">
        <v>23</v>
      </c>
      <c r="BO3" s="35" t="s">
        <v>26</v>
      </c>
      <c r="BP3" s="35" t="s">
        <v>27</v>
      </c>
      <c r="BQ3" s="35" t="s">
        <v>28</v>
      </c>
      <c r="BR3" s="35" t="s">
        <v>29</v>
      </c>
      <c r="BS3" s="35" t="s">
        <v>30</v>
      </c>
      <c r="BT3" s="35" t="s">
        <v>31</v>
      </c>
      <c r="BU3" s="37" t="s">
        <v>32</v>
      </c>
      <c r="BV3" s="18"/>
      <c r="BW3" s="18"/>
      <c r="BX3" s="37" t="s">
        <v>33</v>
      </c>
      <c r="BY3" s="37" t="s">
        <v>23</v>
      </c>
      <c r="BZ3" s="35" t="s">
        <v>26</v>
      </c>
      <c r="CA3" s="35" t="s">
        <v>27</v>
      </c>
      <c r="CB3" s="35" t="s">
        <v>28</v>
      </c>
      <c r="CC3" s="35" t="s">
        <v>29</v>
      </c>
      <c r="CD3" s="35" t="s">
        <v>30</v>
      </c>
      <c r="CE3" s="35" t="s">
        <v>31</v>
      </c>
      <c r="CF3" s="37" t="s">
        <v>34</v>
      </c>
      <c r="CG3" s="18"/>
      <c r="CH3" s="18"/>
      <c r="CI3" s="37" t="s">
        <v>25</v>
      </c>
      <c r="CJ3" s="37" t="s">
        <v>35</v>
      </c>
      <c r="CK3" s="37" t="s">
        <v>36</v>
      </c>
      <c r="CL3" s="37" t="s">
        <v>37</v>
      </c>
      <c r="CM3" s="18"/>
      <c r="CN3" s="37" t="s">
        <v>33</v>
      </c>
      <c r="CO3" s="37" t="s">
        <v>35</v>
      </c>
      <c r="CP3" s="37" t="s">
        <v>36</v>
      </c>
      <c r="CQ3" s="37" t="s">
        <v>37</v>
      </c>
      <c r="CR3" s="23"/>
    </row>
    <row r="4" spans="1:96" ht="19" customHeight="1">
      <c r="A4" s="38"/>
      <c r="B4" s="39"/>
      <c r="C4" s="40" t="str">
        <f t="shared" ref="C4:CI6" si="0">'INPUTS DATA'!$B$2</f>
        <v>Brasil</v>
      </c>
      <c r="D4" s="41">
        <v>3</v>
      </c>
      <c r="E4" s="42" t="s">
        <v>39</v>
      </c>
      <c r="F4" s="41">
        <v>1</v>
      </c>
      <c r="G4" s="43" t="str">
        <f t="shared" ref="G4:CI5" si="1">'INPUTS DATA'!$B$3</f>
        <v>Croacia</v>
      </c>
      <c r="H4" s="44"/>
      <c r="I4" s="45" t="s">
        <v>41</v>
      </c>
      <c r="J4" s="229">
        <v>41802</v>
      </c>
      <c r="K4" s="229"/>
      <c r="L4" s="230" t="s">
        <v>42</v>
      </c>
      <c r="M4" s="230"/>
      <c r="N4" s="46"/>
      <c r="O4" s="47">
        <v>3</v>
      </c>
      <c r="P4" s="48"/>
      <c r="Q4" s="49">
        <v>1</v>
      </c>
      <c r="R4" s="50"/>
      <c r="S4" s="39"/>
      <c r="T4" s="40" t="str">
        <f t="shared" ref="T4:CN6" si="2">'INPUTS DATA'!$B$18</f>
        <v>Suiza</v>
      </c>
      <c r="U4" s="41">
        <v>1</v>
      </c>
      <c r="V4" s="42" t="s">
        <v>39</v>
      </c>
      <c r="W4" s="41">
        <v>1</v>
      </c>
      <c r="X4" s="43" t="str">
        <f t="shared" ref="X4:CN5" si="3">'INPUTS DATA'!$B$19</f>
        <v>Ecuador</v>
      </c>
      <c r="Y4" s="51"/>
      <c r="Z4" s="45" t="s">
        <v>45</v>
      </c>
      <c r="AA4" s="229">
        <v>41805</v>
      </c>
      <c r="AB4" s="229"/>
      <c r="AC4" s="230" t="s">
        <v>46</v>
      </c>
      <c r="AD4" s="230"/>
      <c r="AE4" s="46"/>
      <c r="AF4" s="47">
        <v>2</v>
      </c>
      <c r="AG4" s="48"/>
      <c r="AH4" s="49">
        <v>1</v>
      </c>
      <c r="AI4" s="52"/>
      <c r="AJ4" s="53">
        <f t="shared" ref="AJ4:AJ9" si="4">IF(OR(O4="",Q4=""),"",SUM(AO4,AQ4,AP4,AR4))</f>
        <v>5</v>
      </c>
      <c r="AK4" s="54" t="str">
        <f t="shared" ref="AK4:AK9" si="5">IF(D4&gt;F4,"V",IF(D4=F4,"E","D"))</f>
        <v>V</v>
      </c>
      <c r="AL4" s="33" t="str">
        <f t="shared" ref="AL4:AL9" si="6">IF(U4&gt;W4,"V",IF(U4=W4,"E","D"))</f>
        <v>E</v>
      </c>
      <c r="AM4" s="33" t="str">
        <f t="shared" ref="AM4:AM9" si="7">IF(O4&gt;Q4,"V",IF(O4=Q4,"E","D"))</f>
        <v>V</v>
      </c>
      <c r="AN4" s="33" t="str">
        <f t="shared" ref="AN4:AN9" si="8">IF(AF4&gt;AH4,"V",IF(AF4=AH4,"E","D"))</f>
        <v>V</v>
      </c>
      <c r="AO4" s="33">
        <f t="shared" ref="AO4:AO9" si="9">IF(OR(O4="",Q4=""),"",IF(AK4=AM4,$AV$3,0))</f>
        <v>3</v>
      </c>
      <c r="AP4" s="33">
        <f t="shared" ref="AP4:AP9" si="10">IF(OR(AF4="",AH4=""),"",IF(AL4=AN4,$AV$3,0))</f>
        <v>0</v>
      </c>
      <c r="AQ4" s="33">
        <f t="shared" ref="AQ4:AQ9" si="11">IF(OR(O4="",Q4=""),"",IF(AND(D4=O4,F4=Q4),$AW$3,0))</f>
        <v>2</v>
      </c>
      <c r="AR4" s="33">
        <f t="shared" ref="AR4:AR9" si="12">IF(OR(AF4="",AH4=""),"",IF(AND(U4=AF4,W4=AH4),2,0))</f>
        <v>0</v>
      </c>
      <c r="AS4" s="18"/>
      <c r="AT4" s="18"/>
      <c r="AU4" s="34" t="s">
        <v>47</v>
      </c>
      <c r="AV4" s="33">
        <v>6</v>
      </c>
      <c r="AW4" s="33">
        <v>4</v>
      </c>
      <c r="AX4" s="34">
        <f t="shared" ref="AX4:AX9" si="13">D4-F4</f>
        <v>2</v>
      </c>
      <c r="AY4" s="33" t="str">
        <f t="shared" ref="AY4:AY9" si="14">C4</f>
        <v>Brasil</v>
      </c>
      <c r="AZ4" s="33">
        <f t="shared" ref="AZ4:AZ9" si="15">IF(AK4="V",3,IF(AK4="E",1,0))</f>
        <v>3</v>
      </c>
      <c r="BA4" s="33">
        <f t="shared" ref="BA4:BA9" si="16">IF(AK4="V",0,IF(AK4="E",1,3))</f>
        <v>0</v>
      </c>
      <c r="BB4" s="33" t="str">
        <f t="shared" ref="BB4:BB9" si="17">G4</f>
        <v>Croacia</v>
      </c>
      <c r="BC4" s="34">
        <f t="shared" ref="BC4:BC9" si="18">F4-D4</f>
        <v>-2</v>
      </c>
      <c r="BD4" s="18"/>
      <c r="BE4" s="34">
        <f t="shared" ref="BE4:BE9" si="19">U4-W4</f>
        <v>0</v>
      </c>
      <c r="BF4" s="33" t="str">
        <f t="shared" ref="BF4:BF9" si="20">T4</f>
        <v>Suiza</v>
      </c>
      <c r="BG4" s="33">
        <f t="shared" ref="BG4:BG9" si="21">IF(AL4="V",3,IF(AL4="E",1,0))</f>
        <v>1</v>
      </c>
      <c r="BH4" s="33">
        <f t="shared" ref="BH4:BH9" si="22">IF(AL4="V",0,IF(AL4="E",1,3))</f>
        <v>1</v>
      </c>
      <c r="BI4" s="33" t="str">
        <f t="shared" ref="BI4:BI9" si="23">X4</f>
        <v>Ecuador</v>
      </c>
      <c r="BJ4" s="33">
        <f t="shared" ref="BJ4:BJ9" si="24">W4-U4</f>
        <v>0</v>
      </c>
      <c r="BK4" s="18"/>
      <c r="BL4" s="33" t="s">
        <v>48</v>
      </c>
      <c r="BM4" s="55" t="str">
        <f t="shared" si="0"/>
        <v>Brasil</v>
      </c>
      <c r="BN4" s="33">
        <f>SUMIF(AY$4:AY$9,BM4,AZ$4:AZ$9)+SUMIF(BB$4:BB$9,BM4,BA$4:BA$9)</f>
        <v>9</v>
      </c>
      <c r="BO4" s="33">
        <f>SUMIF(AY$4:AY$9,BM4,AX$4:AX$9)+SUMIF(BB$4:BB$9,BM4,BC$4:BC$9)</f>
        <v>5</v>
      </c>
      <c r="BP4" s="33">
        <f>SUMIF(C4:C9,BM4,D4:D9)+SUMIF(G4:G9,BM4,F4:F9)</f>
        <v>7</v>
      </c>
      <c r="BQ4" s="33">
        <f>CM4</f>
        <v>4.0000000000000001E-3</v>
      </c>
      <c r="BR4" s="56">
        <f>BS4+BQ4</f>
        <v>4.0000000000000001E-3</v>
      </c>
      <c r="BS4" s="57"/>
      <c r="BT4" s="56">
        <f>RANK(BR4,BR4:BR7)</f>
        <v>1</v>
      </c>
      <c r="BU4" s="55" t="str">
        <f ca="1">OFFSET(BM4,MATCH(SMALL(BT4:BT7,ROW()-ROW(BT4)+1),BT4:BT7,0)-1,0)</f>
        <v>Brasil</v>
      </c>
      <c r="BV4" s="18"/>
      <c r="BW4" s="33" t="s">
        <v>48</v>
      </c>
      <c r="BX4" s="55" t="str">
        <f t="shared" si="2"/>
        <v>Suiza</v>
      </c>
      <c r="BY4" s="33">
        <f>SUMIF(BF$4:BF$9,BX4,BG$4:BG$9)+SUMIF(BI$4:BI$9,BX4,BH$4:BH$9)</f>
        <v>2</v>
      </c>
      <c r="BZ4" s="33">
        <f>SUMIF(BF$4:BF$9,BX4,BE$4:BE$9)+SUMIF(BI$4:BI$9,BX4,BJ$4:BJ$9)</f>
        <v>-1</v>
      </c>
      <c r="CA4" s="33">
        <f>SUMIF(T4:T9,BX4,U4:U9)+SUMIF(X4:X9,BX4,W4:W9)</f>
        <v>3</v>
      </c>
      <c r="CB4" s="33">
        <f>CR4</f>
        <v>4.0000000000000001E-3</v>
      </c>
      <c r="CC4" s="58">
        <f>CD4+CB4</f>
        <v>4.0000000000000001E-3</v>
      </c>
      <c r="CD4" s="57"/>
      <c r="CE4" s="58">
        <f>RANK(CC4,CC4:CC7)</f>
        <v>1</v>
      </c>
      <c r="CF4" s="55" t="str">
        <f ca="1">OFFSET(BX4,MATCH(SMALL(CE4:CE7,ROW()-ROW(CE4)+1),CE4:CE7,0)-1,0)</f>
        <v>Suiza</v>
      </c>
      <c r="CG4" s="18"/>
      <c r="CH4" s="18"/>
      <c r="CI4" s="55" t="str">
        <f t="shared" si="0"/>
        <v>Brasil</v>
      </c>
      <c r="CJ4" s="33"/>
      <c r="CK4" s="33"/>
      <c r="CL4" s="33"/>
      <c r="CM4" s="33">
        <v>4.0000000000000001E-3</v>
      </c>
      <c r="CN4" s="55" t="str">
        <f t="shared" si="2"/>
        <v>Suiza</v>
      </c>
      <c r="CO4" s="33">
        <v>24</v>
      </c>
      <c r="CP4" s="33">
        <v>11</v>
      </c>
      <c r="CQ4" s="33">
        <v>17</v>
      </c>
      <c r="CR4" s="59">
        <v>4.0000000000000001E-3</v>
      </c>
    </row>
    <row r="5" spans="1:96" ht="19" customHeight="1">
      <c r="A5" s="38"/>
      <c r="B5" s="60"/>
      <c r="C5" s="61" t="str">
        <f t="shared" ref="C5:CI6" si="25">'INPUTS DATA'!$B$4</f>
        <v>Mexico</v>
      </c>
      <c r="D5" s="62">
        <v>2</v>
      </c>
      <c r="E5" s="63" t="s">
        <v>39</v>
      </c>
      <c r="F5" s="62">
        <v>1</v>
      </c>
      <c r="G5" s="64" t="str">
        <f t="shared" ref="G5:CI7" si="26">'INPUTS DATA'!$B$5</f>
        <v>Camerun</v>
      </c>
      <c r="H5" s="65"/>
      <c r="I5" s="66" t="s">
        <v>51</v>
      </c>
      <c r="J5" s="204">
        <v>41803</v>
      </c>
      <c r="K5" s="204"/>
      <c r="L5" s="214" t="s">
        <v>46</v>
      </c>
      <c r="M5" s="214"/>
      <c r="N5" s="67"/>
      <c r="O5" s="47">
        <v>1</v>
      </c>
      <c r="P5" s="48"/>
      <c r="Q5" s="49">
        <v>0</v>
      </c>
      <c r="R5" s="50"/>
      <c r="S5" s="60"/>
      <c r="T5" s="61" t="str">
        <f t="shared" ref="T5:CN6" si="27">'INPUTS DATA'!$B$20</f>
        <v>Francia</v>
      </c>
      <c r="U5" s="62">
        <v>2</v>
      </c>
      <c r="V5" s="63" t="s">
        <v>39</v>
      </c>
      <c r="W5" s="62">
        <v>0</v>
      </c>
      <c r="X5" s="64" t="str">
        <f t="shared" ref="X5:CN7" si="28">'INPUTS DATA'!$B$21</f>
        <v>Honduras</v>
      </c>
      <c r="Y5" s="68"/>
      <c r="Z5" s="66" t="s">
        <v>54</v>
      </c>
      <c r="AA5" s="204">
        <v>41805</v>
      </c>
      <c r="AB5" s="204"/>
      <c r="AC5" s="214" t="s">
        <v>55</v>
      </c>
      <c r="AD5" s="214"/>
      <c r="AE5" s="67"/>
      <c r="AF5" s="47">
        <v>3</v>
      </c>
      <c r="AG5" s="48"/>
      <c r="AH5" s="49">
        <v>0</v>
      </c>
      <c r="AI5" s="52"/>
      <c r="AJ5" s="53">
        <f t="shared" si="4"/>
        <v>6</v>
      </c>
      <c r="AK5" s="54" t="str">
        <f t="shared" si="5"/>
        <v>V</v>
      </c>
      <c r="AL5" s="33" t="str">
        <f t="shared" si="6"/>
        <v>V</v>
      </c>
      <c r="AM5" s="33" t="str">
        <f t="shared" si="7"/>
        <v>V</v>
      </c>
      <c r="AN5" s="33" t="str">
        <f t="shared" si="8"/>
        <v>V</v>
      </c>
      <c r="AO5" s="33">
        <f t="shared" si="9"/>
        <v>3</v>
      </c>
      <c r="AP5" s="33">
        <f t="shared" si="10"/>
        <v>3</v>
      </c>
      <c r="AQ5" s="33">
        <f t="shared" si="11"/>
        <v>0</v>
      </c>
      <c r="AR5" s="33">
        <f t="shared" si="12"/>
        <v>0</v>
      </c>
      <c r="AS5" s="18"/>
      <c r="AT5" s="18"/>
      <c r="AU5" s="34" t="s">
        <v>56</v>
      </c>
      <c r="AV5" s="33">
        <v>9</v>
      </c>
      <c r="AW5" s="33">
        <v>6</v>
      </c>
      <c r="AX5" s="34">
        <f t="shared" si="13"/>
        <v>1</v>
      </c>
      <c r="AY5" s="33" t="str">
        <f t="shared" si="14"/>
        <v>Mexico</v>
      </c>
      <c r="AZ5" s="33">
        <f t="shared" si="15"/>
        <v>3</v>
      </c>
      <c r="BA5" s="33">
        <f t="shared" si="16"/>
        <v>0</v>
      </c>
      <c r="BB5" s="33" t="str">
        <f t="shared" si="17"/>
        <v>Camerun</v>
      </c>
      <c r="BC5" s="34">
        <f t="shared" si="18"/>
        <v>-1</v>
      </c>
      <c r="BD5" s="18"/>
      <c r="BE5" s="34">
        <f t="shared" si="19"/>
        <v>2</v>
      </c>
      <c r="BF5" s="33" t="str">
        <f t="shared" si="20"/>
        <v>Francia</v>
      </c>
      <c r="BG5" s="33">
        <f t="shared" si="21"/>
        <v>3</v>
      </c>
      <c r="BH5" s="33">
        <f t="shared" si="22"/>
        <v>0</v>
      </c>
      <c r="BI5" s="33" t="str">
        <f t="shared" si="23"/>
        <v>Honduras</v>
      </c>
      <c r="BJ5" s="33">
        <f t="shared" si="24"/>
        <v>-2</v>
      </c>
      <c r="BK5" s="18"/>
      <c r="BL5" s="33" t="s">
        <v>57</v>
      </c>
      <c r="BM5" s="55" t="str">
        <f t="shared" si="1"/>
        <v>Croacia</v>
      </c>
      <c r="BN5" s="33">
        <f>SUMIF(AY$4:AY$9,BM5,AZ$4:AZ$9)+SUMIF(BB$4:BB$9,BM5,BA$4:BA$9)</f>
        <v>1</v>
      </c>
      <c r="BO5" s="33">
        <f>SUMIF(AY$4:AY$9,BM5,AX$4:AX$9)+SUMIF(BB$4:BB$9,BM5,BC$4:BC$9)</f>
        <v>-3</v>
      </c>
      <c r="BP5" s="33">
        <f>SUMIF(C4:C9,BM5,D4:D9)+SUMIF(G4:G9,BM5,F4:F9)</f>
        <v>4</v>
      </c>
      <c r="BQ5" s="33">
        <f>CM5</f>
        <v>3.0000000000000001E-3</v>
      </c>
      <c r="BR5" s="58">
        <f>BS5+BQ5</f>
        <v>3.0000000000000001E-3</v>
      </c>
      <c r="BS5" s="57"/>
      <c r="BT5" s="58">
        <f>RANK(BR5,BR4:BR7)</f>
        <v>2</v>
      </c>
      <c r="BU5" s="55" t="str">
        <f ca="1">OFFSET(BM4,MATCH(SMALL(BT4:BT7,ROW()-ROW(BT4)+1),BT4:BT7,0)-1,0)</f>
        <v>Croacia</v>
      </c>
      <c r="BV5" s="18"/>
      <c r="BW5" s="33" t="s">
        <v>57</v>
      </c>
      <c r="BX5" s="55" t="str">
        <f t="shared" si="3"/>
        <v>Ecuador</v>
      </c>
      <c r="BY5" s="33">
        <f>SUMIF(BF$4:BF$9,BX5,BG$4:BG$9)+SUMIF(BI$4:BI$9,BX5,BH$4:BH$9)</f>
        <v>4</v>
      </c>
      <c r="BZ5" s="33">
        <f>SUMIF(BF$4:BF$9,BX5,BE$4:BE$9)+SUMIF(BI$4:BI$9,BX5,BJ$4:BJ$9)</f>
        <v>-1</v>
      </c>
      <c r="CA5" s="33">
        <f>SUMIF(T4:T9,BX5,U4:U9)+SUMIF(X4:X9,BX5,W4:W9)</f>
        <v>3</v>
      </c>
      <c r="CB5" s="33">
        <f>CR5</f>
        <v>3.0000000000000001E-3</v>
      </c>
      <c r="CC5" s="58">
        <f>CD5+CB5</f>
        <v>3.0000000000000001E-3</v>
      </c>
      <c r="CD5" s="57"/>
      <c r="CE5" s="58">
        <f>RANK(CC5,CC4:CC7)</f>
        <v>2</v>
      </c>
      <c r="CF5" s="55" t="str">
        <f ca="1">OFFSET(BX4,MATCH(SMALL(CE4:CE7,ROW()-ROW(CE4)+1),CE4:CE7,0)-1,0)</f>
        <v>Ecuador</v>
      </c>
      <c r="CG5" s="18"/>
      <c r="CH5" s="18"/>
      <c r="CI5" s="55" t="str">
        <f t="shared" si="1"/>
        <v>Croacia</v>
      </c>
      <c r="CJ5" s="33">
        <v>17</v>
      </c>
      <c r="CK5" s="33">
        <v>3</v>
      </c>
      <c r="CL5" s="33">
        <v>12</v>
      </c>
      <c r="CM5" s="33">
        <v>3.0000000000000001E-3</v>
      </c>
      <c r="CN5" s="55" t="str">
        <f t="shared" si="3"/>
        <v>Ecuador</v>
      </c>
      <c r="CO5" s="33">
        <v>25</v>
      </c>
      <c r="CP5" s="33">
        <v>4</v>
      </c>
      <c r="CQ5" s="33">
        <v>20</v>
      </c>
      <c r="CR5" s="59">
        <v>3.0000000000000001E-3</v>
      </c>
    </row>
    <row r="6" spans="1:96" ht="19" customHeight="1">
      <c r="A6" s="38"/>
      <c r="B6" s="69"/>
      <c r="C6" s="61" t="str">
        <f t="shared" si="0"/>
        <v>Brasil</v>
      </c>
      <c r="D6" s="62">
        <v>2</v>
      </c>
      <c r="E6" s="63" t="s">
        <v>39</v>
      </c>
      <c r="F6" s="62">
        <v>0</v>
      </c>
      <c r="G6" s="64" t="str">
        <f t="shared" si="25"/>
        <v>Mexico</v>
      </c>
      <c r="H6" s="65"/>
      <c r="I6" s="66" t="s">
        <v>58</v>
      </c>
      <c r="J6" s="204">
        <v>41807</v>
      </c>
      <c r="K6" s="204"/>
      <c r="L6" s="214" t="s">
        <v>55</v>
      </c>
      <c r="M6" s="214"/>
      <c r="N6" s="67"/>
      <c r="O6" s="47">
        <v>0</v>
      </c>
      <c r="P6" s="48"/>
      <c r="Q6" s="49">
        <v>0</v>
      </c>
      <c r="R6" s="50"/>
      <c r="S6" s="69"/>
      <c r="T6" s="61" t="str">
        <f t="shared" si="2"/>
        <v>Suiza</v>
      </c>
      <c r="U6" s="62">
        <v>0</v>
      </c>
      <c r="V6" s="63" t="s">
        <v>39</v>
      </c>
      <c r="W6" s="62">
        <v>1</v>
      </c>
      <c r="X6" s="64" t="str">
        <f t="shared" si="27"/>
        <v>Francia</v>
      </c>
      <c r="Y6" s="70"/>
      <c r="Z6" s="66" t="s">
        <v>59</v>
      </c>
      <c r="AA6" s="204">
        <v>41810</v>
      </c>
      <c r="AB6" s="204"/>
      <c r="AC6" s="214" t="s">
        <v>55</v>
      </c>
      <c r="AD6" s="214"/>
      <c r="AE6" s="67"/>
      <c r="AF6" s="47"/>
      <c r="AG6" s="48"/>
      <c r="AH6" s="49"/>
      <c r="AI6" s="52"/>
      <c r="AJ6" s="53">
        <f t="shared" si="4"/>
        <v>0</v>
      </c>
      <c r="AK6" s="54" t="str">
        <f t="shared" si="5"/>
        <v>V</v>
      </c>
      <c r="AL6" s="33" t="str">
        <f t="shared" si="6"/>
        <v>D</v>
      </c>
      <c r="AM6" s="33" t="str">
        <f t="shared" si="7"/>
        <v>E</v>
      </c>
      <c r="AN6" s="33" t="str">
        <f t="shared" si="8"/>
        <v>E</v>
      </c>
      <c r="AO6" s="33">
        <f t="shared" si="9"/>
        <v>0</v>
      </c>
      <c r="AP6" s="33" t="str">
        <f t="shared" si="10"/>
        <v/>
      </c>
      <c r="AQ6" s="33">
        <f t="shared" si="11"/>
        <v>0</v>
      </c>
      <c r="AR6" s="33" t="str">
        <f t="shared" si="12"/>
        <v/>
      </c>
      <c r="AS6" s="18"/>
      <c r="AT6" s="18"/>
      <c r="AU6" s="34" t="s">
        <v>61</v>
      </c>
      <c r="AV6" s="33">
        <v>12</v>
      </c>
      <c r="AW6" s="33">
        <v>8</v>
      </c>
      <c r="AX6" s="34">
        <f t="shared" si="13"/>
        <v>2</v>
      </c>
      <c r="AY6" s="33" t="str">
        <f t="shared" si="14"/>
        <v>Brasil</v>
      </c>
      <c r="AZ6" s="33">
        <f t="shared" si="15"/>
        <v>3</v>
      </c>
      <c r="BA6" s="33">
        <f t="shared" si="16"/>
        <v>0</v>
      </c>
      <c r="BB6" s="33" t="str">
        <f t="shared" si="17"/>
        <v>Mexico</v>
      </c>
      <c r="BC6" s="34">
        <f t="shared" si="18"/>
        <v>-2</v>
      </c>
      <c r="BD6" s="18"/>
      <c r="BE6" s="34">
        <f t="shared" si="19"/>
        <v>-1</v>
      </c>
      <c r="BF6" s="33" t="str">
        <f t="shared" si="20"/>
        <v>Suiza</v>
      </c>
      <c r="BG6" s="33">
        <f t="shared" si="21"/>
        <v>0</v>
      </c>
      <c r="BH6" s="33">
        <f t="shared" si="22"/>
        <v>3</v>
      </c>
      <c r="BI6" s="33" t="str">
        <f t="shared" si="23"/>
        <v>Francia</v>
      </c>
      <c r="BJ6" s="33">
        <f t="shared" si="24"/>
        <v>1</v>
      </c>
      <c r="BK6" s="18"/>
      <c r="BL6" s="33" t="s">
        <v>62</v>
      </c>
      <c r="BM6" s="55" t="str">
        <f t="shared" si="25"/>
        <v>Mexico</v>
      </c>
      <c r="BN6" s="33">
        <f>SUMIF(AY$4:AY$9,BM6,AZ$4:AZ$9)+SUMIF(BB$4:BB$9,BM6,BA$4:BA$9)</f>
        <v>4</v>
      </c>
      <c r="BO6" s="33">
        <f>SUMIF(AY$4:AY$9,BM6,AX$4:AX$9)+SUMIF(BB$4:BB$9,BM6,BC$4:BC$9)</f>
        <v>-1</v>
      </c>
      <c r="BP6" s="33">
        <f>SUMIF(C4:C9,BM6,D4:D9)+SUMIF(G4:G9,BM6,F4:F9)</f>
        <v>4</v>
      </c>
      <c r="BQ6" s="33">
        <f>CM6</f>
        <v>2E-3</v>
      </c>
      <c r="BR6" s="58">
        <f>BS6+BQ6</f>
        <v>2E-3</v>
      </c>
      <c r="BS6" s="57"/>
      <c r="BT6" s="58">
        <f>RANK(BR6,BR4:BR7)</f>
        <v>3</v>
      </c>
      <c r="BU6" s="55" t="str">
        <f ca="1">OFFSET(BM4,MATCH(SMALL(BT4:BT7,ROW()-ROW(BT4)+1),BT4:BT7,0)-1,0)</f>
        <v>Mexico</v>
      </c>
      <c r="BV6" s="18"/>
      <c r="BW6" s="33" t="s">
        <v>62</v>
      </c>
      <c r="BX6" s="55" t="str">
        <f t="shared" si="27"/>
        <v>Francia</v>
      </c>
      <c r="BY6" s="33">
        <f>SUMIF(BF$4:BF$9,BX6,BG$4:BG$9)+SUMIF(BI$4:BI$9,BX6,BH$4:BH$9)</f>
        <v>9</v>
      </c>
      <c r="BZ6" s="33">
        <f>SUMIF(BF$4:BF$9,BX6,BE$4:BE$9)+SUMIF(BI$4:BI$9,BX6,BJ$4:BJ$9)</f>
        <v>5</v>
      </c>
      <c r="CA6" s="33">
        <f>SUMIF(T4:T9,BX6,U4:U9)+SUMIF(X4:X9,BX6,W4:W9)</f>
        <v>5</v>
      </c>
      <c r="CB6" s="33">
        <f>CR6</f>
        <v>2E-3</v>
      </c>
      <c r="CC6" s="58">
        <f>CD6+CB6</f>
        <v>2E-3</v>
      </c>
      <c r="CD6" s="57"/>
      <c r="CE6" s="58">
        <f>RANK(CC6,CC4:CC7)</f>
        <v>3</v>
      </c>
      <c r="CF6" s="55" t="str">
        <f ca="1">OFFSET(BX4,MATCH(SMALL(CE4:CE7,ROW()-ROW(CE4)+1),CE4:CE7,0)-1,0)</f>
        <v>Francia</v>
      </c>
      <c r="CG6" s="18"/>
      <c r="CH6" s="18"/>
      <c r="CI6" s="55" t="str">
        <f t="shared" si="25"/>
        <v>Mexico</v>
      </c>
      <c r="CJ6" s="33">
        <v>11</v>
      </c>
      <c r="CK6" s="33">
        <v>-2</v>
      </c>
      <c r="CL6" s="33">
        <v>7</v>
      </c>
      <c r="CM6" s="33">
        <v>2E-3</v>
      </c>
      <c r="CN6" s="55" t="str">
        <f t="shared" si="27"/>
        <v>Francia</v>
      </c>
      <c r="CO6" s="33">
        <v>17</v>
      </c>
      <c r="CP6" s="33">
        <v>9</v>
      </c>
      <c r="CQ6" s="33">
        <v>15</v>
      </c>
      <c r="CR6" s="59">
        <v>2E-3</v>
      </c>
    </row>
    <row r="7" spans="1:96" ht="19" customHeight="1">
      <c r="A7" s="38"/>
      <c r="B7" s="71"/>
      <c r="C7" s="61" t="str">
        <f>'INPUTS DATA'!$B$5</f>
        <v>Camerun</v>
      </c>
      <c r="D7" s="62">
        <v>2</v>
      </c>
      <c r="E7" s="63" t="s">
        <v>39</v>
      </c>
      <c r="F7" s="62">
        <v>1</v>
      </c>
      <c r="G7" s="64" t="str">
        <f>'INPUTS DATA'!$B$3</f>
        <v>Croacia</v>
      </c>
      <c r="H7" s="65"/>
      <c r="I7" s="66" t="s">
        <v>63</v>
      </c>
      <c r="J7" s="204">
        <v>41808</v>
      </c>
      <c r="K7" s="204"/>
      <c r="L7" s="214" t="s">
        <v>64</v>
      </c>
      <c r="M7" s="214"/>
      <c r="N7" s="67"/>
      <c r="O7" s="47">
        <v>0</v>
      </c>
      <c r="P7" s="48"/>
      <c r="Q7" s="49">
        <v>4</v>
      </c>
      <c r="R7" s="50"/>
      <c r="S7" s="71"/>
      <c r="T7" s="61" t="str">
        <f>'INPUTS DATA'!$B$21</f>
        <v>Honduras</v>
      </c>
      <c r="U7" s="62">
        <v>1</v>
      </c>
      <c r="V7" s="63" t="s">
        <v>39</v>
      </c>
      <c r="W7" s="62">
        <v>2</v>
      </c>
      <c r="X7" s="64" t="str">
        <f>'INPUTS DATA'!$B$19</f>
        <v>Ecuador</v>
      </c>
      <c r="Y7" s="72"/>
      <c r="Z7" s="66" t="s">
        <v>65</v>
      </c>
      <c r="AA7" s="204">
        <v>41810</v>
      </c>
      <c r="AB7" s="204"/>
      <c r="AC7" s="214" t="s">
        <v>66</v>
      </c>
      <c r="AD7" s="214"/>
      <c r="AE7" s="67"/>
      <c r="AF7" s="47"/>
      <c r="AG7" s="48"/>
      <c r="AH7" s="49"/>
      <c r="AI7" s="52"/>
      <c r="AJ7" s="53">
        <f t="shared" si="4"/>
        <v>0</v>
      </c>
      <c r="AK7" s="54" t="str">
        <f t="shared" si="5"/>
        <v>V</v>
      </c>
      <c r="AL7" s="33" t="str">
        <f t="shared" si="6"/>
        <v>D</v>
      </c>
      <c r="AM7" s="33" t="str">
        <f t="shared" si="7"/>
        <v>D</v>
      </c>
      <c r="AN7" s="33" t="str">
        <f t="shared" si="8"/>
        <v>E</v>
      </c>
      <c r="AO7" s="33">
        <f t="shared" si="9"/>
        <v>0</v>
      </c>
      <c r="AP7" s="33" t="str">
        <f t="shared" si="10"/>
        <v/>
      </c>
      <c r="AQ7" s="33">
        <f t="shared" si="11"/>
        <v>0</v>
      </c>
      <c r="AR7" s="33" t="str">
        <f t="shared" si="12"/>
        <v/>
      </c>
      <c r="AS7" s="18"/>
      <c r="AT7" s="18"/>
      <c r="AU7" s="34" t="s">
        <v>67</v>
      </c>
      <c r="AV7" s="33">
        <v>15</v>
      </c>
      <c r="AW7" s="33">
        <v>10</v>
      </c>
      <c r="AX7" s="34">
        <f t="shared" si="13"/>
        <v>1</v>
      </c>
      <c r="AY7" s="33" t="str">
        <f t="shared" si="14"/>
        <v>Camerun</v>
      </c>
      <c r="AZ7" s="33">
        <f t="shared" si="15"/>
        <v>3</v>
      </c>
      <c r="BA7" s="33">
        <f t="shared" si="16"/>
        <v>0</v>
      </c>
      <c r="BB7" s="33" t="str">
        <f t="shared" si="17"/>
        <v>Croacia</v>
      </c>
      <c r="BC7" s="34">
        <f t="shared" si="18"/>
        <v>-1</v>
      </c>
      <c r="BD7" s="18"/>
      <c r="BE7" s="34">
        <f t="shared" si="19"/>
        <v>-1</v>
      </c>
      <c r="BF7" s="33" t="str">
        <f t="shared" si="20"/>
        <v>Honduras</v>
      </c>
      <c r="BG7" s="33">
        <f t="shared" si="21"/>
        <v>0</v>
      </c>
      <c r="BH7" s="33">
        <f t="shared" si="22"/>
        <v>3</v>
      </c>
      <c r="BI7" s="33" t="str">
        <f t="shared" si="23"/>
        <v>Ecuador</v>
      </c>
      <c r="BJ7" s="33">
        <f t="shared" si="24"/>
        <v>1</v>
      </c>
      <c r="BK7" s="18"/>
      <c r="BL7" s="33" t="s">
        <v>68</v>
      </c>
      <c r="BM7" s="55" t="str">
        <f t="shared" si="26"/>
        <v>Camerun</v>
      </c>
      <c r="BN7" s="33">
        <f>SUMIF(AY$4:AY$9,BM7,AZ$4:AZ$9)+SUMIF(BB$4:BB$9,BM7,BA$4:BA$9)</f>
        <v>3</v>
      </c>
      <c r="BO7" s="33">
        <f>SUMIF(AY$4:AY$9,BM7,AX$4:AX$9)+SUMIF(BB$4:BB$9,BM7,BC$4:BC$9)</f>
        <v>-1</v>
      </c>
      <c r="BP7" s="33">
        <f>SUMIF(C4:C9,BM7,D4:D9)+SUMIF(G4:G9,BM7,F4:F9)</f>
        <v>4</v>
      </c>
      <c r="BQ7" s="33">
        <f>CM7</f>
        <v>1E-3</v>
      </c>
      <c r="BR7" s="58">
        <f>BS7+BQ7</f>
        <v>1E-3</v>
      </c>
      <c r="BS7" s="57"/>
      <c r="BT7" s="58">
        <f>RANK(BR7,BR4:BR7)</f>
        <v>4</v>
      </c>
      <c r="BU7" s="55" t="str">
        <f ca="1">OFFSET(BM4,MATCH(SMALL(BT4:BT7,ROW()-ROW(BT4)+1),BT4:BT7,0)-1,0)</f>
        <v>Camerun</v>
      </c>
      <c r="BV7" s="18"/>
      <c r="BW7" s="33" t="s">
        <v>68</v>
      </c>
      <c r="BX7" s="55" t="str">
        <f t="shared" si="28"/>
        <v>Honduras</v>
      </c>
      <c r="BY7" s="33">
        <f>SUMIF(BF$4:BF$9,BX7,BG$4:BG$9)+SUMIF(BI$4:BI$9,BX7,BH$4:BH$9)</f>
        <v>1</v>
      </c>
      <c r="BZ7" s="33">
        <f>SUMIF(BF$4:BF$9,BX7,BE$4:BE$9)+SUMIF(BI$4:BI$9,BX7,BJ$4:BJ$9)</f>
        <v>-3</v>
      </c>
      <c r="CA7" s="33">
        <f>SUMIF(T4:T9,BX7,U4:U9)+SUMIF(X4:X9,BX7,W4:W9)</f>
        <v>3</v>
      </c>
      <c r="CB7" s="33">
        <f>CR7</f>
        <v>1E-3</v>
      </c>
      <c r="CC7" s="58">
        <f>CD7+CB7</f>
        <v>1E-3</v>
      </c>
      <c r="CD7" s="57"/>
      <c r="CE7" s="58">
        <f>RANK(CC7,CC4:CC7)</f>
        <v>4</v>
      </c>
      <c r="CF7" s="55" t="str">
        <f ca="1">OFFSET(BX4,MATCH(SMALL(CE4:CE7,ROW()-ROW(CE4)+1),CE4:CE7,0)-1,0)</f>
        <v>Honduras</v>
      </c>
      <c r="CG7" s="18"/>
      <c r="CH7" s="18"/>
      <c r="CI7" s="55" t="str">
        <f t="shared" si="26"/>
        <v>Camerun</v>
      </c>
      <c r="CJ7" s="33">
        <v>13</v>
      </c>
      <c r="CK7" s="33">
        <v>5</v>
      </c>
      <c r="CL7" s="33">
        <v>8</v>
      </c>
      <c r="CM7" s="33">
        <v>1E-3</v>
      </c>
      <c r="CN7" s="55" t="str">
        <f t="shared" si="28"/>
        <v>Honduras</v>
      </c>
      <c r="CO7" s="33">
        <v>15</v>
      </c>
      <c r="CP7" s="33">
        <v>1</v>
      </c>
      <c r="CQ7" s="33">
        <v>13</v>
      </c>
      <c r="CR7" s="59">
        <v>1E-3</v>
      </c>
    </row>
    <row r="8" spans="1:96" ht="19" customHeight="1">
      <c r="A8" s="38"/>
      <c r="B8" s="71"/>
      <c r="C8" s="61" t="str">
        <f>'INPUTS DATA'!$B$5</f>
        <v>Camerun</v>
      </c>
      <c r="D8" s="62">
        <v>1</v>
      </c>
      <c r="E8" s="63" t="s">
        <v>39</v>
      </c>
      <c r="F8" s="62">
        <v>2</v>
      </c>
      <c r="G8" s="64" t="str">
        <f>'INPUTS DATA'!$B$2</f>
        <v>Brasil</v>
      </c>
      <c r="H8" s="65"/>
      <c r="I8" s="66" t="s">
        <v>45</v>
      </c>
      <c r="J8" s="204">
        <v>41813</v>
      </c>
      <c r="K8" s="204"/>
      <c r="L8" s="214" t="s">
        <v>42</v>
      </c>
      <c r="M8" s="214"/>
      <c r="N8" s="67"/>
      <c r="O8" s="47"/>
      <c r="P8" s="48"/>
      <c r="Q8" s="49"/>
      <c r="R8" s="50"/>
      <c r="S8" s="71"/>
      <c r="T8" s="61" t="str">
        <f>'INPUTS DATA'!$B$21</f>
        <v>Honduras</v>
      </c>
      <c r="U8" s="62">
        <v>2</v>
      </c>
      <c r="V8" s="63" t="s">
        <v>39</v>
      </c>
      <c r="W8" s="62">
        <v>2</v>
      </c>
      <c r="X8" s="64" t="str">
        <f>'INPUTS DATA'!$B$18</f>
        <v>Suiza</v>
      </c>
      <c r="Y8" s="72"/>
      <c r="Z8" s="66" t="s">
        <v>63</v>
      </c>
      <c r="AA8" s="204">
        <v>41815</v>
      </c>
      <c r="AB8" s="204"/>
      <c r="AC8" s="214" t="s">
        <v>42</v>
      </c>
      <c r="AD8" s="214"/>
      <c r="AE8" s="67"/>
      <c r="AF8" s="47"/>
      <c r="AG8" s="48"/>
      <c r="AH8" s="49"/>
      <c r="AI8" s="52"/>
      <c r="AJ8" s="53" t="str">
        <f t="shared" si="4"/>
        <v/>
      </c>
      <c r="AK8" s="54" t="str">
        <f t="shared" si="5"/>
        <v>D</v>
      </c>
      <c r="AL8" s="33" t="str">
        <f t="shared" si="6"/>
        <v>E</v>
      </c>
      <c r="AM8" s="33" t="str">
        <f t="shared" si="7"/>
        <v>E</v>
      </c>
      <c r="AN8" s="33" t="str">
        <f t="shared" si="8"/>
        <v>E</v>
      </c>
      <c r="AO8" s="33" t="str">
        <f t="shared" si="9"/>
        <v/>
      </c>
      <c r="AP8" s="33" t="str">
        <f t="shared" si="10"/>
        <v/>
      </c>
      <c r="AQ8" s="33" t="str">
        <f t="shared" si="11"/>
        <v/>
      </c>
      <c r="AR8" s="33" t="str">
        <f t="shared" si="12"/>
        <v/>
      </c>
      <c r="AS8" s="18"/>
      <c r="AT8" s="18"/>
      <c r="AU8" s="34" t="s">
        <v>69</v>
      </c>
      <c r="AV8" s="33">
        <v>18</v>
      </c>
      <c r="AW8" s="33">
        <v>12</v>
      </c>
      <c r="AX8" s="34">
        <f t="shared" si="13"/>
        <v>-1</v>
      </c>
      <c r="AY8" s="33" t="str">
        <f t="shared" si="14"/>
        <v>Camerun</v>
      </c>
      <c r="AZ8" s="33">
        <f t="shared" si="15"/>
        <v>0</v>
      </c>
      <c r="BA8" s="33">
        <f t="shared" si="16"/>
        <v>3</v>
      </c>
      <c r="BB8" s="33" t="str">
        <f t="shared" si="17"/>
        <v>Brasil</v>
      </c>
      <c r="BC8" s="34">
        <f t="shared" si="18"/>
        <v>1</v>
      </c>
      <c r="BD8" s="18"/>
      <c r="BE8" s="34">
        <f t="shared" si="19"/>
        <v>0</v>
      </c>
      <c r="BF8" s="33" t="str">
        <f t="shared" si="20"/>
        <v>Honduras</v>
      </c>
      <c r="BG8" s="33">
        <f t="shared" si="21"/>
        <v>1</v>
      </c>
      <c r="BH8" s="33">
        <f t="shared" si="22"/>
        <v>1</v>
      </c>
      <c r="BI8" s="33" t="str">
        <f t="shared" si="23"/>
        <v>Suiza</v>
      </c>
      <c r="BJ8" s="33">
        <f t="shared" si="24"/>
        <v>0</v>
      </c>
      <c r="BK8" s="18"/>
      <c r="BL8" s="34"/>
      <c r="BM8" s="73"/>
      <c r="BN8" s="18"/>
      <c r="BO8" s="18"/>
      <c r="BP8" s="18"/>
      <c r="BQ8" s="18"/>
      <c r="BR8" s="58"/>
      <c r="BS8" s="18"/>
      <c r="BT8" s="18"/>
      <c r="BU8" s="18"/>
      <c r="BV8" s="18"/>
      <c r="BW8" s="34"/>
      <c r="BX8" s="18"/>
      <c r="BY8" s="33"/>
      <c r="BZ8" s="18"/>
      <c r="CA8" s="18"/>
      <c r="CB8" s="18"/>
      <c r="CC8" s="58"/>
      <c r="CD8" s="18"/>
      <c r="CE8" s="18"/>
      <c r="CF8" s="18"/>
      <c r="CG8" s="18"/>
      <c r="CH8" s="18"/>
      <c r="CI8" s="73"/>
      <c r="CJ8" s="33"/>
      <c r="CK8" s="33"/>
      <c r="CL8" s="33"/>
      <c r="CM8" s="18"/>
      <c r="CN8" s="18"/>
      <c r="CO8" s="33"/>
      <c r="CP8" s="33"/>
      <c r="CQ8" s="33"/>
      <c r="CR8" s="23"/>
    </row>
    <row r="9" spans="1:96" ht="19" customHeight="1">
      <c r="A9" s="38"/>
      <c r="B9" s="74"/>
      <c r="C9" s="75" t="str">
        <f>'INPUTS DATA'!$B$3</f>
        <v>Croacia</v>
      </c>
      <c r="D9" s="76">
        <v>2</v>
      </c>
      <c r="E9" s="77" t="s">
        <v>39</v>
      </c>
      <c r="F9" s="76">
        <v>2</v>
      </c>
      <c r="G9" s="78" t="str">
        <f>'INPUTS DATA'!$B$4</f>
        <v>Mexico</v>
      </c>
      <c r="H9" s="79"/>
      <c r="I9" s="80" t="s">
        <v>70</v>
      </c>
      <c r="J9" s="234">
        <v>41813</v>
      </c>
      <c r="K9" s="234"/>
      <c r="L9" s="237" t="s">
        <v>42</v>
      </c>
      <c r="M9" s="237"/>
      <c r="N9" s="81"/>
      <c r="O9" s="47"/>
      <c r="P9" s="48"/>
      <c r="Q9" s="49"/>
      <c r="R9" s="50"/>
      <c r="S9" s="74"/>
      <c r="T9" s="75" t="str">
        <f>'INPUTS DATA'!$B$19</f>
        <v>Ecuador</v>
      </c>
      <c r="U9" s="76">
        <v>0</v>
      </c>
      <c r="V9" s="77" t="s">
        <v>39</v>
      </c>
      <c r="W9" s="76">
        <v>2</v>
      </c>
      <c r="X9" s="78" t="str">
        <f>'INPUTS DATA'!$B$20</f>
        <v>Francia</v>
      </c>
      <c r="Y9" s="82"/>
      <c r="Z9" s="80" t="s">
        <v>71</v>
      </c>
      <c r="AA9" s="234">
        <v>41815</v>
      </c>
      <c r="AB9" s="234"/>
      <c r="AC9" s="237" t="s">
        <v>42</v>
      </c>
      <c r="AD9" s="237"/>
      <c r="AE9" s="81"/>
      <c r="AF9" s="47"/>
      <c r="AG9" s="48"/>
      <c r="AH9" s="49"/>
      <c r="AI9" s="52"/>
      <c r="AJ9" s="83" t="str">
        <f t="shared" si="4"/>
        <v/>
      </c>
      <c r="AK9" s="54" t="str">
        <f t="shared" si="5"/>
        <v>E</v>
      </c>
      <c r="AL9" s="33" t="str">
        <f t="shared" si="6"/>
        <v>D</v>
      </c>
      <c r="AM9" s="33" t="str">
        <f t="shared" si="7"/>
        <v>E</v>
      </c>
      <c r="AN9" s="33" t="str">
        <f t="shared" si="8"/>
        <v>E</v>
      </c>
      <c r="AO9" s="33" t="str">
        <f t="shared" si="9"/>
        <v/>
      </c>
      <c r="AP9" s="33" t="str">
        <f t="shared" si="10"/>
        <v/>
      </c>
      <c r="AQ9" s="33" t="str">
        <f t="shared" si="11"/>
        <v/>
      </c>
      <c r="AR9" s="33" t="str">
        <f t="shared" si="12"/>
        <v/>
      </c>
      <c r="AS9" s="18"/>
      <c r="AT9" s="18"/>
      <c r="AU9" s="18"/>
      <c r="AV9" s="18"/>
      <c r="AW9" s="18"/>
      <c r="AX9" s="34">
        <f t="shared" si="13"/>
        <v>0</v>
      </c>
      <c r="AY9" s="33" t="str">
        <f t="shared" si="14"/>
        <v>Croacia</v>
      </c>
      <c r="AZ9" s="33">
        <f t="shared" si="15"/>
        <v>1</v>
      </c>
      <c r="BA9" s="33">
        <f t="shared" si="16"/>
        <v>1</v>
      </c>
      <c r="BB9" s="33" t="str">
        <f t="shared" si="17"/>
        <v>Mexico</v>
      </c>
      <c r="BC9" s="34">
        <f t="shared" si="18"/>
        <v>0</v>
      </c>
      <c r="BD9" s="18"/>
      <c r="BE9" s="34">
        <f t="shared" si="19"/>
        <v>-2</v>
      </c>
      <c r="BF9" s="33" t="str">
        <f t="shared" si="20"/>
        <v>Ecuador</v>
      </c>
      <c r="BG9" s="33">
        <f t="shared" si="21"/>
        <v>0</v>
      </c>
      <c r="BH9" s="33">
        <f t="shared" si="22"/>
        <v>3</v>
      </c>
      <c r="BI9" s="33" t="str">
        <f t="shared" si="23"/>
        <v>Francia</v>
      </c>
      <c r="BJ9" s="33">
        <f t="shared" si="24"/>
        <v>2</v>
      </c>
      <c r="BK9" s="18"/>
      <c r="BL9" s="34"/>
      <c r="BM9" s="18"/>
      <c r="BN9" s="18"/>
      <c r="BO9" s="18"/>
      <c r="BP9" s="18"/>
      <c r="BQ9" s="18"/>
      <c r="BR9" s="58"/>
      <c r="BS9" s="18"/>
      <c r="BT9" s="18"/>
      <c r="BU9" s="18"/>
      <c r="BV9" s="18"/>
      <c r="BW9" s="34"/>
      <c r="BX9" s="18"/>
      <c r="BY9" s="33"/>
      <c r="BZ9" s="18"/>
      <c r="CA9" s="18"/>
      <c r="CB9" s="18"/>
      <c r="CC9" s="58"/>
      <c r="CD9" s="18"/>
      <c r="CE9" s="18"/>
      <c r="CF9" s="18"/>
      <c r="CG9" s="18"/>
      <c r="CH9" s="18"/>
      <c r="CI9" s="18"/>
      <c r="CJ9" s="33"/>
      <c r="CK9" s="33"/>
      <c r="CL9" s="33"/>
      <c r="CM9" s="18"/>
      <c r="CN9" s="18"/>
      <c r="CO9" s="33"/>
      <c r="CP9" s="33"/>
      <c r="CQ9" s="33"/>
      <c r="CR9" s="23"/>
    </row>
    <row r="10" spans="1:96" ht="16" customHeight="1">
      <c r="A10" s="38"/>
      <c r="B10" s="223" t="s">
        <v>72</v>
      </c>
      <c r="C10" s="203"/>
      <c r="D10" s="246" t="s">
        <v>7</v>
      </c>
      <c r="E10" s="247"/>
      <c r="F10" s="247"/>
      <c r="G10" s="247"/>
      <c r="H10" s="26"/>
      <c r="I10" s="27" t="s">
        <v>8</v>
      </c>
      <c r="J10" s="202" t="s">
        <v>9</v>
      </c>
      <c r="K10" s="203"/>
      <c r="L10" s="202" t="s">
        <v>10</v>
      </c>
      <c r="M10" s="203"/>
      <c r="N10" s="28"/>
      <c r="O10" s="84"/>
      <c r="P10" s="85"/>
      <c r="Q10" s="86"/>
      <c r="R10" s="87"/>
      <c r="S10" s="223" t="s">
        <v>73</v>
      </c>
      <c r="T10" s="203"/>
      <c r="U10" s="29" t="s">
        <v>7</v>
      </c>
      <c r="V10" s="30"/>
      <c r="W10" s="30"/>
      <c r="X10" s="26"/>
      <c r="Y10" s="31"/>
      <c r="Z10" s="27" t="s">
        <v>8</v>
      </c>
      <c r="AA10" s="202" t="s">
        <v>9</v>
      </c>
      <c r="AB10" s="203"/>
      <c r="AC10" s="202" t="s">
        <v>10</v>
      </c>
      <c r="AD10" s="203"/>
      <c r="AE10" s="28"/>
      <c r="AF10" s="88"/>
      <c r="AG10" s="85"/>
      <c r="AH10" s="89"/>
      <c r="AI10" s="90"/>
      <c r="AJ10" s="91"/>
      <c r="AK10" s="33" t="s">
        <v>74</v>
      </c>
      <c r="AL10" s="33" t="s">
        <v>75</v>
      </c>
      <c r="AM10" s="33" t="s">
        <v>76</v>
      </c>
      <c r="AN10" s="33" t="s">
        <v>77</v>
      </c>
      <c r="AO10" s="33" t="s">
        <v>78</v>
      </c>
      <c r="AP10" s="33" t="s">
        <v>79</v>
      </c>
      <c r="AQ10" s="33" t="s">
        <v>80</v>
      </c>
      <c r="AR10" s="33" t="s">
        <v>81</v>
      </c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33"/>
      <c r="BG10" s="33"/>
      <c r="BH10" s="33"/>
      <c r="BI10" s="33"/>
      <c r="BJ10" s="33"/>
      <c r="BK10" s="18"/>
      <c r="BL10" s="34"/>
      <c r="BM10" s="37" t="s">
        <v>82</v>
      </c>
      <c r="BN10" s="18"/>
      <c r="BO10" s="18"/>
      <c r="BP10" s="18"/>
      <c r="BQ10" s="18"/>
      <c r="BR10" s="58"/>
      <c r="BS10" s="18"/>
      <c r="BT10" s="18"/>
      <c r="BU10" s="37" t="s">
        <v>83</v>
      </c>
      <c r="BV10" s="18"/>
      <c r="BW10" s="34"/>
      <c r="BX10" s="37" t="s">
        <v>84</v>
      </c>
      <c r="BY10" s="33"/>
      <c r="BZ10" s="18"/>
      <c r="CA10" s="18"/>
      <c r="CB10" s="18"/>
      <c r="CC10" s="58"/>
      <c r="CD10" s="18"/>
      <c r="CE10" s="18"/>
      <c r="CF10" s="37" t="s">
        <v>85</v>
      </c>
      <c r="CG10" s="18"/>
      <c r="CH10" s="18"/>
      <c r="CI10" s="37" t="s">
        <v>82</v>
      </c>
      <c r="CJ10" s="33"/>
      <c r="CK10" s="33"/>
      <c r="CL10" s="33"/>
      <c r="CM10" s="18"/>
      <c r="CN10" s="37" t="s">
        <v>84</v>
      </c>
      <c r="CO10" s="33"/>
      <c r="CP10" s="33"/>
      <c r="CQ10" s="33"/>
      <c r="CR10" s="23"/>
    </row>
    <row r="11" spans="1:96" ht="19" customHeight="1">
      <c r="A11" s="38"/>
      <c r="B11" s="92"/>
      <c r="C11" s="40" t="str">
        <f t="shared" ref="C11:CI13" si="29">'INPUTS DATA'!$B$6</f>
        <v>España</v>
      </c>
      <c r="D11" s="41">
        <v>2</v>
      </c>
      <c r="E11" s="42" t="s">
        <v>39</v>
      </c>
      <c r="F11" s="41">
        <v>1</v>
      </c>
      <c r="G11" s="43" t="str">
        <f t="shared" ref="G11:CI12" si="30">'INPUTS DATA'!$B$7</f>
        <v>Holanda</v>
      </c>
      <c r="H11" s="93"/>
      <c r="I11" s="45" t="s">
        <v>59</v>
      </c>
      <c r="J11" s="229">
        <v>41803</v>
      </c>
      <c r="K11" s="229"/>
      <c r="L11" s="230" t="s">
        <v>55</v>
      </c>
      <c r="M11" s="230"/>
      <c r="N11" s="46"/>
      <c r="O11" s="47">
        <v>1</v>
      </c>
      <c r="P11" s="48"/>
      <c r="Q11" s="49">
        <v>5</v>
      </c>
      <c r="R11" s="50"/>
      <c r="S11" s="92"/>
      <c r="T11" s="40" t="str">
        <f t="shared" ref="T11:CN13" si="31">'INPUTS DATA'!$B$22</f>
        <v>Argentina</v>
      </c>
      <c r="U11" s="41">
        <v>3</v>
      </c>
      <c r="V11" s="42" t="s">
        <v>39</v>
      </c>
      <c r="W11" s="41">
        <v>0</v>
      </c>
      <c r="X11" s="43" t="str">
        <f t="shared" ref="X11:CN12" si="32">'INPUTS DATA'!$B$23</f>
        <v>Bosnia Herzegovina</v>
      </c>
      <c r="Y11" s="94"/>
      <c r="Z11" s="45" t="s">
        <v>71</v>
      </c>
      <c r="AA11" s="229">
        <v>41805</v>
      </c>
      <c r="AB11" s="229"/>
      <c r="AC11" s="230" t="s">
        <v>66</v>
      </c>
      <c r="AD11" s="230"/>
      <c r="AE11" s="46"/>
      <c r="AF11" s="47">
        <v>2</v>
      </c>
      <c r="AG11" s="48"/>
      <c r="AH11" s="49">
        <v>1</v>
      </c>
      <c r="AI11" s="95"/>
      <c r="AJ11" s="53">
        <f t="shared" ref="AJ11:AJ16" si="33">IF(OR(O11="",Q11=""),"",SUM(AO11,AQ11,AP11,AR11))</f>
        <v>3</v>
      </c>
      <c r="AK11" s="54" t="str">
        <f t="shared" ref="AK11:AK16" si="34">IF(D11&gt;F11,"V",IF(D11=F11,"E","D"))</f>
        <v>V</v>
      </c>
      <c r="AL11" s="33" t="str">
        <f t="shared" ref="AL11:AL16" si="35">IF(U11&gt;W11,"V",IF(U11=W11,"E","D"))</f>
        <v>V</v>
      </c>
      <c r="AM11" s="33" t="str">
        <f t="shared" ref="AM11:AM16" si="36">IF(O11&gt;Q11,"V",IF(O11=Q11,"E","D"))</f>
        <v>D</v>
      </c>
      <c r="AN11" s="33" t="str">
        <f t="shared" ref="AN11:AN16" si="37">IF(AF11&gt;AH11,"V",IF(AF11=AH11,"E","D"))</f>
        <v>V</v>
      </c>
      <c r="AO11" s="33">
        <f t="shared" ref="AO11:AO16" si="38">IF(OR(O11="",Q11=""),"",IF(AK11=AM11,$AV$3,0))</f>
        <v>0</v>
      </c>
      <c r="AP11" s="33">
        <f t="shared" ref="AP11:AP16" si="39">IF(OR(AF11="",AH11=""),"",IF(AL11=AN11,$AV$3,0))</f>
        <v>3</v>
      </c>
      <c r="AQ11" s="33">
        <f t="shared" ref="AQ11:AQ16" si="40">IF(OR(O11="",Q11=""),"",IF(AND(D11=O11,F11=Q11),$AW$3,0))</f>
        <v>0</v>
      </c>
      <c r="AR11" s="33">
        <f t="shared" ref="AR11:AR16" si="41">IF(OR(AF11="",AH11=""),"",IF(AND(U11=AF11,W11=AH11),2,0))</f>
        <v>0</v>
      </c>
      <c r="AS11" s="18"/>
      <c r="AT11" s="18"/>
      <c r="AU11" s="18"/>
      <c r="AV11" s="18"/>
      <c r="AW11" s="18"/>
      <c r="AX11" s="34">
        <f t="shared" ref="AX11:AX16" si="42">D11-F11</f>
        <v>1</v>
      </c>
      <c r="AY11" s="33" t="str">
        <f t="shared" ref="AY11:AY16" si="43">C11</f>
        <v>España</v>
      </c>
      <c r="AZ11" s="33">
        <f t="shared" ref="AZ11:AZ16" si="44">IF(AK11="V",3,IF(AK11="E",1,0))</f>
        <v>3</v>
      </c>
      <c r="BA11" s="33">
        <f t="shared" ref="BA11:BA16" si="45">IF(AK11="V",0,IF(AK11="E",1,3))</f>
        <v>0</v>
      </c>
      <c r="BB11" s="33" t="str">
        <f t="shared" ref="BB11:BB16" si="46">G11</f>
        <v>Holanda</v>
      </c>
      <c r="BC11" s="34">
        <f t="shared" ref="BC11:BC16" si="47">F11-D11</f>
        <v>-1</v>
      </c>
      <c r="BD11" s="18"/>
      <c r="BE11" s="34">
        <f t="shared" ref="BE11:BE16" si="48">U11-W11</f>
        <v>3</v>
      </c>
      <c r="BF11" s="33" t="str">
        <f t="shared" ref="BF11:BF16" si="49">T11</f>
        <v>Argentina</v>
      </c>
      <c r="BG11" s="33">
        <f t="shared" ref="BG11:BG16" si="50">IF(AL11="V",3,IF(AL11="E",1,0))</f>
        <v>3</v>
      </c>
      <c r="BH11" s="33">
        <f t="shared" ref="BH11:BH16" si="51">IF(AL11="V",0,IF(AL11="E",1,3))</f>
        <v>0</v>
      </c>
      <c r="BI11" s="33" t="str">
        <f t="shared" ref="BI11:BI16" si="52">X11</f>
        <v>Bosnia Herzegovina</v>
      </c>
      <c r="BJ11" s="33">
        <f t="shared" ref="BJ11:BJ16" si="53">W11-U11</f>
        <v>-3</v>
      </c>
      <c r="BK11" s="18"/>
      <c r="BL11" s="33" t="s">
        <v>48</v>
      </c>
      <c r="BM11" s="55" t="str">
        <f t="shared" si="29"/>
        <v>España</v>
      </c>
      <c r="BN11" s="33">
        <f>SUMIF(AY$11:AY$16,BM11,AZ$11:AZ$16)+SUMIF(BB$11:BB$16,BM11,BA$11:BA$16)</f>
        <v>9</v>
      </c>
      <c r="BO11" s="33">
        <f>SUMIF(AY$11:AY$16,BM11,AX$11:AX$16)+SUMIF(BB$11:BB$16,BM11,BC$11:BC$16)</f>
        <v>4</v>
      </c>
      <c r="BP11" s="33">
        <f>SUMIF(C11:C16,BM11,D11:D16)+SUMIF(G11:G16,BM11,F11:F16)</f>
        <v>7</v>
      </c>
      <c r="BQ11" s="33">
        <f>CM11</f>
        <v>4.0000000000000001E-3</v>
      </c>
      <c r="BR11" s="58">
        <f>BS11+BQ11</f>
        <v>4.0000000000000001E-3</v>
      </c>
      <c r="BS11" s="57"/>
      <c r="BT11" s="58">
        <f>RANK(BR11,BR11:BR14)</f>
        <v>1</v>
      </c>
      <c r="BU11" s="55" t="str">
        <f ca="1">OFFSET(BM11,MATCH(SMALL(BT11:BT14,ROW()-ROW(BT11)+1),BT11:BT14,0)-1,0)</f>
        <v>España</v>
      </c>
      <c r="BV11" s="18"/>
      <c r="BW11" s="33" t="s">
        <v>48</v>
      </c>
      <c r="BX11" s="55" t="str">
        <f t="shared" si="31"/>
        <v>Argentina</v>
      </c>
      <c r="BY11" s="33">
        <f>SUMIF(BF$11:BF$16,BX11,BG$11:BG$16)+SUMIF(BI$11:BI$16,BX11,BH$11:BH$16)</f>
        <v>9</v>
      </c>
      <c r="BZ11" s="33">
        <f>SUMIF(BF$11:BF$16,BX11,BE$11:BE$16)+SUMIF(BI$11:BI$16,BX11,BJ$11:BJ$16)</f>
        <v>8</v>
      </c>
      <c r="CA11" s="33">
        <f>SUMIF(T11:T16,BX11,U11:U16)+SUMIF(X11:X16,BX11,W11:W16)</f>
        <v>9</v>
      </c>
      <c r="CB11" s="33">
        <f>CR11</f>
        <v>4.0000000000000001E-3</v>
      </c>
      <c r="CC11" s="58">
        <f>CD11+CB11</f>
        <v>4.0000000000000001E-3</v>
      </c>
      <c r="CD11" s="57"/>
      <c r="CE11" s="58">
        <f>RANK(CC11,CC11:CC14)</f>
        <v>1</v>
      </c>
      <c r="CF11" s="55" t="str">
        <f ca="1">OFFSET(BX11,MATCH(SMALL(CE11:CE14,ROW()-ROW(CE11)+1),CE11:CE14,0)-1,0)</f>
        <v>Argentina</v>
      </c>
      <c r="CG11" s="18"/>
      <c r="CH11" s="18"/>
      <c r="CI11" s="55" t="str">
        <f t="shared" si="29"/>
        <v>España</v>
      </c>
      <c r="CJ11" s="33">
        <v>20</v>
      </c>
      <c r="CK11" s="33">
        <v>11</v>
      </c>
      <c r="CL11" s="33">
        <v>14</v>
      </c>
      <c r="CM11" s="33">
        <v>4.0000000000000001E-3</v>
      </c>
      <c r="CN11" s="55" t="str">
        <f t="shared" si="31"/>
        <v>Argentina</v>
      </c>
      <c r="CO11" s="33">
        <v>32</v>
      </c>
      <c r="CP11" s="33">
        <v>20</v>
      </c>
      <c r="CQ11" s="33">
        <v>35</v>
      </c>
      <c r="CR11" s="59">
        <v>4.0000000000000001E-3</v>
      </c>
    </row>
    <row r="12" spans="1:96" ht="19" customHeight="1">
      <c r="A12" s="38"/>
      <c r="B12" s="60"/>
      <c r="C12" s="61" t="str">
        <f t="shared" ref="C12:CI13" si="54">'INPUTS DATA'!$B$8</f>
        <v>Chile</v>
      </c>
      <c r="D12" s="62">
        <v>2</v>
      </c>
      <c r="E12" s="63" t="s">
        <v>39</v>
      </c>
      <c r="F12" s="62">
        <v>0</v>
      </c>
      <c r="G12" s="64" t="str">
        <f t="shared" ref="G12:CI14" si="55">'INPUTS DATA'!$B$9</f>
        <v>Australia</v>
      </c>
      <c r="H12" s="65"/>
      <c r="I12" s="66" t="s">
        <v>92</v>
      </c>
      <c r="J12" s="204">
        <v>41803</v>
      </c>
      <c r="K12" s="204"/>
      <c r="L12" s="214" t="s">
        <v>64</v>
      </c>
      <c r="M12" s="214"/>
      <c r="N12" s="67"/>
      <c r="O12" s="47">
        <v>3</v>
      </c>
      <c r="P12" s="48"/>
      <c r="Q12" s="49">
        <v>1</v>
      </c>
      <c r="R12" s="50"/>
      <c r="S12" s="60"/>
      <c r="T12" s="61" t="str">
        <f t="shared" ref="T12:CN13" si="56">'INPUTS DATA'!$B$24</f>
        <v>Irán</v>
      </c>
      <c r="U12" s="62">
        <v>1</v>
      </c>
      <c r="V12" s="63" t="s">
        <v>39</v>
      </c>
      <c r="W12" s="62">
        <v>1</v>
      </c>
      <c r="X12" s="64" t="str">
        <f t="shared" ref="X12:CN14" si="57">'INPUTS DATA'!$B$25</f>
        <v>Nigeria</v>
      </c>
      <c r="Y12" s="96"/>
      <c r="Z12" s="66" t="s">
        <v>65</v>
      </c>
      <c r="AA12" s="204">
        <v>41806</v>
      </c>
      <c r="AB12" s="204"/>
      <c r="AC12" s="214" t="s">
        <v>55</v>
      </c>
      <c r="AD12" s="214"/>
      <c r="AE12" s="67"/>
      <c r="AF12" s="47">
        <v>0</v>
      </c>
      <c r="AG12" s="48"/>
      <c r="AH12" s="49">
        <v>0</v>
      </c>
      <c r="AI12" s="52"/>
      <c r="AJ12" s="53">
        <f t="shared" si="33"/>
        <v>6</v>
      </c>
      <c r="AK12" s="54" t="str">
        <f t="shared" si="34"/>
        <v>V</v>
      </c>
      <c r="AL12" s="33" t="str">
        <f t="shared" si="35"/>
        <v>E</v>
      </c>
      <c r="AM12" s="33" t="str">
        <f t="shared" si="36"/>
        <v>V</v>
      </c>
      <c r="AN12" s="33" t="str">
        <f t="shared" si="37"/>
        <v>E</v>
      </c>
      <c r="AO12" s="33">
        <f t="shared" si="38"/>
        <v>3</v>
      </c>
      <c r="AP12" s="33">
        <f t="shared" si="39"/>
        <v>3</v>
      </c>
      <c r="AQ12" s="33">
        <f t="shared" si="40"/>
        <v>0</v>
      </c>
      <c r="AR12" s="33">
        <f t="shared" si="41"/>
        <v>0</v>
      </c>
      <c r="AS12" s="18"/>
      <c r="AT12" s="18"/>
      <c r="AU12" s="18"/>
      <c r="AV12" s="18"/>
      <c r="AW12" s="18"/>
      <c r="AX12" s="34">
        <f t="shared" si="42"/>
        <v>2</v>
      </c>
      <c r="AY12" s="33" t="str">
        <f t="shared" si="43"/>
        <v>Chile</v>
      </c>
      <c r="AZ12" s="33">
        <f t="shared" si="44"/>
        <v>3</v>
      </c>
      <c r="BA12" s="33">
        <f t="shared" si="45"/>
        <v>0</v>
      </c>
      <c r="BB12" s="33" t="str">
        <f t="shared" si="46"/>
        <v>Australia</v>
      </c>
      <c r="BC12" s="34">
        <f t="shared" si="47"/>
        <v>-2</v>
      </c>
      <c r="BD12" s="18"/>
      <c r="BE12" s="34">
        <f t="shared" si="48"/>
        <v>0</v>
      </c>
      <c r="BF12" s="33" t="str">
        <f t="shared" si="49"/>
        <v>Irán</v>
      </c>
      <c r="BG12" s="33">
        <f t="shared" si="50"/>
        <v>1</v>
      </c>
      <c r="BH12" s="33">
        <f t="shared" si="51"/>
        <v>1</v>
      </c>
      <c r="BI12" s="33" t="str">
        <f t="shared" si="52"/>
        <v>Nigeria</v>
      </c>
      <c r="BJ12" s="33">
        <f t="shared" si="53"/>
        <v>0</v>
      </c>
      <c r="BK12" s="18"/>
      <c r="BL12" s="33" t="s">
        <v>57</v>
      </c>
      <c r="BM12" s="55" t="str">
        <f t="shared" si="30"/>
        <v>Holanda</v>
      </c>
      <c r="BN12" s="33">
        <f>SUMIF(AY$11:AY$16,BM12,AZ$11:AZ$16)+SUMIF(BB$11:BB$16,BM12,BA$11:BA$16)</f>
        <v>4</v>
      </c>
      <c r="BO12" s="33">
        <f>SUMIF(AY$11:AY$16,BM12,AX$11:AX$16)+SUMIF(BB$11:BB$16,BM12,BC$11:BC$16)</f>
        <v>1</v>
      </c>
      <c r="BP12" s="33">
        <f>SUMIF(C11:C16,BM12,D11:D16)+SUMIF(G11:G16,BM12,F11:F16)</f>
        <v>4</v>
      </c>
      <c r="BQ12" s="33">
        <f>CM12</f>
        <v>3.0000000000000001E-3</v>
      </c>
      <c r="BR12" s="58">
        <f>BS12+BQ12</f>
        <v>3.0000000000000001E-3</v>
      </c>
      <c r="BS12" s="57"/>
      <c r="BT12" s="58">
        <f>RANK(BR12,BR11:BR14)</f>
        <v>2</v>
      </c>
      <c r="BU12" s="55" t="str">
        <f ca="1">OFFSET(BM11,MATCH(SMALL(BT11:BT14,ROW()-ROW(BT11)+1),BT11:BT14,0)-1,0)</f>
        <v>Holanda</v>
      </c>
      <c r="BV12" s="18"/>
      <c r="BW12" s="33" t="s">
        <v>57</v>
      </c>
      <c r="BX12" s="55" t="str">
        <f t="shared" si="32"/>
        <v>Bosnia Herzegovina</v>
      </c>
      <c r="BY12" s="33">
        <f>SUMIF(BF$11:BF$16,BX12,BG$11:BG$16)+SUMIF(BI$11:BI$16,BX12,BH$11:BH$16)</f>
        <v>4</v>
      </c>
      <c r="BZ12" s="33">
        <f>SUMIF(BF$11:BF$16,BX12,BE$11:BE$16)+SUMIF(BI$11:BI$16,BX12,BJ$11:BJ$16)</f>
        <v>-2</v>
      </c>
      <c r="CA12" s="33">
        <f>SUMIF(T11:T16,BX12,U11:U16)+SUMIF(X11:X16,BX12,W11:W16)</f>
        <v>3</v>
      </c>
      <c r="CB12" s="33">
        <f>CR12</f>
        <v>3.0000000000000001E-3</v>
      </c>
      <c r="CC12" s="58">
        <f>CD12+CB12</f>
        <v>3.0000000000000001E-3</v>
      </c>
      <c r="CD12" s="57"/>
      <c r="CE12" s="58">
        <f>RANK(CC12,CC11:CC14)</f>
        <v>2</v>
      </c>
      <c r="CF12" s="55" t="str">
        <f ca="1">OFFSET(BX11,MATCH(SMALL(CE11:CE14,ROW()-ROW(CE11)+1),CE11:CE14,0)-1,0)</f>
        <v>Bosnia Herzegovina</v>
      </c>
      <c r="CG12" s="18"/>
      <c r="CH12" s="18"/>
      <c r="CI12" s="55" t="str">
        <f t="shared" si="30"/>
        <v>Holanda</v>
      </c>
      <c r="CJ12" s="33">
        <v>28</v>
      </c>
      <c r="CK12" s="33">
        <v>29</v>
      </c>
      <c r="CL12" s="33">
        <v>34</v>
      </c>
      <c r="CM12" s="33">
        <v>3.0000000000000001E-3</v>
      </c>
      <c r="CN12" s="55" t="str">
        <f t="shared" si="32"/>
        <v>Bosnia Herzegovina</v>
      </c>
      <c r="CO12" s="33">
        <v>25</v>
      </c>
      <c r="CP12" s="33">
        <v>24</v>
      </c>
      <c r="CQ12" s="33">
        <v>30</v>
      </c>
      <c r="CR12" s="59">
        <v>3.0000000000000001E-3</v>
      </c>
    </row>
    <row r="13" spans="1:96" ht="19" customHeight="1">
      <c r="A13" s="38"/>
      <c r="B13" s="69"/>
      <c r="C13" s="61" t="str">
        <f t="shared" si="29"/>
        <v>España</v>
      </c>
      <c r="D13" s="62">
        <v>2</v>
      </c>
      <c r="E13" s="63" t="s">
        <v>39</v>
      </c>
      <c r="F13" s="62">
        <v>1</v>
      </c>
      <c r="G13" s="64" t="str">
        <f t="shared" si="54"/>
        <v>Chile</v>
      </c>
      <c r="H13" s="65"/>
      <c r="I13" s="66" t="s">
        <v>71</v>
      </c>
      <c r="J13" s="204">
        <v>41808</v>
      </c>
      <c r="K13" s="204"/>
      <c r="L13" s="214" t="s">
        <v>55</v>
      </c>
      <c r="M13" s="214"/>
      <c r="N13" s="67"/>
      <c r="O13" s="47">
        <v>0</v>
      </c>
      <c r="P13" s="48"/>
      <c r="Q13" s="49">
        <v>2</v>
      </c>
      <c r="R13" s="50"/>
      <c r="S13" s="69"/>
      <c r="T13" s="61" t="str">
        <f t="shared" si="31"/>
        <v>Argentina</v>
      </c>
      <c r="U13" s="62">
        <v>3</v>
      </c>
      <c r="V13" s="63" t="s">
        <v>39</v>
      </c>
      <c r="W13" s="62">
        <v>0</v>
      </c>
      <c r="X13" s="64" t="str">
        <f t="shared" si="56"/>
        <v>Irán</v>
      </c>
      <c r="Y13" s="70"/>
      <c r="Z13" s="66" t="s">
        <v>95</v>
      </c>
      <c r="AA13" s="204">
        <v>41811</v>
      </c>
      <c r="AB13" s="204"/>
      <c r="AC13" s="214" t="s">
        <v>46</v>
      </c>
      <c r="AD13" s="214"/>
      <c r="AE13" s="67"/>
      <c r="AF13" s="47"/>
      <c r="AG13" s="48"/>
      <c r="AH13" s="49"/>
      <c r="AI13" s="52"/>
      <c r="AJ13" s="53">
        <f t="shared" si="33"/>
        <v>0</v>
      </c>
      <c r="AK13" s="54" t="str">
        <f t="shared" si="34"/>
        <v>V</v>
      </c>
      <c r="AL13" s="33" t="str">
        <f t="shared" si="35"/>
        <v>V</v>
      </c>
      <c r="AM13" s="33" t="str">
        <f t="shared" si="36"/>
        <v>D</v>
      </c>
      <c r="AN13" s="33" t="str">
        <f t="shared" si="37"/>
        <v>E</v>
      </c>
      <c r="AO13" s="33">
        <f t="shared" si="38"/>
        <v>0</v>
      </c>
      <c r="AP13" s="33" t="str">
        <f t="shared" si="39"/>
        <v/>
      </c>
      <c r="AQ13" s="33">
        <f t="shared" si="40"/>
        <v>0</v>
      </c>
      <c r="AR13" s="33" t="str">
        <f t="shared" si="41"/>
        <v/>
      </c>
      <c r="AS13" s="18"/>
      <c r="AT13" s="18"/>
      <c r="AU13" s="18"/>
      <c r="AV13" s="18"/>
      <c r="AW13" s="18"/>
      <c r="AX13" s="34">
        <f t="shared" si="42"/>
        <v>1</v>
      </c>
      <c r="AY13" s="33" t="str">
        <f t="shared" si="43"/>
        <v>España</v>
      </c>
      <c r="AZ13" s="33">
        <f t="shared" si="44"/>
        <v>3</v>
      </c>
      <c r="BA13" s="33">
        <f t="shared" si="45"/>
        <v>0</v>
      </c>
      <c r="BB13" s="33" t="str">
        <f t="shared" si="46"/>
        <v>Chile</v>
      </c>
      <c r="BC13" s="34">
        <f t="shared" si="47"/>
        <v>-1</v>
      </c>
      <c r="BD13" s="18"/>
      <c r="BE13" s="34">
        <f t="shared" si="48"/>
        <v>3</v>
      </c>
      <c r="BF13" s="33" t="str">
        <f t="shared" si="49"/>
        <v>Argentina</v>
      </c>
      <c r="BG13" s="33">
        <f t="shared" si="50"/>
        <v>3</v>
      </c>
      <c r="BH13" s="33">
        <f t="shared" si="51"/>
        <v>0</v>
      </c>
      <c r="BI13" s="33" t="str">
        <f t="shared" si="52"/>
        <v>Irán</v>
      </c>
      <c r="BJ13" s="33">
        <f t="shared" si="53"/>
        <v>-3</v>
      </c>
      <c r="BK13" s="18"/>
      <c r="BL13" s="33" t="s">
        <v>62</v>
      </c>
      <c r="BM13" s="55" t="str">
        <f t="shared" si="54"/>
        <v>Chile</v>
      </c>
      <c r="BN13" s="33">
        <f>SUMIF(AY$11:AY$16,BM13,AZ$11:AZ$16)+SUMIF(BB$11:BB$16,BM13,BA$11:BA$16)</f>
        <v>4</v>
      </c>
      <c r="BO13" s="33">
        <f>SUMIF(AY$11:AY$16,BM13,AX$11:AX$16)+SUMIF(BB$11:BB$16,BM13,BC$11:BC$16)</f>
        <v>1</v>
      </c>
      <c r="BP13" s="33">
        <f>SUMIF(C11:C16,BM13,D11:D16)+SUMIF(G11:G16,BM13,F11:F16)</f>
        <v>4</v>
      </c>
      <c r="BQ13" s="33">
        <f>CM13</f>
        <v>2E-3</v>
      </c>
      <c r="BR13" s="58">
        <f>BS13+BQ13</f>
        <v>2E-3</v>
      </c>
      <c r="BS13" s="57"/>
      <c r="BT13" s="58">
        <f>RANK(BR13,BR11:BR14)</f>
        <v>3</v>
      </c>
      <c r="BU13" s="55" t="str">
        <f ca="1">OFFSET(BM11,MATCH(SMALL(BT11:BT14,ROW()-ROW(BT11)+1),BT11:BT14,0)-1,0)</f>
        <v>Chile</v>
      </c>
      <c r="BV13" s="18"/>
      <c r="BW13" s="33" t="s">
        <v>62</v>
      </c>
      <c r="BX13" s="55" t="str">
        <f t="shared" si="56"/>
        <v>Irán</v>
      </c>
      <c r="BY13" s="33">
        <f>SUMIF(BF$11:BF$16,BX13,BG$11:BG$16)+SUMIF(BI$11:BI$16,BX13,BH$11:BH$16)</f>
        <v>1</v>
      </c>
      <c r="BZ13" s="33">
        <f>SUMIF(BF$11:BF$16,BX13,BE$11:BE$16)+SUMIF(BI$11:BI$16,BX13,BJ$11:BJ$16)</f>
        <v>-4</v>
      </c>
      <c r="CA13" s="33">
        <f>SUMIF(T11:T16,BX13,U11:U16)+SUMIF(X11:X16,BX13,W11:W16)</f>
        <v>2</v>
      </c>
      <c r="CB13" s="33">
        <f>CR13</f>
        <v>2E-3</v>
      </c>
      <c r="CC13" s="58">
        <f>CD13+CB13</f>
        <v>2E-3</v>
      </c>
      <c r="CD13" s="57"/>
      <c r="CE13" s="58">
        <f>RANK(CC13,CC11:CC14)</f>
        <v>3</v>
      </c>
      <c r="CF13" s="55" t="str">
        <f ca="1">OFFSET(BX11,MATCH(SMALL(CE11:CE14,ROW()-ROW(CE11)+1),CE11:CE14,0)-1,0)</f>
        <v>Irán</v>
      </c>
      <c r="CG13" s="18"/>
      <c r="CH13" s="18"/>
      <c r="CI13" s="55" t="str">
        <f t="shared" si="54"/>
        <v>Chile</v>
      </c>
      <c r="CJ13" s="33">
        <v>28</v>
      </c>
      <c r="CK13" s="33">
        <v>4</v>
      </c>
      <c r="CL13" s="33">
        <v>29</v>
      </c>
      <c r="CM13" s="33">
        <v>2E-3</v>
      </c>
      <c r="CN13" s="55" t="str">
        <f t="shared" si="56"/>
        <v>Irán</v>
      </c>
      <c r="CO13" s="33">
        <v>16</v>
      </c>
      <c r="CP13" s="33">
        <v>6</v>
      </c>
      <c r="CQ13" s="33">
        <v>8</v>
      </c>
      <c r="CR13" s="59">
        <v>2E-3</v>
      </c>
    </row>
    <row r="14" spans="1:96" ht="19" customHeight="1">
      <c r="A14" s="38"/>
      <c r="B14" s="71"/>
      <c r="C14" s="61" t="str">
        <f>'INPUTS DATA'!$B$9</f>
        <v>Australia</v>
      </c>
      <c r="D14" s="62">
        <v>0</v>
      </c>
      <c r="E14" s="63" t="s">
        <v>39</v>
      </c>
      <c r="F14" s="62">
        <v>2</v>
      </c>
      <c r="G14" s="64" t="str">
        <f>'INPUTS DATA'!$B$7</f>
        <v>Holanda</v>
      </c>
      <c r="H14" s="65"/>
      <c r="I14" s="66" t="s">
        <v>54</v>
      </c>
      <c r="J14" s="204">
        <v>41808</v>
      </c>
      <c r="K14" s="204"/>
      <c r="L14" s="214" t="s">
        <v>46</v>
      </c>
      <c r="M14" s="214"/>
      <c r="N14" s="67"/>
      <c r="O14" s="47">
        <v>2</v>
      </c>
      <c r="P14" s="48"/>
      <c r="Q14" s="49">
        <v>3</v>
      </c>
      <c r="R14" s="50"/>
      <c r="S14" s="71"/>
      <c r="T14" s="61" t="str">
        <f>'INPUTS DATA'!$B$25</f>
        <v>Nigeria</v>
      </c>
      <c r="U14" s="62">
        <v>1</v>
      </c>
      <c r="V14" s="63" t="s">
        <v>39</v>
      </c>
      <c r="W14" s="62">
        <v>1</v>
      </c>
      <c r="X14" s="64" t="str">
        <f>'INPUTS DATA'!$B$23</f>
        <v>Bosnia Herzegovina</v>
      </c>
      <c r="Y14" s="72"/>
      <c r="Z14" s="66" t="s">
        <v>92</v>
      </c>
      <c r="AA14" s="204">
        <v>41811</v>
      </c>
      <c r="AB14" s="204"/>
      <c r="AC14" s="214" t="s">
        <v>64</v>
      </c>
      <c r="AD14" s="214"/>
      <c r="AE14" s="67"/>
      <c r="AF14" s="47"/>
      <c r="AG14" s="48"/>
      <c r="AH14" s="49"/>
      <c r="AI14" s="52"/>
      <c r="AJ14" s="53">
        <f t="shared" si="33"/>
        <v>3</v>
      </c>
      <c r="AK14" s="54" t="str">
        <f t="shared" si="34"/>
        <v>D</v>
      </c>
      <c r="AL14" s="33" t="str">
        <f t="shared" si="35"/>
        <v>E</v>
      </c>
      <c r="AM14" s="33" t="str">
        <f t="shared" si="36"/>
        <v>D</v>
      </c>
      <c r="AN14" s="33" t="str">
        <f t="shared" si="37"/>
        <v>E</v>
      </c>
      <c r="AO14" s="33">
        <f t="shared" si="38"/>
        <v>3</v>
      </c>
      <c r="AP14" s="33" t="str">
        <f t="shared" si="39"/>
        <v/>
      </c>
      <c r="AQ14" s="33">
        <f t="shared" si="40"/>
        <v>0</v>
      </c>
      <c r="AR14" s="33" t="str">
        <f t="shared" si="41"/>
        <v/>
      </c>
      <c r="AS14" s="18"/>
      <c r="AT14" s="18"/>
      <c r="AU14" s="18"/>
      <c r="AV14" s="18"/>
      <c r="AW14" s="18"/>
      <c r="AX14" s="34">
        <f t="shared" si="42"/>
        <v>-2</v>
      </c>
      <c r="AY14" s="33" t="str">
        <f t="shared" si="43"/>
        <v>Australia</v>
      </c>
      <c r="AZ14" s="33">
        <f t="shared" si="44"/>
        <v>0</v>
      </c>
      <c r="BA14" s="33">
        <f t="shared" si="45"/>
        <v>3</v>
      </c>
      <c r="BB14" s="33" t="str">
        <f t="shared" si="46"/>
        <v>Holanda</v>
      </c>
      <c r="BC14" s="34">
        <f t="shared" si="47"/>
        <v>2</v>
      </c>
      <c r="BD14" s="18"/>
      <c r="BE14" s="34">
        <f t="shared" si="48"/>
        <v>0</v>
      </c>
      <c r="BF14" s="33" t="str">
        <f t="shared" si="49"/>
        <v>Nigeria</v>
      </c>
      <c r="BG14" s="33">
        <f t="shared" si="50"/>
        <v>1</v>
      </c>
      <c r="BH14" s="33">
        <f t="shared" si="51"/>
        <v>1</v>
      </c>
      <c r="BI14" s="33" t="str">
        <f t="shared" si="52"/>
        <v>Bosnia Herzegovina</v>
      </c>
      <c r="BJ14" s="33">
        <f t="shared" si="53"/>
        <v>0</v>
      </c>
      <c r="BK14" s="18"/>
      <c r="BL14" s="33" t="s">
        <v>68</v>
      </c>
      <c r="BM14" s="55" t="str">
        <f t="shared" si="55"/>
        <v>Australia</v>
      </c>
      <c r="BN14" s="33">
        <f>SUMIF(AY$11:AY$16,BM14,AZ$11:AZ$16)+SUMIF(BB$11:BB$16,BM14,BA$11:BA$16)</f>
        <v>0</v>
      </c>
      <c r="BO14" s="33">
        <f>SUMIF(AY$11:AY$16,BM14,AX$11:AX$16)+SUMIF(BB$11:BB$16,BM14,BC$11:BC$16)</f>
        <v>-6</v>
      </c>
      <c r="BP14" s="33">
        <f>SUMIF(C11:C16,BM14,D11:D16)+SUMIF(G11:G16,BM14,F11:F16)</f>
        <v>1</v>
      </c>
      <c r="BQ14" s="33">
        <f>CM14</f>
        <v>1E-3</v>
      </c>
      <c r="BR14" s="58">
        <f>BS14+BQ14</f>
        <v>1E-3</v>
      </c>
      <c r="BS14" s="57"/>
      <c r="BT14" s="58">
        <f>RANK(BR14,BR11:BR14)</f>
        <v>4</v>
      </c>
      <c r="BU14" s="55" t="str">
        <f ca="1">OFFSET(BM11,MATCH(SMALL(BT11:BT14,ROW()-ROW(BT11)+1),BT11:BT14,0)-1,0)</f>
        <v>Australia</v>
      </c>
      <c r="BV14" s="18"/>
      <c r="BW14" s="33" t="s">
        <v>68</v>
      </c>
      <c r="BX14" s="55" t="str">
        <f t="shared" si="57"/>
        <v>Nigeria</v>
      </c>
      <c r="BY14" s="33">
        <f>SUMIF(BF$11:BF$16,BX14,BG$11:BG$16)+SUMIF(BI$11:BI$16,BX14,BH$11:BH$16)</f>
        <v>2</v>
      </c>
      <c r="BZ14" s="33">
        <f>SUMIF(BF$11:BF$16,BX14,BE$11:BE$16)+SUMIF(BI$11:BI$16,BX14,BJ$11:BJ$16)</f>
        <v>-2</v>
      </c>
      <c r="CA14" s="33">
        <f>SUMIF(T11:T16,BX14,U11:U16)+SUMIF(X11:X16,BX14,W11:W16)</f>
        <v>3</v>
      </c>
      <c r="CB14" s="33">
        <f>CR14</f>
        <v>1E-3</v>
      </c>
      <c r="CC14" s="58">
        <f>CD14+CB14</f>
        <v>1E-3</v>
      </c>
      <c r="CD14" s="57"/>
      <c r="CE14" s="58">
        <f>RANK(CC14,CC11:CC14)</f>
        <v>4</v>
      </c>
      <c r="CF14" s="55" t="str">
        <f ca="1">OFFSET(BX11,MATCH(SMALL(CE11:CE14,ROW()-ROW(CE11)+1),CE11:CE14,0)-1,0)</f>
        <v>Nigeria</v>
      </c>
      <c r="CG14" s="18"/>
      <c r="CH14" s="18"/>
      <c r="CI14" s="55" t="str">
        <f t="shared" si="55"/>
        <v>Australia</v>
      </c>
      <c r="CJ14" s="33">
        <v>13</v>
      </c>
      <c r="CK14" s="33">
        <v>5</v>
      </c>
      <c r="CL14" s="33">
        <v>12</v>
      </c>
      <c r="CM14" s="33">
        <v>1E-3</v>
      </c>
      <c r="CN14" s="55" t="str">
        <f t="shared" si="57"/>
        <v>Nigeria</v>
      </c>
      <c r="CO14" s="33">
        <v>14</v>
      </c>
      <c r="CP14" s="33">
        <v>4</v>
      </c>
      <c r="CQ14" s="33">
        <v>7</v>
      </c>
      <c r="CR14" s="59">
        <v>1E-3</v>
      </c>
    </row>
    <row r="15" spans="1:96" ht="19" customHeight="1">
      <c r="A15" s="38"/>
      <c r="B15" s="71"/>
      <c r="C15" s="61" t="str">
        <f>'INPUTS DATA'!$B$9</f>
        <v>Australia</v>
      </c>
      <c r="D15" s="62">
        <v>1</v>
      </c>
      <c r="E15" s="63" t="s">
        <v>39</v>
      </c>
      <c r="F15" s="62">
        <v>3</v>
      </c>
      <c r="G15" s="64" t="str">
        <f>'INPUTS DATA'!$B$6</f>
        <v>España</v>
      </c>
      <c r="H15" s="65"/>
      <c r="I15" s="66" t="s">
        <v>65</v>
      </c>
      <c r="J15" s="204">
        <v>41813</v>
      </c>
      <c r="K15" s="204"/>
      <c r="L15" s="214" t="s">
        <v>46</v>
      </c>
      <c r="M15" s="214"/>
      <c r="N15" s="67"/>
      <c r="O15" s="47"/>
      <c r="P15" s="48"/>
      <c r="Q15" s="49"/>
      <c r="R15" s="50"/>
      <c r="S15" s="71"/>
      <c r="T15" s="61" t="str">
        <f>'INPUTS DATA'!$B$25</f>
        <v>Nigeria</v>
      </c>
      <c r="U15" s="62">
        <v>1</v>
      </c>
      <c r="V15" s="63" t="s">
        <v>39</v>
      </c>
      <c r="W15" s="62">
        <v>3</v>
      </c>
      <c r="X15" s="64" t="str">
        <f>'INPUTS DATA'!$B$22</f>
        <v>Argentina</v>
      </c>
      <c r="Y15" s="72"/>
      <c r="Z15" s="66" t="s">
        <v>54</v>
      </c>
      <c r="AA15" s="204">
        <v>41815</v>
      </c>
      <c r="AB15" s="204"/>
      <c r="AC15" s="214" t="s">
        <v>46</v>
      </c>
      <c r="AD15" s="214"/>
      <c r="AE15" s="67"/>
      <c r="AF15" s="47"/>
      <c r="AG15" s="48"/>
      <c r="AH15" s="49"/>
      <c r="AI15" s="52"/>
      <c r="AJ15" s="53" t="str">
        <f t="shared" si="33"/>
        <v/>
      </c>
      <c r="AK15" s="54" t="str">
        <f t="shared" si="34"/>
        <v>D</v>
      </c>
      <c r="AL15" s="33" t="str">
        <f t="shared" si="35"/>
        <v>D</v>
      </c>
      <c r="AM15" s="33" t="str">
        <f t="shared" si="36"/>
        <v>E</v>
      </c>
      <c r="AN15" s="33" t="str">
        <f t="shared" si="37"/>
        <v>E</v>
      </c>
      <c r="AO15" s="33" t="str">
        <f t="shared" si="38"/>
        <v/>
      </c>
      <c r="AP15" s="33" t="str">
        <f t="shared" si="39"/>
        <v/>
      </c>
      <c r="AQ15" s="33" t="str">
        <f t="shared" si="40"/>
        <v/>
      </c>
      <c r="AR15" s="33" t="str">
        <f t="shared" si="41"/>
        <v/>
      </c>
      <c r="AS15" s="18"/>
      <c r="AT15" s="18"/>
      <c r="AU15" s="18"/>
      <c r="AV15" s="18"/>
      <c r="AW15" s="18"/>
      <c r="AX15" s="34">
        <f t="shared" si="42"/>
        <v>-2</v>
      </c>
      <c r="AY15" s="33" t="str">
        <f t="shared" si="43"/>
        <v>Australia</v>
      </c>
      <c r="AZ15" s="33">
        <f t="shared" si="44"/>
        <v>0</v>
      </c>
      <c r="BA15" s="33">
        <f t="shared" si="45"/>
        <v>3</v>
      </c>
      <c r="BB15" s="33" t="str">
        <f t="shared" si="46"/>
        <v>España</v>
      </c>
      <c r="BC15" s="34">
        <f t="shared" si="47"/>
        <v>2</v>
      </c>
      <c r="BD15" s="18"/>
      <c r="BE15" s="34">
        <f t="shared" si="48"/>
        <v>-2</v>
      </c>
      <c r="BF15" s="33" t="str">
        <f t="shared" si="49"/>
        <v>Nigeria</v>
      </c>
      <c r="BG15" s="33">
        <f t="shared" si="50"/>
        <v>0</v>
      </c>
      <c r="BH15" s="33">
        <f t="shared" si="51"/>
        <v>3</v>
      </c>
      <c r="BI15" s="33" t="str">
        <f t="shared" si="52"/>
        <v>Argentina</v>
      </c>
      <c r="BJ15" s="33">
        <f t="shared" si="53"/>
        <v>2</v>
      </c>
      <c r="BK15" s="18"/>
      <c r="BL15" s="34"/>
      <c r="BM15" s="18"/>
      <c r="BN15" s="18"/>
      <c r="BO15" s="18"/>
      <c r="BP15" s="18"/>
      <c r="BQ15" s="18"/>
      <c r="BR15" s="58"/>
      <c r="BS15" s="18"/>
      <c r="BT15" s="18"/>
      <c r="BU15" s="18"/>
      <c r="BV15" s="18"/>
      <c r="BW15" s="34"/>
      <c r="BX15" s="18"/>
      <c r="BY15" s="33"/>
      <c r="BZ15" s="18"/>
      <c r="CA15" s="18"/>
      <c r="CB15" s="18"/>
      <c r="CC15" s="58"/>
      <c r="CD15" s="18"/>
      <c r="CE15" s="18"/>
      <c r="CF15" s="18"/>
      <c r="CG15" s="18"/>
      <c r="CH15" s="18"/>
      <c r="CI15" s="18"/>
      <c r="CJ15" s="33"/>
      <c r="CK15" s="33"/>
      <c r="CL15" s="33"/>
      <c r="CM15" s="18"/>
      <c r="CN15" s="18"/>
      <c r="CO15" s="33"/>
      <c r="CP15" s="33"/>
      <c r="CQ15" s="33"/>
      <c r="CR15" s="23"/>
    </row>
    <row r="16" spans="1:96" ht="19" customHeight="1">
      <c r="A16" s="38"/>
      <c r="B16" s="74"/>
      <c r="C16" s="75" t="str">
        <f>'INPUTS DATA'!$B$7</f>
        <v>Holanda</v>
      </c>
      <c r="D16" s="76">
        <v>1</v>
      </c>
      <c r="E16" s="77" t="s">
        <v>39</v>
      </c>
      <c r="F16" s="76">
        <v>1</v>
      </c>
      <c r="G16" s="78" t="str">
        <f>'INPUTS DATA'!$B$8</f>
        <v>Chile</v>
      </c>
      <c r="H16" s="79"/>
      <c r="I16" s="80" t="s">
        <v>41</v>
      </c>
      <c r="J16" s="234">
        <v>41813</v>
      </c>
      <c r="K16" s="234"/>
      <c r="L16" s="237" t="s">
        <v>46</v>
      </c>
      <c r="M16" s="237"/>
      <c r="N16" s="81"/>
      <c r="O16" s="47"/>
      <c r="P16" s="48"/>
      <c r="Q16" s="49"/>
      <c r="R16" s="50"/>
      <c r="S16" s="74"/>
      <c r="T16" s="75" t="str">
        <f>'INPUTS DATA'!$B$23</f>
        <v>Bosnia Herzegovina</v>
      </c>
      <c r="U16" s="76">
        <v>2</v>
      </c>
      <c r="V16" s="77" t="s">
        <v>39</v>
      </c>
      <c r="W16" s="76">
        <v>1</v>
      </c>
      <c r="X16" s="78" t="str">
        <f>'INPUTS DATA'!$B$24</f>
        <v>Irán</v>
      </c>
      <c r="Y16" s="82"/>
      <c r="Z16" s="80" t="s">
        <v>59</v>
      </c>
      <c r="AA16" s="234">
        <v>41815</v>
      </c>
      <c r="AB16" s="234"/>
      <c r="AC16" s="237" t="s">
        <v>46</v>
      </c>
      <c r="AD16" s="237"/>
      <c r="AE16" s="81"/>
      <c r="AF16" s="47"/>
      <c r="AG16" s="48"/>
      <c r="AH16" s="49"/>
      <c r="AI16" s="52"/>
      <c r="AJ16" s="83" t="str">
        <f t="shared" si="33"/>
        <v/>
      </c>
      <c r="AK16" s="54" t="str">
        <f t="shared" si="34"/>
        <v>E</v>
      </c>
      <c r="AL16" s="33" t="str">
        <f t="shared" si="35"/>
        <v>V</v>
      </c>
      <c r="AM16" s="33" t="str">
        <f t="shared" si="36"/>
        <v>E</v>
      </c>
      <c r="AN16" s="33" t="str">
        <f t="shared" si="37"/>
        <v>E</v>
      </c>
      <c r="AO16" s="33" t="str">
        <f t="shared" si="38"/>
        <v/>
      </c>
      <c r="AP16" s="33" t="str">
        <f t="shared" si="39"/>
        <v/>
      </c>
      <c r="AQ16" s="33" t="str">
        <f t="shared" si="40"/>
        <v/>
      </c>
      <c r="AR16" s="33" t="str">
        <f t="shared" si="41"/>
        <v/>
      </c>
      <c r="AS16" s="18"/>
      <c r="AT16" s="18"/>
      <c r="AU16" s="18"/>
      <c r="AV16" s="18"/>
      <c r="AW16" s="18"/>
      <c r="AX16" s="34">
        <f t="shared" si="42"/>
        <v>0</v>
      </c>
      <c r="AY16" s="33" t="str">
        <f t="shared" si="43"/>
        <v>Holanda</v>
      </c>
      <c r="AZ16" s="33">
        <f t="shared" si="44"/>
        <v>1</v>
      </c>
      <c r="BA16" s="33">
        <f t="shared" si="45"/>
        <v>1</v>
      </c>
      <c r="BB16" s="33" t="str">
        <f t="shared" si="46"/>
        <v>Chile</v>
      </c>
      <c r="BC16" s="34">
        <f t="shared" si="47"/>
        <v>0</v>
      </c>
      <c r="BD16" s="18"/>
      <c r="BE16" s="34">
        <f t="shared" si="48"/>
        <v>1</v>
      </c>
      <c r="BF16" s="33" t="str">
        <f t="shared" si="49"/>
        <v>Bosnia Herzegovina</v>
      </c>
      <c r="BG16" s="33">
        <f t="shared" si="50"/>
        <v>3</v>
      </c>
      <c r="BH16" s="33">
        <f t="shared" si="51"/>
        <v>0</v>
      </c>
      <c r="BI16" s="33" t="str">
        <f t="shared" si="52"/>
        <v>Irán</v>
      </c>
      <c r="BJ16" s="33">
        <f t="shared" si="53"/>
        <v>-1</v>
      </c>
      <c r="BK16" s="18"/>
      <c r="BL16" s="34"/>
      <c r="BM16" s="18"/>
      <c r="BN16" s="18"/>
      <c r="BO16" s="18"/>
      <c r="BP16" s="18"/>
      <c r="BQ16" s="18"/>
      <c r="BR16" s="58"/>
      <c r="BS16" s="18"/>
      <c r="BT16" s="18"/>
      <c r="BU16" s="18"/>
      <c r="BV16" s="18"/>
      <c r="BW16" s="34"/>
      <c r="BX16" s="18"/>
      <c r="BY16" s="33"/>
      <c r="BZ16" s="18"/>
      <c r="CA16" s="18"/>
      <c r="CB16" s="18"/>
      <c r="CC16" s="58"/>
      <c r="CD16" s="18"/>
      <c r="CE16" s="18"/>
      <c r="CF16" s="18"/>
      <c r="CG16" s="18"/>
      <c r="CH16" s="18"/>
      <c r="CI16" s="18"/>
      <c r="CJ16" s="33"/>
      <c r="CK16" s="33"/>
      <c r="CL16" s="33"/>
      <c r="CM16" s="18"/>
      <c r="CN16" s="18"/>
      <c r="CO16" s="33"/>
      <c r="CP16" s="33"/>
      <c r="CQ16" s="33"/>
      <c r="CR16" s="23"/>
    </row>
    <row r="17" spans="1:96" ht="16" customHeight="1">
      <c r="A17" s="38"/>
      <c r="B17" s="223" t="s">
        <v>96</v>
      </c>
      <c r="C17" s="203"/>
      <c r="D17" s="246" t="s">
        <v>7</v>
      </c>
      <c r="E17" s="247"/>
      <c r="F17" s="247"/>
      <c r="G17" s="247"/>
      <c r="H17" s="26"/>
      <c r="I17" s="27" t="s">
        <v>8</v>
      </c>
      <c r="J17" s="202" t="s">
        <v>9</v>
      </c>
      <c r="K17" s="203"/>
      <c r="L17" s="202" t="s">
        <v>10</v>
      </c>
      <c r="M17" s="203"/>
      <c r="N17" s="28"/>
      <c r="O17" s="84"/>
      <c r="P17" s="85"/>
      <c r="Q17" s="86"/>
      <c r="R17" s="87"/>
      <c r="S17" s="223" t="s">
        <v>97</v>
      </c>
      <c r="T17" s="203"/>
      <c r="U17" s="29" t="s">
        <v>7</v>
      </c>
      <c r="V17" s="30"/>
      <c r="W17" s="30"/>
      <c r="X17" s="26"/>
      <c r="Y17" s="31"/>
      <c r="Z17" s="27" t="s">
        <v>8</v>
      </c>
      <c r="AA17" s="202" t="s">
        <v>9</v>
      </c>
      <c r="AB17" s="203"/>
      <c r="AC17" s="202" t="s">
        <v>10</v>
      </c>
      <c r="AD17" s="203"/>
      <c r="AE17" s="28"/>
      <c r="AF17" s="88"/>
      <c r="AG17" s="85"/>
      <c r="AH17" s="89"/>
      <c r="AI17" s="90"/>
      <c r="AJ17" s="91"/>
      <c r="AK17" s="33" t="s">
        <v>98</v>
      </c>
      <c r="AL17" s="33" t="s">
        <v>99</v>
      </c>
      <c r="AM17" s="33" t="s">
        <v>100</v>
      </c>
      <c r="AN17" s="33" t="s">
        <v>101</v>
      </c>
      <c r="AO17" s="33" t="s">
        <v>102</v>
      </c>
      <c r="AP17" s="33" t="s">
        <v>103</v>
      </c>
      <c r="AQ17" s="33" t="s">
        <v>104</v>
      </c>
      <c r="AR17" s="33" t="s">
        <v>105</v>
      </c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33"/>
      <c r="BG17" s="33"/>
      <c r="BH17" s="33"/>
      <c r="BI17" s="33"/>
      <c r="BJ17" s="33"/>
      <c r="BK17" s="18"/>
      <c r="BL17" s="34"/>
      <c r="BM17" s="37" t="s">
        <v>106</v>
      </c>
      <c r="BN17" s="18"/>
      <c r="BO17" s="18"/>
      <c r="BP17" s="18"/>
      <c r="BQ17" s="18"/>
      <c r="BR17" s="58"/>
      <c r="BS17" s="18"/>
      <c r="BT17" s="18"/>
      <c r="BU17" s="37" t="s">
        <v>107</v>
      </c>
      <c r="BV17" s="18"/>
      <c r="BW17" s="34"/>
      <c r="BX17" s="37" t="s">
        <v>108</v>
      </c>
      <c r="BY17" s="33"/>
      <c r="BZ17" s="18"/>
      <c r="CA17" s="18"/>
      <c r="CB17" s="18"/>
      <c r="CC17" s="58"/>
      <c r="CD17" s="18"/>
      <c r="CE17" s="18"/>
      <c r="CF17" s="37" t="s">
        <v>109</v>
      </c>
      <c r="CG17" s="18"/>
      <c r="CH17" s="18"/>
      <c r="CI17" s="37" t="s">
        <v>106</v>
      </c>
      <c r="CJ17" s="33"/>
      <c r="CK17" s="33"/>
      <c r="CL17" s="33"/>
      <c r="CM17" s="18"/>
      <c r="CN17" s="37" t="s">
        <v>108</v>
      </c>
      <c r="CO17" s="33"/>
      <c r="CP17" s="33"/>
      <c r="CQ17" s="33"/>
      <c r="CR17" s="23"/>
    </row>
    <row r="18" spans="1:96" ht="19" customHeight="1">
      <c r="A18" s="38"/>
      <c r="B18" s="92"/>
      <c r="C18" s="40" t="str">
        <f t="shared" ref="C18:CI20" si="58">'INPUTS DATA'!$B$10</f>
        <v>Colombia</v>
      </c>
      <c r="D18" s="41">
        <v>2</v>
      </c>
      <c r="E18" s="42" t="s">
        <v>39</v>
      </c>
      <c r="F18" s="41">
        <v>1</v>
      </c>
      <c r="G18" s="43" t="str">
        <f t="shared" ref="G18:CI19" si="59">'INPUTS DATA'!$B$11</f>
        <v>Grecia</v>
      </c>
      <c r="H18" s="93"/>
      <c r="I18" s="45" t="s">
        <v>95</v>
      </c>
      <c r="J18" s="229">
        <v>41804</v>
      </c>
      <c r="K18" s="229"/>
      <c r="L18" s="230" t="s">
        <v>46</v>
      </c>
      <c r="M18" s="230"/>
      <c r="N18" s="46"/>
      <c r="O18" s="47">
        <v>3</v>
      </c>
      <c r="P18" s="48"/>
      <c r="Q18" s="49">
        <v>0</v>
      </c>
      <c r="R18" s="50"/>
      <c r="S18" s="92"/>
      <c r="T18" s="40" t="str">
        <f t="shared" ref="T18:CN20" si="60">'INPUTS DATA'!$B$26</f>
        <v>Alemania</v>
      </c>
      <c r="U18" s="41">
        <v>3</v>
      </c>
      <c r="V18" s="42" t="s">
        <v>39</v>
      </c>
      <c r="W18" s="41">
        <v>1</v>
      </c>
      <c r="X18" s="43" t="str">
        <f t="shared" ref="X18:CN19" si="61">'INPUTS DATA'!$B$27</f>
        <v>Portugal</v>
      </c>
      <c r="Y18" s="94"/>
      <c r="Z18" s="45" t="s">
        <v>59</v>
      </c>
      <c r="AA18" s="229">
        <v>41806</v>
      </c>
      <c r="AB18" s="229"/>
      <c r="AC18" s="230" t="s">
        <v>46</v>
      </c>
      <c r="AD18" s="230"/>
      <c r="AE18" s="46"/>
      <c r="AF18" s="47">
        <v>4</v>
      </c>
      <c r="AG18" s="48"/>
      <c r="AH18" s="49">
        <v>0</v>
      </c>
      <c r="AI18" s="52"/>
      <c r="AJ18" s="53">
        <f t="shared" ref="AJ18:AJ23" si="62">IF(OR(O18="",Q18=""),"",SUM(AO18,AQ18,AP18,AR18))</f>
        <v>6</v>
      </c>
      <c r="AK18" s="54" t="str">
        <f t="shared" ref="AK18:AK23" si="63">IF(D18&gt;F18,"V",IF(D18=F18,"E","D"))</f>
        <v>V</v>
      </c>
      <c r="AL18" s="33" t="str">
        <f t="shared" ref="AL18:AL23" si="64">IF(U18&gt;W18,"V",IF(U18=W18,"E","D"))</f>
        <v>V</v>
      </c>
      <c r="AM18" s="33" t="str">
        <f t="shared" ref="AM18:AM23" si="65">IF(O18&gt;Q18,"V",IF(O18=Q18,"E","D"))</f>
        <v>V</v>
      </c>
      <c r="AN18" s="33" t="str">
        <f t="shared" ref="AN18:AN23" si="66">IF(AF18&gt;AH18,"V",IF(AF18=AH18,"E","D"))</f>
        <v>V</v>
      </c>
      <c r="AO18" s="33">
        <f t="shared" ref="AO18:AO23" si="67">IF(OR(O18="",Q18=""),"",IF(AK18=AM18,$AV$3,0))</f>
        <v>3</v>
      </c>
      <c r="AP18" s="33">
        <f t="shared" ref="AP18:AP23" si="68">IF(OR(AF18="",AH18=""),"",IF(AL18=AN18,$AV$3,0))</f>
        <v>3</v>
      </c>
      <c r="AQ18" s="33">
        <f t="shared" ref="AQ18:AQ23" si="69">IF(OR(O18="",Q18=""),"",IF(AND(D18=O18,F18=Q18),$AW$3,0))</f>
        <v>0</v>
      </c>
      <c r="AR18" s="33">
        <f t="shared" ref="AR18:AR23" si="70">IF(OR(AF18="",AH18=""),"",IF(AND(U18=AF18,W18=AH18),2,0))</f>
        <v>0</v>
      </c>
      <c r="AS18" s="18"/>
      <c r="AT18" s="18"/>
      <c r="AU18" s="18"/>
      <c r="AV18" s="18"/>
      <c r="AW18" s="18"/>
      <c r="AX18" s="34">
        <f t="shared" ref="AX18:AX23" si="71">D18-F18</f>
        <v>1</v>
      </c>
      <c r="AY18" s="33" t="str">
        <f t="shared" ref="AY18:AY23" si="72">C18</f>
        <v>Colombia</v>
      </c>
      <c r="AZ18" s="33">
        <f t="shared" ref="AZ18:AZ23" si="73">IF(AK18="V",3,IF(AK18="E",1,0))</f>
        <v>3</v>
      </c>
      <c r="BA18" s="33">
        <f t="shared" ref="BA18:BA23" si="74">IF(AK18="V",0,IF(AK18="E",1,3))</f>
        <v>0</v>
      </c>
      <c r="BB18" s="33" t="str">
        <f t="shared" ref="BB18:BB23" si="75">G18</f>
        <v>Grecia</v>
      </c>
      <c r="BC18" s="34">
        <f t="shared" ref="BC18:BC23" si="76">F18-D18</f>
        <v>-1</v>
      </c>
      <c r="BD18" s="18"/>
      <c r="BE18" s="34">
        <f t="shared" ref="BE18:BE23" si="77">U18-W18</f>
        <v>2</v>
      </c>
      <c r="BF18" s="33" t="str">
        <f t="shared" ref="BF18:BF23" si="78">T18</f>
        <v>Alemania</v>
      </c>
      <c r="BG18" s="33">
        <f t="shared" ref="BG18:BG23" si="79">IF(AL18="V",3,IF(AL18="E",1,0))</f>
        <v>3</v>
      </c>
      <c r="BH18" s="33">
        <f t="shared" ref="BH18:BH23" si="80">IF(AL18="V",0,IF(AL18="E",1,3))</f>
        <v>0</v>
      </c>
      <c r="BI18" s="33" t="str">
        <f t="shared" ref="BI18:BI23" si="81">X18</f>
        <v>Portugal</v>
      </c>
      <c r="BJ18" s="33">
        <f t="shared" ref="BJ18:BJ23" si="82">W18-U18</f>
        <v>-2</v>
      </c>
      <c r="BK18" s="18"/>
      <c r="BL18" s="33" t="s">
        <v>48</v>
      </c>
      <c r="BM18" s="55" t="str">
        <f t="shared" si="58"/>
        <v>Colombia</v>
      </c>
      <c r="BN18" s="33">
        <f>SUMIF(AY$18:AY$23,BM18,AZ$18:AZ$23)+SUMIF(BB$18:BB$23,BM18,BA$18:BA$23)</f>
        <v>7</v>
      </c>
      <c r="BO18" s="33">
        <f>SUMIF(AY$18:AY$23,BM18,AX$18:AX$23)+SUMIF(BB$18:BB$23,BM18,BC$18:BC$23)</f>
        <v>2</v>
      </c>
      <c r="BP18" s="33">
        <f>SUMIF(C18:C23,BM18,D18:D23)+SUMIF(G18:G23,BM18,F18:F23)</f>
        <v>5</v>
      </c>
      <c r="BQ18" s="33">
        <f>CM18</f>
        <v>4.0000000000000001E-3</v>
      </c>
      <c r="BR18" s="33">
        <f>BS18+BQ18</f>
        <v>4.0000000000000001E-3</v>
      </c>
      <c r="BS18" s="57"/>
      <c r="BT18" s="33">
        <f>RANK(BR18,BR18:BR21)</f>
        <v>1</v>
      </c>
      <c r="BU18" s="55" t="str">
        <f ca="1">OFFSET(BM18,MATCH(SMALL(BT18:BT21,ROW()-ROW(BT18)+1),BT18:BT21,0)-1,0)</f>
        <v>Colombia</v>
      </c>
      <c r="BV18" s="18"/>
      <c r="BW18" s="33" t="s">
        <v>48</v>
      </c>
      <c r="BX18" s="55" t="str">
        <f t="shared" si="60"/>
        <v>Alemania</v>
      </c>
      <c r="BY18" s="33">
        <f>SUMIF(BF$18:BF$23,BX18,BG$18:BG$23)+SUMIF(BI$18:BI$23,BX18,BH$18:BH$23)</f>
        <v>9</v>
      </c>
      <c r="BZ18" s="33">
        <f>SUMIF(BF$18:BF$23,BX18,BE$18:BE$23)+SUMIF(BI$18:BI$23,BX18,BJ$18:BJ$23)</f>
        <v>6</v>
      </c>
      <c r="CA18" s="33">
        <f>SUMIF(T18:T23,BX18,U18:U23)+SUMIF(X18:X23,BX18,W18:W23)</f>
        <v>9</v>
      </c>
      <c r="CB18" s="33">
        <f>CR18</f>
        <v>4.0000000000000001E-3</v>
      </c>
      <c r="CC18" s="58">
        <f>CD18+CB18</f>
        <v>4.0000000000000001E-3</v>
      </c>
      <c r="CD18" s="57"/>
      <c r="CE18" s="58">
        <f>RANK(CC18,CC18:CC21)</f>
        <v>1</v>
      </c>
      <c r="CF18" s="55" t="str">
        <f ca="1">OFFSET(BX18,MATCH(SMALL(CE18:CE21,ROW()-ROW(CE18)+1),CE18:CE21,0)-1,0)</f>
        <v>Alemania</v>
      </c>
      <c r="CG18" s="18"/>
      <c r="CH18" s="18"/>
      <c r="CI18" s="55" t="str">
        <f t="shared" si="58"/>
        <v>Colombia</v>
      </c>
      <c r="CJ18" s="33">
        <v>30</v>
      </c>
      <c r="CK18" s="33">
        <v>14</v>
      </c>
      <c r="CL18" s="33">
        <v>27</v>
      </c>
      <c r="CM18" s="33">
        <v>4.0000000000000001E-3</v>
      </c>
      <c r="CN18" s="55" t="str">
        <f t="shared" si="60"/>
        <v>Alemania</v>
      </c>
      <c r="CO18" s="33">
        <v>28</v>
      </c>
      <c r="CP18" s="33">
        <v>26</v>
      </c>
      <c r="CQ18" s="33">
        <v>36</v>
      </c>
      <c r="CR18" s="59">
        <v>4.0000000000000001E-3</v>
      </c>
    </row>
    <row r="19" spans="1:96" ht="19" customHeight="1">
      <c r="A19" s="38"/>
      <c r="B19" s="60"/>
      <c r="C19" s="61" t="str">
        <f t="shared" ref="C19:CI20" si="83">'INPUTS DATA'!$B$12</f>
        <v>Costa de Marfil</v>
      </c>
      <c r="D19" s="62">
        <v>1</v>
      </c>
      <c r="E19" s="63" t="s">
        <v>39</v>
      </c>
      <c r="F19" s="62">
        <v>1</v>
      </c>
      <c r="G19" s="64" t="str">
        <f t="shared" ref="G19:CI21" si="84">'INPUTS DATA'!$B$13</f>
        <v>Japón</v>
      </c>
      <c r="H19" s="65"/>
      <c r="I19" s="66" t="s">
        <v>70</v>
      </c>
      <c r="J19" s="204">
        <v>41804</v>
      </c>
      <c r="K19" s="204"/>
      <c r="L19" s="214" t="s">
        <v>64</v>
      </c>
      <c r="M19" s="214"/>
      <c r="N19" s="67"/>
      <c r="O19" s="47">
        <v>2</v>
      </c>
      <c r="P19" s="48"/>
      <c r="Q19" s="49">
        <v>1</v>
      </c>
      <c r="R19" s="50"/>
      <c r="S19" s="60"/>
      <c r="T19" s="61" t="str">
        <f t="shared" ref="T19:CN20" si="85">'INPUTS DATA'!$B$28</f>
        <v>Ghana</v>
      </c>
      <c r="U19" s="62">
        <v>2</v>
      </c>
      <c r="V19" s="63" t="s">
        <v>39</v>
      </c>
      <c r="W19" s="62">
        <v>1</v>
      </c>
      <c r="X19" s="64" t="str">
        <f t="shared" ref="X19:CN21" si="86">'INPUTS DATA'!$B$29</f>
        <v>Estados Unidos</v>
      </c>
      <c r="Y19" s="96"/>
      <c r="Z19" s="66" t="s">
        <v>51</v>
      </c>
      <c r="AA19" s="204">
        <v>41806</v>
      </c>
      <c r="AB19" s="204"/>
      <c r="AC19" s="214" t="s">
        <v>66</v>
      </c>
      <c r="AD19" s="214"/>
      <c r="AE19" s="67"/>
      <c r="AF19" s="47">
        <v>1</v>
      </c>
      <c r="AG19" s="48"/>
      <c r="AH19" s="49">
        <v>2</v>
      </c>
      <c r="AI19" s="52"/>
      <c r="AJ19" s="53">
        <f t="shared" si="62"/>
        <v>0</v>
      </c>
      <c r="AK19" s="54" t="str">
        <f t="shared" si="63"/>
        <v>E</v>
      </c>
      <c r="AL19" s="33" t="str">
        <f t="shared" si="64"/>
        <v>V</v>
      </c>
      <c r="AM19" s="33" t="str">
        <f t="shared" si="65"/>
        <v>V</v>
      </c>
      <c r="AN19" s="33" t="str">
        <f t="shared" si="66"/>
        <v>D</v>
      </c>
      <c r="AO19" s="33">
        <f t="shared" si="67"/>
        <v>0</v>
      </c>
      <c r="AP19" s="33">
        <f t="shared" si="68"/>
        <v>0</v>
      </c>
      <c r="AQ19" s="33">
        <f t="shared" si="69"/>
        <v>0</v>
      </c>
      <c r="AR19" s="33">
        <f t="shared" si="70"/>
        <v>0</v>
      </c>
      <c r="AS19" s="18"/>
      <c r="AT19" s="18"/>
      <c r="AU19" s="18"/>
      <c r="AV19" s="18"/>
      <c r="AW19" s="18"/>
      <c r="AX19" s="34">
        <f t="shared" si="71"/>
        <v>0</v>
      </c>
      <c r="AY19" s="33" t="str">
        <f t="shared" si="72"/>
        <v>Costa de Marfil</v>
      </c>
      <c r="AZ19" s="33">
        <f t="shared" si="73"/>
        <v>1</v>
      </c>
      <c r="BA19" s="33">
        <f t="shared" si="74"/>
        <v>1</v>
      </c>
      <c r="BB19" s="33" t="str">
        <f t="shared" si="75"/>
        <v>Japón</v>
      </c>
      <c r="BC19" s="34">
        <f t="shared" si="76"/>
        <v>0</v>
      </c>
      <c r="BD19" s="18"/>
      <c r="BE19" s="34">
        <f t="shared" si="77"/>
        <v>1</v>
      </c>
      <c r="BF19" s="33" t="str">
        <f t="shared" si="78"/>
        <v>Ghana</v>
      </c>
      <c r="BG19" s="33">
        <f t="shared" si="79"/>
        <v>3</v>
      </c>
      <c r="BH19" s="33">
        <f t="shared" si="80"/>
        <v>0</v>
      </c>
      <c r="BI19" s="33" t="str">
        <f t="shared" si="81"/>
        <v>Estados Unidos</v>
      </c>
      <c r="BJ19" s="33">
        <f t="shared" si="82"/>
        <v>-1</v>
      </c>
      <c r="BK19" s="18"/>
      <c r="BL19" s="33" t="s">
        <v>57</v>
      </c>
      <c r="BM19" s="55" t="str">
        <f t="shared" si="59"/>
        <v>Grecia</v>
      </c>
      <c r="BN19" s="33">
        <f>SUMIF(AY$18:AY$23,BM19,AZ$18:AZ$23)+SUMIF(BB$18:BB$23,BM19,BA$18:BA$23)</f>
        <v>1</v>
      </c>
      <c r="BO19" s="33">
        <f>SUMIF(AY$18:AY$23,BM19,AX$18:AX$23)+SUMIF(BB$18:BB$23,BM19,BC$18:BC$23)</f>
        <v>-2</v>
      </c>
      <c r="BP19" s="33">
        <f>SUMIF(C18:C23,BM19,D18:D23)+SUMIF(G18:G23,BM19,F18:F23)</f>
        <v>2</v>
      </c>
      <c r="BQ19" s="33">
        <f>CM19</f>
        <v>3.0000000000000001E-3</v>
      </c>
      <c r="BR19" s="58">
        <f>BS19+BQ19</f>
        <v>3.0000000000000001E-3</v>
      </c>
      <c r="BS19" s="57"/>
      <c r="BT19" s="58">
        <f>RANK(BR19,BR18:BR21)</f>
        <v>2</v>
      </c>
      <c r="BU19" s="55" t="str">
        <f ca="1">OFFSET(BM18,MATCH(SMALL(BT18:BT21,ROW()-ROW(BT18)+1),BT18:BT21,0)-1,0)</f>
        <v>Grecia</v>
      </c>
      <c r="BV19" s="18"/>
      <c r="BW19" s="33" t="s">
        <v>57</v>
      </c>
      <c r="BX19" s="55" t="str">
        <f t="shared" si="61"/>
        <v>Portugal</v>
      </c>
      <c r="BY19" s="33">
        <f>SUMIF(BF$18:BF$23,BX19,BG$18:BG$23)+SUMIF(BI$18:BI$23,BX19,BH$18:BH$23)</f>
        <v>4</v>
      </c>
      <c r="BZ19" s="33">
        <f>SUMIF(BF$18:BF$23,BX19,BE$18:BE$23)+SUMIF(BI$18:BI$23,BX19,BJ$18:BJ$23)</f>
        <v>-1</v>
      </c>
      <c r="CA19" s="33">
        <f>SUMIF(T18:T23,BX19,U18:U23)+SUMIF(X18:X23,BX19,W18:W23)</f>
        <v>5</v>
      </c>
      <c r="CB19" s="33">
        <f>CR19</f>
        <v>3.0000000000000001E-3</v>
      </c>
      <c r="CC19" s="58">
        <f>CD19+CB19</f>
        <v>3.0000000000000001E-3</v>
      </c>
      <c r="CD19" s="57"/>
      <c r="CE19" s="58">
        <f>RANK(CC19,CC18:CC21)</f>
        <v>2</v>
      </c>
      <c r="CF19" s="55" t="str">
        <f ca="1">OFFSET(BX18,MATCH(SMALL(CE18:CE21,ROW()-ROW(CE18)+1),CE18:CE21,0)-1,0)</f>
        <v>Portugal</v>
      </c>
      <c r="CG19" s="18"/>
      <c r="CH19" s="18"/>
      <c r="CI19" s="55" t="str">
        <f t="shared" si="59"/>
        <v>Grecia</v>
      </c>
      <c r="CJ19" s="33">
        <v>25</v>
      </c>
      <c r="CK19" s="33">
        <v>8</v>
      </c>
      <c r="CL19" s="33">
        <v>12</v>
      </c>
      <c r="CM19" s="33">
        <v>3.0000000000000001E-3</v>
      </c>
      <c r="CN19" s="55" t="str">
        <f t="shared" si="61"/>
        <v>Portugal</v>
      </c>
      <c r="CO19" s="33">
        <v>21</v>
      </c>
      <c r="CP19" s="33">
        <v>11</v>
      </c>
      <c r="CQ19" s="33">
        <v>20</v>
      </c>
      <c r="CR19" s="59">
        <v>3.0000000000000001E-3</v>
      </c>
    </row>
    <row r="20" spans="1:96" ht="19" customHeight="1">
      <c r="A20" s="38"/>
      <c r="B20" s="69"/>
      <c r="C20" s="61" t="str">
        <f t="shared" si="58"/>
        <v>Colombia</v>
      </c>
      <c r="D20" s="62">
        <v>1</v>
      </c>
      <c r="E20" s="63" t="s">
        <v>39</v>
      </c>
      <c r="F20" s="62">
        <v>1</v>
      </c>
      <c r="G20" s="64" t="str">
        <f t="shared" si="83"/>
        <v>Costa de Marfil</v>
      </c>
      <c r="H20" s="65"/>
      <c r="I20" s="66" t="s">
        <v>45</v>
      </c>
      <c r="J20" s="204">
        <v>41809</v>
      </c>
      <c r="K20" s="204"/>
      <c r="L20" s="214" t="s">
        <v>46</v>
      </c>
      <c r="M20" s="214"/>
      <c r="N20" s="67"/>
      <c r="O20" s="47"/>
      <c r="P20" s="48"/>
      <c r="Q20" s="49"/>
      <c r="R20" s="50"/>
      <c r="S20" s="69"/>
      <c r="T20" s="61" t="str">
        <f t="shared" si="60"/>
        <v>Alemania</v>
      </c>
      <c r="U20" s="62">
        <v>3</v>
      </c>
      <c r="V20" s="63" t="s">
        <v>39</v>
      </c>
      <c r="W20" s="62">
        <v>1</v>
      </c>
      <c r="X20" s="64" t="str">
        <f t="shared" si="85"/>
        <v>Ghana</v>
      </c>
      <c r="Y20" s="70"/>
      <c r="Z20" s="66" t="s">
        <v>58</v>
      </c>
      <c r="AA20" s="204">
        <v>41811</v>
      </c>
      <c r="AB20" s="204"/>
      <c r="AC20" s="214" t="s">
        <v>55</v>
      </c>
      <c r="AD20" s="214"/>
      <c r="AE20" s="67"/>
      <c r="AF20" s="47"/>
      <c r="AG20" s="48"/>
      <c r="AH20" s="49"/>
      <c r="AI20" s="52"/>
      <c r="AJ20" s="53" t="str">
        <f t="shared" si="62"/>
        <v/>
      </c>
      <c r="AK20" s="54" t="str">
        <f t="shared" si="63"/>
        <v>E</v>
      </c>
      <c r="AL20" s="33" t="str">
        <f t="shared" si="64"/>
        <v>V</v>
      </c>
      <c r="AM20" s="33" t="str">
        <f t="shared" si="65"/>
        <v>E</v>
      </c>
      <c r="AN20" s="33" t="str">
        <f t="shared" si="66"/>
        <v>E</v>
      </c>
      <c r="AO20" s="33" t="str">
        <f t="shared" si="67"/>
        <v/>
      </c>
      <c r="AP20" s="33" t="str">
        <f t="shared" si="68"/>
        <v/>
      </c>
      <c r="AQ20" s="33" t="str">
        <f t="shared" si="69"/>
        <v/>
      </c>
      <c r="AR20" s="33" t="str">
        <f t="shared" si="70"/>
        <v/>
      </c>
      <c r="AS20" s="18"/>
      <c r="AT20" s="18"/>
      <c r="AU20" s="18"/>
      <c r="AV20" s="18"/>
      <c r="AW20" s="18"/>
      <c r="AX20" s="34">
        <f t="shared" si="71"/>
        <v>0</v>
      </c>
      <c r="AY20" s="33" t="str">
        <f t="shared" si="72"/>
        <v>Colombia</v>
      </c>
      <c r="AZ20" s="33">
        <f t="shared" si="73"/>
        <v>1</v>
      </c>
      <c r="BA20" s="33">
        <f t="shared" si="74"/>
        <v>1</v>
      </c>
      <c r="BB20" s="33" t="str">
        <f t="shared" si="75"/>
        <v>Costa de Marfil</v>
      </c>
      <c r="BC20" s="34">
        <f t="shared" si="76"/>
        <v>0</v>
      </c>
      <c r="BD20" s="18"/>
      <c r="BE20" s="34">
        <f t="shared" si="77"/>
        <v>2</v>
      </c>
      <c r="BF20" s="33" t="str">
        <f t="shared" si="78"/>
        <v>Alemania</v>
      </c>
      <c r="BG20" s="33">
        <f t="shared" si="79"/>
        <v>3</v>
      </c>
      <c r="BH20" s="33">
        <f t="shared" si="80"/>
        <v>0</v>
      </c>
      <c r="BI20" s="33" t="str">
        <f t="shared" si="81"/>
        <v>Ghana</v>
      </c>
      <c r="BJ20" s="33">
        <f t="shared" si="82"/>
        <v>-2</v>
      </c>
      <c r="BK20" s="18"/>
      <c r="BL20" s="33" t="s">
        <v>62</v>
      </c>
      <c r="BM20" s="55" t="str">
        <f t="shared" si="83"/>
        <v>Costa de Marfil</v>
      </c>
      <c r="BN20" s="33">
        <f>SUMIF(AY$18:AY$23,BM20,AZ$18:AZ$23)+SUMIF(BB$18:BB$23,BM20,BA$18:BA$23)</f>
        <v>3</v>
      </c>
      <c r="BO20" s="33">
        <f>SUMIF(AY$18:AY$23,BM20,AX$18:AX$23)+SUMIF(BB$18:BB$23,BM20,BC$18:BC$23)</f>
        <v>0</v>
      </c>
      <c r="BP20" s="33">
        <f>SUMIF(C18:C23,BM20,D18:D23)+SUMIF(G18:G23,BM20,F18:F23)</f>
        <v>3</v>
      </c>
      <c r="BQ20" s="33">
        <f>CM20</f>
        <v>2E-3</v>
      </c>
      <c r="BR20" s="58">
        <f>BS20+BQ20</f>
        <v>2E-3</v>
      </c>
      <c r="BS20" s="57"/>
      <c r="BT20" s="58">
        <f>RANK(BR20,BR18:BR21)</f>
        <v>3</v>
      </c>
      <c r="BU20" s="55" t="str">
        <f ca="1">OFFSET(BM18,MATCH(SMALL(BT18:BT21,ROW()-ROW(BT18)+1),BT18:BT21,0)-1,0)</f>
        <v>Costa de Marfil</v>
      </c>
      <c r="BV20" s="18"/>
      <c r="BW20" s="33" t="s">
        <v>62</v>
      </c>
      <c r="BX20" s="55" t="str">
        <f t="shared" si="85"/>
        <v>Ghana</v>
      </c>
      <c r="BY20" s="33">
        <f>SUMIF(BF$18:BF$23,BX20,BG$18:BG$23)+SUMIF(BI$18:BI$23,BX20,BH$18:BH$23)</f>
        <v>3</v>
      </c>
      <c r="BZ20" s="33">
        <f>SUMIF(BF$18:BF$23,BX20,BE$18:BE$23)+SUMIF(BI$18:BI$23,BX20,BJ$18:BJ$23)</f>
        <v>-2</v>
      </c>
      <c r="CA20" s="33">
        <f>SUMIF(T18:T23,BX20,U18:U23)+SUMIF(X18:X23,BX20,W18:W23)</f>
        <v>5</v>
      </c>
      <c r="CB20" s="33">
        <f>CR20</f>
        <v>2E-3</v>
      </c>
      <c r="CC20" s="58">
        <f>CD20+CB20</f>
        <v>2E-3</v>
      </c>
      <c r="CD20" s="57"/>
      <c r="CE20" s="58">
        <f>RANK(CC20,CC18:CC21)</f>
        <v>3</v>
      </c>
      <c r="CF20" s="55" t="str">
        <f ca="1">OFFSET(BX18,MATCH(SMALL(CE18:CE21,ROW()-ROW(CE18)+1),CE18:CE21,0)-1,0)</f>
        <v>Ghana</v>
      </c>
      <c r="CG20" s="18"/>
      <c r="CH20" s="18"/>
      <c r="CI20" s="55" t="str">
        <f t="shared" si="83"/>
        <v>Costa de Marfil</v>
      </c>
      <c r="CJ20" s="33">
        <v>14</v>
      </c>
      <c r="CK20" s="33">
        <v>10</v>
      </c>
      <c r="CL20" s="33">
        <v>15</v>
      </c>
      <c r="CM20" s="33">
        <v>2E-3</v>
      </c>
      <c r="CN20" s="55" t="str">
        <f t="shared" si="85"/>
        <v>Ghana</v>
      </c>
      <c r="CO20" s="33">
        <v>15</v>
      </c>
      <c r="CP20" s="33">
        <v>15</v>
      </c>
      <c r="CQ20" s="33">
        <v>18</v>
      </c>
      <c r="CR20" s="59">
        <v>2E-3</v>
      </c>
    </row>
    <row r="21" spans="1:96" ht="19" customHeight="1">
      <c r="A21" s="38"/>
      <c r="B21" s="71"/>
      <c r="C21" s="61" t="str">
        <f>'INPUTS DATA'!$B$13</f>
        <v>Japón</v>
      </c>
      <c r="D21" s="62">
        <v>1</v>
      </c>
      <c r="E21" s="63" t="s">
        <v>39</v>
      </c>
      <c r="F21" s="62">
        <v>0</v>
      </c>
      <c r="G21" s="64" t="str">
        <f>'INPUTS DATA'!$B$11</f>
        <v>Grecia</v>
      </c>
      <c r="H21" s="65"/>
      <c r="I21" s="66" t="s">
        <v>51</v>
      </c>
      <c r="J21" s="204">
        <v>41809</v>
      </c>
      <c r="K21" s="204"/>
      <c r="L21" s="214" t="s">
        <v>66</v>
      </c>
      <c r="M21" s="214"/>
      <c r="N21" s="67"/>
      <c r="O21" s="47"/>
      <c r="P21" s="48"/>
      <c r="Q21" s="49"/>
      <c r="R21" s="50"/>
      <c r="S21" s="71"/>
      <c r="T21" s="61" t="str">
        <f>'INPUTS DATA'!$B$29</f>
        <v>Estados Unidos</v>
      </c>
      <c r="U21" s="62">
        <v>1</v>
      </c>
      <c r="V21" s="63" t="s">
        <v>39</v>
      </c>
      <c r="W21" s="62">
        <v>1</v>
      </c>
      <c r="X21" s="64" t="str">
        <f>'INPUTS DATA'!$B$27</f>
        <v>Portugal</v>
      </c>
      <c r="Y21" s="72"/>
      <c r="Z21" s="66" t="s">
        <v>63</v>
      </c>
      <c r="AA21" s="204">
        <v>41812</v>
      </c>
      <c r="AB21" s="204"/>
      <c r="AC21" s="214" t="s">
        <v>64</v>
      </c>
      <c r="AD21" s="214"/>
      <c r="AE21" s="67"/>
      <c r="AF21" s="47"/>
      <c r="AG21" s="48"/>
      <c r="AH21" s="49"/>
      <c r="AI21" s="52"/>
      <c r="AJ21" s="53" t="str">
        <f t="shared" si="62"/>
        <v/>
      </c>
      <c r="AK21" s="54" t="str">
        <f t="shared" si="63"/>
        <v>V</v>
      </c>
      <c r="AL21" s="33" t="str">
        <f t="shared" si="64"/>
        <v>E</v>
      </c>
      <c r="AM21" s="33" t="str">
        <f t="shared" si="65"/>
        <v>E</v>
      </c>
      <c r="AN21" s="33" t="str">
        <f t="shared" si="66"/>
        <v>E</v>
      </c>
      <c r="AO21" s="33" t="str">
        <f t="shared" si="67"/>
        <v/>
      </c>
      <c r="AP21" s="33" t="str">
        <f t="shared" si="68"/>
        <v/>
      </c>
      <c r="AQ21" s="33" t="str">
        <f t="shared" si="69"/>
        <v/>
      </c>
      <c r="AR21" s="33" t="str">
        <f t="shared" si="70"/>
        <v/>
      </c>
      <c r="AS21" s="18"/>
      <c r="AT21" s="18"/>
      <c r="AU21" s="18"/>
      <c r="AV21" s="18"/>
      <c r="AW21" s="18"/>
      <c r="AX21" s="34">
        <f t="shared" si="71"/>
        <v>1</v>
      </c>
      <c r="AY21" s="33" t="str">
        <f t="shared" si="72"/>
        <v>Japón</v>
      </c>
      <c r="AZ21" s="33">
        <f t="shared" si="73"/>
        <v>3</v>
      </c>
      <c r="BA21" s="33">
        <f t="shared" si="74"/>
        <v>0</v>
      </c>
      <c r="BB21" s="33" t="str">
        <f t="shared" si="75"/>
        <v>Grecia</v>
      </c>
      <c r="BC21" s="34">
        <f t="shared" si="76"/>
        <v>-1</v>
      </c>
      <c r="BD21" s="18"/>
      <c r="BE21" s="34">
        <f t="shared" si="77"/>
        <v>0</v>
      </c>
      <c r="BF21" s="33" t="str">
        <f t="shared" si="78"/>
        <v>Estados Unidos</v>
      </c>
      <c r="BG21" s="33">
        <f t="shared" si="79"/>
        <v>1</v>
      </c>
      <c r="BH21" s="33">
        <f t="shared" si="80"/>
        <v>1</v>
      </c>
      <c r="BI21" s="33" t="str">
        <f t="shared" si="81"/>
        <v>Portugal</v>
      </c>
      <c r="BJ21" s="33">
        <f t="shared" si="82"/>
        <v>0</v>
      </c>
      <c r="BK21" s="18"/>
      <c r="BL21" s="33" t="s">
        <v>68</v>
      </c>
      <c r="BM21" s="55" t="str">
        <f t="shared" si="84"/>
        <v>Japón</v>
      </c>
      <c r="BN21" s="33">
        <f>SUMIF(AY$18:AY$23,BM21,AZ$18:AZ$23)+SUMIF(BB$18:BB$23,BM21,BA$18:BA$23)</f>
        <v>4</v>
      </c>
      <c r="BO21" s="33">
        <f>SUMIF(AY$18:AY$23,BM21,AX$18:AX$23)+SUMIF(BB$18:BB$23,BM21,BC$18:BC$23)</f>
        <v>0</v>
      </c>
      <c r="BP21" s="33">
        <f>SUMIF(C18:C23,BM21,D18:D23)+SUMIF(G18:G23,BM21,F18:F23)</f>
        <v>3</v>
      </c>
      <c r="BQ21" s="33">
        <f>CM21</f>
        <v>1E-3</v>
      </c>
      <c r="BR21" s="58">
        <f>BS21+BQ21</f>
        <v>1E-3</v>
      </c>
      <c r="BS21" s="57"/>
      <c r="BT21" s="58">
        <f>RANK(BR21,BR18:BR21)</f>
        <v>4</v>
      </c>
      <c r="BU21" s="55" t="str">
        <f ca="1">OFFSET(BM18,MATCH(SMALL(BT18:BT21,ROW()-ROW(BT18)+1),BT18:BT21,0)-1,0)</f>
        <v>Japón</v>
      </c>
      <c r="BV21" s="18"/>
      <c r="BW21" s="33" t="s">
        <v>68</v>
      </c>
      <c r="BX21" s="55" t="str">
        <f t="shared" si="86"/>
        <v>Estados Unidos</v>
      </c>
      <c r="BY21" s="33">
        <f>SUMIF(BF$18:BF$23,BX21,BG$18:BG$23)+SUMIF(BI$18:BI$23,BX21,BH$18:BH$23)</f>
        <v>1</v>
      </c>
      <c r="BZ21" s="33">
        <f>SUMIF(BF$18:BF$23,BX21,BE$18:BE$23)+SUMIF(BI$18:BI$23,BX21,BJ$18:BJ$23)</f>
        <v>-3</v>
      </c>
      <c r="CA21" s="33">
        <f>SUMIF(T18:T23,BX21,U18:U23)+SUMIF(X18:X23,BX21,W18:W23)</f>
        <v>3</v>
      </c>
      <c r="CB21" s="33">
        <f>CR21</f>
        <v>1E-3</v>
      </c>
      <c r="CC21" s="58">
        <f>CD21+CB21</f>
        <v>1E-3</v>
      </c>
      <c r="CD21" s="57"/>
      <c r="CE21" s="58">
        <f>RANK(CC21,CC18:CC21)</f>
        <v>4</v>
      </c>
      <c r="CF21" s="55" t="str">
        <f ca="1">OFFSET(BX18,MATCH(SMALL(CE18:CE21,ROW()-ROW(CE18)+1),CE18:CE21,0)-1,0)</f>
        <v>Estados Unidos</v>
      </c>
      <c r="CG21" s="18"/>
      <c r="CH21" s="18"/>
      <c r="CI21" s="55" t="str">
        <f t="shared" si="84"/>
        <v>Japón</v>
      </c>
      <c r="CJ21" s="33">
        <v>17</v>
      </c>
      <c r="CK21" s="33">
        <v>11</v>
      </c>
      <c r="CL21" s="33">
        <v>16</v>
      </c>
      <c r="CM21" s="33">
        <v>1E-3</v>
      </c>
      <c r="CN21" s="55" t="str">
        <f t="shared" si="86"/>
        <v>Estados Unidos</v>
      </c>
      <c r="CO21" s="33">
        <v>22</v>
      </c>
      <c r="CP21" s="33">
        <v>7</v>
      </c>
      <c r="CQ21" s="33">
        <v>15</v>
      </c>
      <c r="CR21" s="59">
        <v>1E-3</v>
      </c>
    </row>
    <row r="22" spans="1:96" ht="19" customHeight="1">
      <c r="A22" s="38"/>
      <c r="B22" s="71"/>
      <c r="C22" s="61" t="str">
        <f>'INPUTS DATA'!$B$13</f>
        <v>Japón</v>
      </c>
      <c r="D22" s="62">
        <v>1</v>
      </c>
      <c r="E22" s="63" t="s">
        <v>39</v>
      </c>
      <c r="F22" s="62">
        <v>2</v>
      </c>
      <c r="G22" s="64" t="str">
        <f>'INPUTS DATA'!$B$10</f>
        <v>Colombia</v>
      </c>
      <c r="H22" s="65"/>
      <c r="I22" s="66" t="s">
        <v>92</v>
      </c>
      <c r="J22" s="204">
        <v>41814</v>
      </c>
      <c r="K22" s="204"/>
      <c r="L22" s="214" t="s">
        <v>42</v>
      </c>
      <c r="M22" s="214"/>
      <c r="N22" s="67"/>
      <c r="O22" s="47"/>
      <c r="P22" s="48"/>
      <c r="Q22" s="49"/>
      <c r="R22" s="50"/>
      <c r="S22" s="71"/>
      <c r="T22" s="61" t="str">
        <f>'INPUTS DATA'!$B$29</f>
        <v>Estados Unidos</v>
      </c>
      <c r="U22" s="62">
        <v>1</v>
      </c>
      <c r="V22" s="63" t="s">
        <v>39</v>
      </c>
      <c r="W22" s="62">
        <v>3</v>
      </c>
      <c r="X22" s="64" t="str">
        <f>'INPUTS DATA'!$B$26</f>
        <v>Alemania</v>
      </c>
      <c r="Y22" s="72"/>
      <c r="Z22" s="66" t="s">
        <v>70</v>
      </c>
      <c r="AA22" s="204">
        <v>41816</v>
      </c>
      <c r="AB22" s="204"/>
      <c r="AC22" s="214" t="s">
        <v>46</v>
      </c>
      <c r="AD22" s="214"/>
      <c r="AE22" s="67"/>
      <c r="AF22" s="47"/>
      <c r="AG22" s="48"/>
      <c r="AH22" s="49"/>
      <c r="AI22" s="52"/>
      <c r="AJ22" s="53" t="str">
        <f t="shared" si="62"/>
        <v/>
      </c>
      <c r="AK22" s="54" t="str">
        <f t="shared" si="63"/>
        <v>D</v>
      </c>
      <c r="AL22" s="33" t="str">
        <f t="shared" si="64"/>
        <v>D</v>
      </c>
      <c r="AM22" s="33" t="str">
        <f t="shared" si="65"/>
        <v>E</v>
      </c>
      <c r="AN22" s="33" t="str">
        <f t="shared" si="66"/>
        <v>E</v>
      </c>
      <c r="AO22" s="33" t="str">
        <f t="shared" si="67"/>
        <v/>
      </c>
      <c r="AP22" s="33" t="str">
        <f t="shared" si="68"/>
        <v/>
      </c>
      <c r="AQ22" s="33" t="str">
        <f t="shared" si="69"/>
        <v/>
      </c>
      <c r="AR22" s="33" t="str">
        <f t="shared" si="70"/>
        <v/>
      </c>
      <c r="AS22" s="18"/>
      <c r="AT22" s="18"/>
      <c r="AU22" s="18"/>
      <c r="AV22" s="18"/>
      <c r="AW22" s="18"/>
      <c r="AX22" s="34">
        <f t="shared" si="71"/>
        <v>-1</v>
      </c>
      <c r="AY22" s="33" t="str">
        <f t="shared" si="72"/>
        <v>Japón</v>
      </c>
      <c r="AZ22" s="33">
        <f t="shared" si="73"/>
        <v>0</v>
      </c>
      <c r="BA22" s="33">
        <f t="shared" si="74"/>
        <v>3</v>
      </c>
      <c r="BB22" s="33" t="str">
        <f t="shared" si="75"/>
        <v>Colombia</v>
      </c>
      <c r="BC22" s="34">
        <f t="shared" si="76"/>
        <v>1</v>
      </c>
      <c r="BD22" s="18"/>
      <c r="BE22" s="34">
        <f t="shared" si="77"/>
        <v>-2</v>
      </c>
      <c r="BF22" s="33" t="str">
        <f t="shared" si="78"/>
        <v>Estados Unidos</v>
      </c>
      <c r="BG22" s="33">
        <f t="shared" si="79"/>
        <v>0</v>
      </c>
      <c r="BH22" s="33">
        <f t="shared" si="80"/>
        <v>3</v>
      </c>
      <c r="BI22" s="33" t="str">
        <f t="shared" si="81"/>
        <v>Alemania</v>
      </c>
      <c r="BJ22" s="33">
        <f t="shared" si="82"/>
        <v>2</v>
      </c>
      <c r="BK22" s="18"/>
      <c r="BL22" s="34"/>
      <c r="BM22" s="18"/>
      <c r="BN22" s="18"/>
      <c r="BO22" s="18"/>
      <c r="BP22" s="18"/>
      <c r="BQ22" s="18"/>
      <c r="BR22" s="58"/>
      <c r="BS22" s="18"/>
      <c r="BT22" s="18"/>
      <c r="BU22" s="18"/>
      <c r="BV22" s="18"/>
      <c r="BW22" s="34"/>
      <c r="BX22" s="18"/>
      <c r="BY22" s="33"/>
      <c r="BZ22" s="18"/>
      <c r="CA22" s="18"/>
      <c r="CB22" s="18"/>
      <c r="CC22" s="58"/>
      <c r="CD22" s="18"/>
      <c r="CE22" s="18"/>
      <c r="CF22" s="18"/>
      <c r="CG22" s="18"/>
      <c r="CH22" s="18"/>
      <c r="CI22" s="18"/>
      <c r="CJ22" s="33"/>
      <c r="CK22" s="33"/>
      <c r="CL22" s="33"/>
      <c r="CM22" s="18"/>
      <c r="CN22" s="18"/>
      <c r="CO22" s="33"/>
      <c r="CP22" s="33"/>
      <c r="CQ22" s="33"/>
      <c r="CR22" s="23"/>
    </row>
    <row r="23" spans="1:96" ht="19" customHeight="1">
      <c r="A23" s="38"/>
      <c r="B23" s="74"/>
      <c r="C23" s="75" t="str">
        <f>'INPUTS DATA'!$B$11</f>
        <v>Grecia</v>
      </c>
      <c r="D23" s="76">
        <v>1</v>
      </c>
      <c r="E23" s="77" t="s">
        <v>39</v>
      </c>
      <c r="F23" s="76">
        <v>1</v>
      </c>
      <c r="G23" s="78" t="str">
        <f>'INPUTS DATA'!$B$12</f>
        <v>Costa de Marfil</v>
      </c>
      <c r="H23" s="79"/>
      <c r="I23" s="80" t="s">
        <v>58</v>
      </c>
      <c r="J23" s="234">
        <v>41814</v>
      </c>
      <c r="K23" s="234"/>
      <c r="L23" s="237" t="s">
        <v>42</v>
      </c>
      <c r="M23" s="237"/>
      <c r="N23" s="81"/>
      <c r="O23" s="47"/>
      <c r="P23" s="48"/>
      <c r="Q23" s="49"/>
      <c r="R23" s="50"/>
      <c r="S23" s="74"/>
      <c r="T23" s="75" t="str">
        <f>'INPUTS DATA'!$B$27</f>
        <v>Portugal</v>
      </c>
      <c r="U23" s="76">
        <v>3</v>
      </c>
      <c r="V23" s="77" t="s">
        <v>39</v>
      </c>
      <c r="W23" s="76">
        <v>2</v>
      </c>
      <c r="X23" s="78" t="str">
        <f>'INPUTS DATA'!$B$28</f>
        <v>Ghana</v>
      </c>
      <c r="Y23" s="82"/>
      <c r="Z23" s="80" t="s">
        <v>45</v>
      </c>
      <c r="AA23" s="234">
        <v>41816</v>
      </c>
      <c r="AB23" s="234"/>
      <c r="AC23" s="237" t="s">
        <v>46</v>
      </c>
      <c r="AD23" s="237"/>
      <c r="AE23" s="81"/>
      <c r="AF23" s="47"/>
      <c r="AG23" s="48"/>
      <c r="AH23" s="49"/>
      <c r="AI23" s="52"/>
      <c r="AJ23" s="83" t="str">
        <f t="shared" si="62"/>
        <v/>
      </c>
      <c r="AK23" s="54" t="str">
        <f t="shared" si="63"/>
        <v>E</v>
      </c>
      <c r="AL23" s="33" t="str">
        <f t="shared" si="64"/>
        <v>V</v>
      </c>
      <c r="AM23" s="33" t="str">
        <f t="shared" si="65"/>
        <v>E</v>
      </c>
      <c r="AN23" s="33" t="str">
        <f t="shared" si="66"/>
        <v>E</v>
      </c>
      <c r="AO23" s="33" t="str">
        <f t="shared" si="67"/>
        <v/>
      </c>
      <c r="AP23" s="33" t="str">
        <f t="shared" si="68"/>
        <v/>
      </c>
      <c r="AQ23" s="33" t="str">
        <f t="shared" si="69"/>
        <v/>
      </c>
      <c r="AR23" s="33" t="str">
        <f t="shared" si="70"/>
        <v/>
      </c>
      <c r="AS23" s="18"/>
      <c r="AT23" s="18"/>
      <c r="AU23" s="18"/>
      <c r="AV23" s="18"/>
      <c r="AW23" s="18"/>
      <c r="AX23" s="34">
        <f t="shared" si="71"/>
        <v>0</v>
      </c>
      <c r="AY23" s="33" t="str">
        <f t="shared" si="72"/>
        <v>Grecia</v>
      </c>
      <c r="AZ23" s="33">
        <f t="shared" si="73"/>
        <v>1</v>
      </c>
      <c r="BA23" s="33">
        <f t="shared" si="74"/>
        <v>1</v>
      </c>
      <c r="BB23" s="33" t="str">
        <f t="shared" si="75"/>
        <v>Costa de Marfil</v>
      </c>
      <c r="BC23" s="34">
        <f t="shared" si="76"/>
        <v>0</v>
      </c>
      <c r="BD23" s="18"/>
      <c r="BE23" s="34">
        <f t="shared" si="77"/>
        <v>1</v>
      </c>
      <c r="BF23" s="33" t="str">
        <f t="shared" si="78"/>
        <v>Portugal</v>
      </c>
      <c r="BG23" s="33">
        <f t="shared" si="79"/>
        <v>3</v>
      </c>
      <c r="BH23" s="33">
        <f t="shared" si="80"/>
        <v>0</v>
      </c>
      <c r="BI23" s="33" t="str">
        <f t="shared" si="81"/>
        <v>Ghana</v>
      </c>
      <c r="BJ23" s="33">
        <f t="shared" si="82"/>
        <v>-1</v>
      </c>
      <c r="BK23" s="18"/>
      <c r="BL23" s="34"/>
      <c r="BM23" s="18"/>
      <c r="BN23" s="18"/>
      <c r="BO23" s="18"/>
      <c r="BP23" s="18"/>
      <c r="BQ23" s="18"/>
      <c r="BR23" s="58"/>
      <c r="BS23" s="18"/>
      <c r="BT23" s="18"/>
      <c r="BU23" s="18"/>
      <c r="BV23" s="18"/>
      <c r="BW23" s="34"/>
      <c r="BX23" s="18"/>
      <c r="BY23" s="33"/>
      <c r="BZ23" s="18"/>
      <c r="CA23" s="18"/>
      <c r="CB23" s="18"/>
      <c r="CC23" s="58"/>
      <c r="CD23" s="18"/>
      <c r="CE23" s="18"/>
      <c r="CF23" s="18"/>
      <c r="CG23" s="18"/>
      <c r="CH23" s="18"/>
      <c r="CI23" s="18"/>
      <c r="CJ23" s="33"/>
      <c r="CK23" s="33"/>
      <c r="CL23" s="33"/>
      <c r="CM23" s="18"/>
      <c r="CN23" s="18"/>
      <c r="CO23" s="33"/>
      <c r="CP23" s="33"/>
      <c r="CQ23" s="33"/>
      <c r="CR23" s="23"/>
    </row>
    <row r="24" spans="1:96" ht="16" customHeight="1">
      <c r="A24" s="38"/>
      <c r="B24" s="223" t="s">
        <v>118</v>
      </c>
      <c r="C24" s="203"/>
      <c r="D24" s="246" t="s">
        <v>7</v>
      </c>
      <c r="E24" s="247"/>
      <c r="F24" s="247"/>
      <c r="G24" s="247"/>
      <c r="H24" s="26"/>
      <c r="I24" s="27" t="s">
        <v>8</v>
      </c>
      <c r="J24" s="202" t="s">
        <v>9</v>
      </c>
      <c r="K24" s="203"/>
      <c r="L24" s="202" t="s">
        <v>10</v>
      </c>
      <c r="M24" s="203"/>
      <c r="N24" s="28"/>
      <c r="O24" s="97"/>
      <c r="P24" s="98"/>
      <c r="Q24" s="99"/>
      <c r="R24" s="100"/>
      <c r="S24" s="223" t="s">
        <v>119</v>
      </c>
      <c r="T24" s="203"/>
      <c r="U24" s="29" t="s">
        <v>7</v>
      </c>
      <c r="V24" s="30"/>
      <c r="W24" s="30"/>
      <c r="X24" s="26"/>
      <c r="Y24" s="31"/>
      <c r="Z24" s="27" t="s">
        <v>8</v>
      </c>
      <c r="AA24" s="202" t="s">
        <v>9</v>
      </c>
      <c r="AB24" s="203"/>
      <c r="AC24" s="202" t="s">
        <v>10</v>
      </c>
      <c r="AD24" s="203"/>
      <c r="AE24" s="28"/>
      <c r="AF24" s="88"/>
      <c r="AG24" s="98"/>
      <c r="AH24" s="89"/>
      <c r="AI24" s="90"/>
      <c r="AJ24" s="91"/>
      <c r="AK24" s="33" t="s">
        <v>120</v>
      </c>
      <c r="AL24" s="33" t="s">
        <v>121</v>
      </c>
      <c r="AM24" s="33" t="s">
        <v>122</v>
      </c>
      <c r="AN24" s="33" t="s">
        <v>123</v>
      </c>
      <c r="AO24" s="33" t="s">
        <v>124</v>
      </c>
      <c r="AP24" s="33" t="s">
        <v>125</v>
      </c>
      <c r="AQ24" s="33" t="s">
        <v>126</v>
      </c>
      <c r="AR24" s="33" t="s">
        <v>127</v>
      </c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33"/>
      <c r="BG24" s="33"/>
      <c r="BH24" s="33"/>
      <c r="BI24" s="33"/>
      <c r="BJ24" s="33"/>
      <c r="BK24" s="18"/>
      <c r="BL24" s="34"/>
      <c r="BM24" s="37" t="s">
        <v>128</v>
      </c>
      <c r="BN24" s="18"/>
      <c r="BO24" s="18"/>
      <c r="BP24" s="18"/>
      <c r="BQ24" s="18"/>
      <c r="BR24" s="58"/>
      <c r="BS24" s="18"/>
      <c r="BT24" s="18"/>
      <c r="BU24" s="37" t="s">
        <v>129</v>
      </c>
      <c r="BV24" s="18"/>
      <c r="BW24" s="34"/>
      <c r="BX24" s="37" t="s">
        <v>130</v>
      </c>
      <c r="BY24" s="33"/>
      <c r="BZ24" s="18"/>
      <c r="CA24" s="18"/>
      <c r="CB24" s="18"/>
      <c r="CC24" s="58"/>
      <c r="CD24" s="18"/>
      <c r="CE24" s="18"/>
      <c r="CF24" s="37" t="s">
        <v>131</v>
      </c>
      <c r="CG24" s="18"/>
      <c r="CH24" s="18"/>
      <c r="CI24" s="37" t="s">
        <v>128</v>
      </c>
      <c r="CJ24" s="33"/>
      <c r="CK24" s="33"/>
      <c r="CL24" s="33"/>
      <c r="CM24" s="18"/>
      <c r="CN24" s="37" t="s">
        <v>130</v>
      </c>
      <c r="CO24" s="33"/>
      <c r="CP24" s="33"/>
      <c r="CQ24" s="33"/>
      <c r="CR24" s="23"/>
    </row>
    <row r="25" spans="1:96" ht="19" customHeight="1">
      <c r="A25" s="38"/>
      <c r="B25" s="92"/>
      <c r="C25" s="40" t="str">
        <f t="shared" ref="C25:CI27" si="87">'INPUTS DATA'!$B$14</f>
        <v>Uruguay</v>
      </c>
      <c r="D25" s="101">
        <v>3</v>
      </c>
      <c r="E25" s="42" t="s">
        <v>39</v>
      </c>
      <c r="F25" s="101">
        <v>1</v>
      </c>
      <c r="G25" s="43" t="str">
        <f t="shared" ref="G25:CI26" si="88">'INPUTS DATA'!$B$15</f>
        <v>Costa Rica</v>
      </c>
      <c r="H25" s="93"/>
      <c r="I25" s="45" t="s">
        <v>58</v>
      </c>
      <c r="J25" s="229">
        <v>41804</v>
      </c>
      <c r="K25" s="229"/>
      <c r="L25" s="230" t="s">
        <v>55</v>
      </c>
      <c r="M25" s="230"/>
      <c r="N25" s="46"/>
      <c r="O25" s="47">
        <v>1</v>
      </c>
      <c r="P25" s="48"/>
      <c r="Q25" s="49">
        <v>3</v>
      </c>
      <c r="R25" s="50"/>
      <c r="S25" s="92"/>
      <c r="T25" s="40" t="str">
        <f t="shared" ref="T25:CN27" si="89">'INPUTS DATA'!$B$30</f>
        <v>Bélgica</v>
      </c>
      <c r="U25" s="41">
        <v>1</v>
      </c>
      <c r="V25" s="42" t="s">
        <v>39</v>
      </c>
      <c r="W25" s="41">
        <v>1</v>
      </c>
      <c r="X25" s="43" t="str">
        <f t="shared" ref="X25:CN26" si="90">'INPUTS DATA'!$B$31</f>
        <v>Algeria</v>
      </c>
      <c r="Y25" s="94"/>
      <c r="Z25" s="45" t="s">
        <v>95</v>
      </c>
      <c r="AA25" s="229">
        <v>41807</v>
      </c>
      <c r="AB25" s="229"/>
      <c r="AC25" s="230" t="s">
        <v>46</v>
      </c>
      <c r="AD25" s="230"/>
      <c r="AE25" s="46"/>
      <c r="AF25" s="47">
        <v>2</v>
      </c>
      <c r="AG25" s="48"/>
      <c r="AH25" s="49">
        <v>1</v>
      </c>
      <c r="AI25" s="52"/>
      <c r="AJ25" s="53">
        <f t="shared" ref="AJ25:AJ30" si="91">IF(OR(O25="",Q25=""),"",SUM(AO25,AQ25,AP25,AR25))</f>
        <v>0</v>
      </c>
      <c r="AK25" s="54" t="str">
        <f t="shared" ref="AK25:AK30" si="92">IF(D25&gt;F25,"V",IF(D25=F25,"E","D"))</f>
        <v>V</v>
      </c>
      <c r="AL25" s="33" t="str">
        <f t="shared" ref="AL25:AL30" si="93">IF(U25&gt;W25,"V",IF(U25=W25,"E","D"))</f>
        <v>E</v>
      </c>
      <c r="AM25" s="33" t="str">
        <f t="shared" ref="AM25:AM30" si="94">IF(O25&gt;Q25,"V",IF(O25=Q25,"E","D"))</f>
        <v>D</v>
      </c>
      <c r="AN25" s="33" t="str">
        <f t="shared" ref="AN25:AN30" si="95">IF(AF25&gt;AH25,"V",IF(AF25=AH25,"E","D"))</f>
        <v>V</v>
      </c>
      <c r="AO25" s="33">
        <f t="shared" ref="AO25:AO30" si="96">IF(OR(O25="",Q25=""),"",IF(AK25=AM25,$AV$3,0))</f>
        <v>0</v>
      </c>
      <c r="AP25" s="33">
        <f t="shared" ref="AP25:AP30" si="97">IF(OR(AF25="",AH25=""),"",IF(AL25=AN25,$AV$3,0))</f>
        <v>0</v>
      </c>
      <c r="AQ25" s="33">
        <f t="shared" ref="AQ25:AQ30" si="98">IF(OR(O25="",Q25=""),"",IF(AND(D25=O25,F25=Q25),$AW$3,0))</f>
        <v>0</v>
      </c>
      <c r="AR25" s="33">
        <f t="shared" ref="AR25:AR30" si="99">IF(OR(AF25="",AH25=""),"",IF(AND(U25=AF25,W25=AH25),2,0))</f>
        <v>0</v>
      </c>
      <c r="AS25" s="18"/>
      <c r="AT25" s="18"/>
      <c r="AU25" s="18"/>
      <c r="AV25" s="18"/>
      <c r="AW25" s="18"/>
      <c r="AX25" s="34">
        <f t="shared" ref="AX25:AX30" si="100">D25-F25</f>
        <v>2</v>
      </c>
      <c r="AY25" s="33" t="str">
        <f t="shared" ref="AY25:AY30" si="101">C25</f>
        <v>Uruguay</v>
      </c>
      <c r="AZ25" s="33">
        <f t="shared" ref="AZ25:AZ30" si="102">IF(AK25="V",3,IF(AK25="E",1,0))</f>
        <v>3</v>
      </c>
      <c r="BA25" s="33">
        <f t="shared" ref="BA25:BA30" si="103">IF(AK25="V",0,IF(AK25="E",1,3))</f>
        <v>0</v>
      </c>
      <c r="BB25" s="33" t="str">
        <f t="shared" ref="BB25:BB30" si="104">G25</f>
        <v>Costa Rica</v>
      </c>
      <c r="BC25" s="34">
        <f t="shared" ref="BC25:BC30" si="105">F25-D25</f>
        <v>-2</v>
      </c>
      <c r="BD25" s="18"/>
      <c r="BE25" s="34">
        <f t="shared" ref="BE25:BE30" si="106">U25-W25</f>
        <v>0</v>
      </c>
      <c r="BF25" s="33" t="str">
        <f t="shared" ref="BF25:BF30" si="107">T25</f>
        <v>Bélgica</v>
      </c>
      <c r="BG25" s="33">
        <f t="shared" ref="BG25:BG30" si="108">IF(AL25="V",3,IF(AL25="E",1,0))</f>
        <v>1</v>
      </c>
      <c r="BH25" s="33">
        <f t="shared" ref="BH25:BH30" si="109">IF(AL25="V",0,IF(AL25="E",1,3))</f>
        <v>1</v>
      </c>
      <c r="BI25" s="33" t="str">
        <f t="shared" ref="BI25:BI30" si="110">X25</f>
        <v>Algeria</v>
      </c>
      <c r="BJ25" s="33">
        <f t="shared" ref="BJ25:BJ30" si="111">W25-U25</f>
        <v>0</v>
      </c>
      <c r="BK25" s="18"/>
      <c r="BL25" s="33" t="s">
        <v>48</v>
      </c>
      <c r="BM25" s="55" t="str">
        <f t="shared" si="87"/>
        <v>Uruguay</v>
      </c>
      <c r="BN25" s="33">
        <f>SUMIF(AY$25:AY$30,BM25,AZ$25:AZ$30)+SUMIF(BB$25:BB$30,BM25,BA$25:BA$30)</f>
        <v>7</v>
      </c>
      <c r="BO25" s="33">
        <f>SUMIF(AY$25:AY$30,BM25,AX$25:AX$30)+SUMIF(BB$25:BB$30,BM25,BC$25:BC$30)</f>
        <v>3</v>
      </c>
      <c r="BP25" s="33">
        <f>SUMIF(C25:C30,BM25,D25:D30)+SUMIF(G25:G30,BM25,F25:F30)</f>
        <v>6</v>
      </c>
      <c r="BQ25" s="33">
        <f>CM25</f>
        <v>4.0000000000000001E-3</v>
      </c>
      <c r="BR25" s="58">
        <f>BS25+BQ25</f>
        <v>1.024</v>
      </c>
      <c r="BS25" s="57">
        <v>1.02</v>
      </c>
      <c r="BT25" s="58">
        <f>RANK(BR25,BR25:BR28)</f>
        <v>1</v>
      </c>
      <c r="BU25" s="55" t="str">
        <f ca="1">OFFSET(BM25,MATCH(SMALL(BT25:BT28,ROW()-ROW(BT25)+1),BT25:BT28,0)-1,0)</f>
        <v>Uruguay</v>
      </c>
      <c r="BV25" s="18"/>
      <c r="BW25" s="33" t="s">
        <v>48</v>
      </c>
      <c r="BX25" s="55" t="str">
        <f t="shared" si="89"/>
        <v>Bélgica</v>
      </c>
      <c r="BY25" s="33">
        <f>SUMIF(BF$25:BF$30,BX25,BG$25:BG$30)+SUMIF(BI$25:BI$30,BX25,BH$25:BH$30)</f>
        <v>5</v>
      </c>
      <c r="BZ25" s="33">
        <f>SUMIF(BF$25:BF$30,BX25,BE$25:BE$30)+SUMIF(BI$25:BI$30,BX25,BJ$25:BJ$30)</f>
        <v>1</v>
      </c>
      <c r="CA25" s="33">
        <f>SUMIF(T25:T30,BX25,U25:U30)+SUMIF(X25:X30,BX25,W25:W30)</f>
        <v>4</v>
      </c>
      <c r="CB25" s="33">
        <f>CR25</f>
        <v>4.0000000000000001E-3</v>
      </c>
      <c r="CC25" s="58">
        <f>CD25+CB25</f>
        <v>4.0000000000000001E-3</v>
      </c>
      <c r="CD25" s="57"/>
      <c r="CE25" s="58">
        <f>RANK(CC25,CC25:CC28)</f>
        <v>1</v>
      </c>
      <c r="CF25" s="55" t="str">
        <f ca="1">OFFSET(BX25,MATCH(SMALL(CE25:CE28,ROW()-ROW(CE25)+1),CE25:CE28,0)-1,0)</f>
        <v>Bélgica</v>
      </c>
      <c r="CG25" s="18"/>
      <c r="CH25" s="18"/>
      <c r="CI25" s="55" t="str">
        <f t="shared" si="87"/>
        <v>Uruguay</v>
      </c>
      <c r="CJ25" s="33">
        <v>25</v>
      </c>
      <c r="CK25" s="33">
        <v>0</v>
      </c>
      <c r="CL25" s="33">
        <v>25</v>
      </c>
      <c r="CM25" s="33">
        <v>4.0000000000000001E-3</v>
      </c>
      <c r="CN25" s="55" t="str">
        <f t="shared" si="89"/>
        <v>Bélgica</v>
      </c>
      <c r="CO25" s="33">
        <v>26</v>
      </c>
      <c r="CP25" s="33">
        <v>14</v>
      </c>
      <c r="CQ25" s="33">
        <v>18</v>
      </c>
      <c r="CR25" s="59">
        <v>4.0000000000000001E-3</v>
      </c>
    </row>
    <row r="26" spans="1:96" ht="19" customHeight="1">
      <c r="A26" s="38"/>
      <c r="B26" s="60"/>
      <c r="C26" s="61" t="str">
        <f t="shared" ref="C26:CI27" si="112">'INPUTS DATA'!$B$16</f>
        <v>Inglaterra</v>
      </c>
      <c r="D26" s="102">
        <v>1</v>
      </c>
      <c r="E26" s="63" t="s">
        <v>39</v>
      </c>
      <c r="F26" s="102">
        <v>2</v>
      </c>
      <c r="G26" s="64" t="str">
        <f t="shared" ref="G26:CI28" si="113">'INPUTS DATA'!$B$17</f>
        <v>Italia</v>
      </c>
      <c r="H26" s="65"/>
      <c r="I26" s="66" t="s">
        <v>63</v>
      </c>
      <c r="J26" s="204">
        <v>41804</v>
      </c>
      <c r="K26" s="204"/>
      <c r="L26" s="214" t="s">
        <v>64</v>
      </c>
      <c r="M26" s="214"/>
      <c r="N26" s="67"/>
      <c r="O26" s="47">
        <v>1</v>
      </c>
      <c r="P26" s="48"/>
      <c r="Q26" s="49">
        <v>2</v>
      </c>
      <c r="R26" s="50"/>
      <c r="S26" s="60"/>
      <c r="T26" s="61" t="str">
        <f t="shared" ref="T26:CN27" si="114">'INPUTS DATA'!$B$32</f>
        <v>Rusia</v>
      </c>
      <c r="U26" s="62">
        <v>2</v>
      </c>
      <c r="V26" s="63" t="s">
        <v>39</v>
      </c>
      <c r="W26" s="62">
        <v>1</v>
      </c>
      <c r="X26" s="64" t="str">
        <f t="shared" ref="X26:CN28" si="115">'INPUTS DATA'!$B$33</f>
        <v>Corea del Sur</v>
      </c>
      <c r="Y26" s="96"/>
      <c r="Z26" s="66" t="s">
        <v>92</v>
      </c>
      <c r="AA26" s="204">
        <v>41807</v>
      </c>
      <c r="AB26" s="204"/>
      <c r="AC26" s="214" t="s">
        <v>55</v>
      </c>
      <c r="AD26" s="214"/>
      <c r="AE26" s="67"/>
      <c r="AF26" s="47">
        <v>1</v>
      </c>
      <c r="AG26" s="48"/>
      <c r="AH26" s="49">
        <v>1</v>
      </c>
      <c r="AI26" s="52"/>
      <c r="AJ26" s="53">
        <f t="shared" si="91"/>
        <v>5</v>
      </c>
      <c r="AK26" s="54" t="str">
        <f t="shared" si="92"/>
        <v>D</v>
      </c>
      <c r="AL26" s="33" t="str">
        <f t="shared" si="93"/>
        <v>V</v>
      </c>
      <c r="AM26" s="33" t="str">
        <f t="shared" si="94"/>
        <v>D</v>
      </c>
      <c r="AN26" s="33" t="str">
        <f t="shared" si="95"/>
        <v>E</v>
      </c>
      <c r="AO26" s="33">
        <f t="shared" si="96"/>
        <v>3</v>
      </c>
      <c r="AP26" s="33">
        <f t="shared" si="97"/>
        <v>0</v>
      </c>
      <c r="AQ26" s="33">
        <f t="shared" si="98"/>
        <v>2</v>
      </c>
      <c r="AR26" s="33">
        <f t="shared" si="99"/>
        <v>0</v>
      </c>
      <c r="AS26" s="18"/>
      <c r="AT26" s="18"/>
      <c r="AU26" s="18"/>
      <c r="AV26" s="18"/>
      <c r="AW26" s="18"/>
      <c r="AX26" s="34">
        <f t="shared" si="100"/>
        <v>-1</v>
      </c>
      <c r="AY26" s="33" t="str">
        <f t="shared" si="101"/>
        <v>Inglaterra</v>
      </c>
      <c r="AZ26" s="33">
        <f t="shared" si="102"/>
        <v>0</v>
      </c>
      <c r="BA26" s="33">
        <f t="shared" si="103"/>
        <v>3</v>
      </c>
      <c r="BB26" s="33" t="str">
        <f t="shared" si="104"/>
        <v>Italia</v>
      </c>
      <c r="BC26" s="34">
        <f t="shared" si="105"/>
        <v>1</v>
      </c>
      <c r="BD26" s="18"/>
      <c r="BE26" s="34">
        <f t="shared" si="106"/>
        <v>1</v>
      </c>
      <c r="BF26" s="33" t="str">
        <f t="shared" si="107"/>
        <v>Rusia</v>
      </c>
      <c r="BG26" s="33">
        <f t="shared" si="108"/>
        <v>3</v>
      </c>
      <c r="BH26" s="33">
        <f t="shared" si="109"/>
        <v>0</v>
      </c>
      <c r="BI26" s="33" t="str">
        <f t="shared" si="110"/>
        <v>Corea del Sur</v>
      </c>
      <c r="BJ26" s="33">
        <f t="shared" si="111"/>
        <v>-1</v>
      </c>
      <c r="BK26" s="18"/>
      <c r="BL26" s="33" t="s">
        <v>57</v>
      </c>
      <c r="BM26" s="55" t="str">
        <f t="shared" si="88"/>
        <v>Costa Rica</v>
      </c>
      <c r="BN26" s="33">
        <f>SUMIF(AY$25:AY$30,BM26,AZ$25:AZ$30)+SUMIF(BB$25:BB$30,BM26,BA$25:BA$30)</f>
        <v>0</v>
      </c>
      <c r="BO26" s="33">
        <f>SUMIF(AY$25:AY$30,BM26,AX$25:AX$30)+SUMIF(BB$25:BB$30,BM26,BC$25:BC$30)</f>
        <v>-6</v>
      </c>
      <c r="BP26" s="33">
        <f>SUMIF(C25:C30,BM26,D25:D30)+SUMIF(G25:G30,BM26,F25:F30)</f>
        <v>2</v>
      </c>
      <c r="BQ26" s="33">
        <f>CM26</f>
        <v>3.0000000000000001E-3</v>
      </c>
      <c r="BR26" s="58">
        <f>BS26+BQ26</f>
        <v>-1.3666666666666671E-2</v>
      </c>
      <c r="BS26" s="57">
        <v>-1.666666666666667E-2</v>
      </c>
      <c r="BT26" s="58">
        <f>RANK(BR26,BR25:BR28)</f>
        <v>4</v>
      </c>
      <c r="BU26" s="55" t="str">
        <f ca="1">OFFSET(BM25,MATCH(SMALL(BT25:BT28,ROW()-ROW(BT25)+1),BT25:BT28,0)-1,0)</f>
        <v>Italia</v>
      </c>
      <c r="BV26" s="18"/>
      <c r="BW26" s="33" t="s">
        <v>57</v>
      </c>
      <c r="BX26" s="55" t="str">
        <f t="shared" si="90"/>
        <v>Algeria</v>
      </c>
      <c r="BY26" s="33">
        <f>SUMIF(BF$25:BF$30,BX26,BG$25:BG$30)+SUMIF(BI$25:BI$30,BX26,BH$25:BH$30)</f>
        <v>2</v>
      </c>
      <c r="BZ26" s="33">
        <f>SUMIF(BF$25:BF$30,BX26,BE$25:BE$30)+SUMIF(BI$25:BI$30,BX26,BJ$25:BJ$30)</f>
        <v>-1</v>
      </c>
      <c r="CA26" s="33">
        <f>SUMIF(T25:T30,BX26,U25:U30)+SUMIF(X25:X30,BX26,W25:W30)</f>
        <v>3</v>
      </c>
      <c r="CB26" s="33">
        <f>CR26</f>
        <v>3.0000000000000001E-3</v>
      </c>
      <c r="CC26" s="58">
        <f>CD26+CB26</f>
        <v>3.0000000000000001E-3</v>
      </c>
      <c r="CD26" s="57"/>
      <c r="CE26" s="58">
        <f>RANK(CC26,CC25:CC28)</f>
        <v>2</v>
      </c>
      <c r="CF26" s="55" t="str">
        <f ca="1">OFFSET(BX25,MATCH(SMALL(CE25:CE28,ROW()-ROW(CE25)+1),CE25:CE28,0)-1,0)</f>
        <v>Algeria</v>
      </c>
      <c r="CG26" s="18"/>
      <c r="CH26" s="18"/>
      <c r="CI26" s="55" t="str">
        <f t="shared" si="88"/>
        <v>Costa Rica</v>
      </c>
      <c r="CJ26" s="33">
        <v>18</v>
      </c>
      <c r="CK26" s="33">
        <v>6</v>
      </c>
      <c r="CL26" s="33">
        <v>13</v>
      </c>
      <c r="CM26" s="33">
        <v>3.0000000000000001E-3</v>
      </c>
      <c r="CN26" s="55" t="str">
        <f t="shared" si="90"/>
        <v>Algeria</v>
      </c>
      <c r="CO26" s="33">
        <v>15</v>
      </c>
      <c r="CP26" s="33">
        <v>9</v>
      </c>
      <c r="CQ26" s="33">
        <v>13</v>
      </c>
      <c r="CR26" s="59">
        <v>3.0000000000000001E-3</v>
      </c>
    </row>
    <row r="27" spans="1:96" ht="19" customHeight="1">
      <c r="A27" s="38"/>
      <c r="B27" s="69"/>
      <c r="C27" s="61" t="str">
        <f t="shared" si="87"/>
        <v>Uruguay</v>
      </c>
      <c r="D27" s="102">
        <v>2</v>
      </c>
      <c r="E27" s="63" t="s">
        <v>39</v>
      </c>
      <c r="F27" s="102">
        <v>1</v>
      </c>
      <c r="G27" s="64" t="str">
        <f t="shared" si="112"/>
        <v>Inglaterra</v>
      </c>
      <c r="H27" s="65"/>
      <c r="I27" s="66" t="s">
        <v>41</v>
      </c>
      <c r="J27" s="204">
        <v>41809</v>
      </c>
      <c r="K27" s="204"/>
      <c r="L27" s="214" t="s">
        <v>55</v>
      </c>
      <c r="M27" s="214"/>
      <c r="N27" s="67"/>
      <c r="O27" s="47"/>
      <c r="P27" s="48"/>
      <c r="Q27" s="49"/>
      <c r="R27" s="50"/>
      <c r="S27" s="69"/>
      <c r="T27" s="61" t="str">
        <f t="shared" si="89"/>
        <v>Bélgica</v>
      </c>
      <c r="U27" s="62">
        <v>1</v>
      </c>
      <c r="V27" s="63" t="s">
        <v>39</v>
      </c>
      <c r="W27" s="62">
        <v>1</v>
      </c>
      <c r="X27" s="64" t="str">
        <f t="shared" si="114"/>
        <v>Rusia</v>
      </c>
      <c r="Y27" s="70"/>
      <c r="Z27" s="66" t="s">
        <v>71</v>
      </c>
      <c r="AA27" s="204">
        <v>41812</v>
      </c>
      <c r="AB27" s="204"/>
      <c r="AC27" s="214" t="s">
        <v>46</v>
      </c>
      <c r="AD27" s="214"/>
      <c r="AE27" s="67"/>
      <c r="AF27" s="47"/>
      <c r="AG27" s="48"/>
      <c r="AH27" s="49"/>
      <c r="AI27" s="52"/>
      <c r="AJ27" s="53" t="str">
        <f t="shared" si="91"/>
        <v/>
      </c>
      <c r="AK27" s="54" t="str">
        <f t="shared" si="92"/>
        <v>V</v>
      </c>
      <c r="AL27" s="33" t="str">
        <f t="shared" si="93"/>
        <v>E</v>
      </c>
      <c r="AM27" s="33" t="str">
        <f t="shared" si="94"/>
        <v>E</v>
      </c>
      <c r="AN27" s="33" t="str">
        <f t="shared" si="95"/>
        <v>E</v>
      </c>
      <c r="AO27" s="33" t="str">
        <f t="shared" si="96"/>
        <v/>
      </c>
      <c r="AP27" s="33" t="str">
        <f t="shared" si="97"/>
        <v/>
      </c>
      <c r="AQ27" s="33" t="str">
        <f t="shared" si="98"/>
        <v/>
      </c>
      <c r="AR27" s="33" t="str">
        <f t="shared" si="99"/>
        <v/>
      </c>
      <c r="AS27" s="18"/>
      <c r="AT27" s="18"/>
      <c r="AU27" s="18"/>
      <c r="AV27" s="18"/>
      <c r="AW27" s="18"/>
      <c r="AX27" s="34">
        <f t="shared" si="100"/>
        <v>1</v>
      </c>
      <c r="AY27" s="33" t="str">
        <f t="shared" si="101"/>
        <v>Uruguay</v>
      </c>
      <c r="AZ27" s="33">
        <f t="shared" si="102"/>
        <v>3</v>
      </c>
      <c r="BA27" s="33">
        <f t="shared" si="103"/>
        <v>0</v>
      </c>
      <c r="BB27" s="33" t="str">
        <f t="shared" si="104"/>
        <v>Inglaterra</v>
      </c>
      <c r="BC27" s="34">
        <f t="shared" si="105"/>
        <v>-1</v>
      </c>
      <c r="BD27" s="18"/>
      <c r="BE27" s="34">
        <f t="shared" si="106"/>
        <v>0</v>
      </c>
      <c r="BF27" s="33" t="str">
        <f t="shared" si="107"/>
        <v>Bélgica</v>
      </c>
      <c r="BG27" s="33">
        <f t="shared" si="108"/>
        <v>1</v>
      </c>
      <c r="BH27" s="33">
        <f t="shared" si="109"/>
        <v>1</v>
      </c>
      <c r="BI27" s="33" t="str">
        <f t="shared" si="110"/>
        <v>Rusia</v>
      </c>
      <c r="BJ27" s="33">
        <f t="shared" si="111"/>
        <v>0</v>
      </c>
      <c r="BK27" s="18"/>
      <c r="BL27" s="33" t="s">
        <v>62</v>
      </c>
      <c r="BM27" s="55" t="str">
        <f t="shared" si="112"/>
        <v>Inglaterra</v>
      </c>
      <c r="BN27" s="33">
        <f>SUMIF(AY$25:AY$30,BM27,AZ$25:AZ$30)+SUMIF(BB$25:BB$30,BM27,BA$25:BA$30)</f>
        <v>3</v>
      </c>
      <c r="BO27" s="33">
        <f>SUMIF(AY$25:AY$30,BM27,AX$25:AX$30)+SUMIF(BB$25:BB$30,BM27,BC$25:BC$30)</f>
        <v>0</v>
      </c>
      <c r="BP27" s="33">
        <f>SUMIF(C25:C30,BM27,D25:D30)+SUMIF(G25:G30,BM27,F25:F30)</f>
        <v>4</v>
      </c>
      <c r="BQ27" s="33">
        <f>CM27</f>
        <v>2E-3</v>
      </c>
      <c r="BR27" s="58">
        <f>BS27+BQ27</f>
        <v>0.4372380952380952</v>
      </c>
      <c r="BS27" s="57">
        <v>0.4352380952380952</v>
      </c>
      <c r="BT27" s="58">
        <f>RANK(BR27,BR25:BR28)</f>
        <v>3</v>
      </c>
      <c r="BU27" s="55" t="str">
        <f ca="1">OFFSET(BM25,MATCH(SMALL(BT25:BT28,ROW()-ROW(BT25)+1),BT25:BT28,0)-1,0)</f>
        <v>Inglaterra</v>
      </c>
      <c r="BV27" s="18"/>
      <c r="BW27" s="33" t="s">
        <v>62</v>
      </c>
      <c r="BX27" s="55" t="str">
        <f t="shared" si="114"/>
        <v>Rusia</v>
      </c>
      <c r="BY27" s="33">
        <f>SUMIF(BF$25:BF$30,BX27,BG$25:BG$30)+SUMIF(BI$25:BI$30,BX27,BH$25:BH$30)</f>
        <v>7</v>
      </c>
      <c r="BZ27" s="33">
        <f>SUMIF(BF$25:BF$30,BX27,BE$25:BE$30)+SUMIF(BI$25:BI$30,BX27,BJ$25:BJ$30)</f>
        <v>2</v>
      </c>
      <c r="CA27" s="33">
        <f>SUMIF(T25:T30,BX27,U25:U30)+SUMIF(X25:X30,BX27,W25:W30)</f>
        <v>5</v>
      </c>
      <c r="CB27" s="33">
        <f>CR27</f>
        <v>2E-3</v>
      </c>
      <c r="CC27" s="58">
        <f>CD27+CB27</f>
        <v>2E-3</v>
      </c>
      <c r="CD27" s="57"/>
      <c r="CE27" s="58">
        <f>RANK(CC27,CC25:CC28)</f>
        <v>3</v>
      </c>
      <c r="CF27" s="55" t="str">
        <f ca="1">OFFSET(BX25,MATCH(SMALL(CE25:CE28,ROW()-ROW(CE25)+1),CE25:CE28,0)-1,0)</f>
        <v>Rusia</v>
      </c>
      <c r="CG27" s="18"/>
      <c r="CH27" s="18"/>
      <c r="CI27" s="55" t="str">
        <f t="shared" si="112"/>
        <v>Inglaterra</v>
      </c>
      <c r="CJ27" s="33">
        <v>22</v>
      </c>
      <c r="CK27" s="33">
        <v>27</v>
      </c>
      <c r="CL27" s="33">
        <v>31</v>
      </c>
      <c r="CM27" s="33">
        <v>2E-3</v>
      </c>
      <c r="CN27" s="55" t="str">
        <f t="shared" si="114"/>
        <v>Rusia</v>
      </c>
      <c r="CO27" s="33">
        <v>22</v>
      </c>
      <c r="CP27" s="33">
        <v>15</v>
      </c>
      <c r="CQ27" s="33">
        <v>20</v>
      </c>
      <c r="CR27" s="59">
        <v>2E-3</v>
      </c>
    </row>
    <row r="28" spans="1:96" ht="19" customHeight="1">
      <c r="A28" s="38"/>
      <c r="B28" s="71"/>
      <c r="C28" s="61" t="str">
        <f>'INPUTS DATA'!$B$17</f>
        <v>Italia</v>
      </c>
      <c r="D28" s="102">
        <v>3</v>
      </c>
      <c r="E28" s="63" t="s">
        <v>39</v>
      </c>
      <c r="F28" s="102">
        <v>1</v>
      </c>
      <c r="G28" s="64" t="str">
        <f>'INPUTS DATA'!$B$15</f>
        <v>Costa Rica</v>
      </c>
      <c r="H28" s="65"/>
      <c r="I28" s="66" t="s">
        <v>70</v>
      </c>
      <c r="J28" s="204">
        <v>41810</v>
      </c>
      <c r="K28" s="204"/>
      <c r="L28" s="214" t="s">
        <v>46</v>
      </c>
      <c r="M28" s="214"/>
      <c r="N28" s="67"/>
      <c r="O28" s="47"/>
      <c r="P28" s="48"/>
      <c r="Q28" s="49"/>
      <c r="R28" s="50"/>
      <c r="S28" s="71"/>
      <c r="T28" s="61" t="str">
        <f>'INPUTS DATA'!$B$33</f>
        <v>Corea del Sur</v>
      </c>
      <c r="U28" s="62">
        <v>1</v>
      </c>
      <c r="V28" s="63" t="s">
        <v>39</v>
      </c>
      <c r="W28" s="62">
        <v>1</v>
      </c>
      <c r="X28" s="64" t="str">
        <f>'INPUTS DATA'!$B$31</f>
        <v>Algeria</v>
      </c>
      <c r="Y28" s="72"/>
      <c r="Z28" s="66" t="s">
        <v>54</v>
      </c>
      <c r="AA28" s="204">
        <v>41812</v>
      </c>
      <c r="AB28" s="204"/>
      <c r="AC28" s="214" t="s">
        <v>55</v>
      </c>
      <c r="AD28" s="214"/>
      <c r="AE28" s="67"/>
      <c r="AF28" s="47"/>
      <c r="AG28" s="48"/>
      <c r="AH28" s="49"/>
      <c r="AI28" s="52"/>
      <c r="AJ28" s="53" t="str">
        <f t="shared" si="91"/>
        <v/>
      </c>
      <c r="AK28" s="54" t="str">
        <f t="shared" si="92"/>
        <v>V</v>
      </c>
      <c r="AL28" s="33" t="str">
        <f t="shared" si="93"/>
        <v>E</v>
      </c>
      <c r="AM28" s="33" t="str">
        <f t="shared" si="94"/>
        <v>E</v>
      </c>
      <c r="AN28" s="33" t="str">
        <f t="shared" si="95"/>
        <v>E</v>
      </c>
      <c r="AO28" s="33" t="str">
        <f t="shared" si="96"/>
        <v/>
      </c>
      <c r="AP28" s="33" t="str">
        <f t="shared" si="97"/>
        <v/>
      </c>
      <c r="AQ28" s="33" t="str">
        <f t="shared" si="98"/>
        <v/>
      </c>
      <c r="AR28" s="33" t="str">
        <f t="shared" si="99"/>
        <v/>
      </c>
      <c r="AS28" s="18"/>
      <c r="AT28" s="18"/>
      <c r="AU28" s="18"/>
      <c r="AV28" s="18"/>
      <c r="AW28" s="18"/>
      <c r="AX28" s="34">
        <f t="shared" si="100"/>
        <v>2</v>
      </c>
      <c r="AY28" s="33" t="str">
        <f t="shared" si="101"/>
        <v>Italia</v>
      </c>
      <c r="AZ28" s="33">
        <f t="shared" si="102"/>
        <v>3</v>
      </c>
      <c r="BA28" s="33">
        <f t="shared" si="103"/>
        <v>0</v>
      </c>
      <c r="BB28" s="33" t="str">
        <f t="shared" si="104"/>
        <v>Costa Rica</v>
      </c>
      <c r="BC28" s="34">
        <f t="shared" si="105"/>
        <v>-2</v>
      </c>
      <c r="BD28" s="18"/>
      <c r="BE28" s="34">
        <f t="shared" si="106"/>
        <v>0</v>
      </c>
      <c r="BF28" s="33" t="str">
        <f t="shared" si="107"/>
        <v>Corea del Sur</v>
      </c>
      <c r="BG28" s="33">
        <f t="shared" si="108"/>
        <v>1</v>
      </c>
      <c r="BH28" s="33">
        <f t="shared" si="109"/>
        <v>1</v>
      </c>
      <c r="BI28" s="33" t="str">
        <f t="shared" si="110"/>
        <v>Algeria</v>
      </c>
      <c r="BJ28" s="33">
        <f t="shared" si="111"/>
        <v>0</v>
      </c>
      <c r="BK28" s="18"/>
      <c r="BL28" s="33" t="s">
        <v>68</v>
      </c>
      <c r="BM28" s="55" t="str">
        <f t="shared" si="113"/>
        <v>Italia</v>
      </c>
      <c r="BN28" s="33">
        <f>SUMIF(AY$25:AY$30,BM28,AZ$25:AZ$30)+SUMIF(BB$25:BB$30,BM28,BA$25:BA$30)</f>
        <v>7</v>
      </c>
      <c r="BO28" s="33">
        <f>SUMIF(AY$25:AY$30,BM28,AX$25:AX$30)+SUMIF(BB$25:BB$30,BM28,BC$25:BC$30)</f>
        <v>3</v>
      </c>
      <c r="BP28" s="33">
        <f>SUMIF(C25:C30,BM28,D25:D30)+SUMIF(G25:G30,BM28,F25:F30)</f>
        <v>6</v>
      </c>
      <c r="BQ28" s="33">
        <f>CM28</f>
        <v>1E-3</v>
      </c>
      <c r="BR28" s="58">
        <f>BS28+BQ28</f>
        <v>1.0209999999999999</v>
      </c>
      <c r="BS28" s="57">
        <v>1.02</v>
      </c>
      <c r="BT28" s="58">
        <f>RANK(BR28,BR25:BR28)</f>
        <v>2</v>
      </c>
      <c r="BU28" s="55" t="str">
        <f ca="1">OFFSET(BM25,MATCH(SMALL(BT25:BT28,ROW()-ROW(BT25)+1),BT25:BT28,0)-1,0)</f>
        <v>Costa Rica</v>
      </c>
      <c r="BV28" s="18"/>
      <c r="BW28" s="33" t="s">
        <v>68</v>
      </c>
      <c r="BX28" s="55" t="str">
        <f t="shared" si="115"/>
        <v>Corea del Sur</v>
      </c>
      <c r="BY28" s="33">
        <f>SUMIF(BF$25:BF$30,BX28,BG$25:BG$30)+SUMIF(BI$25:BI$30,BX28,BH$25:BH$30)</f>
        <v>1</v>
      </c>
      <c r="BZ28" s="33">
        <f>SUMIF(BF$25:BF$30,BX28,BE$25:BE$30)+SUMIF(BI$25:BI$30,BX28,BJ$25:BJ$30)</f>
        <v>-2</v>
      </c>
      <c r="CA28" s="33">
        <f>SUMIF(T25:T30,BX28,U25:U30)+SUMIF(X25:X30,BX28,W25:W30)</f>
        <v>3</v>
      </c>
      <c r="CB28" s="33">
        <f>CR28</f>
        <v>1E-3</v>
      </c>
      <c r="CC28" s="58">
        <f>CD28+CB28</f>
        <v>1E-3</v>
      </c>
      <c r="CD28" s="57"/>
      <c r="CE28" s="58">
        <f>RANK(CC28,CC25:CC28)</f>
        <v>4</v>
      </c>
      <c r="CF28" s="55" t="str">
        <f ca="1">OFFSET(BX25,MATCH(SMALL(CE25:CE28,ROW()-ROW(CE25)+1),CE25:CE28,0)-1,0)</f>
        <v>Corea del Sur</v>
      </c>
      <c r="CG28" s="18"/>
      <c r="CH28" s="18"/>
      <c r="CI28" s="55" t="str">
        <f t="shared" si="113"/>
        <v>Italia</v>
      </c>
      <c r="CJ28" s="33">
        <v>22</v>
      </c>
      <c r="CK28" s="33">
        <v>10</v>
      </c>
      <c r="CL28" s="33">
        <v>19</v>
      </c>
      <c r="CM28" s="33">
        <v>1E-3</v>
      </c>
      <c r="CN28" s="55" t="str">
        <f t="shared" si="115"/>
        <v>Corea del Sur</v>
      </c>
      <c r="CO28" s="33">
        <v>14</v>
      </c>
      <c r="CP28" s="33">
        <v>6</v>
      </c>
      <c r="CQ28" s="33">
        <v>13</v>
      </c>
      <c r="CR28" s="59">
        <v>1E-3</v>
      </c>
    </row>
    <row r="29" spans="1:96" ht="19" customHeight="1">
      <c r="A29" s="38"/>
      <c r="B29" s="60"/>
      <c r="C29" s="61" t="str">
        <f>'INPUTS DATA'!$B$17</f>
        <v>Italia</v>
      </c>
      <c r="D29" s="102">
        <v>1</v>
      </c>
      <c r="E29" s="63" t="s">
        <v>39</v>
      </c>
      <c r="F29" s="102">
        <v>1</v>
      </c>
      <c r="G29" s="64" t="str">
        <f>'INPUTS DATA'!$B$14</f>
        <v>Uruguay</v>
      </c>
      <c r="H29" s="65"/>
      <c r="I29" s="66" t="s">
        <v>51</v>
      </c>
      <c r="J29" s="204">
        <v>41814</v>
      </c>
      <c r="K29" s="204"/>
      <c r="L29" s="214" t="s">
        <v>46</v>
      </c>
      <c r="M29" s="214"/>
      <c r="N29" s="67"/>
      <c r="O29" s="47"/>
      <c r="P29" s="48"/>
      <c r="Q29" s="49"/>
      <c r="R29" s="50"/>
      <c r="S29" s="60"/>
      <c r="T29" s="61" t="str">
        <f>'INPUTS DATA'!$B$33</f>
        <v>Corea del Sur</v>
      </c>
      <c r="U29" s="62">
        <v>1</v>
      </c>
      <c r="V29" s="63" t="s">
        <v>39</v>
      </c>
      <c r="W29" s="62">
        <v>2</v>
      </c>
      <c r="X29" s="64" t="str">
        <f>'INPUTS DATA'!$B$30</f>
        <v>Bélgica</v>
      </c>
      <c r="Y29" s="96"/>
      <c r="Z29" s="66" t="s">
        <v>41</v>
      </c>
      <c r="AA29" s="204">
        <v>41816</v>
      </c>
      <c r="AB29" s="204"/>
      <c r="AC29" s="214" t="s">
        <v>42</v>
      </c>
      <c r="AD29" s="214"/>
      <c r="AE29" s="67"/>
      <c r="AF29" s="47"/>
      <c r="AG29" s="48"/>
      <c r="AH29" s="49"/>
      <c r="AI29" s="52"/>
      <c r="AJ29" s="53" t="str">
        <f t="shared" si="91"/>
        <v/>
      </c>
      <c r="AK29" s="54" t="str">
        <f t="shared" si="92"/>
        <v>E</v>
      </c>
      <c r="AL29" s="33" t="str">
        <f t="shared" si="93"/>
        <v>D</v>
      </c>
      <c r="AM29" s="33" t="str">
        <f t="shared" si="94"/>
        <v>E</v>
      </c>
      <c r="AN29" s="33" t="str">
        <f t="shared" si="95"/>
        <v>E</v>
      </c>
      <c r="AO29" s="33" t="str">
        <f t="shared" si="96"/>
        <v/>
      </c>
      <c r="AP29" s="33" t="str">
        <f t="shared" si="97"/>
        <v/>
      </c>
      <c r="AQ29" s="33" t="str">
        <f t="shared" si="98"/>
        <v/>
      </c>
      <c r="AR29" s="33" t="str">
        <f t="shared" si="99"/>
        <v/>
      </c>
      <c r="AS29" s="18"/>
      <c r="AT29" s="18"/>
      <c r="AU29" s="18"/>
      <c r="AV29" s="18"/>
      <c r="AW29" s="18"/>
      <c r="AX29" s="34">
        <f t="shared" si="100"/>
        <v>0</v>
      </c>
      <c r="AY29" s="33" t="str">
        <f t="shared" si="101"/>
        <v>Italia</v>
      </c>
      <c r="AZ29" s="33">
        <f t="shared" si="102"/>
        <v>1</v>
      </c>
      <c r="BA29" s="33">
        <f t="shared" si="103"/>
        <v>1</v>
      </c>
      <c r="BB29" s="33" t="str">
        <f t="shared" si="104"/>
        <v>Uruguay</v>
      </c>
      <c r="BC29" s="34">
        <f t="shared" si="105"/>
        <v>0</v>
      </c>
      <c r="BD29" s="18"/>
      <c r="BE29" s="34">
        <f t="shared" si="106"/>
        <v>-1</v>
      </c>
      <c r="BF29" s="33" t="str">
        <f t="shared" si="107"/>
        <v>Corea del Sur</v>
      </c>
      <c r="BG29" s="33">
        <f t="shared" si="108"/>
        <v>0</v>
      </c>
      <c r="BH29" s="33">
        <f t="shared" si="109"/>
        <v>3</v>
      </c>
      <c r="BI29" s="33" t="str">
        <f t="shared" si="110"/>
        <v>Bélgica</v>
      </c>
      <c r="BJ29" s="33">
        <f t="shared" si="111"/>
        <v>1</v>
      </c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03"/>
      <c r="CJ29" s="33"/>
      <c r="CK29" s="33"/>
      <c r="CL29" s="33"/>
      <c r="CM29" s="18"/>
      <c r="CN29" s="103"/>
      <c r="CO29" s="33"/>
      <c r="CP29" s="33"/>
      <c r="CQ29" s="33"/>
      <c r="CR29" s="23"/>
    </row>
    <row r="30" spans="1:96" ht="19" customHeight="1">
      <c r="A30" s="38"/>
      <c r="B30" s="69"/>
      <c r="C30" s="61" t="str">
        <f>'INPUTS DATA'!$B$15</f>
        <v>Costa Rica</v>
      </c>
      <c r="D30" s="102">
        <v>0</v>
      </c>
      <c r="E30" s="63" t="s">
        <v>39</v>
      </c>
      <c r="F30" s="102">
        <v>2</v>
      </c>
      <c r="G30" s="64" t="str">
        <f>'INPUTS DATA'!$B$16</f>
        <v>Inglaterra</v>
      </c>
      <c r="H30" s="65"/>
      <c r="I30" s="66" t="s">
        <v>95</v>
      </c>
      <c r="J30" s="204">
        <v>41814</v>
      </c>
      <c r="K30" s="204"/>
      <c r="L30" s="214" t="s">
        <v>46</v>
      </c>
      <c r="M30" s="214"/>
      <c r="N30" s="67"/>
      <c r="O30" s="47"/>
      <c r="P30" s="48"/>
      <c r="Q30" s="49"/>
      <c r="R30" s="50"/>
      <c r="S30" s="69"/>
      <c r="T30" s="61" t="str">
        <f>'INPUTS DATA'!$B$31</f>
        <v>Algeria</v>
      </c>
      <c r="U30" s="62">
        <v>1</v>
      </c>
      <c r="V30" s="63" t="s">
        <v>39</v>
      </c>
      <c r="W30" s="62">
        <v>2</v>
      </c>
      <c r="X30" s="64" t="str">
        <f>'INPUTS DATA'!$B$32</f>
        <v>Rusia</v>
      </c>
      <c r="Y30" s="70"/>
      <c r="Z30" s="66" t="s">
        <v>65</v>
      </c>
      <c r="AA30" s="204">
        <v>41816</v>
      </c>
      <c r="AB30" s="204"/>
      <c r="AC30" s="214" t="s">
        <v>42</v>
      </c>
      <c r="AD30" s="214"/>
      <c r="AE30" s="67"/>
      <c r="AF30" s="47"/>
      <c r="AG30" s="48"/>
      <c r="AH30" s="49"/>
      <c r="AI30" s="52"/>
      <c r="AJ30" s="83" t="str">
        <f t="shared" si="91"/>
        <v/>
      </c>
      <c r="AK30" s="54" t="str">
        <f t="shared" si="92"/>
        <v>D</v>
      </c>
      <c r="AL30" s="33" t="str">
        <f t="shared" si="93"/>
        <v>D</v>
      </c>
      <c r="AM30" s="33" t="str">
        <f t="shared" si="94"/>
        <v>E</v>
      </c>
      <c r="AN30" s="33" t="str">
        <f t="shared" si="95"/>
        <v>E</v>
      </c>
      <c r="AO30" s="33" t="str">
        <f t="shared" si="96"/>
        <v/>
      </c>
      <c r="AP30" s="33" t="str">
        <f t="shared" si="97"/>
        <v/>
      </c>
      <c r="AQ30" s="33" t="str">
        <f t="shared" si="98"/>
        <v/>
      </c>
      <c r="AR30" s="33" t="str">
        <f t="shared" si="99"/>
        <v/>
      </c>
      <c r="AS30" s="18"/>
      <c r="AT30" s="18"/>
      <c r="AU30" s="18"/>
      <c r="AV30" s="18"/>
      <c r="AW30" s="18"/>
      <c r="AX30" s="34">
        <f t="shared" si="100"/>
        <v>-2</v>
      </c>
      <c r="AY30" s="33" t="str">
        <f t="shared" si="101"/>
        <v>Costa Rica</v>
      </c>
      <c r="AZ30" s="33">
        <f t="shared" si="102"/>
        <v>0</v>
      </c>
      <c r="BA30" s="33">
        <f t="shared" si="103"/>
        <v>3</v>
      </c>
      <c r="BB30" s="33" t="str">
        <f t="shared" si="104"/>
        <v>Inglaterra</v>
      </c>
      <c r="BC30" s="34">
        <f t="shared" si="105"/>
        <v>2</v>
      </c>
      <c r="BD30" s="18"/>
      <c r="BE30" s="34">
        <f t="shared" si="106"/>
        <v>-1</v>
      </c>
      <c r="BF30" s="33" t="str">
        <f t="shared" si="107"/>
        <v>Algeria</v>
      </c>
      <c r="BG30" s="33">
        <f t="shared" si="108"/>
        <v>0</v>
      </c>
      <c r="BH30" s="33">
        <f t="shared" si="109"/>
        <v>3</v>
      </c>
      <c r="BI30" s="33" t="str">
        <f t="shared" si="110"/>
        <v>Rusia</v>
      </c>
      <c r="BJ30" s="33">
        <f t="shared" si="111"/>
        <v>1</v>
      </c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73"/>
      <c r="CJ30" s="33"/>
      <c r="CK30" s="33"/>
      <c r="CL30" s="33"/>
      <c r="CM30" s="18"/>
      <c r="CN30" s="73"/>
      <c r="CO30" s="33"/>
      <c r="CP30" s="33"/>
      <c r="CQ30" s="33"/>
      <c r="CR30" s="23"/>
    </row>
    <row r="31" spans="1:96" ht="16" customHeight="1">
      <c r="A31" s="24"/>
      <c r="B31" s="104"/>
      <c r="C31" s="105"/>
      <c r="D31" s="106"/>
      <c r="E31" s="106"/>
      <c r="F31" s="106"/>
      <c r="G31" s="106"/>
      <c r="H31" s="106"/>
      <c r="I31" s="106"/>
      <c r="J31" s="106"/>
      <c r="K31" s="106"/>
      <c r="L31" s="106"/>
      <c r="M31" s="106"/>
      <c r="N31" s="107"/>
      <c r="O31" s="108"/>
      <c r="P31" s="109"/>
      <c r="Q31" s="110"/>
      <c r="R31" s="111"/>
      <c r="S31" s="104"/>
      <c r="T31" s="106"/>
      <c r="U31" s="106"/>
      <c r="V31" s="106"/>
      <c r="W31" s="106"/>
      <c r="X31" s="106"/>
      <c r="Y31" s="112"/>
      <c r="Z31" s="106"/>
      <c r="AA31" s="106"/>
      <c r="AB31" s="106"/>
      <c r="AC31" s="106"/>
      <c r="AD31" s="106"/>
      <c r="AE31" s="107"/>
      <c r="AF31" s="113"/>
      <c r="AG31" s="98"/>
      <c r="AH31" s="114"/>
      <c r="AI31" s="90"/>
      <c r="AJ31" s="115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18"/>
      <c r="AZ31" s="18"/>
      <c r="BA31" s="18"/>
      <c r="BB31" s="18"/>
      <c r="BC31" s="18"/>
      <c r="BD31" s="18"/>
      <c r="BE31" s="18"/>
      <c r="BF31" s="33"/>
      <c r="BG31" s="33"/>
      <c r="BH31" s="33"/>
      <c r="BI31" s="33"/>
      <c r="BJ31" s="33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73"/>
      <c r="CJ31" s="33"/>
      <c r="CK31" s="33"/>
      <c r="CL31" s="33"/>
      <c r="CM31" s="18"/>
      <c r="CN31" s="73"/>
      <c r="CO31" s="33"/>
      <c r="CP31" s="33"/>
      <c r="CQ31" s="33"/>
      <c r="CR31" s="23"/>
    </row>
    <row r="32" spans="1:96" ht="16" customHeight="1">
      <c r="A32" s="116"/>
      <c r="B32" s="117"/>
      <c r="C32" s="118"/>
      <c r="D32" s="117"/>
      <c r="E32" s="117"/>
      <c r="F32" s="117"/>
      <c r="G32" s="117"/>
      <c r="H32" s="117"/>
      <c r="I32" s="117"/>
      <c r="J32" s="119"/>
      <c r="K32" s="119"/>
      <c r="L32" s="120"/>
      <c r="M32" s="120"/>
      <c r="N32" s="120"/>
      <c r="O32" s="121"/>
      <c r="P32" s="121"/>
      <c r="Q32" s="121"/>
      <c r="R32" s="121"/>
      <c r="S32" s="119"/>
      <c r="T32" s="120"/>
      <c r="U32" s="122"/>
      <c r="V32" s="122"/>
      <c r="W32" s="122"/>
      <c r="X32" s="122"/>
      <c r="Y32" s="117"/>
      <c r="Z32" s="120"/>
      <c r="AA32" s="120"/>
      <c r="AB32" s="120"/>
      <c r="AC32" s="120"/>
      <c r="AD32" s="120"/>
      <c r="AE32" s="120"/>
      <c r="AF32" s="90"/>
      <c r="AG32" s="98"/>
      <c r="AH32" s="90"/>
      <c r="AI32" s="90"/>
      <c r="AJ32" s="90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73"/>
      <c r="CJ32" s="33"/>
      <c r="CK32" s="33"/>
      <c r="CL32" s="33"/>
      <c r="CM32" s="18"/>
      <c r="CN32" s="73"/>
      <c r="CO32" s="33"/>
      <c r="CP32" s="33"/>
      <c r="CQ32" s="33"/>
      <c r="CR32" s="23"/>
    </row>
    <row r="33" spans="1:96" ht="16" customHeight="1">
      <c r="A33" s="123"/>
      <c r="B33" s="124"/>
      <c r="C33" s="125"/>
      <c r="D33" s="124"/>
      <c r="E33" s="124"/>
      <c r="F33" s="124"/>
      <c r="G33" s="124"/>
      <c r="H33" s="124"/>
      <c r="I33" s="126"/>
      <c r="J33" s="223" t="s">
        <v>140</v>
      </c>
      <c r="K33" s="203"/>
      <c r="L33" s="203"/>
      <c r="M33" s="203"/>
      <c r="N33" s="203"/>
      <c r="O33" s="203"/>
      <c r="P33" s="203"/>
      <c r="Q33" s="203"/>
      <c r="R33" s="203"/>
      <c r="S33" s="203"/>
      <c r="T33" s="224"/>
      <c r="U33" s="127"/>
      <c r="V33" s="128" t="s">
        <v>141</v>
      </c>
      <c r="W33" s="129"/>
      <c r="X33" s="130"/>
      <c r="Y33" s="100"/>
      <c r="Z33" s="25" t="s">
        <v>8</v>
      </c>
      <c r="AA33" s="202" t="s">
        <v>9</v>
      </c>
      <c r="AB33" s="203"/>
      <c r="AC33" s="202" t="s">
        <v>10</v>
      </c>
      <c r="AD33" s="203"/>
      <c r="AE33" s="28"/>
      <c r="AF33" s="131"/>
      <c r="AG33" s="132"/>
      <c r="AH33" s="133"/>
      <c r="AI33" s="134"/>
      <c r="AJ33" s="135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18"/>
      <c r="AZ33" s="18"/>
      <c r="BA33" s="18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73"/>
      <c r="CJ33" s="33"/>
      <c r="CK33" s="33"/>
      <c r="CL33" s="33"/>
      <c r="CM33" s="18"/>
      <c r="CN33" s="73"/>
      <c r="CO33" s="33"/>
      <c r="CP33" s="33"/>
      <c r="CQ33" s="33"/>
      <c r="CR33" s="23"/>
    </row>
    <row r="34" spans="1:96" ht="16" customHeight="1">
      <c r="A34" s="123"/>
      <c r="B34" s="34"/>
      <c r="C34" s="136" t="str">
        <f t="shared" ref="C34:C41" ca="1" si="116">IF(O34="","",IF(O34&gt;Q34,J34,IF(AND(O34=Q34,U34&gt;W34),J34,R34)))</f>
        <v>Brasil</v>
      </c>
      <c r="D34" s="34"/>
      <c r="E34" s="34"/>
      <c r="F34" s="34"/>
      <c r="G34" s="34"/>
      <c r="H34" s="124"/>
      <c r="I34" s="126"/>
      <c r="J34" s="235" t="str">
        <f ca="1">IF(F9="","",BU4)</f>
        <v>Brasil</v>
      </c>
      <c r="K34" s="232"/>
      <c r="L34" s="232"/>
      <c r="M34" s="232"/>
      <c r="N34" s="236"/>
      <c r="O34" s="41">
        <v>3</v>
      </c>
      <c r="P34" s="42" t="s">
        <v>39</v>
      </c>
      <c r="Q34" s="41">
        <v>2</v>
      </c>
      <c r="R34" s="231" t="str">
        <f ca="1">IF(F16="","",BU12)</f>
        <v>Holanda</v>
      </c>
      <c r="S34" s="232"/>
      <c r="T34" s="233"/>
      <c r="U34" s="137"/>
      <c r="V34" s="138" t="s">
        <v>39</v>
      </c>
      <c r="W34" s="139"/>
      <c r="X34" s="140">
        <v>1</v>
      </c>
      <c r="Y34" s="141"/>
      <c r="Z34" s="142" t="s">
        <v>95</v>
      </c>
      <c r="AA34" s="218">
        <v>41818</v>
      </c>
      <c r="AB34" s="218"/>
      <c r="AC34" s="219" t="s">
        <v>46</v>
      </c>
      <c r="AD34" s="219"/>
      <c r="AE34" s="143"/>
      <c r="AF34" s="49"/>
      <c r="AG34" s="48"/>
      <c r="AH34" s="49"/>
      <c r="AI34" s="52"/>
      <c r="AJ34" s="144" t="str">
        <f t="shared" ref="AJ34:AJ41" si="117">IF(OR(AF34="",AH34=""),"",SUM(AO34,AQ34))</f>
        <v/>
      </c>
      <c r="AK34" s="54" t="str">
        <f t="shared" ref="AK34:AK41" si="118">IF(O34&gt;Q34,"V",IF(O34=Q34,"E","D"))</f>
        <v>V</v>
      </c>
      <c r="AL34" s="18"/>
      <c r="AM34" s="33" t="str">
        <f t="shared" ref="AM34:AM41" si="119">IF(AF34&gt;AH34,"V",IF(AF34=AH34,"E","D"))</f>
        <v>E</v>
      </c>
      <c r="AN34" s="18"/>
      <c r="AO34" s="33" t="str">
        <f t="shared" ref="AO34:AO41" si="120">IF(OR(AF34="",AH34=""),"",IF(AK34=AM34,$AV$4,0))</f>
        <v/>
      </c>
      <c r="AP34" s="33"/>
      <c r="AQ34" s="33" t="str">
        <f t="shared" ref="AQ34:AQ41" si="121">IF(OR(AF34="",AH34=""),"",IF(AND(O34=AF34,Q34=AH34),$AW$4,0))</f>
        <v/>
      </c>
      <c r="AR34" s="33"/>
      <c r="AS34" s="18"/>
      <c r="AT34" s="18"/>
      <c r="AU34" s="18"/>
      <c r="AV34" s="18"/>
      <c r="AW34" s="18"/>
      <c r="AX34" s="18"/>
      <c r="AY34" s="18"/>
      <c r="AZ34" s="18"/>
      <c r="BA34" s="18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23"/>
    </row>
    <row r="35" spans="1:96" ht="16" customHeight="1">
      <c r="A35" s="123"/>
      <c r="B35" s="34"/>
      <c r="C35" s="136" t="str">
        <f t="shared" ca="1" si="116"/>
        <v>Italia</v>
      </c>
      <c r="D35" s="34"/>
      <c r="E35" s="34"/>
      <c r="F35" s="34"/>
      <c r="G35" s="34"/>
      <c r="H35" s="124"/>
      <c r="I35" s="126"/>
      <c r="J35" s="206" t="str">
        <f ca="1">IF(F23="","",BU18)</f>
        <v>Colombia</v>
      </c>
      <c r="K35" s="207"/>
      <c r="L35" s="207"/>
      <c r="M35" s="207"/>
      <c r="N35" s="208"/>
      <c r="O35" s="62">
        <v>1</v>
      </c>
      <c r="P35" s="63" t="s">
        <v>39</v>
      </c>
      <c r="Q35" s="62">
        <v>2</v>
      </c>
      <c r="R35" s="209" t="str">
        <f ca="1">IF(F30="","",BU26)</f>
        <v>Italia</v>
      </c>
      <c r="S35" s="207"/>
      <c r="T35" s="210"/>
      <c r="U35" s="137"/>
      <c r="V35" s="138" t="s">
        <v>39</v>
      </c>
      <c r="W35" s="139"/>
      <c r="X35" s="140" t="s">
        <v>57</v>
      </c>
      <c r="Y35" s="141"/>
      <c r="Z35" s="145" t="s">
        <v>71</v>
      </c>
      <c r="AA35" s="217">
        <v>41818</v>
      </c>
      <c r="AB35" s="217"/>
      <c r="AC35" s="198" t="s">
        <v>42</v>
      </c>
      <c r="AD35" s="198"/>
      <c r="AE35" s="146"/>
      <c r="AF35" s="49"/>
      <c r="AG35" s="48"/>
      <c r="AH35" s="49"/>
      <c r="AI35" s="52"/>
      <c r="AJ35" s="147" t="str">
        <f t="shared" si="117"/>
        <v/>
      </c>
      <c r="AK35" s="54" t="str">
        <f t="shared" si="118"/>
        <v>D</v>
      </c>
      <c r="AL35" s="18"/>
      <c r="AM35" s="33" t="str">
        <f t="shared" si="119"/>
        <v>E</v>
      </c>
      <c r="AN35" s="18"/>
      <c r="AO35" s="33" t="str">
        <f t="shared" si="120"/>
        <v/>
      </c>
      <c r="AP35" s="33"/>
      <c r="AQ35" s="33" t="str">
        <f t="shared" si="121"/>
        <v/>
      </c>
      <c r="AR35" s="33"/>
      <c r="AS35" s="18"/>
      <c r="AT35" s="18"/>
      <c r="AU35" s="18"/>
      <c r="AV35" s="18"/>
      <c r="AW35" s="18"/>
      <c r="AX35" s="18"/>
      <c r="AY35" s="18"/>
      <c r="AZ35" s="18"/>
      <c r="BA35" s="18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23"/>
    </row>
    <row r="36" spans="1:96" ht="16" customHeight="1">
      <c r="A36" s="123"/>
      <c r="B36" s="34"/>
      <c r="C36" s="136" t="str">
        <f t="shared" ca="1" si="116"/>
        <v>España</v>
      </c>
      <c r="D36" s="34"/>
      <c r="E36" s="34"/>
      <c r="F36" s="34"/>
      <c r="G36" s="34"/>
      <c r="H36" s="124"/>
      <c r="I36" s="126"/>
      <c r="J36" s="206" t="str">
        <f ca="1">IF(F16="","",BU11)</f>
        <v>España</v>
      </c>
      <c r="K36" s="207"/>
      <c r="L36" s="207"/>
      <c r="M36" s="207"/>
      <c r="N36" s="208"/>
      <c r="O36" s="62">
        <v>4</v>
      </c>
      <c r="P36" s="63" t="s">
        <v>39</v>
      </c>
      <c r="Q36" s="62">
        <v>2</v>
      </c>
      <c r="R36" s="209" t="str">
        <f ca="1">IF(F9="","",BU5)</f>
        <v>Croacia</v>
      </c>
      <c r="S36" s="207"/>
      <c r="T36" s="210"/>
      <c r="U36" s="137"/>
      <c r="V36" s="138" t="s">
        <v>39</v>
      </c>
      <c r="W36" s="139"/>
      <c r="X36" s="140" t="s">
        <v>62</v>
      </c>
      <c r="Y36" s="141"/>
      <c r="Z36" s="145" t="s">
        <v>58</v>
      </c>
      <c r="AA36" s="217">
        <v>41819</v>
      </c>
      <c r="AB36" s="217"/>
      <c r="AC36" s="198" t="s">
        <v>46</v>
      </c>
      <c r="AD36" s="198"/>
      <c r="AE36" s="146"/>
      <c r="AF36" s="49"/>
      <c r="AG36" s="48"/>
      <c r="AH36" s="49"/>
      <c r="AI36" s="52"/>
      <c r="AJ36" s="147" t="str">
        <f t="shared" si="117"/>
        <v/>
      </c>
      <c r="AK36" s="54" t="str">
        <f t="shared" si="118"/>
        <v>V</v>
      </c>
      <c r="AL36" s="18"/>
      <c r="AM36" s="33" t="str">
        <f t="shared" si="119"/>
        <v>E</v>
      </c>
      <c r="AN36" s="18"/>
      <c r="AO36" s="33" t="str">
        <f t="shared" si="120"/>
        <v/>
      </c>
      <c r="AP36" s="33"/>
      <c r="AQ36" s="33" t="str">
        <f t="shared" si="121"/>
        <v/>
      </c>
      <c r="AR36" s="33"/>
      <c r="AS36" s="18"/>
      <c r="AT36" s="18"/>
      <c r="AU36" s="18"/>
      <c r="AV36" s="18"/>
      <c r="AW36" s="18"/>
      <c r="AX36" s="18"/>
      <c r="AY36" s="18"/>
      <c r="AZ36" s="18"/>
      <c r="BA36" s="18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23"/>
    </row>
    <row r="37" spans="1:96" ht="16" customHeight="1">
      <c r="A37" s="123"/>
      <c r="B37" s="34"/>
      <c r="C37" s="136" t="str">
        <f t="shared" ca="1" si="116"/>
        <v>Uruguay</v>
      </c>
      <c r="D37" s="34"/>
      <c r="E37" s="34"/>
      <c r="F37" s="34"/>
      <c r="G37" s="34"/>
      <c r="H37" s="124"/>
      <c r="I37" s="126"/>
      <c r="J37" s="206" t="str">
        <f ca="1">IF(F30="","",BU25)</f>
        <v>Uruguay</v>
      </c>
      <c r="K37" s="207"/>
      <c r="L37" s="207"/>
      <c r="M37" s="207"/>
      <c r="N37" s="208"/>
      <c r="O37" s="62">
        <v>3</v>
      </c>
      <c r="P37" s="63" t="s">
        <v>39</v>
      </c>
      <c r="Q37" s="62">
        <v>1</v>
      </c>
      <c r="R37" s="209" t="str">
        <f ca="1">IF(F23="","",BU19)</f>
        <v>Grecia</v>
      </c>
      <c r="S37" s="207"/>
      <c r="T37" s="210"/>
      <c r="U37" s="137"/>
      <c r="V37" s="138" t="s">
        <v>39</v>
      </c>
      <c r="W37" s="139"/>
      <c r="X37" s="140" t="s">
        <v>68</v>
      </c>
      <c r="Y37" s="141"/>
      <c r="Z37" s="145" t="s">
        <v>70</v>
      </c>
      <c r="AA37" s="217">
        <v>41819</v>
      </c>
      <c r="AB37" s="217"/>
      <c r="AC37" s="198" t="s">
        <v>42</v>
      </c>
      <c r="AD37" s="198"/>
      <c r="AE37" s="146"/>
      <c r="AF37" s="49"/>
      <c r="AG37" s="48"/>
      <c r="AH37" s="49"/>
      <c r="AI37" s="52"/>
      <c r="AJ37" s="147" t="str">
        <f t="shared" si="117"/>
        <v/>
      </c>
      <c r="AK37" s="54" t="str">
        <f t="shared" si="118"/>
        <v>V</v>
      </c>
      <c r="AL37" s="18"/>
      <c r="AM37" s="33" t="str">
        <f t="shared" si="119"/>
        <v>E</v>
      </c>
      <c r="AN37" s="18"/>
      <c r="AO37" s="33" t="str">
        <f t="shared" si="120"/>
        <v/>
      </c>
      <c r="AP37" s="33"/>
      <c r="AQ37" s="33" t="str">
        <f t="shared" si="121"/>
        <v/>
      </c>
      <c r="AR37" s="33"/>
      <c r="AS37" s="18"/>
      <c r="AT37" s="18"/>
      <c r="AU37" s="18"/>
      <c r="AV37" s="18"/>
      <c r="AW37" s="18"/>
      <c r="AX37" s="18"/>
      <c r="AY37" s="18"/>
      <c r="AZ37" s="18"/>
      <c r="BA37" s="18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23"/>
    </row>
    <row r="38" spans="1:96" ht="16" customHeight="1">
      <c r="A38" s="123"/>
      <c r="B38" s="34"/>
      <c r="C38" s="136" t="str">
        <f t="shared" ca="1" si="116"/>
        <v>Suiza</v>
      </c>
      <c r="D38" s="34"/>
      <c r="E38" s="34"/>
      <c r="F38" s="34"/>
      <c r="G38" s="34"/>
      <c r="H38" s="124"/>
      <c r="I38" s="126"/>
      <c r="J38" s="206" t="str">
        <f ca="1">IF(W9="","",CF4)</f>
        <v>Suiza</v>
      </c>
      <c r="K38" s="207"/>
      <c r="L38" s="207"/>
      <c r="M38" s="207"/>
      <c r="N38" s="208"/>
      <c r="O38" s="62">
        <v>2</v>
      </c>
      <c r="P38" s="63" t="s">
        <v>39</v>
      </c>
      <c r="Q38" s="62">
        <v>1</v>
      </c>
      <c r="R38" s="209" t="str">
        <f ca="1">IF(W16="","",CF12)</f>
        <v>Bosnia Herzegovina</v>
      </c>
      <c r="S38" s="207"/>
      <c r="T38" s="210"/>
      <c r="U38" s="137"/>
      <c r="V38" s="138" t="s">
        <v>39</v>
      </c>
      <c r="W38" s="139"/>
      <c r="X38" s="140" t="s">
        <v>142</v>
      </c>
      <c r="Y38" s="141"/>
      <c r="Z38" s="145" t="s">
        <v>45</v>
      </c>
      <c r="AA38" s="217">
        <v>41820</v>
      </c>
      <c r="AB38" s="217"/>
      <c r="AC38" s="198" t="s">
        <v>46</v>
      </c>
      <c r="AD38" s="198"/>
      <c r="AE38" s="146"/>
      <c r="AF38" s="49"/>
      <c r="AG38" s="48"/>
      <c r="AH38" s="49"/>
      <c r="AI38" s="52"/>
      <c r="AJ38" s="147" t="str">
        <f t="shared" si="117"/>
        <v/>
      </c>
      <c r="AK38" s="54" t="str">
        <f t="shared" si="118"/>
        <v>V</v>
      </c>
      <c r="AL38" s="18"/>
      <c r="AM38" s="33" t="str">
        <f t="shared" si="119"/>
        <v>E</v>
      </c>
      <c r="AN38" s="18"/>
      <c r="AO38" s="33" t="str">
        <f t="shared" si="120"/>
        <v/>
      </c>
      <c r="AP38" s="33"/>
      <c r="AQ38" s="33" t="str">
        <f t="shared" si="121"/>
        <v/>
      </c>
      <c r="AR38" s="33"/>
      <c r="AS38" s="18"/>
      <c r="AT38" s="18"/>
      <c r="AU38" s="18"/>
      <c r="AV38" s="18"/>
      <c r="AW38" s="18"/>
      <c r="AX38" s="18"/>
      <c r="AY38" s="18"/>
      <c r="AZ38" s="18"/>
      <c r="BA38" s="18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23"/>
    </row>
    <row r="39" spans="1:96" ht="16" customHeight="1">
      <c r="A39" s="123"/>
      <c r="B39" s="34"/>
      <c r="C39" s="136" t="str">
        <f t="shared" ca="1" si="116"/>
        <v>Alemania</v>
      </c>
      <c r="D39" s="34"/>
      <c r="E39" s="34"/>
      <c r="F39" s="34"/>
      <c r="G39" s="34"/>
      <c r="H39" s="124"/>
      <c r="I39" s="126"/>
      <c r="J39" s="206" t="str">
        <f ca="1">IF(W23="","",CF18)</f>
        <v>Alemania</v>
      </c>
      <c r="K39" s="207"/>
      <c r="L39" s="207"/>
      <c r="M39" s="207"/>
      <c r="N39" s="208"/>
      <c r="O39" s="62">
        <v>3</v>
      </c>
      <c r="P39" s="63" t="s">
        <v>39</v>
      </c>
      <c r="Q39" s="62">
        <v>1</v>
      </c>
      <c r="R39" s="209" t="str">
        <f ca="1">IF(W30="","",CF26)</f>
        <v>Algeria</v>
      </c>
      <c r="S39" s="207"/>
      <c r="T39" s="210"/>
      <c r="U39" s="137"/>
      <c r="V39" s="138" t="s">
        <v>39</v>
      </c>
      <c r="W39" s="139"/>
      <c r="X39" s="140" t="s">
        <v>143</v>
      </c>
      <c r="Y39" s="141"/>
      <c r="Z39" s="145" t="s">
        <v>54</v>
      </c>
      <c r="AA39" s="217">
        <v>41820</v>
      </c>
      <c r="AB39" s="217"/>
      <c r="AC39" s="198" t="s">
        <v>42</v>
      </c>
      <c r="AD39" s="198"/>
      <c r="AE39" s="146"/>
      <c r="AF39" s="49"/>
      <c r="AG39" s="48"/>
      <c r="AH39" s="49"/>
      <c r="AI39" s="52"/>
      <c r="AJ39" s="147" t="str">
        <f t="shared" si="117"/>
        <v/>
      </c>
      <c r="AK39" s="54" t="str">
        <f t="shared" si="118"/>
        <v>V</v>
      </c>
      <c r="AL39" s="18"/>
      <c r="AM39" s="33" t="str">
        <f t="shared" si="119"/>
        <v>E</v>
      </c>
      <c r="AN39" s="18"/>
      <c r="AO39" s="33" t="str">
        <f t="shared" si="120"/>
        <v/>
      </c>
      <c r="AP39" s="33"/>
      <c r="AQ39" s="33" t="str">
        <f t="shared" si="121"/>
        <v/>
      </c>
      <c r="AR39" s="33"/>
      <c r="AS39" s="18"/>
      <c r="AT39" s="18"/>
      <c r="AU39" s="18"/>
      <c r="AV39" s="18"/>
      <c r="AW39" s="18"/>
      <c r="AX39" s="18"/>
      <c r="AY39" s="18"/>
      <c r="AZ39" s="18"/>
      <c r="BA39" s="18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23"/>
    </row>
    <row r="40" spans="1:96" ht="16" customHeight="1">
      <c r="A40" s="123"/>
      <c r="B40" s="34"/>
      <c r="C40" s="136" t="str">
        <f t="shared" ca="1" si="116"/>
        <v>Argentina</v>
      </c>
      <c r="D40" s="34"/>
      <c r="E40" s="34"/>
      <c r="F40" s="34"/>
      <c r="G40" s="34"/>
      <c r="H40" s="124"/>
      <c r="I40" s="126"/>
      <c r="J40" s="206" t="str">
        <f ca="1">IF(W16="","",CF11)</f>
        <v>Argentina</v>
      </c>
      <c r="K40" s="207"/>
      <c r="L40" s="207"/>
      <c r="M40" s="207"/>
      <c r="N40" s="208"/>
      <c r="O40" s="62">
        <v>3</v>
      </c>
      <c r="P40" s="63" t="s">
        <v>39</v>
      </c>
      <c r="Q40" s="62">
        <v>1</v>
      </c>
      <c r="R40" s="209" t="str">
        <f ca="1">IF(W9="","",CF5)</f>
        <v>Ecuador</v>
      </c>
      <c r="S40" s="207"/>
      <c r="T40" s="210"/>
      <c r="U40" s="137"/>
      <c r="V40" s="138" t="s">
        <v>39</v>
      </c>
      <c r="W40" s="139"/>
      <c r="X40" s="140" t="s">
        <v>144</v>
      </c>
      <c r="Y40" s="141"/>
      <c r="Z40" s="145" t="s">
        <v>41</v>
      </c>
      <c r="AA40" s="217">
        <v>41821</v>
      </c>
      <c r="AB40" s="217"/>
      <c r="AC40" s="198" t="s">
        <v>46</v>
      </c>
      <c r="AD40" s="198"/>
      <c r="AE40" s="146"/>
      <c r="AF40" s="49"/>
      <c r="AG40" s="48"/>
      <c r="AH40" s="49"/>
      <c r="AI40" s="52"/>
      <c r="AJ40" s="147" t="str">
        <f t="shared" si="117"/>
        <v/>
      </c>
      <c r="AK40" s="54" t="str">
        <f t="shared" si="118"/>
        <v>V</v>
      </c>
      <c r="AL40" s="18"/>
      <c r="AM40" s="33" t="str">
        <f t="shared" si="119"/>
        <v>E</v>
      </c>
      <c r="AN40" s="18"/>
      <c r="AO40" s="33" t="str">
        <f t="shared" si="120"/>
        <v/>
      </c>
      <c r="AP40" s="33"/>
      <c r="AQ40" s="33" t="str">
        <f t="shared" si="121"/>
        <v/>
      </c>
      <c r="AR40" s="33"/>
      <c r="AS40" s="18"/>
      <c r="AT40" s="18"/>
      <c r="AU40" s="18"/>
      <c r="AV40" s="18"/>
      <c r="AW40" s="18"/>
      <c r="AX40" s="18"/>
      <c r="AY40" s="18"/>
      <c r="AZ40" s="18"/>
      <c r="BA40" s="18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23"/>
    </row>
    <row r="41" spans="1:96" ht="16" customHeight="1">
      <c r="A41" s="123"/>
      <c r="B41" s="34"/>
      <c r="C41" s="136" t="str">
        <f t="shared" ca="1" si="116"/>
        <v>Portugal</v>
      </c>
      <c r="D41" s="34"/>
      <c r="E41" s="34"/>
      <c r="F41" s="34"/>
      <c r="G41" s="34"/>
      <c r="H41" s="124"/>
      <c r="I41" s="126"/>
      <c r="J41" s="211" t="str">
        <f ca="1">IF(W30="","",CF25)</f>
        <v>Bélgica</v>
      </c>
      <c r="K41" s="212"/>
      <c r="L41" s="212"/>
      <c r="M41" s="212"/>
      <c r="N41" s="213"/>
      <c r="O41" s="76">
        <v>1</v>
      </c>
      <c r="P41" s="77" t="s">
        <v>39</v>
      </c>
      <c r="Q41" s="76">
        <v>2</v>
      </c>
      <c r="R41" s="215" t="str">
        <f ca="1">IF(W23="","",CF19)</f>
        <v>Portugal</v>
      </c>
      <c r="S41" s="212"/>
      <c r="T41" s="216"/>
      <c r="U41" s="137"/>
      <c r="V41" s="138" t="s">
        <v>39</v>
      </c>
      <c r="W41" s="139"/>
      <c r="X41" s="140" t="s">
        <v>145</v>
      </c>
      <c r="Y41" s="141"/>
      <c r="Z41" s="145" t="s">
        <v>59</v>
      </c>
      <c r="AA41" s="217">
        <v>41821</v>
      </c>
      <c r="AB41" s="217"/>
      <c r="AC41" s="198" t="s">
        <v>42</v>
      </c>
      <c r="AD41" s="198"/>
      <c r="AE41" s="146"/>
      <c r="AF41" s="49"/>
      <c r="AG41" s="48"/>
      <c r="AH41" s="49"/>
      <c r="AI41" s="52"/>
      <c r="AJ41" s="148" t="str">
        <f t="shared" si="117"/>
        <v/>
      </c>
      <c r="AK41" s="54" t="str">
        <f t="shared" si="118"/>
        <v>D</v>
      </c>
      <c r="AL41" s="18"/>
      <c r="AM41" s="33" t="str">
        <f t="shared" si="119"/>
        <v>E</v>
      </c>
      <c r="AN41" s="18"/>
      <c r="AO41" s="33" t="str">
        <f t="shared" si="120"/>
        <v/>
      </c>
      <c r="AP41" s="33"/>
      <c r="AQ41" s="33" t="str">
        <f t="shared" si="121"/>
        <v/>
      </c>
      <c r="AR41" s="33"/>
      <c r="AS41" s="18"/>
      <c r="AT41" s="18"/>
      <c r="AU41" s="18"/>
      <c r="AV41" s="18"/>
      <c r="AW41" s="18"/>
      <c r="AX41" s="18"/>
      <c r="AY41" s="18"/>
      <c r="AZ41" s="18"/>
      <c r="BA41" s="18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23"/>
    </row>
    <row r="42" spans="1:96" ht="16" customHeight="1">
      <c r="A42" s="123"/>
      <c r="B42" s="34"/>
      <c r="C42" s="149"/>
      <c r="D42" s="34"/>
      <c r="E42" s="34"/>
      <c r="F42" s="34"/>
      <c r="G42" s="34"/>
      <c r="H42" s="124"/>
      <c r="I42" s="124"/>
      <c r="J42" s="119"/>
      <c r="K42" s="119"/>
      <c r="L42" s="120"/>
      <c r="M42" s="120"/>
      <c r="N42" s="120"/>
      <c r="O42" s="120"/>
      <c r="P42" s="120"/>
      <c r="Q42" s="120"/>
      <c r="R42" s="120"/>
      <c r="S42" s="119"/>
      <c r="T42" s="120"/>
      <c r="U42" s="110"/>
      <c r="V42" s="18"/>
      <c r="W42" s="110"/>
      <c r="X42" s="34"/>
      <c r="Y42" s="150"/>
      <c r="Z42" s="121"/>
      <c r="AA42" s="151"/>
      <c r="AB42" s="151"/>
      <c r="AC42" s="152"/>
      <c r="AD42" s="152"/>
      <c r="AE42" s="121"/>
      <c r="AF42" s="114"/>
      <c r="AG42" s="98"/>
      <c r="AH42" s="114"/>
      <c r="AI42" s="90"/>
      <c r="AJ42" s="115"/>
      <c r="AK42" s="18"/>
      <c r="AL42" s="18"/>
      <c r="AM42" s="18"/>
      <c r="AN42" s="18"/>
      <c r="AO42" s="18"/>
      <c r="AP42" s="18"/>
      <c r="AQ42" s="18"/>
      <c r="AR42" s="18"/>
      <c r="AS42" s="18"/>
      <c r="AT42" s="18"/>
      <c r="AU42" s="18"/>
      <c r="AV42" s="18"/>
      <c r="AW42" s="18"/>
      <c r="AX42" s="18"/>
      <c r="AY42" s="18"/>
      <c r="AZ42" s="18"/>
      <c r="BA42" s="18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23"/>
    </row>
    <row r="43" spans="1:96" ht="16" customHeight="1">
      <c r="A43" s="123"/>
      <c r="B43" s="34"/>
      <c r="C43" s="149"/>
      <c r="D43" s="34"/>
      <c r="E43" s="34"/>
      <c r="F43" s="34"/>
      <c r="G43" s="34"/>
      <c r="H43" s="124"/>
      <c r="I43" s="126"/>
      <c r="J43" s="238" t="s">
        <v>146</v>
      </c>
      <c r="K43" s="239"/>
      <c r="L43" s="239"/>
      <c r="M43" s="239"/>
      <c r="N43" s="239"/>
      <c r="O43" s="239"/>
      <c r="P43" s="239"/>
      <c r="Q43" s="239"/>
      <c r="R43" s="239"/>
      <c r="S43" s="239"/>
      <c r="T43" s="240"/>
      <c r="U43" s="127"/>
      <c r="V43" s="128" t="s">
        <v>141</v>
      </c>
      <c r="W43" s="129"/>
      <c r="X43" s="34"/>
      <c r="Y43" s="153"/>
      <c r="Z43" s="25" t="s">
        <v>8</v>
      </c>
      <c r="AA43" s="202" t="s">
        <v>9</v>
      </c>
      <c r="AB43" s="203"/>
      <c r="AC43" s="202" t="s">
        <v>10</v>
      </c>
      <c r="AD43" s="203"/>
      <c r="AE43" s="28"/>
      <c r="AF43" s="131"/>
      <c r="AG43" s="132"/>
      <c r="AH43" s="133"/>
      <c r="AI43" s="134"/>
      <c r="AJ43" s="135"/>
      <c r="AK43" s="18"/>
      <c r="AL43" s="18"/>
      <c r="AM43" s="18"/>
      <c r="AN43" s="18"/>
      <c r="AO43" s="18"/>
      <c r="AP43" s="18"/>
      <c r="AQ43" s="18"/>
      <c r="AR43" s="18"/>
      <c r="AS43" s="18"/>
      <c r="AT43" s="18"/>
      <c r="AU43" s="18"/>
      <c r="AV43" s="18"/>
      <c r="AW43" s="18"/>
      <c r="AX43" s="18"/>
      <c r="AY43" s="18"/>
      <c r="AZ43" s="18"/>
      <c r="BA43" s="18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23"/>
    </row>
    <row r="44" spans="1:96" ht="16" customHeight="1">
      <c r="A44" s="123"/>
      <c r="B44" s="34"/>
      <c r="C44" s="136" t="str">
        <f ca="1">IF(O44="","",IF(O44&gt;Q44,J44,IF(AND(O44=Q44,U44&gt;W44),J44,R44)))</f>
        <v>Brasil</v>
      </c>
      <c r="D44" s="34"/>
      <c r="E44" s="34"/>
      <c r="F44" s="34"/>
      <c r="G44" s="34"/>
      <c r="H44" s="124"/>
      <c r="I44" s="126"/>
      <c r="J44" s="206" t="str">
        <f ca="1">C34</f>
        <v>Brasil</v>
      </c>
      <c r="K44" s="207"/>
      <c r="L44" s="207"/>
      <c r="M44" s="207"/>
      <c r="N44" s="208"/>
      <c r="O44" s="62">
        <v>2</v>
      </c>
      <c r="P44" s="63" t="s">
        <v>39</v>
      </c>
      <c r="Q44" s="62">
        <v>1</v>
      </c>
      <c r="R44" s="209" t="str">
        <f ca="1">C35</f>
        <v>Italia</v>
      </c>
      <c r="S44" s="207"/>
      <c r="T44" s="210"/>
      <c r="U44" s="137"/>
      <c r="V44" s="154" t="s">
        <v>39</v>
      </c>
      <c r="W44" s="139"/>
      <c r="X44" s="155" t="s">
        <v>147</v>
      </c>
      <c r="Y44" s="150"/>
      <c r="Z44" s="142" t="s">
        <v>58</v>
      </c>
      <c r="AA44" s="218">
        <v>41824</v>
      </c>
      <c r="AB44" s="218"/>
      <c r="AC44" s="219" t="s">
        <v>42</v>
      </c>
      <c r="AD44" s="219"/>
      <c r="AE44" s="143"/>
      <c r="AF44" s="49"/>
      <c r="AG44" s="48"/>
      <c r="AH44" s="49"/>
      <c r="AI44" s="52"/>
      <c r="AJ44" s="144" t="str">
        <f>IF(OR(AF44="",AH44=""),"",SUM(AO44,AQ44))</f>
        <v/>
      </c>
      <c r="AK44" s="54" t="str">
        <f>IF(O44&gt;Q44,"V",IF(O44=Q44,"E","D"))</f>
        <v>V</v>
      </c>
      <c r="AL44" s="18"/>
      <c r="AM44" s="33" t="str">
        <f>IF(AF44&gt;AH44,"V",IF(AF44=AH44,"E","D"))</f>
        <v>E</v>
      </c>
      <c r="AN44" s="18"/>
      <c r="AO44" s="33" t="str">
        <f>IF(OR(AF44="",AH44=""),"",IF(AK44=AM44,$AV$5,0))</f>
        <v/>
      </c>
      <c r="AP44" s="33"/>
      <c r="AQ44" s="33" t="str">
        <f>IF(OR(AF44="",AH44=""),"",IF(AND(O44=AF44,Q44=AH44),$AW$5,0))</f>
        <v/>
      </c>
      <c r="AR44" s="18"/>
      <c r="AS44" s="18"/>
      <c r="AT44" s="18"/>
      <c r="AU44" s="18"/>
      <c r="AV44" s="18"/>
      <c r="AW44" s="18"/>
      <c r="AX44" s="18"/>
      <c r="AY44" s="18"/>
      <c r="AZ44" s="18"/>
      <c r="BA44" s="18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23"/>
    </row>
    <row r="45" spans="1:96" ht="16" customHeight="1">
      <c r="A45" s="123"/>
      <c r="B45" s="34"/>
      <c r="C45" s="136" t="str">
        <f ca="1">IF(O45="","",IF(O45&gt;Q45,J45,IF(AND(O45=Q45,U45&gt;W45),J45,R45)))</f>
        <v>Alemania</v>
      </c>
      <c r="D45" s="34"/>
      <c r="E45" s="34"/>
      <c r="F45" s="34"/>
      <c r="G45" s="34"/>
      <c r="H45" s="124"/>
      <c r="I45" s="126"/>
      <c r="J45" s="206" t="str">
        <f ca="1">C38</f>
        <v>Suiza</v>
      </c>
      <c r="K45" s="207"/>
      <c r="L45" s="207"/>
      <c r="M45" s="207"/>
      <c r="N45" s="208"/>
      <c r="O45" s="62">
        <v>1</v>
      </c>
      <c r="P45" s="63" t="s">
        <v>39</v>
      </c>
      <c r="Q45" s="62">
        <v>3</v>
      </c>
      <c r="R45" s="209" t="str">
        <f ca="1">C39</f>
        <v>Alemania</v>
      </c>
      <c r="S45" s="207"/>
      <c r="T45" s="210"/>
      <c r="U45" s="137"/>
      <c r="V45" s="154" t="s">
        <v>39</v>
      </c>
      <c r="W45" s="139"/>
      <c r="X45" s="155" t="s">
        <v>148</v>
      </c>
      <c r="Y45" s="150"/>
      <c r="Z45" s="145" t="s">
        <v>71</v>
      </c>
      <c r="AA45" s="217">
        <v>41824</v>
      </c>
      <c r="AB45" s="217"/>
      <c r="AC45" s="198" t="s">
        <v>46</v>
      </c>
      <c r="AD45" s="198"/>
      <c r="AE45" s="146"/>
      <c r="AF45" s="49"/>
      <c r="AG45" s="48"/>
      <c r="AH45" s="49"/>
      <c r="AI45" s="52"/>
      <c r="AJ45" s="147" t="str">
        <f>IF(OR(AF45="",AH45=""),"",SUM(AO45,AQ45))</f>
        <v/>
      </c>
      <c r="AK45" s="54" t="str">
        <f>IF(O45&gt;Q45,"V",IF(O45=Q45,"E","D"))</f>
        <v>D</v>
      </c>
      <c r="AL45" s="18"/>
      <c r="AM45" s="33" t="str">
        <f>IF(AF45&gt;AH45,"V",IF(AF45=AH45,"E","D"))</f>
        <v>E</v>
      </c>
      <c r="AN45" s="18"/>
      <c r="AO45" s="33" t="str">
        <f>IF(OR(AF45="",AH45=""),"",IF(AK45=AM45,$AV$5,0))</f>
        <v/>
      </c>
      <c r="AP45" s="33"/>
      <c r="AQ45" s="33" t="str">
        <f>IF(OR(AF45="",AH45=""),"",IF(AND(O45=AF45,Q45=AH45),$AW$5,0))</f>
        <v/>
      </c>
      <c r="AR45" s="18"/>
      <c r="AS45" s="18"/>
      <c r="AT45" s="18"/>
      <c r="AU45" s="18"/>
      <c r="AV45" s="18"/>
      <c r="AW45" s="18"/>
      <c r="AX45" s="18"/>
      <c r="AY45" s="18"/>
      <c r="AZ45" s="18"/>
      <c r="BA45" s="18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23"/>
    </row>
    <row r="46" spans="1:96" ht="16" customHeight="1">
      <c r="A46" s="123"/>
      <c r="B46" s="34"/>
      <c r="C46" s="136" t="str">
        <f ca="1">IF(O46="","",IF(O46&gt;Q46,J46,IF(AND(O46=Q46,U46&gt;W46),J46,R46)))</f>
        <v>España</v>
      </c>
      <c r="D46" s="34"/>
      <c r="E46" s="34"/>
      <c r="F46" s="34"/>
      <c r="G46" s="34"/>
      <c r="H46" s="124"/>
      <c r="I46" s="126"/>
      <c r="J46" s="206" t="str">
        <f ca="1">C36</f>
        <v>España</v>
      </c>
      <c r="K46" s="207"/>
      <c r="L46" s="207"/>
      <c r="M46" s="207"/>
      <c r="N46" s="208"/>
      <c r="O46" s="62">
        <v>3</v>
      </c>
      <c r="P46" s="63" t="s">
        <v>39</v>
      </c>
      <c r="Q46" s="62">
        <v>2</v>
      </c>
      <c r="R46" s="209" t="str">
        <f ca="1">C37</f>
        <v>Uruguay</v>
      </c>
      <c r="S46" s="207"/>
      <c r="T46" s="210"/>
      <c r="U46" s="137"/>
      <c r="V46" s="154" t="s">
        <v>39</v>
      </c>
      <c r="W46" s="139"/>
      <c r="X46" s="155" t="s">
        <v>149</v>
      </c>
      <c r="Y46" s="150"/>
      <c r="Z46" s="145" t="s">
        <v>59</v>
      </c>
      <c r="AA46" s="217">
        <v>41825</v>
      </c>
      <c r="AB46" s="217"/>
      <c r="AC46" s="198" t="s">
        <v>42</v>
      </c>
      <c r="AD46" s="198"/>
      <c r="AE46" s="146"/>
      <c r="AF46" s="49"/>
      <c r="AG46" s="48"/>
      <c r="AH46" s="49"/>
      <c r="AI46" s="52"/>
      <c r="AJ46" s="147" t="str">
        <f>IF(OR(AF46="",AH46=""),"",SUM(AO46,AQ46))</f>
        <v/>
      </c>
      <c r="AK46" s="54" t="str">
        <f>IF(O46&gt;Q46,"V",IF(O46=Q46,"E","D"))</f>
        <v>V</v>
      </c>
      <c r="AL46" s="18"/>
      <c r="AM46" s="33" t="str">
        <f>IF(AF46&gt;AH46,"V",IF(AF46=AH46,"E","D"))</f>
        <v>E</v>
      </c>
      <c r="AN46" s="18"/>
      <c r="AO46" s="33" t="str">
        <f>IF(OR(AF46="",AH46=""),"",IF(AK46=AM46,$AV$5,0))</f>
        <v/>
      </c>
      <c r="AP46" s="33"/>
      <c r="AQ46" s="33" t="str">
        <f>IF(OR(AF46="",AH46=""),"",IF(AND(O46=AF46,Q46=AH46),$AW$5,0))</f>
        <v/>
      </c>
      <c r="AR46" s="18"/>
      <c r="AS46" s="18"/>
      <c r="AT46" s="18"/>
      <c r="AU46" s="18"/>
      <c r="AV46" s="18"/>
      <c r="AW46" s="18"/>
      <c r="AX46" s="18"/>
      <c r="AY46" s="18"/>
      <c r="AZ46" s="18"/>
      <c r="BA46" s="18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23"/>
    </row>
    <row r="47" spans="1:96" ht="16" customHeight="1">
      <c r="A47" s="123"/>
      <c r="B47" s="34"/>
      <c r="C47" s="136" t="str">
        <f ca="1">IF(O47="","",IF(O47&gt;Q47,J47,IF(AND(O47=Q47,U47&gt;W47),J47,R47)))</f>
        <v>Argentina</v>
      </c>
      <c r="D47" s="34"/>
      <c r="E47" s="34"/>
      <c r="F47" s="34"/>
      <c r="G47" s="34"/>
      <c r="H47" s="124"/>
      <c r="I47" s="126"/>
      <c r="J47" s="211" t="str">
        <f ca="1">C40</f>
        <v>Argentina</v>
      </c>
      <c r="K47" s="212"/>
      <c r="L47" s="212"/>
      <c r="M47" s="212"/>
      <c r="N47" s="213"/>
      <c r="O47" s="76">
        <v>2</v>
      </c>
      <c r="P47" s="77" t="s">
        <v>39</v>
      </c>
      <c r="Q47" s="76">
        <v>1</v>
      </c>
      <c r="R47" s="215" t="str">
        <f ca="1">C41</f>
        <v>Portugal</v>
      </c>
      <c r="S47" s="212"/>
      <c r="T47" s="216"/>
      <c r="U47" s="137"/>
      <c r="V47" s="154" t="s">
        <v>39</v>
      </c>
      <c r="W47" s="139"/>
      <c r="X47" s="155" t="s">
        <v>60</v>
      </c>
      <c r="Y47" s="150"/>
      <c r="Z47" s="145" t="s">
        <v>45</v>
      </c>
      <c r="AA47" s="217">
        <v>41825</v>
      </c>
      <c r="AB47" s="217"/>
      <c r="AC47" s="198" t="s">
        <v>46</v>
      </c>
      <c r="AD47" s="198"/>
      <c r="AE47" s="146"/>
      <c r="AF47" s="49"/>
      <c r="AG47" s="48"/>
      <c r="AH47" s="49"/>
      <c r="AI47" s="52"/>
      <c r="AJ47" s="148" t="str">
        <f>IF(OR(AF47="",AH47=""),"",SUM(AO47,AQ47))</f>
        <v/>
      </c>
      <c r="AK47" s="54" t="str">
        <f>IF(O47&gt;Q47,"V",IF(O47=Q47,"E","D"))</f>
        <v>V</v>
      </c>
      <c r="AL47" s="18"/>
      <c r="AM47" s="33" t="str">
        <f>IF(AF47&gt;AH47,"V",IF(AF47=AH47,"E","D"))</f>
        <v>E</v>
      </c>
      <c r="AN47" s="18"/>
      <c r="AO47" s="33" t="str">
        <f>IF(OR(AF47="",AH47=""),"",IF(AK47=AM47,$AV$5,0))</f>
        <v/>
      </c>
      <c r="AP47" s="33"/>
      <c r="AQ47" s="33" t="str">
        <f>IF(OR(AF47="",AH47=""),"",IF(AND(O47=AF47,Q47=AH47),$AW$5,0))</f>
        <v/>
      </c>
      <c r="AR47" s="18"/>
      <c r="AS47" s="18"/>
      <c r="AT47" s="18"/>
      <c r="AU47" s="18"/>
      <c r="AV47" s="18"/>
      <c r="AW47" s="18"/>
      <c r="AX47" s="18"/>
      <c r="AY47" s="18"/>
      <c r="AZ47" s="18"/>
      <c r="BA47" s="18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23"/>
    </row>
    <row r="48" spans="1:96" ht="16" customHeight="1">
      <c r="A48" s="116"/>
      <c r="B48" s="34"/>
      <c r="C48" s="149"/>
      <c r="D48" s="34"/>
      <c r="E48" s="34"/>
      <c r="F48" s="34"/>
      <c r="G48" s="34"/>
      <c r="H48" s="150"/>
      <c r="I48" s="150"/>
      <c r="J48" s="119"/>
      <c r="K48" s="119"/>
      <c r="L48" s="120"/>
      <c r="M48" s="120"/>
      <c r="N48" s="120"/>
      <c r="O48" s="120"/>
      <c r="P48" s="120"/>
      <c r="Q48" s="120"/>
      <c r="R48" s="120"/>
      <c r="S48" s="119"/>
      <c r="T48" s="120"/>
      <c r="U48" s="110"/>
      <c r="V48" s="18"/>
      <c r="W48" s="110"/>
      <c r="X48" s="34"/>
      <c r="Y48" s="150"/>
      <c r="Z48" s="121"/>
      <c r="AA48" s="151"/>
      <c r="AB48" s="151"/>
      <c r="AC48" s="152"/>
      <c r="AD48" s="152"/>
      <c r="AE48" s="121"/>
      <c r="AF48" s="114"/>
      <c r="AG48" s="98"/>
      <c r="AH48" s="114"/>
      <c r="AI48" s="90"/>
      <c r="AJ48" s="115"/>
      <c r="AK48" s="18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18"/>
      <c r="AW48" s="18"/>
      <c r="AX48" s="18"/>
      <c r="AY48" s="18"/>
      <c r="AZ48" s="18"/>
      <c r="BA48" s="18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23"/>
    </row>
    <row r="49" spans="1:96" ht="16" customHeight="1">
      <c r="A49" s="116"/>
      <c r="B49" s="34"/>
      <c r="C49" s="149"/>
      <c r="D49" s="34"/>
      <c r="E49" s="34"/>
      <c r="F49" s="34"/>
      <c r="G49" s="34"/>
      <c r="H49" s="150"/>
      <c r="I49" s="156"/>
      <c r="J49" s="223" t="s">
        <v>150</v>
      </c>
      <c r="K49" s="203"/>
      <c r="L49" s="203"/>
      <c r="M49" s="203"/>
      <c r="N49" s="203"/>
      <c r="O49" s="203"/>
      <c r="P49" s="203"/>
      <c r="Q49" s="203"/>
      <c r="R49" s="203"/>
      <c r="S49" s="203"/>
      <c r="T49" s="224"/>
      <c r="U49" s="127"/>
      <c r="V49" s="128" t="s">
        <v>141</v>
      </c>
      <c r="W49" s="129"/>
      <c r="X49" s="34"/>
      <c r="Y49" s="153"/>
      <c r="Z49" s="25" t="s">
        <v>8</v>
      </c>
      <c r="AA49" s="202" t="s">
        <v>9</v>
      </c>
      <c r="AB49" s="203"/>
      <c r="AC49" s="202" t="s">
        <v>10</v>
      </c>
      <c r="AD49" s="203"/>
      <c r="AE49" s="28"/>
      <c r="AF49" s="131"/>
      <c r="AG49" s="132"/>
      <c r="AH49" s="133"/>
      <c r="AI49" s="134"/>
      <c r="AJ49" s="135"/>
      <c r="AK49" s="18"/>
      <c r="AL49" s="18"/>
      <c r="AM49" s="18"/>
      <c r="AN49" s="18"/>
      <c r="AO49" s="18"/>
      <c r="AP49" s="18"/>
      <c r="AQ49" s="18"/>
      <c r="AR49" s="18"/>
      <c r="AS49" s="18"/>
      <c r="AT49" s="18"/>
      <c r="AU49" s="18"/>
      <c r="AV49" s="18"/>
      <c r="AW49" s="18"/>
      <c r="AX49" s="18"/>
      <c r="AY49" s="18"/>
      <c r="AZ49" s="18"/>
      <c r="BA49" s="18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23"/>
    </row>
    <row r="50" spans="1:96" ht="16" customHeight="1">
      <c r="A50" s="116"/>
      <c r="B50" s="34"/>
      <c r="C50" s="136" t="str">
        <f ca="1">IF(O50="","",IF(O50&gt;Q50,J50,IF(AND(O50=Q50,U50&gt;W50),J50,R50)))</f>
        <v>Alemania</v>
      </c>
      <c r="D50" s="34" t="str">
        <f ca="1">IF(O50="","",IF(O50&gt;Q50,R50,IF(AND(O50=Q50,U50&gt;W50),R50,J50)))</f>
        <v>Brasil</v>
      </c>
      <c r="E50" s="34"/>
      <c r="F50" s="34"/>
      <c r="G50" s="34"/>
      <c r="H50" s="150"/>
      <c r="I50" s="156"/>
      <c r="J50" s="235" t="str">
        <f ca="1">C44</f>
        <v>Brasil</v>
      </c>
      <c r="K50" s="232"/>
      <c r="L50" s="232"/>
      <c r="M50" s="232"/>
      <c r="N50" s="236"/>
      <c r="O50" s="41">
        <v>1</v>
      </c>
      <c r="P50" s="42" t="s">
        <v>39</v>
      </c>
      <c r="Q50" s="41">
        <v>2</v>
      </c>
      <c r="R50" s="231" t="str">
        <f ca="1">C45</f>
        <v>Alemania</v>
      </c>
      <c r="S50" s="232"/>
      <c r="T50" s="233"/>
      <c r="U50" s="137"/>
      <c r="V50" s="154" t="s">
        <v>39</v>
      </c>
      <c r="W50" s="139"/>
      <c r="X50" s="155" t="s">
        <v>48</v>
      </c>
      <c r="Y50" s="150"/>
      <c r="Z50" s="142" t="s">
        <v>95</v>
      </c>
      <c r="AA50" s="218">
        <v>41828</v>
      </c>
      <c r="AB50" s="218"/>
      <c r="AC50" s="219" t="s">
        <v>46</v>
      </c>
      <c r="AD50" s="219"/>
      <c r="AE50" s="143"/>
      <c r="AF50" s="49"/>
      <c r="AG50" s="48"/>
      <c r="AH50" s="49"/>
      <c r="AI50" s="52"/>
      <c r="AJ50" s="157" t="str">
        <f>IF(OR(AF50="",AH50=""),"",SUM(AO50,AQ50))</f>
        <v/>
      </c>
      <c r="AK50" s="54" t="str">
        <f>IF(O50&gt;Q50,"V",IF(O50=Q50,"E","D"))</f>
        <v>D</v>
      </c>
      <c r="AL50" s="18"/>
      <c r="AM50" s="33" t="str">
        <f>IF(AF50&gt;AH50,"V",IF(AF50=AH50,"E","D"))</f>
        <v>E</v>
      </c>
      <c r="AN50" s="18"/>
      <c r="AO50" s="33" t="str">
        <f>IF(OR(AF50="",AH50=""),"",IF(AK50=AM50,$AV$6,0))</f>
        <v/>
      </c>
      <c r="AP50" s="33"/>
      <c r="AQ50" s="33" t="str">
        <f>IF(OR(AF50="",AH50=""),"",IF(AND(O50=AF50,Q50=AH50),$AW$6,0))</f>
        <v/>
      </c>
      <c r="AR50" s="18"/>
      <c r="AS50" s="18"/>
      <c r="AT50" s="18"/>
      <c r="AU50" s="18"/>
      <c r="AV50" s="18"/>
      <c r="AW50" s="18"/>
      <c r="AX50" s="18"/>
      <c r="AY50" s="18"/>
      <c r="AZ50" s="18"/>
      <c r="BA50" s="18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23"/>
    </row>
    <row r="51" spans="1:96" ht="16" customHeight="1">
      <c r="A51" s="116"/>
      <c r="B51" s="34"/>
      <c r="C51" s="136" t="str">
        <f ca="1">IF(O51="","",IF(O51&gt;Q51,J51,IF(AND(O51=Q51,U51&gt;W51),J51,R51)))</f>
        <v>España</v>
      </c>
      <c r="D51" s="34" t="str">
        <f ca="1">IF(O51="","",IF(O51&gt;Q51,R51,IF(AND(O51=Q51,U51&gt;W51),R51,J51)))</f>
        <v>Argentina</v>
      </c>
      <c r="E51" s="34"/>
      <c r="F51" s="34"/>
      <c r="G51" s="34"/>
      <c r="H51" s="150"/>
      <c r="I51" s="156"/>
      <c r="J51" s="211" t="str">
        <f ca="1">C46</f>
        <v>España</v>
      </c>
      <c r="K51" s="212"/>
      <c r="L51" s="212"/>
      <c r="M51" s="212"/>
      <c r="N51" s="213"/>
      <c r="O51" s="76">
        <v>2</v>
      </c>
      <c r="P51" s="77" t="s">
        <v>39</v>
      </c>
      <c r="Q51" s="76">
        <v>1</v>
      </c>
      <c r="R51" s="215" t="str">
        <f ca="1">C47</f>
        <v>Argentina</v>
      </c>
      <c r="S51" s="212"/>
      <c r="T51" s="216"/>
      <c r="U51" s="137"/>
      <c r="V51" s="154" t="s">
        <v>39</v>
      </c>
      <c r="W51" s="139"/>
      <c r="X51" s="155" t="s">
        <v>57</v>
      </c>
      <c r="Y51" s="150"/>
      <c r="Z51" s="145" t="s">
        <v>41</v>
      </c>
      <c r="AA51" s="217">
        <v>41829</v>
      </c>
      <c r="AB51" s="217"/>
      <c r="AC51" s="198" t="s">
        <v>42</v>
      </c>
      <c r="AD51" s="198"/>
      <c r="AE51" s="146"/>
      <c r="AF51" s="49"/>
      <c r="AG51" s="48"/>
      <c r="AH51" s="49"/>
      <c r="AI51" s="52"/>
      <c r="AJ51" s="158" t="str">
        <f>IF(OR(AF51="",AH51=""),"",SUM(AO51,AQ51))</f>
        <v/>
      </c>
      <c r="AK51" s="54" t="str">
        <f>IF(O51&gt;Q51,"V",IF(O51=Q51,"E","D"))</f>
        <v>V</v>
      </c>
      <c r="AL51" s="18"/>
      <c r="AM51" s="33" t="str">
        <f>IF(AF51&gt;AH51,"V",IF(AF51=AH51,"E","D"))</f>
        <v>E</v>
      </c>
      <c r="AN51" s="18"/>
      <c r="AO51" s="33" t="str">
        <f>IF(OR(AF51="",AH51=""),"",IF(AK51=AM51,$AV$6,0))</f>
        <v/>
      </c>
      <c r="AP51" s="33"/>
      <c r="AQ51" s="33" t="str">
        <f>IF(OR(AF51="",AH51=""),"",IF(AND(O51=AF51,Q51=AH51),$AW$6,0))</f>
        <v/>
      </c>
      <c r="AR51" s="18"/>
      <c r="AS51" s="18"/>
      <c r="AT51" s="18"/>
      <c r="AU51" s="18"/>
      <c r="AV51" s="18"/>
      <c r="AW51" s="18"/>
      <c r="AX51" s="18"/>
      <c r="AY51" s="18"/>
      <c r="AZ51" s="18"/>
      <c r="BA51" s="18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23"/>
    </row>
    <row r="52" spans="1:96" ht="16" customHeight="1">
      <c r="A52" s="116"/>
      <c r="B52" s="34"/>
      <c r="C52" s="149"/>
      <c r="D52" s="34"/>
      <c r="E52" s="34"/>
      <c r="F52" s="34"/>
      <c r="G52" s="34"/>
      <c r="H52" s="150"/>
      <c r="I52" s="150"/>
      <c r="J52" s="119"/>
      <c r="K52" s="119"/>
      <c r="L52" s="120"/>
      <c r="M52" s="120"/>
      <c r="N52" s="120"/>
      <c r="O52" s="120"/>
      <c r="P52" s="120"/>
      <c r="Q52" s="120"/>
      <c r="R52" s="120"/>
      <c r="S52" s="119"/>
      <c r="T52" s="120"/>
      <c r="U52" s="110"/>
      <c r="V52" s="18"/>
      <c r="W52" s="110"/>
      <c r="X52" s="34"/>
      <c r="Y52" s="150"/>
      <c r="Z52" s="121"/>
      <c r="AA52" s="151"/>
      <c r="AB52" s="151"/>
      <c r="AC52" s="152"/>
      <c r="AD52" s="152"/>
      <c r="AE52" s="121"/>
      <c r="AF52" s="114"/>
      <c r="AG52" s="98"/>
      <c r="AH52" s="114"/>
      <c r="AI52" s="90"/>
      <c r="AJ52" s="115"/>
      <c r="AK52" s="18"/>
      <c r="AL52" s="18"/>
      <c r="AM52" s="18"/>
      <c r="AN52" s="18"/>
      <c r="AO52" s="18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18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23"/>
    </row>
    <row r="53" spans="1:96" ht="16" customHeight="1">
      <c r="A53" s="116"/>
      <c r="B53" s="34"/>
      <c r="C53" s="149"/>
      <c r="D53" s="34"/>
      <c r="E53" s="34"/>
      <c r="F53" s="34"/>
      <c r="G53" s="34"/>
      <c r="H53" s="150"/>
      <c r="I53" s="156"/>
      <c r="J53" s="223" t="s">
        <v>151</v>
      </c>
      <c r="K53" s="203"/>
      <c r="L53" s="203"/>
      <c r="M53" s="203"/>
      <c r="N53" s="203"/>
      <c r="O53" s="203"/>
      <c r="P53" s="203"/>
      <c r="Q53" s="203"/>
      <c r="R53" s="203"/>
      <c r="S53" s="203"/>
      <c r="T53" s="224"/>
      <c r="U53" s="127"/>
      <c r="V53" s="128" t="s">
        <v>141</v>
      </c>
      <c r="W53" s="129"/>
      <c r="X53" s="34"/>
      <c r="Y53" s="153"/>
      <c r="Z53" s="25" t="s">
        <v>8</v>
      </c>
      <c r="AA53" s="202" t="s">
        <v>9</v>
      </c>
      <c r="AB53" s="203"/>
      <c r="AC53" s="202" t="s">
        <v>10</v>
      </c>
      <c r="AD53" s="203"/>
      <c r="AE53" s="28"/>
      <c r="AF53" s="131"/>
      <c r="AG53" s="132"/>
      <c r="AH53" s="133"/>
      <c r="AI53" s="134"/>
      <c r="AJ53" s="135"/>
      <c r="AK53" s="18"/>
      <c r="AL53" s="18"/>
      <c r="AM53" s="18"/>
      <c r="AN53" s="18"/>
      <c r="AO53" s="18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18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23"/>
    </row>
    <row r="54" spans="1:96" ht="16" customHeight="1">
      <c r="A54" s="116"/>
      <c r="B54" s="34"/>
      <c r="C54" s="136" t="str">
        <f ca="1">IF(O54="","",IF(O54&gt;Q54,J54,IF(AND(O54=Q54,U54&gt;W54),J54,R54)))</f>
        <v>Brasil</v>
      </c>
      <c r="D54" s="34" t="str">
        <f ca="1">IF(O54="","",IF(O54&gt;Q54,R54,IF(AND(O54=Q54,U54&gt;W54),R54,J54)))</f>
        <v>Argentina</v>
      </c>
      <c r="E54" s="34"/>
      <c r="F54" s="34"/>
      <c r="G54" s="34"/>
      <c r="H54" s="150"/>
      <c r="I54" s="156"/>
      <c r="J54" s="241" t="str">
        <f ca="1">D50</f>
        <v>Brasil</v>
      </c>
      <c r="K54" s="242"/>
      <c r="L54" s="242"/>
      <c r="M54" s="242"/>
      <c r="N54" s="243"/>
      <c r="O54" s="159">
        <v>2</v>
      </c>
      <c r="P54" s="160" t="s">
        <v>39</v>
      </c>
      <c r="Q54" s="159">
        <v>1</v>
      </c>
      <c r="R54" s="244" t="str">
        <f ca="1">D51</f>
        <v>Argentina</v>
      </c>
      <c r="S54" s="242"/>
      <c r="T54" s="245"/>
      <c r="U54" s="137"/>
      <c r="V54" s="154" t="s">
        <v>39</v>
      </c>
      <c r="W54" s="139"/>
      <c r="X54" s="155" t="s">
        <v>147</v>
      </c>
      <c r="Y54" s="150"/>
      <c r="Z54" s="142" t="s">
        <v>45</v>
      </c>
      <c r="AA54" s="218">
        <v>41832</v>
      </c>
      <c r="AB54" s="218"/>
      <c r="AC54" s="219" t="s">
        <v>42</v>
      </c>
      <c r="AD54" s="219"/>
      <c r="AE54" s="143"/>
      <c r="AF54" s="49"/>
      <c r="AG54" s="48"/>
      <c r="AH54" s="49"/>
      <c r="AI54" s="52"/>
      <c r="AJ54" s="161" t="str">
        <f>IF(OR(AF54="",AH54=""),"",SUM(AO54,AQ54))</f>
        <v/>
      </c>
      <c r="AK54" s="54" t="str">
        <f>IF(O54&gt;Q54,"V",IF(O54=Q54,"E","D"))</f>
        <v>V</v>
      </c>
      <c r="AL54" s="18"/>
      <c r="AM54" s="33" t="str">
        <f>IF(AF54&gt;AH54,"V",IF(AF54=AH54,"E","D"))</f>
        <v>E</v>
      </c>
      <c r="AN54" s="18"/>
      <c r="AO54" s="33" t="str">
        <f>IF(OR(AF54="",AH54=""),"",IF(AK54=AM54,$AV$7,0))</f>
        <v/>
      </c>
      <c r="AP54" s="33"/>
      <c r="AQ54" s="33" t="str">
        <f>IF(OR(AF54="",AH54=""),"",IF(AND(O54=AF54,Q54=AH54),$AW$7,0))</f>
        <v/>
      </c>
      <c r="AR54" s="18"/>
      <c r="AS54" s="18"/>
      <c r="AT54" s="18"/>
      <c r="AU54" s="18"/>
      <c r="AV54" s="18"/>
      <c r="AW54" s="18"/>
      <c r="AX54" s="18"/>
      <c r="AY54" s="18"/>
      <c r="AZ54" s="18"/>
      <c r="BA54" s="18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23"/>
    </row>
    <row r="55" spans="1:96" ht="16" customHeight="1">
      <c r="A55" s="116"/>
      <c r="B55" s="34"/>
      <c r="C55" s="149"/>
      <c r="D55" s="34"/>
      <c r="E55" s="34"/>
      <c r="F55" s="34"/>
      <c r="G55" s="34"/>
      <c r="H55" s="150"/>
      <c r="I55" s="150"/>
      <c r="J55" s="119"/>
      <c r="K55" s="119"/>
      <c r="L55" s="120"/>
      <c r="M55" s="120"/>
      <c r="N55" s="120"/>
      <c r="O55" s="120"/>
      <c r="P55" s="120"/>
      <c r="Q55" s="120"/>
      <c r="R55" s="120"/>
      <c r="S55" s="119"/>
      <c r="T55" s="120"/>
      <c r="U55" s="110"/>
      <c r="V55" s="18"/>
      <c r="W55" s="110"/>
      <c r="X55" s="34"/>
      <c r="Y55" s="150"/>
      <c r="Z55" s="121"/>
      <c r="AA55" s="151"/>
      <c r="AB55" s="151"/>
      <c r="AC55" s="152"/>
      <c r="AD55" s="152"/>
      <c r="AE55" s="121"/>
      <c r="AF55" s="114"/>
      <c r="AG55" s="98"/>
      <c r="AH55" s="114"/>
      <c r="AI55" s="90"/>
      <c r="AJ55" s="115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18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23"/>
    </row>
    <row r="56" spans="1:96" ht="16" customHeight="1">
      <c r="A56" s="116"/>
      <c r="B56" s="34"/>
      <c r="C56" s="149"/>
      <c r="D56" s="34"/>
      <c r="E56" s="34"/>
      <c r="F56" s="34"/>
      <c r="G56" s="34"/>
      <c r="H56" s="150"/>
      <c r="I56" s="156"/>
      <c r="J56" s="223" t="s">
        <v>152</v>
      </c>
      <c r="K56" s="203"/>
      <c r="L56" s="203"/>
      <c r="M56" s="203"/>
      <c r="N56" s="203"/>
      <c r="O56" s="203"/>
      <c r="P56" s="203"/>
      <c r="Q56" s="203"/>
      <c r="R56" s="203"/>
      <c r="S56" s="203"/>
      <c r="T56" s="224"/>
      <c r="U56" s="127"/>
      <c r="V56" s="128" t="s">
        <v>141</v>
      </c>
      <c r="W56" s="129"/>
      <c r="X56" s="34"/>
      <c r="Y56" s="153"/>
      <c r="Z56" s="25" t="s">
        <v>8</v>
      </c>
      <c r="AA56" s="202" t="s">
        <v>9</v>
      </c>
      <c r="AB56" s="203"/>
      <c r="AC56" s="202" t="s">
        <v>10</v>
      </c>
      <c r="AD56" s="203"/>
      <c r="AE56" s="28"/>
      <c r="AF56" s="131"/>
      <c r="AG56" s="132"/>
      <c r="AH56" s="133"/>
      <c r="AI56" s="134"/>
      <c r="AJ56" s="135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18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23"/>
    </row>
    <row r="57" spans="1:96" ht="16" customHeight="1">
      <c r="A57" s="116"/>
      <c r="B57" s="34"/>
      <c r="C57" s="136" t="str">
        <f ca="1">IF(O57="","",IF(O57&gt;Q57,J57,IF(AND(O57=Q57,U57&gt;W57),J57,R57)))</f>
        <v>Alemania</v>
      </c>
      <c r="D57" s="34" t="str">
        <f ca="1">IF(O57="","",IF(O57&gt;Q57,R57,IF(AND(O57=Q57,U57&gt;W57),R57,J57)))</f>
        <v>España</v>
      </c>
      <c r="E57" s="34"/>
      <c r="F57" s="34"/>
      <c r="G57" s="34"/>
      <c r="H57" s="150"/>
      <c r="I57" s="156"/>
      <c r="J57" s="241" t="str">
        <f ca="1">C50</f>
        <v>Alemania</v>
      </c>
      <c r="K57" s="242"/>
      <c r="L57" s="242"/>
      <c r="M57" s="242"/>
      <c r="N57" s="243"/>
      <c r="O57" s="159">
        <v>3</v>
      </c>
      <c r="P57" s="160" t="s">
        <v>39</v>
      </c>
      <c r="Q57" s="159">
        <v>2</v>
      </c>
      <c r="R57" s="244" t="str">
        <f ca="1">C51</f>
        <v>España</v>
      </c>
      <c r="S57" s="242"/>
      <c r="T57" s="245"/>
      <c r="U57" s="137"/>
      <c r="V57" s="154" t="s">
        <v>39</v>
      </c>
      <c r="W57" s="139"/>
      <c r="X57" s="155">
        <v>1</v>
      </c>
      <c r="Y57" s="150"/>
      <c r="Z57" s="142" t="s">
        <v>71</v>
      </c>
      <c r="AA57" s="218">
        <v>41833</v>
      </c>
      <c r="AB57" s="218"/>
      <c r="AC57" s="219" t="s">
        <v>55</v>
      </c>
      <c r="AD57" s="219"/>
      <c r="AE57" s="143"/>
      <c r="AF57" s="49"/>
      <c r="AG57" s="48"/>
      <c r="AH57" s="49"/>
      <c r="AI57" s="52"/>
      <c r="AJ57" s="161" t="str">
        <f>IF(OR(AF57="",AH57=""),"",SUM(AO57,AQ57))</f>
        <v/>
      </c>
      <c r="AK57" s="54" t="str">
        <f>IF(O57&gt;Q57,"V",IF(O57=Q57,"E","D"))</f>
        <v>V</v>
      </c>
      <c r="AL57" s="18"/>
      <c r="AM57" s="33" t="str">
        <f>IF(AF57&gt;AH57,"V",IF(AF57=AH57,"E","D"))</f>
        <v>E</v>
      </c>
      <c r="AN57" s="18"/>
      <c r="AO57" s="33" t="str">
        <f>IF(OR(AF57="",AH57=""),"",IF(AK57=AM57,$AV$8,0))</f>
        <v/>
      </c>
      <c r="AP57" s="33"/>
      <c r="AQ57" s="33" t="str">
        <f>IF(OR(AF57="",AH57=""),"",IF(AND(O57=AF57,Q57=AH57),$AW$8,0))</f>
        <v/>
      </c>
      <c r="AR57" s="18"/>
      <c r="AS57" s="18"/>
      <c r="AT57" s="18"/>
      <c r="AU57" s="18"/>
      <c r="AV57" s="18"/>
      <c r="AW57" s="18"/>
      <c r="AX57" s="18"/>
      <c r="AY57" s="18"/>
      <c r="AZ57" s="18"/>
      <c r="BA57" s="18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23"/>
    </row>
    <row r="58" spans="1:96" ht="16" customHeight="1">
      <c r="A58" s="116"/>
      <c r="B58" s="150"/>
      <c r="C58" s="162"/>
      <c r="D58" s="150"/>
      <c r="E58" s="150"/>
      <c r="F58" s="150"/>
      <c r="G58" s="150"/>
      <c r="H58" s="150"/>
      <c r="I58" s="150"/>
      <c r="J58" s="117"/>
      <c r="K58" s="117"/>
      <c r="L58" s="122"/>
      <c r="M58" s="122"/>
      <c r="N58" s="122"/>
      <c r="O58" s="122"/>
      <c r="P58" s="122"/>
      <c r="Q58" s="122"/>
      <c r="R58" s="122"/>
      <c r="S58" s="117"/>
      <c r="T58" s="122"/>
      <c r="U58" s="110"/>
      <c r="V58" s="18"/>
      <c r="W58" s="110"/>
      <c r="X58" s="18"/>
      <c r="Y58" s="150"/>
      <c r="Z58" s="18"/>
      <c r="AA58" s="18"/>
      <c r="AB58" s="18"/>
      <c r="AC58" s="18"/>
      <c r="AD58" s="18"/>
      <c r="AE58" s="18"/>
      <c r="AF58" s="114"/>
      <c r="AG58" s="98"/>
      <c r="AH58" s="114"/>
      <c r="AI58" s="90"/>
      <c r="AJ58" s="115"/>
      <c r="AK58" s="18"/>
      <c r="AL58" s="18"/>
      <c r="AM58" s="18"/>
      <c r="AN58" s="18"/>
      <c r="AO58" s="18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18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23"/>
    </row>
    <row r="59" spans="1:96" ht="16" customHeight="1">
      <c r="A59" s="116"/>
      <c r="B59" s="150"/>
      <c r="C59" s="162"/>
      <c r="D59" s="150"/>
      <c r="E59" s="150"/>
      <c r="F59" s="150"/>
      <c r="G59" s="150"/>
      <c r="H59" s="150"/>
      <c r="I59" s="150"/>
      <c r="J59" s="150"/>
      <c r="K59" s="150"/>
      <c r="L59" s="18"/>
      <c r="M59" s="18"/>
      <c r="N59" s="18"/>
      <c r="O59" s="163"/>
      <c r="P59" s="164" t="s">
        <v>153</v>
      </c>
      <c r="Q59" s="163"/>
      <c r="R59" s="18"/>
      <c r="S59" s="150"/>
      <c r="T59" s="18"/>
      <c r="U59" s="18"/>
      <c r="V59" s="18"/>
      <c r="W59" s="18"/>
      <c r="X59" s="18"/>
      <c r="Y59" s="150"/>
      <c r="Z59" s="18"/>
      <c r="AA59" s="18"/>
      <c r="AB59" s="18"/>
      <c r="AC59" s="18"/>
      <c r="AD59" s="18"/>
      <c r="AE59" s="18"/>
      <c r="AF59" s="205"/>
      <c r="AG59" s="205"/>
      <c r="AH59" s="205"/>
      <c r="AI59" s="134"/>
      <c r="AJ59" s="135"/>
      <c r="AK59" s="18"/>
      <c r="AL59" s="18"/>
      <c r="AM59" s="18"/>
      <c r="AN59" s="18"/>
      <c r="AO59" s="18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18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23"/>
    </row>
    <row r="60" spans="1:96" ht="16" customHeight="1">
      <c r="A60" s="116"/>
      <c r="B60" s="150"/>
      <c r="C60" s="162"/>
      <c r="D60" s="150"/>
      <c r="E60" s="150"/>
      <c r="F60" s="150"/>
      <c r="G60" s="150"/>
      <c r="H60" s="150"/>
      <c r="I60" s="150"/>
      <c r="J60" s="150"/>
      <c r="K60" s="150"/>
      <c r="L60" s="18"/>
      <c r="M60" s="18"/>
      <c r="N60" s="165"/>
      <c r="O60" s="220" t="str">
        <f ca="1">C57</f>
        <v>Alemania</v>
      </c>
      <c r="P60" s="221"/>
      <c r="Q60" s="222"/>
      <c r="R60" s="166"/>
      <c r="S60" s="150"/>
      <c r="T60" s="18"/>
      <c r="U60" s="18"/>
      <c r="V60" s="18"/>
      <c r="W60" s="18"/>
      <c r="X60" s="18"/>
      <c r="Y60" s="150"/>
      <c r="Z60" s="18"/>
      <c r="AA60" s="18"/>
      <c r="AB60" s="18"/>
      <c r="AC60" s="18"/>
      <c r="AD60" s="18"/>
      <c r="AE60" s="146"/>
      <c r="AF60" s="199"/>
      <c r="AG60" s="200"/>
      <c r="AH60" s="201"/>
      <c r="AI60" s="52"/>
      <c r="AJ60" s="161" t="str">
        <f>IF(AF60="","",IF(AF60=O60,20,0))</f>
        <v/>
      </c>
      <c r="AK60" s="167"/>
      <c r="AL60" s="18"/>
      <c r="AM60" s="18"/>
      <c r="AN60" s="18"/>
      <c r="AO60" s="18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18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23"/>
    </row>
    <row r="61" spans="1:96" ht="16" customHeight="1">
      <c r="A61" s="116"/>
      <c r="B61" s="150"/>
      <c r="C61" s="162"/>
      <c r="D61" s="150"/>
      <c r="E61" s="150"/>
      <c r="F61" s="150"/>
      <c r="G61" s="150"/>
      <c r="H61" s="150"/>
      <c r="I61" s="150"/>
      <c r="J61" s="150"/>
      <c r="K61" s="150"/>
      <c r="L61" s="18"/>
      <c r="M61" s="18"/>
      <c r="N61" s="18"/>
      <c r="O61" s="168"/>
      <c r="P61" s="169" t="s">
        <v>154</v>
      </c>
      <c r="Q61" s="168"/>
      <c r="R61" s="18"/>
      <c r="S61" s="150"/>
      <c r="T61" s="18"/>
      <c r="U61" s="18"/>
      <c r="V61" s="18"/>
      <c r="W61" s="18"/>
      <c r="X61" s="18"/>
      <c r="Y61" s="150"/>
      <c r="Z61" s="18"/>
      <c r="AA61" s="18"/>
      <c r="AB61" s="18"/>
      <c r="AC61" s="18"/>
      <c r="AD61" s="18"/>
      <c r="AE61" s="18"/>
      <c r="AF61" s="89"/>
      <c r="AG61" s="89"/>
      <c r="AH61" s="89"/>
      <c r="AI61" s="90"/>
      <c r="AJ61" s="170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23"/>
    </row>
    <row r="62" spans="1:96" ht="16" customHeight="1">
      <c r="A62" s="116"/>
      <c r="B62" s="150"/>
      <c r="C62" s="162"/>
      <c r="D62" s="150"/>
      <c r="E62" s="150"/>
      <c r="F62" s="150"/>
      <c r="G62" s="150"/>
      <c r="H62" s="150"/>
      <c r="I62" s="150"/>
      <c r="J62" s="150"/>
      <c r="K62" s="150"/>
      <c r="L62" s="18"/>
      <c r="M62" s="18"/>
      <c r="N62" s="165"/>
      <c r="O62" s="220" t="str">
        <f ca="1">D57</f>
        <v>España</v>
      </c>
      <c r="P62" s="221"/>
      <c r="Q62" s="222"/>
      <c r="R62" s="166"/>
      <c r="S62" s="150"/>
      <c r="T62" s="18"/>
      <c r="U62" s="18"/>
      <c r="V62" s="18"/>
      <c r="W62" s="18"/>
      <c r="X62" s="18"/>
      <c r="Y62" s="150"/>
      <c r="Z62" s="18"/>
      <c r="AA62" s="18"/>
      <c r="AB62" s="18"/>
      <c r="AC62" s="18"/>
      <c r="AD62" s="18"/>
      <c r="AE62" s="146"/>
      <c r="AF62" s="199"/>
      <c r="AG62" s="200"/>
      <c r="AH62" s="201"/>
      <c r="AI62" s="52"/>
      <c r="AJ62" s="161" t="str">
        <f>IF(AF62="","",IF(AF62=O62,20,0))</f>
        <v/>
      </c>
      <c r="AK62" s="167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23"/>
    </row>
    <row r="63" spans="1:96" ht="16" customHeight="1">
      <c r="A63" s="116"/>
      <c r="B63" s="150"/>
      <c r="C63" s="162"/>
      <c r="D63" s="150"/>
      <c r="E63" s="150"/>
      <c r="F63" s="150"/>
      <c r="G63" s="150"/>
      <c r="H63" s="150"/>
      <c r="I63" s="150"/>
      <c r="J63" s="150"/>
      <c r="K63" s="150"/>
      <c r="L63" s="18"/>
      <c r="M63" s="18"/>
      <c r="N63" s="18"/>
      <c r="O63" s="168"/>
      <c r="P63" s="169" t="s">
        <v>155</v>
      </c>
      <c r="Q63" s="168"/>
      <c r="R63" s="18"/>
      <c r="S63" s="150"/>
      <c r="T63" s="18"/>
      <c r="U63" s="18"/>
      <c r="V63" s="18"/>
      <c r="W63" s="18"/>
      <c r="X63" s="18"/>
      <c r="Y63" s="150"/>
      <c r="Z63" s="18"/>
      <c r="AA63" s="18"/>
      <c r="AB63" s="18"/>
      <c r="AC63" s="18"/>
      <c r="AD63" s="18"/>
      <c r="AE63" s="18"/>
      <c r="AF63" s="89"/>
      <c r="AG63" s="89"/>
      <c r="AH63" s="89"/>
      <c r="AI63" s="90"/>
      <c r="AJ63" s="170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23"/>
    </row>
    <row r="64" spans="1:96" ht="16" customHeight="1">
      <c r="A64" s="116"/>
      <c r="B64" s="150"/>
      <c r="C64" s="162"/>
      <c r="D64" s="150"/>
      <c r="E64" s="150"/>
      <c r="F64" s="150"/>
      <c r="G64" s="150"/>
      <c r="H64" s="150"/>
      <c r="I64" s="150"/>
      <c r="J64" s="150"/>
      <c r="K64" s="150"/>
      <c r="L64" s="18"/>
      <c r="M64" s="18"/>
      <c r="N64" s="165"/>
      <c r="O64" s="220" t="str">
        <f ca="1">C54</f>
        <v>Brasil</v>
      </c>
      <c r="P64" s="221"/>
      <c r="Q64" s="222"/>
      <c r="R64" s="166"/>
      <c r="S64" s="150"/>
      <c r="T64" s="18"/>
      <c r="U64" s="18"/>
      <c r="V64" s="18"/>
      <c r="W64" s="18"/>
      <c r="X64" s="18"/>
      <c r="Y64" s="150"/>
      <c r="Z64" s="18"/>
      <c r="AA64" s="18"/>
      <c r="AB64" s="18"/>
      <c r="AC64" s="18"/>
      <c r="AD64" s="18"/>
      <c r="AE64" s="146"/>
      <c r="AF64" s="199"/>
      <c r="AG64" s="200"/>
      <c r="AH64" s="201"/>
      <c r="AI64" s="52"/>
      <c r="AJ64" s="161" t="str">
        <f>IF(AF64="","",IF(AF64=O64,20,0))</f>
        <v/>
      </c>
      <c r="AK64" s="167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23"/>
    </row>
    <row r="65" spans="1:96" ht="16" customHeight="1">
      <c r="A65" s="116"/>
      <c r="B65" s="150"/>
      <c r="C65" s="162"/>
      <c r="D65" s="150"/>
      <c r="E65" s="150"/>
      <c r="F65" s="150"/>
      <c r="G65" s="150"/>
      <c r="H65" s="150"/>
      <c r="I65" s="150"/>
      <c r="J65" s="150"/>
      <c r="K65" s="150"/>
      <c r="L65" s="18"/>
      <c r="M65" s="18"/>
      <c r="N65" s="18"/>
      <c r="O65" s="168"/>
      <c r="P65" s="169" t="s">
        <v>156</v>
      </c>
      <c r="Q65" s="168"/>
      <c r="R65" s="18"/>
      <c r="S65" s="150"/>
      <c r="T65" s="18"/>
      <c r="U65" s="18"/>
      <c r="V65" s="18"/>
      <c r="W65" s="18"/>
      <c r="X65" s="18"/>
      <c r="Y65" s="150"/>
      <c r="Z65" s="18"/>
      <c r="AA65" s="18"/>
      <c r="AB65" s="18"/>
      <c r="AC65" s="18"/>
      <c r="AD65" s="18"/>
      <c r="AE65" s="18"/>
      <c r="AF65" s="89"/>
      <c r="AG65" s="89"/>
      <c r="AH65" s="89"/>
      <c r="AI65" s="90"/>
      <c r="AJ65" s="170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23"/>
    </row>
    <row r="66" spans="1:96" ht="16" customHeight="1">
      <c r="A66" s="116"/>
      <c r="B66" s="150"/>
      <c r="C66" s="162"/>
      <c r="D66" s="150"/>
      <c r="E66" s="150"/>
      <c r="F66" s="150"/>
      <c r="G66" s="150"/>
      <c r="H66" s="150"/>
      <c r="I66" s="150"/>
      <c r="J66" s="150"/>
      <c r="K66" s="150"/>
      <c r="L66" s="18"/>
      <c r="M66" s="18"/>
      <c r="N66" s="165"/>
      <c r="O66" s="220" t="str">
        <f ca="1">D54</f>
        <v>Argentina</v>
      </c>
      <c r="P66" s="221"/>
      <c r="Q66" s="222"/>
      <c r="R66" s="166"/>
      <c r="S66" s="150"/>
      <c r="T66" s="18"/>
      <c r="U66" s="18"/>
      <c r="V66" s="18"/>
      <c r="W66" s="18"/>
      <c r="X66" s="18"/>
      <c r="Y66" s="150"/>
      <c r="Z66" s="18"/>
      <c r="AA66" s="18"/>
      <c r="AB66" s="18"/>
      <c r="AC66" s="18"/>
      <c r="AD66" s="18"/>
      <c r="AE66" s="146"/>
      <c r="AF66" s="199"/>
      <c r="AG66" s="200"/>
      <c r="AH66" s="201"/>
      <c r="AI66" s="52"/>
      <c r="AJ66" s="161" t="str">
        <f>IF(AF66="","",IF(AF66=O66,20,0))</f>
        <v/>
      </c>
      <c r="AK66" s="167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23"/>
    </row>
    <row r="67" spans="1:96" ht="16" customHeight="1">
      <c r="A67" s="116"/>
      <c r="B67" s="150"/>
      <c r="C67" s="162"/>
      <c r="D67" s="150"/>
      <c r="E67" s="150"/>
      <c r="F67" s="150"/>
      <c r="G67" s="150"/>
      <c r="H67" s="150"/>
      <c r="I67" s="150"/>
      <c r="J67" s="150"/>
      <c r="K67" s="150"/>
      <c r="L67" s="18"/>
      <c r="M67" s="18"/>
      <c r="N67" s="18"/>
      <c r="O67" s="171"/>
      <c r="P67" s="171"/>
      <c r="Q67" s="171"/>
      <c r="R67" s="18"/>
      <c r="S67" s="150"/>
      <c r="T67" s="18"/>
      <c r="U67" s="18"/>
      <c r="V67" s="18"/>
      <c r="W67" s="18"/>
      <c r="X67" s="18"/>
      <c r="Y67" s="150"/>
      <c r="Z67" s="18"/>
      <c r="AA67" s="18"/>
      <c r="AB67" s="18"/>
      <c r="AC67" s="18"/>
      <c r="AD67" s="18"/>
      <c r="AE67" s="18"/>
      <c r="AF67" s="114"/>
      <c r="AG67" s="114"/>
      <c r="AH67" s="114"/>
      <c r="AI67" s="90"/>
      <c r="AJ67" s="115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23"/>
    </row>
    <row r="68" spans="1:96" ht="16" customHeight="1">
      <c r="A68" s="116"/>
      <c r="B68" s="150"/>
      <c r="C68" s="162"/>
      <c r="D68" s="150"/>
      <c r="E68" s="150"/>
      <c r="F68" s="150"/>
      <c r="G68" s="150"/>
      <c r="H68" s="150"/>
      <c r="I68" s="150"/>
      <c r="J68" s="150"/>
      <c r="K68" s="150"/>
      <c r="L68" s="18"/>
      <c r="M68" s="18"/>
      <c r="N68" s="18"/>
      <c r="O68" s="18"/>
      <c r="P68" s="18"/>
      <c r="Q68" s="18"/>
      <c r="R68" s="18"/>
      <c r="S68" s="150"/>
      <c r="T68" s="18"/>
      <c r="U68" s="18"/>
      <c r="V68" s="18"/>
      <c r="W68" s="18"/>
      <c r="X68" s="18"/>
      <c r="Y68" s="150"/>
      <c r="Z68" s="18"/>
      <c r="AA68" s="18"/>
      <c r="AB68" s="18"/>
      <c r="AC68" s="18"/>
      <c r="AD68" s="18"/>
      <c r="AE68" s="18"/>
      <c r="AF68" s="90"/>
      <c r="AG68" s="90"/>
      <c r="AH68" s="90"/>
      <c r="AI68" s="90"/>
      <c r="AJ68" s="90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23"/>
    </row>
    <row r="69" spans="1:96" ht="16" customHeight="1">
      <c r="A69" s="116"/>
      <c r="B69" s="150"/>
      <c r="C69" s="162"/>
      <c r="D69" s="150"/>
      <c r="E69" s="150"/>
      <c r="F69" s="150"/>
      <c r="G69" s="150"/>
      <c r="H69" s="150"/>
      <c r="I69" s="150"/>
      <c r="J69" s="150"/>
      <c r="K69" s="150"/>
      <c r="L69" s="18"/>
      <c r="M69" s="18"/>
      <c r="N69" s="18"/>
      <c r="O69" s="18"/>
      <c r="P69" s="18"/>
      <c r="Q69" s="18"/>
      <c r="R69" s="18"/>
      <c r="S69" s="150"/>
      <c r="T69" s="18"/>
      <c r="U69" s="18"/>
      <c r="V69" s="18"/>
      <c r="W69" s="18"/>
      <c r="X69" s="18"/>
      <c r="Y69" s="150"/>
      <c r="Z69" s="18"/>
      <c r="AA69" s="18"/>
      <c r="AB69" s="18"/>
      <c r="AC69" s="18"/>
      <c r="AD69" s="18"/>
      <c r="AE69" s="18"/>
      <c r="AF69" s="90"/>
      <c r="AG69" s="90"/>
      <c r="AH69" s="90"/>
      <c r="AI69" s="90"/>
      <c r="AJ69" s="90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23"/>
    </row>
    <row r="70" spans="1:96" ht="16" customHeight="1">
      <c r="A70" s="116"/>
      <c r="B70" s="150"/>
      <c r="C70" s="162"/>
      <c r="D70" s="150"/>
      <c r="E70" s="150"/>
      <c r="F70" s="150"/>
      <c r="G70" s="150"/>
      <c r="H70" s="150"/>
      <c r="I70" s="150"/>
      <c r="J70" s="150"/>
      <c r="K70" s="150"/>
      <c r="L70" s="18"/>
      <c r="M70" s="18"/>
      <c r="N70" s="18"/>
      <c r="O70" s="18"/>
      <c r="P70" s="18"/>
      <c r="Q70" s="18"/>
      <c r="R70" s="18"/>
      <c r="S70" s="150"/>
      <c r="T70" s="18"/>
      <c r="U70" s="18"/>
      <c r="V70" s="18"/>
      <c r="W70" s="18"/>
      <c r="X70" s="18"/>
      <c r="Y70" s="150"/>
      <c r="Z70" s="18"/>
      <c r="AA70" s="18"/>
      <c r="AB70" s="18"/>
      <c r="AC70" s="18"/>
      <c r="AD70" s="18"/>
      <c r="AE70" s="18"/>
      <c r="AF70" s="90"/>
      <c r="AG70" s="90"/>
      <c r="AH70" s="90"/>
      <c r="AI70" s="90"/>
      <c r="AJ70" s="90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23"/>
    </row>
    <row r="71" spans="1:96" ht="16" customHeight="1">
      <c r="A71" s="116"/>
      <c r="B71" s="150"/>
      <c r="C71" s="162"/>
      <c r="D71" s="150"/>
      <c r="E71" s="150"/>
      <c r="F71" s="150"/>
      <c r="G71" s="150"/>
      <c r="H71" s="150"/>
      <c r="I71" s="150"/>
      <c r="J71" s="150"/>
      <c r="K71" s="150"/>
      <c r="L71" s="18"/>
      <c r="M71" s="18"/>
      <c r="N71" s="18"/>
      <c r="O71" s="18"/>
      <c r="P71" s="18"/>
      <c r="Q71" s="18"/>
      <c r="R71" s="18"/>
      <c r="S71" s="150"/>
      <c r="T71" s="18"/>
      <c r="U71" s="18"/>
      <c r="V71" s="18"/>
      <c r="W71" s="18"/>
      <c r="X71" s="18"/>
      <c r="Y71" s="150"/>
      <c r="Z71" s="18"/>
      <c r="AA71" s="18"/>
      <c r="AB71" s="18"/>
      <c r="AC71" s="18"/>
      <c r="AD71" s="18"/>
      <c r="AE71" s="18"/>
      <c r="AF71" s="90"/>
      <c r="AG71" s="90"/>
      <c r="AH71" s="90"/>
      <c r="AI71" s="90"/>
      <c r="AJ71" s="90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23"/>
    </row>
    <row r="72" spans="1:96" ht="16" customHeight="1">
      <c r="A72" s="116"/>
      <c r="B72" s="150"/>
      <c r="C72" s="162"/>
      <c r="D72" s="150"/>
      <c r="E72" s="150"/>
      <c r="F72" s="150"/>
      <c r="G72" s="150"/>
      <c r="H72" s="150"/>
      <c r="I72" s="150"/>
      <c r="J72" s="150"/>
      <c r="K72" s="150"/>
      <c r="L72" s="18"/>
      <c r="M72" s="18"/>
      <c r="N72" s="18"/>
      <c r="O72" s="18"/>
      <c r="P72" s="18"/>
      <c r="Q72" s="18"/>
      <c r="R72" s="18"/>
      <c r="S72" s="150"/>
      <c r="T72" s="18"/>
      <c r="U72" s="18"/>
      <c r="V72" s="18"/>
      <c r="W72" s="18"/>
      <c r="X72" s="18"/>
      <c r="Y72" s="150"/>
      <c r="Z72" s="18"/>
      <c r="AA72" s="18"/>
      <c r="AB72" s="18"/>
      <c r="AC72" s="18"/>
      <c r="AD72" s="18"/>
      <c r="AE72" s="18"/>
      <c r="AF72" s="90"/>
      <c r="AG72" s="90"/>
      <c r="AH72" s="90"/>
      <c r="AI72" s="90"/>
      <c r="AJ72" s="90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23"/>
    </row>
    <row r="73" spans="1:96" ht="16" customHeight="1">
      <c r="A73" s="116"/>
      <c r="B73" s="150"/>
      <c r="C73" s="162"/>
      <c r="D73" s="150"/>
      <c r="E73" s="150"/>
      <c r="F73" s="150"/>
      <c r="G73" s="150"/>
      <c r="H73" s="150"/>
      <c r="I73" s="150"/>
      <c r="J73" s="150"/>
      <c r="K73" s="150"/>
      <c r="L73" s="18"/>
      <c r="M73" s="18"/>
      <c r="N73" s="18"/>
      <c r="O73" s="18"/>
      <c r="P73" s="18"/>
      <c r="Q73" s="18"/>
      <c r="R73" s="18"/>
      <c r="S73" s="150"/>
      <c r="T73" s="18"/>
      <c r="U73" s="18"/>
      <c r="V73" s="18"/>
      <c r="W73" s="18"/>
      <c r="X73" s="18"/>
      <c r="Y73" s="150"/>
      <c r="Z73" s="18"/>
      <c r="AA73" s="18"/>
      <c r="AB73" s="18"/>
      <c r="AC73" s="18"/>
      <c r="AD73" s="18"/>
      <c r="AE73" s="18"/>
      <c r="AF73" s="90"/>
      <c r="AG73" s="90"/>
      <c r="AH73" s="90"/>
      <c r="AI73" s="90"/>
      <c r="AJ73" s="90"/>
      <c r="AK73" s="18"/>
      <c r="AL73" s="18"/>
      <c r="AM73" s="18"/>
      <c r="AN73" s="18"/>
      <c r="AO73" s="18"/>
      <c r="AP73" s="18"/>
      <c r="AQ73" s="18"/>
      <c r="AR73" s="18"/>
      <c r="AS73" s="18"/>
      <c r="AT73" s="18"/>
      <c r="AU73" s="18"/>
      <c r="AV73" s="18"/>
      <c r="AW73" s="18"/>
      <c r="AX73" s="18"/>
      <c r="AY73" s="18"/>
      <c r="AZ73" s="18"/>
      <c r="BA73" s="18"/>
      <c r="BB73" s="18"/>
      <c r="BC73" s="18"/>
      <c r="BD73" s="18"/>
      <c r="BE73" s="18"/>
      <c r="BF73" s="18"/>
      <c r="BG73" s="18"/>
      <c r="BH73" s="18"/>
      <c r="BI73" s="18"/>
      <c r="BJ73" s="18"/>
      <c r="BK73" s="18"/>
      <c r="BL73" s="18"/>
      <c r="BM73" s="18"/>
      <c r="BN73" s="18"/>
      <c r="BO73" s="18"/>
      <c r="BP73" s="18"/>
      <c r="BQ73" s="18"/>
      <c r="BR73" s="18"/>
      <c r="BS73" s="18"/>
      <c r="BT73" s="18"/>
      <c r="BU73" s="18"/>
      <c r="BV73" s="18"/>
      <c r="BW73" s="18"/>
      <c r="BX73" s="18"/>
      <c r="BY73" s="18"/>
      <c r="BZ73" s="18"/>
      <c r="CA73" s="18"/>
      <c r="CB73" s="18"/>
      <c r="CC73" s="18"/>
      <c r="CD73" s="18"/>
      <c r="CE73" s="18"/>
      <c r="CF73" s="18"/>
      <c r="CG73" s="18"/>
      <c r="CH73" s="18"/>
      <c r="CI73" s="18"/>
      <c r="CJ73" s="18"/>
      <c r="CK73" s="18"/>
      <c r="CL73" s="18"/>
      <c r="CM73" s="18"/>
      <c r="CN73" s="18"/>
      <c r="CO73" s="18"/>
      <c r="CP73" s="18"/>
      <c r="CQ73" s="18"/>
      <c r="CR73" s="23"/>
    </row>
    <row r="74" spans="1:96" ht="16" hidden="1" customHeight="1">
      <c r="A74" s="116"/>
      <c r="B74" s="150"/>
      <c r="C74" s="162"/>
      <c r="D74" s="150"/>
      <c r="E74" s="150"/>
      <c r="F74" s="150"/>
      <c r="G74" s="150"/>
      <c r="H74" s="150"/>
      <c r="I74" s="150"/>
      <c r="J74" s="150"/>
      <c r="K74" s="150"/>
      <c r="L74" s="18"/>
      <c r="M74" s="18"/>
      <c r="N74" s="18"/>
      <c r="O74" s="18"/>
      <c r="P74" s="18"/>
      <c r="Q74" s="18"/>
      <c r="R74" s="18"/>
      <c r="S74" s="150"/>
      <c r="T74" s="18"/>
      <c r="U74" s="18"/>
      <c r="V74" s="18"/>
      <c r="W74" s="18"/>
      <c r="X74" s="18"/>
      <c r="Y74" s="150"/>
      <c r="Z74" s="18"/>
      <c r="AA74" s="18"/>
      <c r="AB74" s="18"/>
      <c r="AC74" s="18"/>
      <c r="AD74" s="18"/>
      <c r="AE74" s="18"/>
      <c r="AF74" s="90"/>
      <c r="AG74" s="90"/>
      <c r="AH74" s="90"/>
      <c r="AI74" s="90"/>
      <c r="AJ74" s="90"/>
      <c r="AK74" s="18"/>
      <c r="AL74" s="18"/>
      <c r="AM74" s="18"/>
      <c r="AN74" s="18"/>
      <c r="AO74" s="18"/>
      <c r="AP74" s="18"/>
      <c r="AQ74" s="18"/>
      <c r="AR74" s="18"/>
      <c r="AS74" s="18"/>
      <c r="AT74" s="18"/>
      <c r="AU74" s="18"/>
      <c r="AV74" s="18"/>
      <c r="AW74" s="18"/>
      <c r="AX74" s="18"/>
      <c r="AY74" s="18"/>
      <c r="AZ74" s="18"/>
      <c r="BA74" s="18"/>
      <c r="BB74" s="18"/>
      <c r="BC74" s="18"/>
      <c r="BD74" s="18"/>
      <c r="BE74" s="18"/>
      <c r="BF74" s="18"/>
      <c r="BG74" s="18"/>
      <c r="BH74" s="18"/>
      <c r="BI74" s="18"/>
      <c r="BJ74" s="18"/>
      <c r="BK74" s="18"/>
      <c r="BL74" s="18"/>
      <c r="BM74" s="18"/>
      <c r="BN74" s="18"/>
      <c r="BO74" s="18"/>
      <c r="BP74" s="18"/>
      <c r="BQ74" s="18"/>
      <c r="BR74" s="18"/>
      <c r="BS74" s="18"/>
      <c r="BT74" s="18"/>
      <c r="BU74" s="18"/>
      <c r="BV74" s="18"/>
      <c r="BW74" s="18"/>
      <c r="BX74" s="18"/>
      <c r="BY74" s="18"/>
      <c r="BZ74" s="18"/>
      <c r="CA74" s="18"/>
      <c r="CB74" s="18"/>
      <c r="CC74" s="18"/>
      <c r="CD74" s="18"/>
      <c r="CE74" s="18"/>
      <c r="CF74" s="18"/>
      <c r="CG74" s="18"/>
      <c r="CH74" s="18"/>
      <c r="CI74" s="18"/>
      <c r="CJ74" s="18"/>
      <c r="CK74" s="18"/>
      <c r="CL74" s="18"/>
      <c r="CM74" s="18"/>
      <c r="CN74" s="18"/>
      <c r="CO74" s="18"/>
      <c r="CP74" s="18"/>
      <c r="CQ74" s="18"/>
      <c r="CR74" s="23"/>
    </row>
    <row r="75" spans="1:96" ht="16" hidden="1" customHeight="1">
      <c r="A75" s="116"/>
      <c r="B75" s="150"/>
      <c r="C75" s="162"/>
      <c r="D75" s="150"/>
      <c r="E75" s="150"/>
      <c r="F75" s="150"/>
      <c r="G75" s="150"/>
      <c r="H75" s="150"/>
      <c r="I75" s="150"/>
      <c r="J75" s="150"/>
      <c r="K75" s="150"/>
      <c r="L75" s="18"/>
      <c r="M75" s="18"/>
      <c r="N75" s="18"/>
      <c r="O75" s="18"/>
      <c r="P75" s="18"/>
      <c r="Q75" s="18"/>
      <c r="R75" s="18"/>
      <c r="S75" s="150"/>
      <c r="T75" s="18"/>
      <c r="U75" s="18"/>
      <c r="V75" s="18"/>
      <c r="W75" s="18"/>
      <c r="X75" s="18"/>
      <c r="Y75" s="150"/>
      <c r="Z75" s="18"/>
      <c r="AA75" s="18"/>
      <c r="AB75" s="18"/>
      <c r="AC75" s="18"/>
      <c r="AD75" s="18"/>
      <c r="AE75" s="18"/>
      <c r="AF75" s="90"/>
      <c r="AG75" s="90"/>
      <c r="AH75" s="90"/>
      <c r="AI75" s="90"/>
      <c r="AJ75" s="90"/>
      <c r="AK75" s="18"/>
      <c r="AL75" s="18"/>
      <c r="AM75" s="18"/>
      <c r="AN75" s="18"/>
      <c r="AO75" s="18"/>
      <c r="AP75" s="18"/>
      <c r="AQ75" s="18"/>
      <c r="AR75" s="18"/>
      <c r="AS75" s="18"/>
      <c r="AT75" s="18"/>
      <c r="AU75" s="18"/>
      <c r="AV75" s="18"/>
      <c r="AW75" s="18"/>
      <c r="AX75" s="18"/>
      <c r="AY75" s="18"/>
      <c r="AZ75" s="18"/>
      <c r="BA75" s="18"/>
      <c r="BB75" s="18"/>
      <c r="BC75" s="18"/>
      <c r="BD75" s="18"/>
      <c r="BE75" s="18"/>
      <c r="BF75" s="18"/>
      <c r="BG75" s="18"/>
      <c r="BH75" s="18"/>
      <c r="BI75" s="18"/>
      <c r="BJ75" s="18"/>
      <c r="BK75" s="18"/>
      <c r="BL75" s="18"/>
      <c r="BM75" s="18"/>
      <c r="BN75" s="18"/>
      <c r="BO75" s="18"/>
      <c r="BP75" s="18"/>
      <c r="BQ75" s="18"/>
      <c r="BR75" s="18"/>
      <c r="BS75" s="18"/>
      <c r="BT75" s="18"/>
      <c r="BU75" s="18"/>
      <c r="BV75" s="18"/>
      <c r="BW75" s="18"/>
      <c r="BX75" s="18"/>
      <c r="BY75" s="18"/>
      <c r="BZ75" s="18"/>
      <c r="CA75" s="18"/>
      <c r="CB75" s="18"/>
      <c r="CC75" s="18"/>
      <c r="CD75" s="18"/>
      <c r="CE75" s="18"/>
      <c r="CF75" s="18"/>
      <c r="CG75" s="18"/>
      <c r="CH75" s="18"/>
      <c r="CI75" s="18"/>
      <c r="CJ75" s="18"/>
      <c r="CK75" s="18"/>
      <c r="CL75" s="18"/>
      <c r="CM75" s="18"/>
      <c r="CN75" s="18"/>
      <c r="CO75" s="18"/>
      <c r="CP75" s="18"/>
      <c r="CQ75" s="18"/>
      <c r="CR75" s="23"/>
    </row>
    <row r="76" spans="1:96" ht="16" hidden="1" customHeight="1">
      <c r="A76" s="116"/>
      <c r="B76" s="150"/>
      <c r="C76" s="162"/>
      <c r="D76" s="150"/>
      <c r="E76" s="150"/>
      <c r="F76" s="150"/>
      <c r="G76" s="150"/>
      <c r="H76" s="150"/>
      <c r="I76" s="150"/>
      <c r="J76" s="150"/>
      <c r="K76" s="150"/>
      <c r="L76" s="18"/>
      <c r="M76" s="18"/>
      <c r="N76" s="18"/>
      <c r="O76" s="18"/>
      <c r="P76" s="18"/>
      <c r="Q76" s="18"/>
      <c r="R76" s="18"/>
      <c r="S76" s="150"/>
      <c r="T76" s="18"/>
      <c r="U76" s="18"/>
      <c r="V76" s="18"/>
      <c r="W76" s="18"/>
      <c r="X76" s="18"/>
      <c r="Y76" s="150"/>
      <c r="Z76" s="18"/>
      <c r="AA76" s="18"/>
      <c r="AB76" s="18"/>
      <c r="AC76" s="18"/>
      <c r="AD76" s="18"/>
      <c r="AE76" s="18"/>
      <c r="AF76" s="90"/>
      <c r="AG76" s="90"/>
      <c r="AH76" s="90"/>
      <c r="AI76" s="90"/>
      <c r="AJ76" s="90"/>
      <c r="AK76" s="18"/>
      <c r="AL76" s="18"/>
      <c r="AM76" s="18"/>
      <c r="AN76" s="18"/>
      <c r="AO76" s="18"/>
      <c r="AP76" s="18"/>
      <c r="AQ76" s="18"/>
      <c r="AR76" s="18"/>
      <c r="AS76" s="18"/>
      <c r="AT76" s="18"/>
      <c r="AU76" s="18"/>
      <c r="AV76" s="18"/>
      <c r="AW76" s="18"/>
      <c r="AX76" s="18"/>
      <c r="AY76" s="18"/>
      <c r="AZ76" s="18"/>
      <c r="BA76" s="18"/>
      <c r="BB76" s="18"/>
      <c r="BC76" s="18"/>
      <c r="BD76" s="18"/>
      <c r="BE76" s="18"/>
      <c r="BF76" s="18"/>
      <c r="BG76" s="18"/>
      <c r="BH76" s="18"/>
      <c r="BI76" s="18"/>
      <c r="BJ76" s="18"/>
      <c r="BK76" s="18"/>
      <c r="BL76" s="18"/>
      <c r="BM76" s="18"/>
      <c r="BN76" s="18"/>
      <c r="BO76" s="18"/>
      <c r="BP76" s="18"/>
      <c r="BQ76" s="18"/>
      <c r="BR76" s="18"/>
      <c r="BS76" s="18"/>
      <c r="BT76" s="18"/>
      <c r="BU76" s="18"/>
      <c r="BV76" s="18"/>
      <c r="BW76" s="18"/>
      <c r="BX76" s="18"/>
      <c r="BY76" s="18"/>
      <c r="BZ76" s="18"/>
      <c r="CA76" s="18"/>
      <c r="CB76" s="18"/>
      <c r="CC76" s="18"/>
      <c r="CD76" s="18"/>
      <c r="CE76" s="18"/>
      <c r="CF76" s="18"/>
      <c r="CG76" s="18"/>
      <c r="CH76" s="18"/>
      <c r="CI76" s="18"/>
      <c r="CJ76" s="18"/>
      <c r="CK76" s="18"/>
      <c r="CL76" s="18"/>
      <c r="CM76" s="18"/>
      <c r="CN76" s="18"/>
      <c r="CO76" s="18"/>
      <c r="CP76" s="18"/>
      <c r="CQ76" s="18"/>
      <c r="CR76" s="23"/>
    </row>
    <row r="77" spans="1:96" ht="16" hidden="1" customHeight="1">
      <c r="A77" s="116"/>
      <c r="B77" s="150"/>
      <c r="C77" s="162"/>
      <c r="D77" s="150"/>
      <c r="E77" s="150"/>
      <c r="F77" s="150"/>
      <c r="G77" s="150"/>
      <c r="H77" s="150"/>
      <c r="I77" s="150"/>
      <c r="J77" s="150"/>
      <c r="K77" s="150"/>
      <c r="L77" s="18"/>
      <c r="M77" s="18"/>
      <c r="N77" s="18"/>
      <c r="O77" s="18"/>
      <c r="P77" s="18"/>
      <c r="Q77" s="18"/>
      <c r="R77" s="18"/>
      <c r="S77" s="150"/>
      <c r="T77" s="18"/>
      <c r="U77" s="18"/>
      <c r="V77" s="18"/>
      <c r="W77" s="18"/>
      <c r="X77" s="18"/>
      <c r="Y77" s="150"/>
      <c r="Z77" s="18"/>
      <c r="AA77" s="18"/>
      <c r="AB77" s="18"/>
      <c r="AC77" s="18"/>
      <c r="AD77" s="18"/>
      <c r="AE77" s="18"/>
      <c r="AF77" s="90"/>
      <c r="AG77" s="90"/>
      <c r="AH77" s="90"/>
      <c r="AI77" s="90"/>
      <c r="AJ77" s="90"/>
      <c r="AK77" s="18"/>
      <c r="AL77" s="18"/>
      <c r="AM77" s="18"/>
      <c r="AN77" s="18"/>
      <c r="AO77" s="18"/>
      <c r="AP77" s="18"/>
      <c r="AQ77" s="18"/>
      <c r="AR77" s="18"/>
      <c r="AS77" s="18"/>
      <c r="AT77" s="18"/>
      <c r="AU77" s="18"/>
      <c r="AV77" s="18"/>
      <c r="AW77" s="18"/>
      <c r="AX77" s="18"/>
      <c r="AY77" s="18"/>
      <c r="AZ77" s="18"/>
      <c r="BA77" s="18"/>
      <c r="BB77" s="18"/>
      <c r="BC77" s="18"/>
      <c r="BD77" s="18"/>
      <c r="BE77" s="18"/>
      <c r="BF77" s="18"/>
      <c r="BG77" s="18"/>
      <c r="BH77" s="18"/>
      <c r="BI77" s="18"/>
      <c r="BJ77" s="18"/>
      <c r="BK77" s="18"/>
      <c r="BL77" s="18"/>
      <c r="BM77" s="18"/>
      <c r="BN77" s="18"/>
      <c r="BO77" s="18"/>
      <c r="BP77" s="18"/>
      <c r="BQ77" s="18"/>
      <c r="BR77" s="18"/>
      <c r="BS77" s="18"/>
      <c r="BT77" s="18"/>
      <c r="BU77" s="18"/>
      <c r="BV77" s="18"/>
      <c r="BW77" s="18"/>
      <c r="BX77" s="18"/>
      <c r="BY77" s="18"/>
      <c r="BZ77" s="18"/>
      <c r="CA77" s="18"/>
      <c r="CB77" s="18"/>
      <c r="CC77" s="18"/>
      <c r="CD77" s="18"/>
      <c r="CE77" s="18"/>
      <c r="CF77" s="18"/>
      <c r="CG77" s="18"/>
      <c r="CH77" s="18"/>
      <c r="CI77" s="18"/>
      <c r="CJ77" s="18"/>
      <c r="CK77" s="18"/>
      <c r="CL77" s="18"/>
      <c r="CM77" s="18"/>
      <c r="CN77" s="18"/>
      <c r="CO77" s="18"/>
      <c r="CP77" s="18"/>
      <c r="CQ77" s="18"/>
      <c r="CR77" s="23"/>
    </row>
    <row r="78" spans="1:96" ht="16" hidden="1" customHeight="1">
      <c r="A78" s="116"/>
      <c r="B78" s="150"/>
      <c r="C78" s="162"/>
      <c r="D78" s="150"/>
      <c r="E78" s="150"/>
      <c r="F78" s="150"/>
      <c r="G78" s="150"/>
      <c r="H78" s="150"/>
      <c r="I78" s="150"/>
      <c r="J78" s="150"/>
      <c r="K78" s="150"/>
      <c r="L78" s="18"/>
      <c r="M78" s="18"/>
      <c r="N78" s="18"/>
      <c r="O78" s="18"/>
      <c r="P78" s="18"/>
      <c r="Q78" s="18"/>
      <c r="R78" s="18"/>
      <c r="S78" s="150"/>
      <c r="T78" s="18"/>
      <c r="U78" s="18"/>
      <c r="V78" s="18"/>
      <c r="W78" s="18"/>
      <c r="X78" s="18"/>
      <c r="Y78" s="150"/>
      <c r="Z78" s="18"/>
      <c r="AA78" s="18"/>
      <c r="AB78" s="18"/>
      <c r="AC78" s="18"/>
      <c r="AD78" s="18"/>
      <c r="AE78" s="18"/>
      <c r="AF78" s="90"/>
      <c r="AG78" s="90"/>
      <c r="AH78" s="90"/>
      <c r="AI78" s="90"/>
      <c r="AJ78" s="90"/>
      <c r="AK78" s="18"/>
      <c r="AL78" s="18"/>
      <c r="AM78" s="18"/>
      <c r="AN78" s="18"/>
      <c r="AO78" s="18"/>
      <c r="AP78" s="18"/>
      <c r="AQ78" s="18"/>
      <c r="AR78" s="18"/>
      <c r="AS78" s="18"/>
      <c r="AT78" s="18"/>
      <c r="AU78" s="18"/>
      <c r="AV78" s="18"/>
      <c r="AW78" s="18"/>
      <c r="AX78" s="18"/>
      <c r="AY78" s="18"/>
      <c r="AZ78" s="18"/>
      <c r="BA78" s="18"/>
      <c r="BB78" s="18"/>
      <c r="BC78" s="18"/>
      <c r="BD78" s="18"/>
      <c r="BE78" s="18"/>
      <c r="BF78" s="18"/>
      <c r="BG78" s="18"/>
      <c r="BH78" s="18"/>
      <c r="BI78" s="18"/>
      <c r="BJ78" s="18"/>
      <c r="BK78" s="18"/>
      <c r="BL78" s="18"/>
      <c r="BM78" s="18"/>
      <c r="BN78" s="18"/>
      <c r="BO78" s="18"/>
      <c r="BP78" s="18"/>
      <c r="BQ78" s="18"/>
      <c r="BR78" s="18"/>
      <c r="BS78" s="18"/>
      <c r="BT78" s="18"/>
      <c r="BU78" s="18"/>
      <c r="BV78" s="18"/>
      <c r="BW78" s="18"/>
      <c r="BX78" s="18"/>
      <c r="BY78" s="18"/>
      <c r="BZ78" s="18"/>
      <c r="CA78" s="18"/>
      <c r="CB78" s="18"/>
      <c r="CC78" s="18"/>
      <c r="CD78" s="18"/>
      <c r="CE78" s="18"/>
      <c r="CF78" s="18"/>
      <c r="CG78" s="18"/>
      <c r="CH78" s="18"/>
      <c r="CI78" s="18"/>
      <c r="CJ78" s="18"/>
      <c r="CK78" s="18"/>
      <c r="CL78" s="18"/>
      <c r="CM78" s="18"/>
      <c r="CN78" s="18"/>
      <c r="CO78" s="18"/>
      <c r="CP78" s="18"/>
      <c r="CQ78" s="18"/>
      <c r="CR78" s="23"/>
    </row>
    <row r="79" spans="1:96" ht="16" hidden="1" customHeight="1">
      <c r="A79" s="116"/>
      <c r="B79" s="150"/>
      <c r="C79" s="162"/>
      <c r="D79" s="150"/>
      <c r="E79" s="150"/>
      <c r="F79" s="150"/>
      <c r="G79" s="150"/>
      <c r="H79" s="150"/>
      <c r="I79" s="150"/>
      <c r="J79" s="150"/>
      <c r="K79" s="150"/>
      <c r="L79" s="18"/>
      <c r="M79" s="18"/>
      <c r="N79" s="18"/>
      <c r="O79" s="18"/>
      <c r="P79" s="18"/>
      <c r="Q79" s="18"/>
      <c r="R79" s="18"/>
      <c r="S79" s="150"/>
      <c r="T79" s="18"/>
      <c r="U79" s="18"/>
      <c r="V79" s="18"/>
      <c r="W79" s="18"/>
      <c r="X79" s="18"/>
      <c r="Y79" s="150"/>
      <c r="Z79" s="18"/>
      <c r="AA79" s="18"/>
      <c r="AB79" s="18"/>
      <c r="AC79" s="18"/>
      <c r="AD79" s="18"/>
      <c r="AE79" s="18"/>
      <c r="AF79" s="90"/>
      <c r="AG79" s="90"/>
      <c r="AH79" s="90"/>
      <c r="AI79" s="90"/>
      <c r="AJ79" s="90"/>
      <c r="AK79" s="18"/>
      <c r="AL79" s="18"/>
      <c r="AM79" s="18"/>
      <c r="AN79" s="18"/>
      <c r="AO79" s="18"/>
      <c r="AP79" s="18"/>
      <c r="AQ79" s="18"/>
      <c r="AR79" s="18"/>
      <c r="AS79" s="18"/>
      <c r="AT79" s="18"/>
      <c r="AU79" s="18"/>
      <c r="AV79" s="18"/>
      <c r="AW79" s="18"/>
      <c r="AX79" s="18"/>
      <c r="AY79" s="18"/>
      <c r="AZ79" s="18"/>
      <c r="BA79" s="18"/>
      <c r="BB79" s="18"/>
      <c r="BC79" s="18"/>
      <c r="BD79" s="18"/>
      <c r="BE79" s="18"/>
      <c r="BF79" s="18"/>
      <c r="BG79" s="18"/>
      <c r="BH79" s="18"/>
      <c r="BI79" s="18"/>
      <c r="BJ79" s="18"/>
      <c r="BK79" s="18"/>
      <c r="BL79" s="18"/>
      <c r="BM79" s="18"/>
      <c r="BN79" s="18"/>
      <c r="BO79" s="18"/>
      <c r="BP79" s="18"/>
      <c r="BQ79" s="18"/>
      <c r="BR79" s="18"/>
      <c r="BS79" s="18"/>
      <c r="BT79" s="18"/>
      <c r="BU79" s="18"/>
      <c r="BV79" s="18"/>
      <c r="BW79" s="18"/>
      <c r="BX79" s="18"/>
      <c r="BY79" s="18"/>
      <c r="BZ79" s="18"/>
      <c r="CA79" s="18"/>
      <c r="CB79" s="18"/>
      <c r="CC79" s="18"/>
      <c r="CD79" s="18"/>
      <c r="CE79" s="18"/>
      <c r="CF79" s="18"/>
      <c r="CG79" s="18"/>
      <c r="CH79" s="18"/>
      <c r="CI79" s="18"/>
      <c r="CJ79" s="18"/>
      <c r="CK79" s="18"/>
      <c r="CL79" s="18"/>
      <c r="CM79" s="18"/>
      <c r="CN79" s="18"/>
      <c r="CO79" s="18"/>
      <c r="CP79" s="18"/>
      <c r="CQ79" s="18"/>
      <c r="CR79" s="23"/>
    </row>
    <row r="80" spans="1:96" ht="16" hidden="1" customHeight="1">
      <c r="A80" s="116"/>
      <c r="B80" s="150"/>
      <c r="C80" s="162"/>
      <c r="D80" s="150"/>
      <c r="E80" s="150"/>
      <c r="F80" s="150"/>
      <c r="G80" s="150"/>
      <c r="H80" s="150"/>
      <c r="I80" s="150"/>
      <c r="J80" s="150"/>
      <c r="K80" s="150"/>
      <c r="L80" s="18"/>
      <c r="M80" s="18"/>
      <c r="N80" s="18"/>
      <c r="O80" s="18"/>
      <c r="P80" s="18"/>
      <c r="Q80" s="18"/>
      <c r="R80" s="18"/>
      <c r="S80" s="150"/>
      <c r="T80" s="18"/>
      <c r="U80" s="18"/>
      <c r="V80" s="18"/>
      <c r="W80" s="18"/>
      <c r="X80" s="18"/>
      <c r="Y80" s="150"/>
      <c r="Z80" s="18"/>
      <c r="AA80" s="18"/>
      <c r="AB80" s="18"/>
      <c r="AC80" s="18"/>
      <c r="AD80" s="18"/>
      <c r="AE80" s="18"/>
      <c r="AF80" s="90"/>
      <c r="AG80" s="90"/>
      <c r="AH80" s="90"/>
      <c r="AI80" s="90"/>
      <c r="AJ80" s="90"/>
      <c r="AK80" s="18"/>
      <c r="AL80" s="18"/>
      <c r="AM80" s="18"/>
      <c r="AN80" s="18"/>
      <c r="AO80" s="18"/>
      <c r="AP80" s="18"/>
      <c r="AQ80" s="18"/>
      <c r="AR80" s="18"/>
      <c r="AS80" s="18"/>
      <c r="AT80" s="18"/>
      <c r="AU80" s="18"/>
      <c r="AV80" s="18"/>
      <c r="AW80" s="18"/>
      <c r="AX80" s="18"/>
      <c r="AY80" s="18"/>
      <c r="AZ80" s="18"/>
      <c r="BA80" s="18"/>
      <c r="BB80" s="18"/>
      <c r="BC80" s="18"/>
      <c r="BD80" s="18"/>
      <c r="BE80" s="18"/>
      <c r="BF80" s="18"/>
      <c r="BG80" s="18"/>
      <c r="BH80" s="18"/>
      <c r="BI80" s="18"/>
      <c r="BJ80" s="18"/>
      <c r="BK80" s="18"/>
      <c r="BL80" s="18"/>
      <c r="BM80" s="18"/>
      <c r="BN80" s="18"/>
      <c r="BO80" s="18"/>
      <c r="BP80" s="18"/>
      <c r="BQ80" s="18"/>
      <c r="BR80" s="18"/>
      <c r="BS80" s="18"/>
      <c r="BT80" s="18"/>
      <c r="BU80" s="18"/>
      <c r="BV80" s="18"/>
      <c r="BW80" s="18"/>
      <c r="BX80" s="18"/>
      <c r="BY80" s="18"/>
      <c r="BZ80" s="18"/>
      <c r="CA80" s="18"/>
      <c r="CB80" s="18"/>
      <c r="CC80" s="18"/>
      <c r="CD80" s="18"/>
      <c r="CE80" s="18"/>
      <c r="CF80" s="18"/>
      <c r="CG80" s="18"/>
      <c r="CH80" s="18"/>
      <c r="CI80" s="18"/>
      <c r="CJ80" s="18"/>
      <c r="CK80" s="18"/>
      <c r="CL80" s="18"/>
      <c r="CM80" s="18"/>
      <c r="CN80" s="18"/>
      <c r="CO80" s="18"/>
      <c r="CP80" s="18"/>
      <c r="CQ80" s="18"/>
      <c r="CR80" s="23"/>
    </row>
    <row r="81" spans="1:96" ht="16" hidden="1" customHeight="1">
      <c r="A81" s="116"/>
      <c r="B81" s="150"/>
      <c r="C81" s="162"/>
      <c r="D81" s="150"/>
      <c r="E81" s="150"/>
      <c r="F81" s="150"/>
      <c r="G81" s="150"/>
      <c r="H81" s="150"/>
      <c r="I81" s="150"/>
      <c r="J81" s="150"/>
      <c r="K81" s="150"/>
      <c r="L81" s="18"/>
      <c r="M81" s="18"/>
      <c r="N81" s="18"/>
      <c r="O81" s="18"/>
      <c r="P81" s="18"/>
      <c r="Q81" s="18"/>
      <c r="R81" s="18"/>
      <c r="S81" s="150"/>
      <c r="T81" s="18"/>
      <c r="U81" s="18"/>
      <c r="V81" s="18"/>
      <c r="W81" s="18"/>
      <c r="X81" s="18"/>
      <c r="Y81" s="150"/>
      <c r="Z81" s="18"/>
      <c r="AA81" s="18"/>
      <c r="AB81" s="18"/>
      <c r="AC81" s="18"/>
      <c r="AD81" s="18"/>
      <c r="AE81" s="18"/>
      <c r="AF81" s="90"/>
      <c r="AG81" s="90"/>
      <c r="AH81" s="90"/>
      <c r="AI81" s="90"/>
      <c r="AJ81" s="90"/>
      <c r="AK81" s="18"/>
      <c r="AL81" s="18"/>
      <c r="AM81" s="18"/>
      <c r="AN81" s="18"/>
      <c r="AO81" s="18"/>
      <c r="AP81" s="18"/>
      <c r="AQ81" s="18"/>
      <c r="AR81" s="18"/>
      <c r="AS81" s="18"/>
      <c r="AT81" s="18"/>
      <c r="AU81" s="18"/>
      <c r="AV81" s="18"/>
      <c r="AW81" s="18"/>
      <c r="AX81" s="18"/>
      <c r="AY81" s="18"/>
      <c r="AZ81" s="18"/>
      <c r="BA81" s="18"/>
      <c r="BB81" s="18"/>
      <c r="BC81" s="18"/>
      <c r="BD81" s="18"/>
      <c r="BE81" s="18"/>
      <c r="BF81" s="18"/>
      <c r="BG81" s="18"/>
      <c r="BH81" s="18"/>
      <c r="BI81" s="18"/>
      <c r="BJ81" s="18"/>
      <c r="BK81" s="18"/>
      <c r="BL81" s="18"/>
      <c r="BM81" s="18"/>
      <c r="BN81" s="18"/>
      <c r="BO81" s="18"/>
      <c r="BP81" s="18"/>
      <c r="BQ81" s="18"/>
      <c r="BR81" s="18"/>
      <c r="BS81" s="18"/>
      <c r="BT81" s="18"/>
      <c r="BU81" s="18"/>
      <c r="BV81" s="18"/>
      <c r="BW81" s="18"/>
      <c r="BX81" s="18"/>
      <c r="BY81" s="18"/>
      <c r="BZ81" s="18"/>
      <c r="CA81" s="18"/>
      <c r="CB81" s="18"/>
      <c r="CC81" s="18"/>
      <c r="CD81" s="18"/>
      <c r="CE81" s="18"/>
      <c r="CF81" s="18"/>
      <c r="CG81" s="18"/>
      <c r="CH81" s="18"/>
      <c r="CI81" s="18"/>
      <c r="CJ81" s="18"/>
      <c r="CK81" s="18"/>
      <c r="CL81" s="18"/>
      <c r="CM81" s="18"/>
      <c r="CN81" s="18"/>
      <c r="CO81" s="18"/>
      <c r="CP81" s="18"/>
      <c r="CQ81" s="18"/>
      <c r="CR81" s="23"/>
    </row>
    <row r="82" spans="1:96" ht="16" hidden="1" customHeight="1">
      <c r="A82" s="116"/>
      <c r="B82" s="150"/>
      <c r="C82" s="162"/>
      <c r="D82" s="150"/>
      <c r="E82" s="150"/>
      <c r="F82" s="150"/>
      <c r="G82" s="150"/>
      <c r="H82" s="150"/>
      <c r="I82" s="150"/>
      <c r="J82" s="150"/>
      <c r="K82" s="150"/>
      <c r="L82" s="18"/>
      <c r="M82" s="18"/>
      <c r="N82" s="18"/>
      <c r="O82" s="18"/>
      <c r="P82" s="18"/>
      <c r="Q82" s="18"/>
      <c r="R82" s="18"/>
      <c r="S82" s="150"/>
      <c r="T82" s="18"/>
      <c r="U82" s="18"/>
      <c r="V82" s="18"/>
      <c r="W82" s="18"/>
      <c r="X82" s="18"/>
      <c r="Y82" s="150"/>
      <c r="Z82" s="18"/>
      <c r="AA82" s="18"/>
      <c r="AB82" s="18"/>
      <c r="AC82" s="18"/>
      <c r="AD82" s="18"/>
      <c r="AE82" s="18"/>
      <c r="AF82" s="90"/>
      <c r="AG82" s="90"/>
      <c r="AH82" s="90"/>
      <c r="AI82" s="90"/>
      <c r="AJ82" s="90"/>
      <c r="AK82" s="18"/>
      <c r="AL82" s="18"/>
      <c r="AM82" s="18"/>
      <c r="AN82" s="18"/>
      <c r="AO82" s="18"/>
      <c r="AP82" s="18"/>
      <c r="AQ82" s="18"/>
      <c r="AR82" s="18"/>
      <c r="AS82" s="18"/>
      <c r="AT82" s="18"/>
      <c r="AU82" s="18"/>
      <c r="AV82" s="18"/>
      <c r="AW82" s="18"/>
      <c r="AX82" s="18"/>
      <c r="AY82" s="18"/>
      <c r="AZ82" s="18"/>
      <c r="BA82" s="18"/>
      <c r="BB82" s="18"/>
      <c r="BC82" s="18"/>
      <c r="BD82" s="18"/>
      <c r="BE82" s="18"/>
      <c r="BF82" s="18"/>
      <c r="BG82" s="18"/>
      <c r="BH82" s="18"/>
      <c r="BI82" s="18"/>
      <c r="BJ82" s="18"/>
      <c r="BK82" s="18"/>
      <c r="BL82" s="18"/>
      <c r="BM82" s="18"/>
      <c r="BN82" s="18"/>
      <c r="BO82" s="18"/>
      <c r="BP82" s="18"/>
      <c r="BQ82" s="18"/>
      <c r="BR82" s="18"/>
      <c r="BS82" s="18"/>
      <c r="BT82" s="18"/>
      <c r="BU82" s="18"/>
      <c r="BV82" s="18"/>
      <c r="BW82" s="18"/>
      <c r="BX82" s="18"/>
      <c r="BY82" s="18"/>
      <c r="BZ82" s="18"/>
      <c r="CA82" s="18"/>
      <c r="CB82" s="18"/>
      <c r="CC82" s="18"/>
      <c r="CD82" s="18"/>
      <c r="CE82" s="18"/>
      <c r="CF82" s="18"/>
      <c r="CG82" s="18"/>
      <c r="CH82" s="18"/>
      <c r="CI82" s="18"/>
      <c r="CJ82" s="18"/>
      <c r="CK82" s="18"/>
      <c r="CL82" s="18"/>
      <c r="CM82" s="18"/>
      <c r="CN82" s="18"/>
      <c r="CO82" s="18"/>
      <c r="CP82" s="18"/>
      <c r="CQ82" s="18"/>
      <c r="CR82" s="23"/>
    </row>
    <row r="83" spans="1:96" ht="16" hidden="1" customHeight="1">
      <c r="A83" s="116"/>
      <c r="B83" s="150"/>
      <c r="C83" s="162"/>
      <c r="D83" s="150"/>
      <c r="E83" s="150"/>
      <c r="F83" s="150"/>
      <c r="G83" s="150"/>
      <c r="H83" s="150"/>
      <c r="I83" s="150"/>
      <c r="J83" s="150"/>
      <c r="K83" s="150"/>
      <c r="L83" s="18"/>
      <c r="M83" s="18"/>
      <c r="N83" s="18"/>
      <c r="O83" s="18"/>
      <c r="P83" s="18"/>
      <c r="Q83" s="18"/>
      <c r="R83" s="18"/>
      <c r="S83" s="150"/>
      <c r="T83" s="18"/>
      <c r="U83" s="18"/>
      <c r="V83" s="18"/>
      <c r="W83" s="18"/>
      <c r="X83" s="18"/>
      <c r="Y83" s="150"/>
      <c r="Z83" s="18"/>
      <c r="AA83" s="18"/>
      <c r="AB83" s="18"/>
      <c r="AC83" s="18"/>
      <c r="AD83" s="18"/>
      <c r="AE83" s="18"/>
      <c r="AF83" s="90"/>
      <c r="AG83" s="90"/>
      <c r="AH83" s="90"/>
      <c r="AI83" s="90"/>
      <c r="AJ83" s="90"/>
      <c r="AK83" s="18"/>
      <c r="AL83" s="18"/>
      <c r="AM83" s="18"/>
      <c r="AN83" s="18"/>
      <c r="AO83" s="18"/>
      <c r="AP83" s="18"/>
      <c r="AQ83" s="18"/>
      <c r="AR83" s="18"/>
      <c r="AS83" s="18"/>
      <c r="AT83" s="18"/>
      <c r="AU83" s="18"/>
      <c r="AV83" s="18"/>
      <c r="AW83" s="18"/>
      <c r="AX83" s="18"/>
      <c r="AY83" s="18"/>
      <c r="AZ83" s="18"/>
      <c r="BA83" s="18"/>
      <c r="BB83" s="18"/>
      <c r="BC83" s="18"/>
      <c r="BD83" s="18"/>
      <c r="BE83" s="18"/>
      <c r="BF83" s="18"/>
      <c r="BG83" s="18"/>
      <c r="BH83" s="18"/>
      <c r="BI83" s="18"/>
      <c r="BJ83" s="18"/>
      <c r="BK83" s="18"/>
      <c r="BL83" s="18"/>
      <c r="BM83" s="18"/>
      <c r="BN83" s="18"/>
      <c r="BO83" s="18"/>
      <c r="BP83" s="18"/>
      <c r="BQ83" s="18"/>
      <c r="BR83" s="18"/>
      <c r="BS83" s="18"/>
      <c r="BT83" s="18"/>
      <c r="BU83" s="18"/>
      <c r="BV83" s="18"/>
      <c r="BW83" s="18"/>
      <c r="BX83" s="18"/>
      <c r="BY83" s="18"/>
      <c r="BZ83" s="18"/>
      <c r="CA83" s="18"/>
      <c r="CB83" s="18"/>
      <c r="CC83" s="18"/>
      <c r="CD83" s="18"/>
      <c r="CE83" s="18"/>
      <c r="CF83" s="18"/>
      <c r="CG83" s="18"/>
      <c r="CH83" s="18"/>
      <c r="CI83" s="18"/>
      <c r="CJ83" s="18"/>
      <c r="CK83" s="18"/>
      <c r="CL83" s="18"/>
      <c r="CM83" s="18"/>
      <c r="CN83" s="18"/>
      <c r="CO83" s="18"/>
      <c r="CP83" s="18"/>
      <c r="CQ83" s="18"/>
      <c r="CR83" s="23"/>
    </row>
    <row r="84" spans="1:96" ht="16" hidden="1" customHeight="1">
      <c r="A84" s="116"/>
      <c r="B84" s="150"/>
      <c r="C84" s="162"/>
      <c r="D84" s="150"/>
      <c r="E84" s="150"/>
      <c r="F84" s="150"/>
      <c r="G84" s="150"/>
      <c r="H84" s="150"/>
      <c r="I84" s="150"/>
      <c r="J84" s="150"/>
      <c r="K84" s="150"/>
      <c r="L84" s="18"/>
      <c r="M84" s="18"/>
      <c r="N84" s="18"/>
      <c r="O84" s="18"/>
      <c r="P84" s="18"/>
      <c r="Q84" s="18"/>
      <c r="R84" s="18"/>
      <c r="S84" s="150"/>
      <c r="T84" s="18"/>
      <c r="U84" s="18"/>
      <c r="V84" s="18"/>
      <c r="W84" s="18"/>
      <c r="X84" s="18"/>
      <c r="Y84" s="150"/>
      <c r="Z84" s="18"/>
      <c r="AA84" s="18"/>
      <c r="AB84" s="18"/>
      <c r="AC84" s="18"/>
      <c r="AD84" s="18"/>
      <c r="AE84" s="18"/>
      <c r="AF84" s="90"/>
      <c r="AG84" s="90"/>
      <c r="AH84" s="90"/>
      <c r="AI84" s="90"/>
      <c r="AJ84" s="90"/>
      <c r="AK84" s="18"/>
      <c r="AL84" s="18"/>
      <c r="AM84" s="18"/>
      <c r="AN84" s="18"/>
      <c r="AO84" s="18"/>
      <c r="AP84" s="18"/>
      <c r="AQ84" s="18"/>
      <c r="AR84" s="18"/>
      <c r="AS84" s="18"/>
      <c r="AT84" s="18"/>
      <c r="AU84" s="18"/>
      <c r="AV84" s="18"/>
      <c r="AW84" s="18"/>
      <c r="AX84" s="18"/>
      <c r="AY84" s="18"/>
      <c r="AZ84" s="18"/>
      <c r="BA84" s="18"/>
      <c r="BB84" s="18"/>
      <c r="BC84" s="18"/>
      <c r="BD84" s="18"/>
      <c r="BE84" s="18"/>
      <c r="BF84" s="18"/>
      <c r="BG84" s="18"/>
      <c r="BH84" s="18"/>
      <c r="BI84" s="18"/>
      <c r="BJ84" s="18"/>
      <c r="BK84" s="18"/>
      <c r="BL84" s="18"/>
      <c r="BM84" s="18"/>
      <c r="BN84" s="18"/>
      <c r="BO84" s="18"/>
      <c r="BP84" s="18"/>
      <c r="BQ84" s="18"/>
      <c r="BR84" s="18"/>
      <c r="BS84" s="18"/>
      <c r="BT84" s="18"/>
      <c r="BU84" s="18"/>
      <c r="BV84" s="18"/>
      <c r="BW84" s="18"/>
      <c r="BX84" s="18"/>
      <c r="BY84" s="18"/>
      <c r="BZ84" s="18"/>
      <c r="CA84" s="18"/>
      <c r="CB84" s="18"/>
      <c r="CC84" s="18"/>
      <c r="CD84" s="18"/>
      <c r="CE84" s="18"/>
      <c r="CF84" s="18"/>
      <c r="CG84" s="18"/>
      <c r="CH84" s="18"/>
      <c r="CI84" s="18"/>
      <c r="CJ84" s="18"/>
      <c r="CK84" s="18"/>
      <c r="CL84" s="18"/>
      <c r="CM84" s="18"/>
      <c r="CN84" s="18"/>
      <c r="CO84" s="18"/>
      <c r="CP84" s="18"/>
      <c r="CQ84" s="18"/>
      <c r="CR84" s="23"/>
    </row>
    <row r="85" spans="1:96" ht="16" hidden="1" customHeight="1">
      <c r="A85" s="116"/>
      <c r="B85" s="150"/>
      <c r="C85" s="162"/>
      <c r="D85" s="150"/>
      <c r="E85" s="150"/>
      <c r="F85" s="150"/>
      <c r="G85" s="150"/>
      <c r="H85" s="150"/>
      <c r="I85" s="150"/>
      <c r="J85" s="150"/>
      <c r="K85" s="18"/>
      <c r="L85" s="18"/>
      <c r="M85" s="18"/>
      <c r="N85" s="18"/>
      <c r="O85" s="18"/>
      <c r="P85" s="18"/>
      <c r="Q85" s="18"/>
      <c r="R85" s="18"/>
      <c r="S85" s="150"/>
      <c r="T85" s="18"/>
      <c r="U85" s="18"/>
      <c r="V85" s="18"/>
      <c r="W85" s="18"/>
      <c r="X85" s="18"/>
      <c r="Y85" s="150"/>
      <c r="Z85" s="18"/>
      <c r="AA85" s="18"/>
      <c r="AB85" s="18"/>
      <c r="AC85" s="18"/>
      <c r="AD85" s="18"/>
      <c r="AE85" s="18"/>
      <c r="AF85" s="90"/>
      <c r="AG85" s="90"/>
      <c r="AH85" s="90"/>
      <c r="AI85" s="90"/>
      <c r="AJ85" s="90"/>
      <c r="AK85" s="18"/>
      <c r="AL85" s="18"/>
      <c r="AM85" s="18"/>
      <c r="AN85" s="18"/>
      <c r="AO85" s="18"/>
      <c r="AP85" s="18"/>
      <c r="AQ85" s="18"/>
      <c r="AR85" s="18"/>
      <c r="AS85" s="18"/>
      <c r="AT85" s="18"/>
      <c r="AU85" s="18"/>
      <c r="AV85" s="18"/>
      <c r="AW85" s="18"/>
      <c r="AX85" s="18"/>
      <c r="AY85" s="18"/>
      <c r="AZ85" s="18"/>
      <c r="BA85" s="18"/>
      <c r="BB85" s="18"/>
      <c r="BC85" s="18"/>
      <c r="BD85" s="18"/>
      <c r="BE85" s="18"/>
      <c r="BF85" s="18"/>
      <c r="BG85" s="18"/>
      <c r="BH85" s="18"/>
      <c r="BI85" s="18"/>
      <c r="BJ85" s="18"/>
      <c r="BK85" s="18"/>
      <c r="BL85" s="18"/>
      <c r="BM85" s="18"/>
      <c r="BN85" s="18"/>
      <c r="BO85" s="18"/>
      <c r="BP85" s="18"/>
      <c r="BQ85" s="18"/>
      <c r="BR85" s="18"/>
      <c r="BS85" s="18"/>
      <c r="BT85" s="18"/>
      <c r="BU85" s="18"/>
      <c r="BV85" s="18"/>
      <c r="BW85" s="18"/>
      <c r="BX85" s="18"/>
      <c r="BY85" s="18"/>
      <c r="BZ85" s="18"/>
      <c r="CA85" s="18"/>
      <c r="CB85" s="18"/>
      <c r="CC85" s="18"/>
      <c r="CD85" s="18"/>
      <c r="CE85" s="18"/>
      <c r="CF85" s="18"/>
      <c r="CG85" s="18"/>
      <c r="CH85" s="18"/>
      <c r="CI85" s="18"/>
      <c r="CJ85" s="18"/>
      <c r="CK85" s="18"/>
      <c r="CL85" s="18"/>
      <c r="CM85" s="18"/>
      <c r="CN85" s="18"/>
      <c r="CO85" s="18"/>
      <c r="CP85" s="18"/>
      <c r="CQ85" s="18"/>
      <c r="CR85" s="23"/>
    </row>
    <row r="86" spans="1:96" ht="16" hidden="1" customHeight="1">
      <c r="A86" s="116"/>
      <c r="B86" s="150"/>
      <c r="C86" s="162"/>
      <c r="D86" s="150"/>
      <c r="E86" s="150"/>
      <c r="F86" s="150"/>
      <c r="G86" s="150"/>
      <c r="H86" s="150"/>
      <c r="I86" s="150"/>
      <c r="J86" s="150"/>
      <c r="K86" s="18"/>
      <c r="L86" s="18"/>
      <c r="M86" s="18"/>
      <c r="N86" s="18"/>
      <c r="O86" s="18"/>
      <c r="P86" s="18"/>
      <c r="Q86" s="18"/>
      <c r="R86" s="18"/>
      <c r="S86" s="150"/>
      <c r="T86" s="18"/>
      <c r="U86" s="18"/>
      <c r="V86" s="18"/>
      <c r="W86" s="18"/>
      <c r="X86" s="18"/>
      <c r="Y86" s="150"/>
      <c r="Z86" s="18"/>
      <c r="AA86" s="18"/>
      <c r="AB86" s="18"/>
      <c r="AC86" s="18"/>
      <c r="AD86" s="18"/>
      <c r="AE86" s="18"/>
      <c r="AF86" s="90"/>
      <c r="AG86" s="90"/>
      <c r="AH86" s="90"/>
      <c r="AI86" s="90"/>
      <c r="AJ86" s="90"/>
      <c r="AK86" s="18"/>
      <c r="AL86" s="18"/>
      <c r="AM86" s="18"/>
      <c r="AN86" s="18"/>
      <c r="AO86" s="18"/>
      <c r="AP86" s="18"/>
      <c r="AQ86" s="18"/>
      <c r="AR86" s="18"/>
      <c r="AS86" s="18"/>
      <c r="AT86" s="18"/>
      <c r="AU86" s="18"/>
      <c r="AV86" s="18"/>
      <c r="AW86" s="18"/>
      <c r="AX86" s="18"/>
      <c r="AY86" s="18"/>
      <c r="AZ86" s="18"/>
      <c r="BA86" s="18"/>
      <c r="BB86" s="18"/>
      <c r="BC86" s="18"/>
      <c r="BD86" s="18"/>
      <c r="BE86" s="18"/>
      <c r="BF86" s="18"/>
      <c r="BG86" s="18"/>
      <c r="BH86" s="18"/>
      <c r="BI86" s="18"/>
      <c r="BJ86" s="18"/>
      <c r="BK86" s="18"/>
      <c r="BL86" s="18"/>
      <c r="BM86" s="18"/>
      <c r="BN86" s="18"/>
      <c r="BO86" s="18"/>
      <c r="BP86" s="18"/>
      <c r="BQ86" s="18"/>
      <c r="BR86" s="18"/>
      <c r="BS86" s="18"/>
      <c r="BT86" s="18"/>
      <c r="BU86" s="18"/>
      <c r="BV86" s="18"/>
      <c r="BW86" s="18"/>
      <c r="BX86" s="18"/>
      <c r="BY86" s="18"/>
      <c r="BZ86" s="18"/>
      <c r="CA86" s="18"/>
      <c r="CB86" s="18"/>
      <c r="CC86" s="18"/>
      <c r="CD86" s="18"/>
      <c r="CE86" s="18"/>
      <c r="CF86" s="18"/>
      <c r="CG86" s="18"/>
      <c r="CH86" s="18"/>
      <c r="CI86" s="18"/>
      <c r="CJ86" s="18"/>
      <c r="CK86" s="18"/>
      <c r="CL86" s="18"/>
      <c r="CM86" s="18"/>
      <c r="CN86" s="18"/>
      <c r="CO86" s="18"/>
      <c r="CP86" s="18"/>
      <c r="CQ86" s="18"/>
      <c r="CR86" s="23"/>
    </row>
    <row r="87" spans="1:96" ht="16" hidden="1" customHeight="1">
      <c r="A87" s="116"/>
      <c r="B87" s="150"/>
      <c r="C87" s="162"/>
      <c r="D87" s="150"/>
      <c r="E87" s="150"/>
      <c r="F87" s="150"/>
      <c r="G87" s="150"/>
      <c r="H87" s="150"/>
      <c r="I87" s="150"/>
      <c r="J87" s="150"/>
      <c r="K87" s="18"/>
      <c r="L87" s="18"/>
      <c r="M87" s="18"/>
      <c r="N87" s="18"/>
      <c r="O87" s="18"/>
      <c r="P87" s="18"/>
      <c r="Q87" s="18"/>
      <c r="R87" s="18"/>
      <c r="S87" s="150"/>
      <c r="T87" s="18"/>
      <c r="U87" s="18"/>
      <c r="V87" s="18"/>
      <c r="W87" s="18"/>
      <c r="X87" s="18"/>
      <c r="Y87" s="150"/>
      <c r="Z87" s="18"/>
      <c r="AA87" s="18"/>
      <c r="AB87" s="18"/>
      <c r="AC87" s="18"/>
      <c r="AD87" s="18"/>
      <c r="AE87" s="18"/>
      <c r="AF87" s="90"/>
      <c r="AG87" s="90"/>
      <c r="AH87" s="90"/>
      <c r="AI87" s="90"/>
      <c r="AJ87" s="90"/>
      <c r="AK87" s="18"/>
      <c r="AL87" s="18"/>
      <c r="AM87" s="18"/>
      <c r="AN87" s="18"/>
      <c r="AO87" s="18"/>
      <c r="AP87" s="18"/>
      <c r="AQ87" s="18"/>
      <c r="AR87" s="18"/>
      <c r="AS87" s="18"/>
      <c r="AT87" s="18"/>
      <c r="AU87" s="18"/>
      <c r="AV87" s="18"/>
      <c r="AW87" s="18"/>
      <c r="AX87" s="18"/>
      <c r="AY87" s="18"/>
      <c r="AZ87" s="18"/>
      <c r="BA87" s="18"/>
      <c r="BB87" s="18"/>
      <c r="BC87" s="18"/>
      <c r="BD87" s="18"/>
      <c r="BE87" s="18"/>
      <c r="BF87" s="18"/>
      <c r="BG87" s="18"/>
      <c r="BH87" s="18"/>
      <c r="BI87" s="18"/>
      <c r="BJ87" s="18"/>
      <c r="BK87" s="18"/>
      <c r="BL87" s="18"/>
      <c r="BM87" s="18"/>
      <c r="BN87" s="18"/>
      <c r="BO87" s="18"/>
      <c r="BP87" s="18"/>
      <c r="BQ87" s="18"/>
      <c r="BR87" s="18"/>
      <c r="BS87" s="18"/>
      <c r="BT87" s="18"/>
      <c r="BU87" s="18"/>
      <c r="BV87" s="18"/>
      <c r="BW87" s="18"/>
      <c r="BX87" s="18"/>
      <c r="BY87" s="18"/>
      <c r="BZ87" s="18"/>
      <c r="CA87" s="18"/>
      <c r="CB87" s="18"/>
      <c r="CC87" s="18"/>
      <c r="CD87" s="18"/>
      <c r="CE87" s="18"/>
      <c r="CF87" s="18"/>
      <c r="CG87" s="18"/>
      <c r="CH87" s="18"/>
      <c r="CI87" s="18"/>
      <c r="CJ87" s="18"/>
      <c r="CK87" s="18"/>
      <c r="CL87" s="18"/>
      <c r="CM87" s="18"/>
      <c r="CN87" s="18"/>
      <c r="CO87" s="18"/>
      <c r="CP87" s="18"/>
      <c r="CQ87" s="18"/>
      <c r="CR87" s="23"/>
    </row>
    <row r="88" spans="1:96" ht="16" hidden="1" customHeight="1">
      <c r="A88" s="116"/>
      <c r="B88" s="150"/>
      <c r="C88" s="162"/>
      <c r="D88" s="150"/>
      <c r="E88" s="150"/>
      <c r="F88" s="150"/>
      <c r="G88" s="150"/>
      <c r="H88" s="150"/>
      <c r="I88" s="150"/>
      <c r="J88" s="150"/>
      <c r="K88" s="18"/>
      <c r="L88" s="18"/>
      <c r="M88" s="18"/>
      <c r="N88" s="18"/>
      <c r="O88" s="18"/>
      <c r="P88" s="18"/>
      <c r="Q88" s="18"/>
      <c r="R88" s="18"/>
      <c r="S88" s="150"/>
      <c r="T88" s="18"/>
      <c r="U88" s="18"/>
      <c r="V88" s="18"/>
      <c r="W88" s="18"/>
      <c r="X88" s="18"/>
      <c r="Y88" s="150"/>
      <c r="Z88" s="18"/>
      <c r="AA88" s="18"/>
      <c r="AB88" s="18"/>
      <c r="AC88" s="18"/>
      <c r="AD88" s="18"/>
      <c r="AE88" s="18"/>
      <c r="AF88" s="90"/>
      <c r="AG88" s="90"/>
      <c r="AH88" s="90"/>
      <c r="AI88" s="90"/>
      <c r="AJ88" s="90"/>
      <c r="AK88" s="18"/>
      <c r="AL88" s="18"/>
      <c r="AM88" s="18"/>
      <c r="AN88" s="18"/>
      <c r="AO88" s="18"/>
      <c r="AP88" s="18"/>
      <c r="AQ88" s="18"/>
      <c r="AR88" s="18"/>
      <c r="AS88" s="18"/>
      <c r="AT88" s="18"/>
      <c r="AU88" s="18"/>
      <c r="AV88" s="18"/>
      <c r="AW88" s="18"/>
      <c r="AX88" s="18"/>
      <c r="AY88" s="18"/>
      <c r="AZ88" s="18"/>
      <c r="BA88" s="18"/>
      <c r="BB88" s="18"/>
      <c r="BC88" s="18"/>
      <c r="BD88" s="18"/>
      <c r="BE88" s="18"/>
      <c r="BF88" s="18"/>
      <c r="BG88" s="18"/>
      <c r="BH88" s="18"/>
      <c r="BI88" s="18"/>
      <c r="BJ88" s="18"/>
      <c r="BK88" s="18"/>
      <c r="BL88" s="18"/>
      <c r="BM88" s="18"/>
      <c r="BN88" s="18"/>
      <c r="BO88" s="18"/>
      <c r="BP88" s="18"/>
      <c r="BQ88" s="18"/>
      <c r="BR88" s="18"/>
      <c r="BS88" s="18"/>
      <c r="BT88" s="18"/>
      <c r="BU88" s="18"/>
      <c r="BV88" s="18"/>
      <c r="BW88" s="18"/>
      <c r="BX88" s="18"/>
      <c r="BY88" s="18"/>
      <c r="BZ88" s="18"/>
      <c r="CA88" s="18"/>
      <c r="CB88" s="18"/>
      <c r="CC88" s="18"/>
      <c r="CD88" s="18"/>
      <c r="CE88" s="18"/>
      <c r="CF88" s="18"/>
      <c r="CG88" s="18"/>
      <c r="CH88" s="18"/>
      <c r="CI88" s="18"/>
      <c r="CJ88" s="18"/>
      <c r="CK88" s="18"/>
      <c r="CL88" s="18"/>
      <c r="CM88" s="18"/>
      <c r="CN88" s="18"/>
      <c r="CO88" s="18"/>
      <c r="CP88" s="18"/>
      <c r="CQ88" s="18"/>
      <c r="CR88" s="23"/>
    </row>
    <row r="89" spans="1:96" ht="16" hidden="1" customHeight="1">
      <c r="A89" s="116"/>
      <c r="B89" s="150"/>
      <c r="C89" s="162"/>
      <c r="D89" s="150"/>
      <c r="E89" s="150"/>
      <c r="F89" s="150"/>
      <c r="G89" s="150"/>
      <c r="H89" s="150"/>
      <c r="I89" s="150"/>
      <c r="J89" s="150"/>
      <c r="K89" s="18"/>
      <c r="L89" s="18"/>
      <c r="M89" s="18"/>
      <c r="N89" s="18"/>
      <c r="O89" s="18"/>
      <c r="P89" s="18"/>
      <c r="Q89" s="18"/>
      <c r="R89" s="18"/>
      <c r="S89" s="150"/>
      <c r="T89" s="18"/>
      <c r="U89" s="18"/>
      <c r="V89" s="18"/>
      <c r="W89" s="18"/>
      <c r="X89" s="18"/>
      <c r="Y89" s="150"/>
      <c r="Z89" s="18"/>
      <c r="AA89" s="18"/>
      <c r="AB89" s="18"/>
      <c r="AC89" s="18"/>
      <c r="AD89" s="18"/>
      <c r="AE89" s="18"/>
      <c r="AF89" s="90"/>
      <c r="AG89" s="90"/>
      <c r="AH89" s="90"/>
      <c r="AI89" s="90"/>
      <c r="AJ89" s="90"/>
      <c r="AK89" s="18"/>
      <c r="AL89" s="18"/>
      <c r="AM89" s="18"/>
      <c r="AN89" s="18"/>
      <c r="AO89" s="18"/>
      <c r="AP89" s="18"/>
      <c r="AQ89" s="18"/>
      <c r="AR89" s="18"/>
      <c r="AS89" s="18"/>
      <c r="AT89" s="18"/>
      <c r="AU89" s="18"/>
      <c r="AV89" s="18"/>
      <c r="AW89" s="18"/>
      <c r="AX89" s="18"/>
      <c r="AY89" s="18"/>
      <c r="AZ89" s="18"/>
      <c r="BA89" s="18"/>
      <c r="BB89" s="18"/>
      <c r="BC89" s="18"/>
      <c r="BD89" s="18"/>
      <c r="BE89" s="18"/>
      <c r="BF89" s="18"/>
      <c r="BG89" s="18"/>
      <c r="BH89" s="18"/>
      <c r="BI89" s="18"/>
      <c r="BJ89" s="18"/>
      <c r="BK89" s="18"/>
      <c r="BL89" s="18"/>
      <c r="BM89" s="18"/>
      <c r="BN89" s="18"/>
      <c r="BO89" s="18"/>
      <c r="BP89" s="18"/>
      <c r="BQ89" s="18"/>
      <c r="BR89" s="18"/>
      <c r="BS89" s="18"/>
      <c r="BT89" s="18"/>
      <c r="BU89" s="18"/>
      <c r="BV89" s="18"/>
      <c r="BW89" s="18"/>
      <c r="BX89" s="18"/>
      <c r="BY89" s="18"/>
      <c r="BZ89" s="18"/>
      <c r="CA89" s="18"/>
      <c r="CB89" s="18"/>
      <c r="CC89" s="18"/>
      <c r="CD89" s="18"/>
      <c r="CE89" s="18"/>
      <c r="CF89" s="18"/>
      <c r="CG89" s="18"/>
      <c r="CH89" s="18"/>
      <c r="CI89" s="18"/>
      <c r="CJ89" s="18"/>
      <c r="CK89" s="18"/>
      <c r="CL89" s="18"/>
      <c r="CM89" s="18"/>
      <c r="CN89" s="18"/>
      <c r="CO89" s="18"/>
      <c r="CP89" s="18"/>
      <c r="CQ89" s="18"/>
      <c r="CR89" s="23"/>
    </row>
    <row r="90" spans="1:96" ht="16" hidden="1" customHeight="1">
      <c r="A90" s="116"/>
      <c r="B90" s="150"/>
      <c r="C90" s="162"/>
      <c r="D90" s="150"/>
      <c r="E90" s="150"/>
      <c r="F90" s="150"/>
      <c r="G90" s="150"/>
      <c r="H90" s="150"/>
      <c r="I90" s="150"/>
      <c r="J90" s="150"/>
      <c r="K90" s="18"/>
      <c r="L90" s="18"/>
      <c r="M90" s="18"/>
      <c r="N90" s="18"/>
      <c r="O90" s="18"/>
      <c r="P90" s="18"/>
      <c r="Q90" s="18"/>
      <c r="R90" s="18"/>
      <c r="S90" s="150"/>
      <c r="T90" s="18"/>
      <c r="U90" s="18"/>
      <c r="V90" s="18"/>
      <c r="W90" s="18"/>
      <c r="X90" s="18"/>
      <c r="Y90" s="150"/>
      <c r="Z90" s="18"/>
      <c r="AA90" s="18"/>
      <c r="AB90" s="18"/>
      <c r="AC90" s="18"/>
      <c r="AD90" s="18"/>
      <c r="AE90" s="18"/>
      <c r="AF90" s="90"/>
      <c r="AG90" s="90"/>
      <c r="AH90" s="90"/>
      <c r="AI90" s="90"/>
      <c r="AJ90" s="90"/>
      <c r="AK90" s="18"/>
      <c r="AL90" s="18"/>
      <c r="AM90" s="18"/>
      <c r="AN90" s="18"/>
      <c r="AO90" s="18"/>
      <c r="AP90" s="18"/>
      <c r="AQ90" s="18"/>
      <c r="AR90" s="18"/>
      <c r="AS90" s="18"/>
      <c r="AT90" s="18"/>
      <c r="AU90" s="18"/>
      <c r="AV90" s="18"/>
      <c r="AW90" s="18"/>
      <c r="AX90" s="18"/>
      <c r="AY90" s="18"/>
      <c r="AZ90" s="18"/>
      <c r="BA90" s="18"/>
      <c r="BB90" s="18"/>
      <c r="BC90" s="18"/>
      <c r="BD90" s="18"/>
      <c r="BE90" s="18"/>
      <c r="BF90" s="18"/>
      <c r="BG90" s="18"/>
      <c r="BH90" s="18"/>
      <c r="BI90" s="18"/>
      <c r="BJ90" s="18"/>
      <c r="BK90" s="18"/>
      <c r="BL90" s="18"/>
      <c r="BM90" s="18"/>
      <c r="BN90" s="18"/>
      <c r="BO90" s="18"/>
      <c r="BP90" s="18"/>
      <c r="BQ90" s="18"/>
      <c r="BR90" s="18"/>
      <c r="BS90" s="18"/>
      <c r="BT90" s="18"/>
      <c r="BU90" s="18"/>
      <c r="BV90" s="18"/>
      <c r="BW90" s="18"/>
      <c r="BX90" s="18"/>
      <c r="BY90" s="18"/>
      <c r="BZ90" s="18"/>
      <c r="CA90" s="18"/>
      <c r="CB90" s="18"/>
      <c r="CC90" s="18"/>
      <c r="CD90" s="18"/>
      <c r="CE90" s="18"/>
      <c r="CF90" s="18"/>
      <c r="CG90" s="18"/>
      <c r="CH90" s="18"/>
      <c r="CI90" s="18"/>
      <c r="CJ90" s="18"/>
      <c r="CK90" s="18"/>
      <c r="CL90" s="18"/>
      <c r="CM90" s="18"/>
      <c r="CN90" s="18"/>
      <c r="CO90" s="18"/>
      <c r="CP90" s="18"/>
      <c r="CQ90" s="18"/>
      <c r="CR90" s="23"/>
    </row>
    <row r="91" spans="1:96" ht="16" hidden="1" customHeight="1">
      <c r="A91" s="116"/>
      <c r="B91" s="150"/>
      <c r="C91" s="162"/>
      <c r="D91" s="150"/>
      <c r="E91" s="150"/>
      <c r="F91" s="150"/>
      <c r="G91" s="150"/>
      <c r="H91" s="150"/>
      <c r="I91" s="150"/>
      <c r="J91" s="150"/>
      <c r="K91" s="18"/>
      <c r="L91" s="18"/>
      <c r="M91" s="18"/>
      <c r="N91" s="18"/>
      <c r="O91" s="18"/>
      <c r="P91" s="18"/>
      <c r="Q91" s="18"/>
      <c r="R91" s="18"/>
      <c r="S91" s="150"/>
      <c r="T91" s="18"/>
      <c r="U91" s="18"/>
      <c r="V91" s="18"/>
      <c r="W91" s="18"/>
      <c r="X91" s="18"/>
      <c r="Y91" s="150"/>
      <c r="Z91" s="18"/>
      <c r="AA91" s="18"/>
      <c r="AB91" s="18"/>
      <c r="AC91" s="18"/>
      <c r="AD91" s="18"/>
      <c r="AE91" s="18"/>
      <c r="AF91" s="90"/>
      <c r="AG91" s="90"/>
      <c r="AH91" s="90"/>
      <c r="AI91" s="90"/>
      <c r="AJ91" s="90"/>
      <c r="AK91" s="18"/>
      <c r="AL91" s="18"/>
      <c r="AM91" s="18"/>
      <c r="AN91" s="18"/>
      <c r="AO91" s="18"/>
      <c r="AP91" s="18"/>
      <c r="AQ91" s="18"/>
      <c r="AR91" s="18"/>
      <c r="AS91" s="18"/>
      <c r="AT91" s="18"/>
      <c r="AU91" s="18"/>
      <c r="AV91" s="18"/>
      <c r="AW91" s="18"/>
      <c r="AX91" s="18"/>
      <c r="AY91" s="18"/>
      <c r="AZ91" s="18"/>
      <c r="BA91" s="18"/>
      <c r="BB91" s="18"/>
      <c r="BC91" s="18"/>
      <c r="BD91" s="18"/>
      <c r="BE91" s="18"/>
      <c r="BF91" s="18"/>
      <c r="BG91" s="18"/>
      <c r="BH91" s="18"/>
      <c r="BI91" s="18"/>
      <c r="BJ91" s="18"/>
      <c r="BK91" s="18"/>
      <c r="BL91" s="18"/>
      <c r="BM91" s="18"/>
      <c r="BN91" s="18"/>
      <c r="BO91" s="18"/>
      <c r="BP91" s="18"/>
      <c r="BQ91" s="18"/>
      <c r="BR91" s="18"/>
      <c r="BS91" s="18"/>
      <c r="BT91" s="18"/>
      <c r="BU91" s="18"/>
      <c r="BV91" s="18"/>
      <c r="BW91" s="18"/>
      <c r="BX91" s="18"/>
      <c r="BY91" s="18"/>
      <c r="BZ91" s="18"/>
      <c r="CA91" s="18"/>
      <c r="CB91" s="18"/>
      <c r="CC91" s="18"/>
      <c r="CD91" s="18"/>
      <c r="CE91" s="18"/>
      <c r="CF91" s="18"/>
      <c r="CG91" s="18"/>
      <c r="CH91" s="18"/>
      <c r="CI91" s="18"/>
      <c r="CJ91" s="18"/>
      <c r="CK91" s="18"/>
      <c r="CL91" s="18"/>
      <c r="CM91" s="18"/>
      <c r="CN91" s="18"/>
      <c r="CO91" s="18"/>
      <c r="CP91" s="18"/>
      <c r="CQ91" s="18"/>
      <c r="CR91" s="23"/>
    </row>
    <row r="92" spans="1:96" ht="16" hidden="1" customHeight="1">
      <c r="A92" s="116"/>
      <c r="B92" s="150"/>
      <c r="C92" s="162"/>
      <c r="D92" s="150"/>
      <c r="E92" s="150"/>
      <c r="F92" s="150"/>
      <c r="G92" s="150"/>
      <c r="H92" s="150"/>
      <c r="I92" s="150"/>
      <c r="J92" s="150"/>
      <c r="K92" s="18"/>
      <c r="L92" s="18"/>
      <c r="M92" s="18"/>
      <c r="N92" s="18"/>
      <c r="O92" s="18"/>
      <c r="P92" s="18"/>
      <c r="Q92" s="18"/>
      <c r="R92" s="18"/>
      <c r="S92" s="150"/>
      <c r="T92" s="18"/>
      <c r="U92" s="18"/>
      <c r="V92" s="18"/>
      <c r="W92" s="18"/>
      <c r="X92" s="18"/>
      <c r="Y92" s="150"/>
      <c r="Z92" s="18"/>
      <c r="AA92" s="18"/>
      <c r="AB92" s="18"/>
      <c r="AC92" s="18"/>
      <c r="AD92" s="18"/>
      <c r="AE92" s="18"/>
      <c r="AF92" s="90"/>
      <c r="AG92" s="90"/>
      <c r="AH92" s="90"/>
      <c r="AI92" s="90"/>
      <c r="AJ92" s="90"/>
      <c r="AK92" s="18"/>
      <c r="AL92" s="18"/>
      <c r="AM92" s="18"/>
      <c r="AN92" s="18"/>
      <c r="AO92" s="18"/>
      <c r="AP92" s="18"/>
      <c r="AQ92" s="18"/>
      <c r="AR92" s="18"/>
      <c r="AS92" s="18"/>
      <c r="AT92" s="18"/>
      <c r="AU92" s="18"/>
      <c r="AV92" s="18"/>
      <c r="AW92" s="18"/>
      <c r="AX92" s="18"/>
      <c r="AY92" s="18"/>
      <c r="AZ92" s="18"/>
      <c r="BA92" s="18"/>
      <c r="BB92" s="18"/>
      <c r="BC92" s="18"/>
      <c r="BD92" s="18"/>
      <c r="BE92" s="18"/>
      <c r="BF92" s="18"/>
      <c r="BG92" s="18"/>
      <c r="BH92" s="18"/>
      <c r="BI92" s="18"/>
      <c r="BJ92" s="18"/>
      <c r="BK92" s="18"/>
      <c r="BL92" s="18"/>
      <c r="BM92" s="18"/>
      <c r="BN92" s="18"/>
      <c r="BO92" s="18"/>
      <c r="BP92" s="18"/>
      <c r="BQ92" s="18"/>
      <c r="BR92" s="18"/>
      <c r="BS92" s="18"/>
      <c r="BT92" s="18"/>
      <c r="BU92" s="18"/>
      <c r="BV92" s="18"/>
      <c r="BW92" s="18"/>
      <c r="BX92" s="18"/>
      <c r="BY92" s="18"/>
      <c r="BZ92" s="18"/>
      <c r="CA92" s="18"/>
      <c r="CB92" s="18"/>
      <c r="CC92" s="18"/>
      <c r="CD92" s="18"/>
      <c r="CE92" s="18"/>
      <c r="CF92" s="18"/>
      <c r="CG92" s="18"/>
      <c r="CH92" s="18"/>
      <c r="CI92" s="18"/>
      <c r="CJ92" s="18"/>
      <c r="CK92" s="18"/>
      <c r="CL92" s="18"/>
      <c r="CM92" s="18"/>
      <c r="CN92" s="18"/>
      <c r="CO92" s="18"/>
      <c r="CP92" s="18"/>
      <c r="CQ92" s="18"/>
      <c r="CR92" s="23"/>
    </row>
    <row r="93" spans="1:96" ht="16" hidden="1" customHeight="1">
      <c r="A93" s="116"/>
      <c r="B93" s="150"/>
      <c r="C93" s="162"/>
      <c r="D93" s="150"/>
      <c r="E93" s="150"/>
      <c r="F93" s="150"/>
      <c r="G93" s="150"/>
      <c r="H93" s="150"/>
      <c r="I93" s="150"/>
      <c r="J93" s="150"/>
      <c r="K93" s="18"/>
      <c r="L93" s="18"/>
      <c r="M93" s="18"/>
      <c r="N93" s="18"/>
      <c r="O93" s="18"/>
      <c r="P93" s="18"/>
      <c r="Q93" s="18"/>
      <c r="R93" s="18"/>
      <c r="S93" s="150"/>
      <c r="T93" s="18"/>
      <c r="U93" s="18"/>
      <c r="V93" s="18"/>
      <c r="W93" s="18"/>
      <c r="X93" s="18"/>
      <c r="Y93" s="150"/>
      <c r="Z93" s="18"/>
      <c r="AA93" s="18"/>
      <c r="AB93" s="18"/>
      <c r="AC93" s="18"/>
      <c r="AD93" s="18"/>
      <c r="AE93" s="18"/>
      <c r="AF93" s="90"/>
      <c r="AG93" s="90"/>
      <c r="AH93" s="90"/>
      <c r="AI93" s="90"/>
      <c r="AJ93" s="90"/>
      <c r="AK93" s="18"/>
      <c r="AL93" s="18"/>
      <c r="AM93" s="18"/>
      <c r="AN93" s="18"/>
      <c r="AO93" s="18"/>
      <c r="AP93" s="18"/>
      <c r="AQ93" s="18"/>
      <c r="AR93" s="18"/>
      <c r="AS93" s="18"/>
      <c r="AT93" s="18"/>
      <c r="AU93" s="18"/>
      <c r="AV93" s="18"/>
      <c r="AW93" s="18"/>
      <c r="AX93" s="18"/>
      <c r="AY93" s="18"/>
      <c r="AZ93" s="18"/>
      <c r="BA93" s="18"/>
      <c r="BB93" s="18"/>
      <c r="BC93" s="18"/>
      <c r="BD93" s="18"/>
      <c r="BE93" s="18"/>
      <c r="BF93" s="18"/>
      <c r="BG93" s="18"/>
      <c r="BH93" s="18"/>
      <c r="BI93" s="18"/>
      <c r="BJ93" s="18"/>
      <c r="BK93" s="18"/>
      <c r="BL93" s="18"/>
      <c r="BM93" s="18"/>
      <c r="BN93" s="18"/>
      <c r="BO93" s="18"/>
      <c r="BP93" s="18"/>
      <c r="BQ93" s="18"/>
      <c r="BR93" s="18"/>
      <c r="BS93" s="18"/>
      <c r="BT93" s="18"/>
      <c r="BU93" s="18"/>
      <c r="BV93" s="18"/>
      <c r="BW93" s="18"/>
      <c r="BX93" s="18"/>
      <c r="BY93" s="18"/>
      <c r="BZ93" s="18"/>
      <c r="CA93" s="18"/>
      <c r="CB93" s="18"/>
      <c r="CC93" s="18"/>
      <c r="CD93" s="18"/>
      <c r="CE93" s="18"/>
      <c r="CF93" s="18"/>
      <c r="CG93" s="18"/>
      <c r="CH93" s="18"/>
      <c r="CI93" s="18"/>
      <c r="CJ93" s="18"/>
      <c r="CK93" s="18"/>
      <c r="CL93" s="18"/>
      <c r="CM93" s="18"/>
      <c r="CN93" s="18"/>
      <c r="CO93" s="18"/>
      <c r="CP93" s="18"/>
      <c r="CQ93" s="18"/>
      <c r="CR93" s="23"/>
    </row>
    <row r="94" spans="1:96" ht="16" hidden="1" customHeight="1">
      <c r="A94" s="116"/>
      <c r="B94" s="150"/>
      <c r="C94" s="162"/>
      <c r="D94" s="150"/>
      <c r="E94" s="150"/>
      <c r="F94" s="150"/>
      <c r="G94" s="150"/>
      <c r="H94" s="150"/>
      <c r="I94" s="150"/>
      <c r="J94" s="150"/>
      <c r="K94" s="18"/>
      <c r="L94" s="18"/>
      <c r="M94" s="18"/>
      <c r="N94" s="18"/>
      <c r="O94" s="18"/>
      <c r="P94" s="18"/>
      <c r="Q94" s="18"/>
      <c r="R94" s="18"/>
      <c r="S94" s="150"/>
      <c r="T94" s="18"/>
      <c r="U94" s="18"/>
      <c r="V94" s="18"/>
      <c r="W94" s="18"/>
      <c r="X94" s="18"/>
      <c r="Y94" s="150"/>
      <c r="Z94" s="18"/>
      <c r="AA94" s="18"/>
      <c r="AB94" s="18"/>
      <c r="AC94" s="18"/>
      <c r="AD94" s="18"/>
      <c r="AE94" s="18"/>
      <c r="AF94" s="90"/>
      <c r="AG94" s="90"/>
      <c r="AH94" s="90"/>
      <c r="AI94" s="90"/>
      <c r="AJ94" s="90"/>
      <c r="AK94" s="18"/>
      <c r="AL94" s="18"/>
      <c r="AM94" s="18"/>
      <c r="AN94" s="18"/>
      <c r="AO94" s="18"/>
      <c r="AP94" s="18"/>
      <c r="AQ94" s="18"/>
      <c r="AR94" s="18"/>
      <c r="AS94" s="18"/>
      <c r="AT94" s="18"/>
      <c r="AU94" s="18"/>
      <c r="AV94" s="18"/>
      <c r="AW94" s="18"/>
      <c r="AX94" s="18"/>
      <c r="AY94" s="18"/>
      <c r="AZ94" s="18"/>
      <c r="BA94" s="18"/>
      <c r="BB94" s="18"/>
      <c r="BC94" s="18"/>
      <c r="BD94" s="18"/>
      <c r="BE94" s="18"/>
      <c r="BF94" s="18"/>
      <c r="BG94" s="18"/>
      <c r="BH94" s="18"/>
      <c r="BI94" s="18"/>
      <c r="BJ94" s="18"/>
      <c r="BK94" s="18"/>
      <c r="BL94" s="18"/>
      <c r="BM94" s="18"/>
      <c r="BN94" s="18"/>
      <c r="BO94" s="18"/>
      <c r="BP94" s="18"/>
      <c r="BQ94" s="18"/>
      <c r="BR94" s="18"/>
      <c r="BS94" s="18"/>
      <c r="BT94" s="18"/>
      <c r="BU94" s="18"/>
      <c r="BV94" s="18"/>
      <c r="BW94" s="18"/>
      <c r="BX94" s="18"/>
      <c r="BY94" s="18"/>
      <c r="BZ94" s="18"/>
      <c r="CA94" s="18"/>
      <c r="CB94" s="18"/>
      <c r="CC94" s="18"/>
      <c r="CD94" s="18"/>
      <c r="CE94" s="18"/>
      <c r="CF94" s="18"/>
      <c r="CG94" s="18"/>
      <c r="CH94" s="18"/>
      <c r="CI94" s="18"/>
      <c r="CJ94" s="18"/>
      <c r="CK94" s="18"/>
      <c r="CL94" s="18"/>
      <c r="CM94" s="18"/>
      <c r="CN94" s="18"/>
      <c r="CO94" s="18"/>
      <c r="CP94" s="18"/>
      <c r="CQ94" s="18"/>
      <c r="CR94" s="23"/>
    </row>
    <row r="95" spans="1:96" ht="16" hidden="1" customHeight="1">
      <c r="A95" s="116"/>
      <c r="B95" s="150"/>
      <c r="C95" s="162"/>
      <c r="D95" s="150"/>
      <c r="E95" s="150"/>
      <c r="F95" s="150"/>
      <c r="G95" s="150"/>
      <c r="H95" s="150"/>
      <c r="I95" s="150"/>
      <c r="J95" s="150"/>
      <c r="K95" s="18"/>
      <c r="L95" s="18"/>
      <c r="M95" s="18"/>
      <c r="N95" s="18"/>
      <c r="O95" s="18"/>
      <c r="P95" s="18"/>
      <c r="Q95" s="18"/>
      <c r="R95" s="18"/>
      <c r="S95" s="150"/>
      <c r="T95" s="18"/>
      <c r="U95" s="18"/>
      <c r="V95" s="18"/>
      <c r="W95" s="18"/>
      <c r="X95" s="18"/>
      <c r="Y95" s="150"/>
      <c r="Z95" s="18"/>
      <c r="AA95" s="18"/>
      <c r="AB95" s="18"/>
      <c r="AC95" s="18"/>
      <c r="AD95" s="18"/>
      <c r="AE95" s="18"/>
      <c r="AF95" s="90"/>
      <c r="AG95" s="90"/>
      <c r="AH95" s="90"/>
      <c r="AI95" s="90"/>
      <c r="AJ95" s="90"/>
      <c r="AK95" s="18"/>
      <c r="AL95" s="18"/>
      <c r="AM95" s="18"/>
      <c r="AN95" s="18"/>
      <c r="AO95" s="18"/>
      <c r="AP95" s="18"/>
      <c r="AQ95" s="18"/>
      <c r="AR95" s="18"/>
      <c r="AS95" s="18"/>
      <c r="AT95" s="18"/>
      <c r="AU95" s="18"/>
      <c r="AV95" s="18"/>
      <c r="AW95" s="18"/>
      <c r="AX95" s="18"/>
      <c r="AY95" s="18"/>
      <c r="AZ95" s="18"/>
      <c r="BA95" s="18"/>
      <c r="BB95" s="18"/>
      <c r="BC95" s="18"/>
      <c r="BD95" s="18"/>
      <c r="BE95" s="18"/>
      <c r="BF95" s="18"/>
      <c r="BG95" s="18"/>
      <c r="BH95" s="18"/>
      <c r="BI95" s="18"/>
      <c r="BJ95" s="18"/>
      <c r="BK95" s="18"/>
      <c r="BL95" s="18"/>
      <c r="BM95" s="18"/>
      <c r="BN95" s="18"/>
      <c r="BO95" s="18"/>
      <c r="BP95" s="18"/>
      <c r="BQ95" s="18"/>
      <c r="BR95" s="18"/>
      <c r="BS95" s="18"/>
      <c r="BT95" s="18"/>
      <c r="BU95" s="18"/>
      <c r="BV95" s="18"/>
      <c r="BW95" s="18"/>
      <c r="BX95" s="18"/>
      <c r="BY95" s="18"/>
      <c r="BZ95" s="18"/>
      <c r="CA95" s="18"/>
      <c r="CB95" s="18"/>
      <c r="CC95" s="18"/>
      <c r="CD95" s="18"/>
      <c r="CE95" s="18"/>
      <c r="CF95" s="18"/>
      <c r="CG95" s="18"/>
      <c r="CH95" s="18"/>
      <c r="CI95" s="18"/>
      <c r="CJ95" s="18"/>
      <c r="CK95" s="18"/>
      <c r="CL95" s="18"/>
      <c r="CM95" s="18"/>
      <c r="CN95" s="18"/>
      <c r="CO95" s="18"/>
      <c r="CP95" s="18"/>
      <c r="CQ95" s="18"/>
      <c r="CR95" s="23"/>
    </row>
    <row r="96" spans="1:96" ht="16" hidden="1" customHeight="1">
      <c r="A96" s="116"/>
      <c r="B96" s="150"/>
      <c r="C96" s="162"/>
      <c r="D96" s="150"/>
      <c r="E96" s="150"/>
      <c r="F96" s="150"/>
      <c r="G96" s="150"/>
      <c r="H96" s="150"/>
      <c r="I96" s="150"/>
      <c r="J96" s="150"/>
      <c r="K96" s="18"/>
      <c r="L96" s="18"/>
      <c r="M96" s="18"/>
      <c r="N96" s="18"/>
      <c r="O96" s="18"/>
      <c r="P96" s="18"/>
      <c r="Q96" s="18"/>
      <c r="R96" s="18"/>
      <c r="S96" s="150"/>
      <c r="T96" s="18"/>
      <c r="U96" s="18"/>
      <c r="V96" s="18"/>
      <c r="W96" s="18"/>
      <c r="X96" s="18"/>
      <c r="Y96" s="150"/>
      <c r="Z96" s="18"/>
      <c r="AA96" s="18"/>
      <c r="AB96" s="18"/>
      <c r="AC96" s="18"/>
      <c r="AD96" s="18"/>
      <c r="AE96" s="18"/>
      <c r="AF96" s="90"/>
      <c r="AG96" s="90"/>
      <c r="AH96" s="90"/>
      <c r="AI96" s="90"/>
      <c r="AJ96" s="90"/>
      <c r="AK96" s="18"/>
      <c r="AL96" s="18"/>
      <c r="AM96" s="18"/>
      <c r="AN96" s="18"/>
      <c r="AO96" s="18"/>
      <c r="AP96" s="18"/>
      <c r="AQ96" s="18"/>
      <c r="AR96" s="18"/>
      <c r="AS96" s="18"/>
      <c r="AT96" s="18"/>
      <c r="AU96" s="18"/>
      <c r="AV96" s="18"/>
      <c r="AW96" s="18"/>
      <c r="AX96" s="18"/>
      <c r="AY96" s="18"/>
      <c r="AZ96" s="18"/>
      <c r="BA96" s="18"/>
      <c r="BB96" s="18"/>
      <c r="BC96" s="18"/>
      <c r="BD96" s="18"/>
      <c r="BE96" s="18"/>
      <c r="BF96" s="18"/>
      <c r="BG96" s="18"/>
      <c r="BH96" s="18"/>
      <c r="BI96" s="18"/>
      <c r="BJ96" s="18"/>
      <c r="BK96" s="18"/>
      <c r="BL96" s="18"/>
      <c r="BM96" s="18"/>
      <c r="BN96" s="18"/>
      <c r="BO96" s="18"/>
      <c r="BP96" s="18"/>
      <c r="BQ96" s="18"/>
      <c r="BR96" s="18"/>
      <c r="BS96" s="18"/>
      <c r="BT96" s="18"/>
      <c r="BU96" s="18"/>
      <c r="BV96" s="18"/>
      <c r="BW96" s="18"/>
      <c r="BX96" s="18"/>
      <c r="BY96" s="18"/>
      <c r="BZ96" s="18"/>
      <c r="CA96" s="18"/>
      <c r="CB96" s="18"/>
      <c r="CC96" s="18"/>
      <c r="CD96" s="18"/>
      <c r="CE96" s="18"/>
      <c r="CF96" s="18"/>
      <c r="CG96" s="18"/>
      <c r="CH96" s="18"/>
      <c r="CI96" s="18"/>
      <c r="CJ96" s="18"/>
      <c r="CK96" s="18"/>
      <c r="CL96" s="18"/>
      <c r="CM96" s="18"/>
      <c r="CN96" s="18"/>
      <c r="CO96" s="18"/>
      <c r="CP96" s="18"/>
      <c r="CQ96" s="18"/>
      <c r="CR96" s="23"/>
    </row>
    <row r="97" spans="1:96" ht="16" hidden="1" customHeight="1">
      <c r="A97" s="116"/>
      <c r="B97" s="150"/>
      <c r="C97" s="162"/>
      <c r="D97" s="150"/>
      <c r="E97" s="150"/>
      <c r="F97" s="150"/>
      <c r="G97" s="150"/>
      <c r="H97" s="150"/>
      <c r="I97" s="150"/>
      <c r="J97" s="150"/>
      <c r="K97" s="18"/>
      <c r="L97" s="18"/>
      <c r="M97" s="18"/>
      <c r="N97" s="18"/>
      <c r="O97" s="18"/>
      <c r="P97" s="18"/>
      <c r="Q97" s="18"/>
      <c r="R97" s="18"/>
      <c r="S97" s="150"/>
      <c r="T97" s="18"/>
      <c r="U97" s="18"/>
      <c r="V97" s="18"/>
      <c r="W97" s="18"/>
      <c r="X97" s="18"/>
      <c r="Y97" s="150"/>
      <c r="Z97" s="18"/>
      <c r="AA97" s="18"/>
      <c r="AB97" s="18"/>
      <c r="AC97" s="18"/>
      <c r="AD97" s="18"/>
      <c r="AE97" s="18"/>
      <c r="AF97" s="90"/>
      <c r="AG97" s="90"/>
      <c r="AH97" s="90"/>
      <c r="AI97" s="90"/>
      <c r="AJ97" s="90"/>
      <c r="AK97" s="18"/>
      <c r="AL97" s="18"/>
      <c r="AM97" s="18"/>
      <c r="AN97" s="18"/>
      <c r="AO97" s="18"/>
      <c r="AP97" s="18"/>
      <c r="AQ97" s="18"/>
      <c r="AR97" s="18"/>
      <c r="AS97" s="18"/>
      <c r="AT97" s="18"/>
      <c r="AU97" s="18"/>
      <c r="AV97" s="18"/>
      <c r="AW97" s="18"/>
      <c r="AX97" s="18"/>
      <c r="AY97" s="18"/>
      <c r="AZ97" s="18"/>
      <c r="BA97" s="18"/>
      <c r="BB97" s="18"/>
      <c r="BC97" s="18"/>
      <c r="BD97" s="18"/>
      <c r="BE97" s="18"/>
      <c r="BF97" s="18"/>
      <c r="BG97" s="18"/>
      <c r="BH97" s="18"/>
      <c r="BI97" s="18"/>
      <c r="BJ97" s="18"/>
      <c r="BK97" s="18"/>
      <c r="BL97" s="18"/>
      <c r="BM97" s="18"/>
      <c r="BN97" s="18"/>
      <c r="BO97" s="18"/>
      <c r="BP97" s="18"/>
      <c r="BQ97" s="18"/>
      <c r="BR97" s="18"/>
      <c r="BS97" s="18"/>
      <c r="BT97" s="18"/>
      <c r="BU97" s="18"/>
      <c r="BV97" s="18"/>
      <c r="BW97" s="18"/>
      <c r="BX97" s="18"/>
      <c r="BY97" s="18"/>
      <c r="BZ97" s="18"/>
      <c r="CA97" s="18"/>
      <c r="CB97" s="18"/>
      <c r="CC97" s="18"/>
      <c r="CD97" s="18"/>
      <c r="CE97" s="18"/>
      <c r="CF97" s="18"/>
      <c r="CG97" s="18"/>
      <c r="CH97" s="18"/>
      <c r="CI97" s="18"/>
      <c r="CJ97" s="18"/>
      <c r="CK97" s="18"/>
      <c r="CL97" s="18"/>
      <c r="CM97" s="18"/>
      <c r="CN97" s="18"/>
      <c r="CO97" s="18"/>
      <c r="CP97" s="18"/>
      <c r="CQ97" s="18"/>
      <c r="CR97" s="23"/>
    </row>
    <row r="98" spans="1:96" ht="16" hidden="1" customHeight="1">
      <c r="A98" s="116"/>
      <c r="B98" s="150"/>
      <c r="C98" s="162"/>
      <c r="D98" s="150"/>
      <c r="E98" s="150"/>
      <c r="F98" s="150"/>
      <c r="G98" s="150"/>
      <c r="H98" s="150"/>
      <c r="I98" s="150"/>
      <c r="J98" s="150"/>
      <c r="K98" s="18"/>
      <c r="L98" s="18"/>
      <c r="M98" s="18"/>
      <c r="N98" s="18"/>
      <c r="O98" s="18"/>
      <c r="P98" s="18"/>
      <c r="Q98" s="18"/>
      <c r="R98" s="18"/>
      <c r="S98" s="150"/>
      <c r="T98" s="18"/>
      <c r="U98" s="18"/>
      <c r="V98" s="18"/>
      <c r="W98" s="18"/>
      <c r="X98" s="18"/>
      <c r="Y98" s="150"/>
      <c r="Z98" s="18"/>
      <c r="AA98" s="18"/>
      <c r="AB98" s="18"/>
      <c r="AC98" s="18"/>
      <c r="AD98" s="18"/>
      <c r="AE98" s="18"/>
      <c r="AF98" s="90"/>
      <c r="AG98" s="90"/>
      <c r="AH98" s="90"/>
      <c r="AI98" s="90"/>
      <c r="AJ98" s="90"/>
      <c r="AK98" s="18"/>
      <c r="AL98" s="18"/>
      <c r="AM98" s="18"/>
      <c r="AN98" s="18"/>
      <c r="AO98" s="18"/>
      <c r="AP98" s="18"/>
      <c r="AQ98" s="18"/>
      <c r="AR98" s="18"/>
      <c r="AS98" s="18"/>
      <c r="AT98" s="18"/>
      <c r="AU98" s="18"/>
      <c r="AV98" s="18"/>
      <c r="AW98" s="18"/>
      <c r="AX98" s="18"/>
      <c r="AY98" s="18"/>
      <c r="AZ98" s="18"/>
      <c r="BA98" s="18"/>
      <c r="BB98" s="18"/>
      <c r="BC98" s="18"/>
      <c r="BD98" s="18"/>
      <c r="BE98" s="18"/>
      <c r="BF98" s="18"/>
      <c r="BG98" s="18"/>
      <c r="BH98" s="18"/>
      <c r="BI98" s="18"/>
      <c r="BJ98" s="18"/>
      <c r="BK98" s="18"/>
      <c r="BL98" s="18"/>
      <c r="BM98" s="18"/>
      <c r="BN98" s="18"/>
      <c r="BO98" s="18"/>
      <c r="BP98" s="18"/>
      <c r="BQ98" s="18"/>
      <c r="BR98" s="18"/>
      <c r="BS98" s="18"/>
      <c r="BT98" s="18"/>
      <c r="BU98" s="18"/>
      <c r="BV98" s="18"/>
      <c r="BW98" s="18"/>
      <c r="BX98" s="18"/>
      <c r="BY98" s="18"/>
      <c r="BZ98" s="18"/>
      <c r="CA98" s="18"/>
      <c r="CB98" s="18"/>
      <c r="CC98" s="18"/>
      <c r="CD98" s="18"/>
      <c r="CE98" s="18"/>
      <c r="CF98" s="18"/>
      <c r="CG98" s="18"/>
      <c r="CH98" s="18"/>
      <c r="CI98" s="18"/>
      <c r="CJ98" s="18"/>
      <c r="CK98" s="18"/>
      <c r="CL98" s="18"/>
      <c r="CM98" s="18"/>
      <c r="CN98" s="18"/>
      <c r="CO98" s="18"/>
      <c r="CP98" s="18"/>
      <c r="CQ98" s="18"/>
      <c r="CR98" s="23"/>
    </row>
    <row r="99" spans="1:96" ht="16" hidden="1" customHeight="1">
      <c r="A99" s="116"/>
      <c r="B99" s="150"/>
      <c r="C99" s="162"/>
      <c r="D99" s="150"/>
      <c r="E99" s="150"/>
      <c r="F99" s="150"/>
      <c r="G99" s="150"/>
      <c r="H99" s="150"/>
      <c r="I99" s="150"/>
      <c r="J99" s="150"/>
      <c r="K99" s="18"/>
      <c r="L99" s="18"/>
      <c r="M99" s="18"/>
      <c r="N99" s="18"/>
      <c r="O99" s="18"/>
      <c r="P99" s="18"/>
      <c r="Q99" s="18"/>
      <c r="R99" s="18"/>
      <c r="S99" s="150"/>
      <c r="T99" s="18"/>
      <c r="U99" s="18"/>
      <c r="V99" s="18"/>
      <c r="W99" s="18"/>
      <c r="X99" s="18"/>
      <c r="Y99" s="150"/>
      <c r="Z99" s="18"/>
      <c r="AA99" s="18"/>
      <c r="AB99" s="18"/>
      <c r="AC99" s="18"/>
      <c r="AD99" s="18"/>
      <c r="AE99" s="18"/>
      <c r="AF99" s="90"/>
      <c r="AG99" s="90"/>
      <c r="AH99" s="90"/>
      <c r="AI99" s="90"/>
      <c r="AJ99" s="90"/>
      <c r="AK99" s="18"/>
      <c r="AL99" s="18"/>
      <c r="AM99" s="18"/>
      <c r="AN99" s="18"/>
      <c r="AO99" s="18"/>
      <c r="AP99" s="18"/>
      <c r="AQ99" s="18"/>
      <c r="AR99" s="18"/>
      <c r="AS99" s="18"/>
      <c r="AT99" s="18"/>
      <c r="AU99" s="18"/>
      <c r="AV99" s="18"/>
      <c r="AW99" s="18"/>
      <c r="AX99" s="18"/>
      <c r="AY99" s="18"/>
      <c r="AZ99" s="18"/>
      <c r="BA99" s="18"/>
      <c r="BB99" s="18"/>
      <c r="BC99" s="18"/>
      <c r="BD99" s="18"/>
      <c r="BE99" s="18"/>
      <c r="BF99" s="18"/>
      <c r="BG99" s="18"/>
      <c r="BH99" s="18"/>
      <c r="BI99" s="18"/>
      <c r="BJ99" s="18"/>
      <c r="BK99" s="18"/>
      <c r="BL99" s="18"/>
      <c r="BM99" s="18"/>
      <c r="BN99" s="18"/>
      <c r="BO99" s="18"/>
      <c r="BP99" s="18"/>
      <c r="BQ99" s="18"/>
      <c r="BR99" s="18"/>
      <c r="BS99" s="18"/>
      <c r="BT99" s="18"/>
      <c r="BU99" s="18"/>
      <c r="BV99" s="18"/>
      <c r="BW99" s="18"/>
      <c r="BX99" s="18"/>
      <c r="BY99" s="18"/>
      <c r="BZ99" s="18"/>
      <c r="CA99" s="18"/>
      <c r="CB99" s="18"/>
      <c r="CC99" s="18"/>
      <c r="CD99" s="18"/>
      <c r="CE99" s="18"/>
      <c r="CF99" s="18"/>
      <c r="CG99" s="18"/>
      <c r="CH99" s="18"/>
      <c r="CI99" s="18"/>
      <c r="CJ99" s="18"/>
      <c r="CK99" s="18"/>
      <c r="CL99" s="18"/>
      <c r="CM99" s="18"/>
      <c r="CN99" s="18"/>
      <c r="CO99" s="18"/>
      <c r="CP99" s="18"/>
      <c r="CQ99" s="18"/>
      <c r="CR99" s="23"/>
    </row>
    <row r="100" spans="1:96" ht="16" hidden="1" customHeight="1">
      <c r="A100" s="116"/>
      <c r="B100" s="150"/>
      <c r="C100" s="162"/>
      <c r="D100" s="150"/>
      <c r="E100" s="150"/>
      <c r="F100" s="150"/>
      <c r="G100" s="150"/>
      <c r="H100" s="150"/>
      <c r="I100" s="150"/>
      <c r="J100" s="150"/>
      <c r="K100" s="18"/>
      <c r="L100" s="18"/>
      <c r="M100" s="18"/>
      <c r="N100" s="18"/>
      <c r="O100" s="18"/>
      <c r="P100" s="18"/>
      <c r="Q100" s="18"/>
      <c r="R100" s="18"/>
      <c r="S100" s="150"/>
      <c r="T100" s="18"/>
      <c r="U100" s="18"/>
      <c r="V100" s="18"/>
      <c r="W100" s="18"/>
      <c r="X100" s="18"/>
      <c r="Y100" s="150"/>
      <c r="Z100" s="18"/>
      <c r="AA100" s="18"/>
      <c r="AB100" s="18"/>
      <c r="AC100" s="18"/>
      <c r="AD100" s="18"/>
      <c r="AE100" s="18"/>
      <c r="AF100" s="90"/>
      <c r="AG100" s="90"/>
      <c r="AH100" s="90"/>
      <c r="AI100" s="90"/>
      <c r="AJ100" s="90"/>
      <c r="AK100" s="18"/>
      <c r="AL100" s="18"/>
      <c r="AM100" s="18"/>
      <c r="AN100" s="18"/>
      <c r="AO100" s="18"/>
      <c r="AP100" s="18"/>
      <c r="AQ100" s="18"/>
      <c r="AR100" s="18"/>
      <c r="AS100" s="18"/>
      <c r="AT100" s="18"/>
      <c r="AU100" s="18"/>
      <c r="AV100" s="18"/>
      <c r="AW100" s="18"/>
      <c r="AX100" s="18"/>
      <c r="AY100" s="18"/>
      <c r="AZ100" s="18"/>
      <c r="BA100" s="18"/>
      <c r="BB100" s="18"/>
      <c r="BC100" s="18"/>
      <c r="BD100" s="18"/>
      <c r="BE100" s="18"/>
      <c r="BF100" s="18"/>
      <c r="BG100" s="18"/>
      <c r="BH100" s="18"/>
      <c r="BI100" s="18"/>
      <c r="BJ100" s="18"/>
      <c r="BK100" s="18"/>
      <c r="BL100" s="18"/>
      <c r="BM100" s="18"/>
      <c r="BN100" s="18"/>
      <c r="BO100" s="18"/>
      <c r="BP100" s="18"/>
      <c r="BQ100" s="18"/>
      <c r="BR100" s="18"/>
      <c r="BS100" s="18"/>
      <c r="BT100" s="18"/>
      <c r="BU100" s="18"/>
      <c r="BV100" s="18"/>
      <c r="BW100" s="18"/>
      <c r="BX100" s="18"/>
      <c r="BY100" s="18"/>
      <c r="BZ100" s="18"/>
      <c r="CA100" s="18"/>
      <c r="CB100" s="18"/>
      <c r="CC100" s="18"/>
      <c r="CD100" s="18"/>
      <c r="CE100" s="18"/>
      <c r="CF100" s="18"/>
      <c r="CG100" s="18"/>
      <c r="CH100" s="18"/>
      <c r="CI100" s="18"/>
      <c r="CJ100" s="18"/>
      <c r="CK100" s="18"/>
      <c r="CL100" s="18"/>
      <c r="CM100" s="18"/>
      <c r="CN100" s="18"/>
      <c r="CO100" s="18"/>
      <c r="CP100" s="18"/>
      <c r="CQ100" s="18"/>
      <c r="CR100" s="23"/>
    </row>
    <row r="101" spans="1:96" ht="16" hidden="1" customHeight="1">
      <c r="A101" s="116"/>
      <c r="B101" s="150"/>
      <c r="C101" s="162"/>
      <c r="D101" s="150"/>
      <c r="E101" s="150"/>
      <c r="F101" s="150"/>
      <c r="G101" s="150"/>
      <c r="H101" s="150"/>
      <c r="I101" s="150"/>
      <c r="J101" s="150"/>
      <c r="K101" s="18"/>
      <c r="L101" s="18"/>
      <c r="M101" s="18"/>
      <c r="N101" s="18"/>
      <c r="O101" s="18"/>
      <c r="P101" s="18"/>
      <c r="Q101" s="18"/>
      <c r="R101" s="18"/>
      <c r="S101" s="150"/>
      <c r="T101" s="18"/>
      <c r="U101" s="18"/>
      <c r="V101" s="18"/>
      <c r="W101" s="18"/>
      <c r="X101" s="18"/>
      <c r="Y101" s="150"/>
      <c r="Z101" s="18"/>
      <c r="AA101" s="18"/>
      <c r="AB101" s="18"/>
      <c r="AC101" s="18"/>
      <c r="AD101" s="18"/>
      <c r="AE101" s="18"/>
      <c r="AF101" s="90"/>
      <c r="AG101" s="90"/>
      <c r="AH101" s="90"/>
      <c r="AI101" s="90"/>
      <c r="AJ101" s="90"/>
      <c r="AK101" s="18"/>
      <c r="AL101" s="18"/>
      <c r="AM101" s="18"/>
      <c r="AN101" s="18"/>
      <c r="AO101" s="18"/>
      <c r="AP101" s="18"/>
      <c r="AQ101" s="18"/>
      <c r="AR101" s="18"/>
      <c r="AS101" s="18"/>
      <c r="AT101" s="18"/>
      <c r="AU101" s="18"/>
      <c r="AV101" s="18"/>
      <c r="AW101" s="18"/>
      <c r="AX101" s="18"/>
      <c r="AY101" s="18"/>
      <c r="AZ101" s="18"/>
      <c r="BA101" s="18"/>
      <c r="BB101" s="18"/>
      <c r="BC101" s="18"/>
      <c r="BD101" s="18"/>
      <c r="BE101" s="18"/>
      <c r="BF101" s="18"/>
      <c r="BG101" s="18"/>
      <c r="BH101" s="18"/>
      <c r="BI101" s="18"/>
      <c r="BJ101" s="18"/>
      <c r="BK101" s="18"/>
      <c r="BL101" s="18"/>
      <c r="BM101" s="18"/>
      <c r="BN101" s="18"/>
      <c r="BO101" s="18"/>
      <c r="BP101" s="18"/>
      <c r="BQ101" s="18"/>
      <c r="BR101" s="18"/>
      <c r="BS101" s="18"/>
      <c r="BT101" s="18"/>
      <c r="BU101" s="18"/>
      <c r="BV101" s="18"/>
      <c r="BW101" s="18"/>
      <c r="BX101" s="18"/>
      <c r="BY101" s="18"/>
      <c r="BZ101" s="18"/>
      <c r="CA101" s="18"/>
      <c r="CB101" s="18"/>
      <c r="CC101" s="18"/>
      <c r="CD101" s="18"/>
      <c r="CE101" s="18"/>
      <c r="CF101" s="18"/>
      <c r="CG101" s="18"/>
      <c r="CH101" s="18"/>
      <c r="CI101" s="18"/>
      <c r="CJ101" s="18"/>
      <c r="CK101" s="18"/>
      <c r="CL101" s="18"/>
      <c r="CM101" s="18"/>
      <c r="CN101" s="18"/>
      <c r="CO101" s="18"/>
      <c r="CP101" s="18"/>
      <c r="CQ101" s="18"/>
      <c r="CR101" s="23"/>
    </row>
    <row r="102" spans="1:96" ht="16" hidden="1" customHeight="1">
      <c r="A102" s="116"/>
      <c r="B102" s="150"/>
      <c r="C102" s="162"/>
      <c r="D102" s="150"/>
      <c r="E102" s="150"/>
      <c r="F102" s="150"/>
      <c r="G102" s="150"/>
      <c r="H102" s="150"/>
      <c r="I102" s="150"/>
      <c r="J102" s="150"/>
      <c r="K102" s="18"/>
      <c r="L102" s="18"/>
      <c r="M102" s="18"/>
      <c r="N102" s="18"/>
      <c r="O102" s="18"/>
      <c r="P102" s="18"/>
      <c r="Q102" s="18"/>
      <c r="R102" s="18"/>
      <c r="S102" s="150"/>
      <c r="T102" s="18"/>
      <c r="U102" s="18"/>
      <c r="V102" s="18"/>
      <c r="W102" s="18"/>
      <c r="X102" s="18"/>
      <c r="Y102" s="150"/>
      <c r="Z102" s="18"/>
      <c r="AA102" s="18"/>
      <c r="AB102" s="18"/>
      <c r="AC102" s="18"/>
      <c r="AD102" s="18"/>
      <c r="AE102" s="18"/>
      <c r="AF102" s="90"/>
      <c r="AG102" s="90"/>
      <c r="AH102" s="90"/>
      <c r="AI102" s="90"/>
      <c r="AJ102" s="90"/>
      <c r="AK102" s="18"/>
      <c r="AL102" s="18"/>
      <c r="AM102" s="18"/>
      <c r="AN102" s="18"/>
      <c r="AO102" s="18"/>
      <c r="AP102" s="18"/>
      <c r="AQ102" s="18"/>
      <c r="AR102" s="18"/>
      <c r="AS102" s="18"/>
      <c r="AT102" s="18"/>
      <c r="AU102" s="18"/>
      <c r="AV102" s="18"/>
      <c r="AW102" s="18"/>
      <c r="AX102" s="18"/>
      <c r="AY102" s="18"/>
      <c r="AZ102" s="18"/>
      <c r="BA102" s="18"/>
      <c r="BB102" s="18"/>
      <c r="BC102" s="18"/>
      <c r="BD102" s="18"/>
      <c r="BE102" s="18"/>
      <c r="BF102" s="18"/>
      <c r="BG102" s="18"/>
      <c r="BH102" s="18"/>
      <c r="BI102" s="18"/>
      <c r="BJ102" s="18"/>
      <c r="BK102" s="18"/>
      <c r="BL102" s="18"/>
      <c r="BM102" s="18"/>
      <c r="BN102" s="18"/>
      <c r="BO102" s="18"/>
      <c r="BP102" s="18"/>
      <c r="BQ102" s="18"/>
      <c r="BR102" s="18"/>
      <c r="BS102" s="18"/>
      <c r="BT102" s="18"/>
      <c r="BU102" s="18"/>
      <c r="BV102" s="18"/>
      <c r="BW102" s="18"/>
      <c r="BX102" s="18"/>
      <c r="BY102" s="18"/>
      <c r="BZ102" s="18"/>
      <c r="CA102" s="18"/>
      <c r="CB102" s="18"/>
      <c r="CC102" s="18"/>
      <c r="CD102" s="18"/>
      <c r="CE102" s="18"/>
      <c r="CF102" s="18"/>
      <c r="CG102" s="18"/>
      <c r="CH102" s="18"/>
      <c r="CI102" s="18"/>
      <c r="CJ102" s="18"/>
      <c r="CK102" s="18"/>
      <c r="CL102" s="18"/>
      <c r="CM102" s="18"/>
      <c r="CN102" s="18"/>
      <c r="CO102" s="18"/>
      <c r="CP102" s="18"/>
      <c r="CQ102" s="18"/>
      <c r="CR102" s="23"/>
    </row>
    <row r="103" spans="1:96" ht="16" hidden="1" customHeight="1">
      <c r="A103" s="116"/>
      <c r="B103" s="150"/>
      <c r="C103" s="162"/>
      <c r="D103" s="150"/>
      <c r="E103" s="150"/>
      <c r="F103" s="150"/>
      <c r="G103" s="150"/>
      <c r="H103" s="150"/>
      <c r="I103" s="150"/>
      <c r="J103" s="150"/>
      <c r="K103" s="18"/>
      <c r="L103" s="18"/>
      <c r="M103" s="18"/>
      <c r="N103" s="18"/>
      <c r="O103" s="18"/>
      <c r="P103" s="18"/>
      <c r="Q103" s="18"/>
      <c r="R103" s="18"/>
      <c r="S103" s="150"/>
      <c r="T103" s="18"/>
      <c r="U103" s="18"/>
      <c r="V103" s="18"/>
      <c r="W103" s="18"/>
      <c r="X103" s="18"/>
      <c r="Y103" s="150"/>
      <c r="Z103" s="18"/>
      <c r="AA103" s="18"/>
      <c r="AB103" s="18"/>
      <c r="AC103" s="18"/>
      <c r="AD103" s="18"/>
      <c r="AE103" s="18"/>
      <c r="AF103" s="90"/>
      <c r="AG103" s="90"/>
      <c r="AH103" s="90"/>
      <c r="AI103" s="90"/>
      <c r="AJ103" s="90"/>
      <c r="AK103" s="18"/>
      <c r="AL103" s="18"/>
      <c r="AM103" s="18"/>
      <c r="AN103" s="18"/>
      <c r="AO103" s="18"/>
      <c r="AP103" s="18"/>
      <c r="AQ103" s="18"/>
      <c r="AR103" s="18"/>
      <c r="AS103" s="18"/>
      <c r="AT103" s="18"/>
      <c r="AU103" s="18"/>
      <c r="AV103" s="18"/>
      <c r="AW103" s="18"/>
      <c r="AX103" s="18"/>
      <c r="AY103" s="18"/>
      <c r="AZ103" s="18"/>
      <c r="BA103" s="18"/>
      <c r="BB103" s="18"/>
      <c r="BC103" s="18"/>
      <c r="BD103" s="18"/>
      <c r="BE103" s="18"/>
      <c r="BF103" s="18"/>
      <c r="BG103" s="18"/>
      <c r="BH103" s="18"/>
      <c r="BI103" s="18"/>
      <c r="BJ103" s="18"/>
      <c r="BK103" s="18"/>
      <c r="BL103" s="18"/>
      <c r="BM103" s="18"/>
      <c r="BN103" s="18"/>
      <c r="BO103" s="18"/>
      <c r="BP103" s="18"/>
      <c r="BQ103" s="18"/>
      <c r="BR103" s="18"/>
      <c r="BS103" s="18"/>
      <c r="BT103" s="18"/>
      <c r="BU103" s="18"/>
      <c r="BV103" s="18"/>
      <c r="BW103" s="18"/>
      <c r="BX103" s="18"/>
      <c r="BY103" s="18"/>
      <c r="BZ103" s="18"/>
      <c r="CA103" s="18"/>
      <c r="CB103" s="18"/>
      <c r="CC103" s="18"/>
      <c r="CD103" s="18"/>
      <c r="CE103" s="18"/>
      <c r="CF103" s="18"/>
      <c r="CG103" s="18"/>
      <c r="CH103" s="18"/>
      <c r="CI103" s="18"/>
      <c r="CJ103" s="18"/>
      <c r="CK103" s="18"/>
      <c r="CL103" s="18"/>
      <c r="CM103" s="18"/>
      <c r="CN103" s="18"/>
      <c r="CO103" s="18"/>
      <c r="CP103" s="18"/>
      <c r="CQ103" s="18"/>
      <c r="CR103" s="23"/>
    </row>
    <row r="104" spans="1:96" ht="16" hidden="1" customHeight="1">
      <c r="A104" s="116"/>
      <c r="B104" s="150"/>
      <c r="C104" s="162"/>
      <c r="D104" s="150"/>
      <c r="E104" s="150"/>
      <c r="F104" s="150"/>
      <c r="G104" s="150"/>
      <c r="H104" s="150"/>
      <c r="I104" s="150"/>
      <c r="J104" s="150"/>
      <c r="K104" s="18"/>
      <c r="L104" s="18"/>
      <c r="M104" s="18"/>
      <c r="N104" s="18"/>
      <c r="O104" s="18"/>
      <c r="P104" s="18"/>
      <c r="Q104" s="18"/>
      <c r="R104" s="18"/>
      <c r="S104" s="150"/>
      <c r="T104" s="18"/>
      <c r="U104" s="18"/>
      <c r="V104" s="18"/>
      <c r="W104" s="18"/>
      <c r="X104" s="18"/>
      <c r="Y104" s="150"/>
      <c r="Z104" s="18"/>
      <c r="AA104" s="18"/>
      <c r="AB104" s="18"/>
      <c r="AC104" s="18"/>
      <c r="AD104" s="18"/>
      <c r="AE104" s="18"/>
      <c r="AF104" s="90"/>
      <c r="AG104" s="90"/>
      <c r="AH104" s="90"/>
      <c r="AI104" s="90"/>
      <c r="AJ104" s="90"/>
      <c r="AK104" s="18"/>
      <c r="AL104" s="18"/>
      <c r="AM104" s="18"/>
      <c r="AN104" s="18"/>
      <c r="AO104" s="18"/>
      <c r="AP104" s="18"/>
      <c r="AQ104" s="18"/>
      <c r="AR104" s="18"/>
      <c r="AS104" s="18"/>
      <c r="AT104" s="18"/>
      <c r="AU104" s="18"/>
      <c r="AV104" s="18"/>
      <c r="AW104" s="18"/>
      <c r="AX104" s="18"/>
      <c r="AY104" s="18"/>
      <c r="AZ104" s="18"/>
      <c r="BA104" s="18"/>
      <c r="BB104" s="18"/>
      <c r="BC104" s="18"/>
      <c r="BD104" s="18"/>
      <c r="BE104" s="18"/>
      <c r="BF104" s="18"/>
      <c r="BG104" s="18"/>
      <c r="BH104" s="18"/>
      <c r="BI104" s="18"/>
      <c r="BJ104" s="18"/>
      <c r="BK104" s="18"/>
      <c r="BL104" s="18"/>
      <c r="BM104" s="18"/>
      <c r="BN104" s="18"/>
      <c r="BO104" s="18"/>
      <c r="BP104" s="18"/>
      <c r="BQ104" s="18"/>
      <c r="BR104" s="18"/>
      <c r="BS104" s="18"/>
      <c r="BT104" s="18"/>
      <c r="BU104" s="18"/>
      <c r="BV104" s="18"/>
      <c r="BW104" s="18"/>
      <c r="BX104" s="18"/>
      <c r="BY104" s="18"/>
      <c r="BZ104" s="18"/>
      <c r="CA104" s="18"/>
      <c r="CB104" s="18"/>
      <c r="CC104" s="18"/>
      <c r="CD104" s="18"/>
      <c r="CE104" s="18"/>
      <c r="CF104" s="18"/>
      <c r="CG104" s="18"/>
      <c r="CH104" s="18"/>
      <c r="CI104" s="18"/>
      <c r="CJ104" s="18"/>
      <c r="CK104" s="18"/>
      <c r="CL104" s="18"/>
      <c r="CM104" s="18"/>
      <c r="CN104" s="18"/>
      <c r="CO104" s="18"/>
      <c r="CP104" s="18"/>
      <c r="CQ104" s="18"/>
      <c r="CR104" s="23"/>
    </row>
    <row r="105" spans="1:96" ht="16" hidden="1" customHeight="1">
      <c r="A105" s="116"/>
      <c r="B105" s="150"/>
      <c r="C105" s="162"/>
      <c r="D105" s="150"/>
      <c r="E105" s="150"/>
      <c r="F105" s="150"/>
      <c r="G105" s="150"/>
      <c r="H105" s="150"/>
      <c r="I105" s="150"/>
      <c r="J105" s="150"/>
      <c r="K105" s="18"/>
      <c r="L105" s="18"/>
      <c r="M105" s="18"/>
      <c r="N105" s="18"/>
      <c r="O105" s="18"/>
      <c r="P105" s="18"/>
      <c r="Q105" s="18"/>
      <c r="R105" s="18"/>
      <c r="S105" s="150"/>
      <c r="T105" s="18"/>
      <c r="U105" s="18"/>
      <c r="V105" s="18"/>
      <c r="W105" s="18"/>
      <c r="X105" s="18"/>
      <c r="Y105" s="150"/>
      <c r="Z105" s="18"/>
      <c r="AA105" s="18"/>
      <c r="AB105" s="18"/>
      <c r="AC105" s="18"/>
      <c r="AD105" s="18"/>
      <c r="AE105" s="18"/>
      <c r="AF105" s="90"/>
      <c r="AG105" s="90"/>
      <c r="AH105" s="90"/>
      <c r="AI105" s="90"/>
      <c r="AJ105" s="90"/>
      <c r="AK105" s="18"/>
      <c r="AL105" s="18"/>
      <c r="AM105" s="18"/>
      <c r="AN105" s="18"/>
      <c r="AO105" s="18"/>
      <c r="AP105" s="18"/>
      <c r="AQ105" s="18"/>
      <c r="AR105" s="18"/>
      <c r="AS105" s="18"/>
      <c r="AT105" s="18"/>
      <c r="AU105" s="18"/>
      <c r="AV105" s="18"/>
      <c r="AW105" s="18"/>
      <c r="AX105" s="18"/>
      <c r="AY105" s="18"/>
      <c r="AZ105" s="18"/>
      <c r="BA105" s="18"/>
      <c r="BB105" s="18"/>
      <c r="BC105" s="18"/>
      <c r="BD105" s="18"/>
      <c r="BE105" s="18"/>
      <c r="BF105" s="18"/>
      <c r="BG105" s="18"/>
      <c r="BH105" s="18"/>
      <c r="BI105" s="18"/>
      <c r="BJ105" s="18"/>
      <c r="BK105" s="18"/>
      <c r="BL105" s="18"/>
      <c r="BM105" s="18"/>
      <c r="BN105" s="18"/>
      <c r="BO105" s="18"/>
      <c r="BP105" s="18"/>
      <c r="BQ105" s="18"/>
      <c r="BR105" s="18"/>
      <c r="BS105" s="18"/>
      <c r="BT105" s="18"/>
      <c r="BU105" s="18"/>
      <c r="BV105" s="18"/>
      <c r="BW105" s="18"/>
      <c r="BX105" s="18"/>
      <c r="BY105" s="18"/>
      <c r="BZ105" s="18"/>
      <c r="CA105" s="18"/>
      <c r="CB105" s="18"/>
      <c r="CC105" s="18"/>
      <c r="CD105" s="18"/>
      <c r="CE105" s="18"/>
      <c r="CF105" s="18"/>
      <c r="CG105" s="18"/>
      <c r="CH105" s="18"/>
      <c r="CI105" s="18"/>
      <c r="CJ105" s="18"/>
      <c r="CK105" s="18"/>
      <c r="CL105" s="18"/>
      <c r="CM105" s="18"/>
      <c r="CN105" s="18"/>
      <c r="CO105" s="18"/>
      <c r="CP105" s="18"/>
      <c r="CQ105" s="18"/>
      <c r="CR105" s="23"/>
    </row>
    <row r="106" spans="1:96" ht="16" hidden="1" customHeight="1">
      <c r="A106" s="116"/>
      <c r="B106" s="150"/>
      <c r="C106" s="162"/>
      <c r="D106" s="150"/>
      <c r="E106" s="150"/>
      <c r="F106" s="150"/>
      <c r="G106" s="150"/>
      <c r="H106" s="150"/>
      <c r="I106" s="150"/>
      <c r="J106" s="150"/>
      <c r="K106" s="18"/>
      <c r="L106" s="18"/>
      <c r="M106" s="18"/>
      <c r="N106" s="18"/>
      <c r="O106" s="18"/>
      <c r="P106" s="18"/>
      <c r="Q106" s="18"/>
      <c r="R106" s="18"/>
      <c r="S106" s="150"/>
      <c r="T106" s="18"/>
      <c r="U106" s="18"/>
      <c r="V106" s="18"/>
      <c r="W106" s="18"/>
      <c r="X106" s="18"/>
      <c r="Y106" s="150"/>
      <c r="Z106" s="18"/>
      <c r="AA106" s="18"/>
      <c r="AB106" s="18"/>
      <c r="AC106" s="18"/>
      <c r="AD106" s="18"/>
      <c r="AE106" s="18"/>
      <c r="AF106" s="90"/>
      <c r="AG106" s="90"/>
      <c r="AH106" s="90"/>
      <c r="AI106" s="90"/>
      <c r="AJ106" s="90"/>
      <c r="AK106" s="18"/>
      <c r="AL106" s="18"/>
      <c r="AM106" s="18"/>
      <c r="AN106" s="18"/>
      <c r="AO106" s="18"/>
      <c r="AP106" s="18"/>
      <c r="AQ106" s="18"/>
      <c r="AR106" s="18"/>
      <c r="AS106" s="18"/>
      <c r="AT106" s="18"/>
      <c r="AU106" s="18"/>
      <c r="AV106" s="18"/>
      <c r="AW106" s="18"/>
      <c r="AX106" s="18"/>
      <c r="AY106" s="18"/>
      <c r="AZ106" s="18"/>
      <c r="BA106" s="18"/>
      <c r="BB106" s="18"/>
      <c r="BC106" s="18"/>
      <c r="BD106" s="18"/>
      <c r="BE106" s="18"/>
      <c r="BF106" s="18"/>
      <c r="BG106" s="18"/>
      <c r="BH106" s="18"/>
      <c r="BI106" s="18"/>
      <c r="BJ106" s="18"/>
      <c r="BK106" s="18"/>
      <c r="BL106" s="18"/>
      <c r="BM106" s="18"/>
      <c r="BN106" s="18"/>
      <c r="BO106" s="18"/>
      <c r="BP106" s="18"/>
      <c r="BQ106" s="18"/>
      <c r="BR106" s="18"/>
      <c r="BS106" s="18"/>
      <c r="BT106" s="18"/>
      <c r="BU106" s="18"/>
      <c r="BV106" s="18"/>
      <c r="BW106" s="18"/>
      <c r="BX106" s="18"/>
      <c r="BY106" s="18"/>
      <c r="BZ106" s="18"/>
      <c r="CA106" s="18"/>
      <c r="CB106" s="18"/>
      <c r="CC106" s="18"/>
      <c r="CD106" s="18"/>
      <c r="CE106" s="18"/>
      <c r="CF106" s="18"/>
      <c r="CG106" s="18"/>
      <c r="CH106" s="18"/>
      <c r="CI106" s="18"/>
      <c r="CJ106" s="18"/>
      <c r="CK106" s="18"/>
      <c r="CL106" s="18"/>
      <c r="CM106" s="18"/>
      <c r="CN106" s="18"/>
      <c r="CO106" s="18"/>
      <c r="CP106" s="18"/>
      <c r="CQ106" s="18"/>
      <c r="CR106" s="23"/>
    </row>
    <row r="107" spans="1:96" ht="16" hidden="1" customHeight="1">
      <c r="A107" s="116"/>
      <c r="B107" s="150"/>
      <c r="C107" s="162"/>
      <c r="D107" s="150"/>
      <c r="E107" s="150"/>
      <c r="F107" s="150"/>
      <c r="G107" s="150"/>
      <c r="H107" s="150"/>
      <c r="I107" s="150"/>
      <c r="J107" s="150"/>
      <c r="K107" s="18"/>
      <c r="L107" s="18"/>
      <c r="M107" s="18"/>
      <c r="N107" s="18"/>
      <c r="O107" s="18"/>
      <c r="P107" s="18"/>
      <c r="Q107" s="18"/>
      <c r="R107" s="18"/>
      <c r="S107" s="150"/>
      <c r="T107" s="18"/>
      <c r="U107" s="18"/>
      <c r="V107" s="18"/>
      <c r="W107" s="18"/>
      <c r="X107" s="18"/>
      <c r="Y107" s="150"/>
      <c r="Z107" s="18"/>
      <c r="AA107" s="18"/>
      <c r="AB107" s="18"/>
      <c r="AC107" s="18"/>
      <c r="AD107" s="18"/>
      <c r="AE107" s="18"/>
      <c r="AF107" s="90"/>
      <c r="AG107" s="90"/>
      <c r="AH107" s="90"/>
      <c r="AI107" s="90"/>
      <c r="AJ107" s="90"/>
      <c r="AK107" s="18"/>
      <c r="AL107" s="18"/>
      <c r="AM107" s="18"/>
      <c r="AN107" s="18"/>
      <c r="AO107" s="18"/>
      <c r="AP107" s="18"/>
      <c r="AQ107" s="18"/>
      <c r="AR107" s="18"/>
      <c r="AS107" s="18"/>
      <c r="AT107" s="18"/>
      <c r="AU107" s="18"/>
      <c r="AV107" s="18"/>
      <c r="AW107" s="18"/>
      <c r="AX107" s="18"/>
      <c r="AY107" s="18"/>
      <c r="AZ107" s="18"/>
      <c r="BA107" s="18"/>
      <c r="BB107" s="18"/>
      <c r="BC107" s="18"/>
      <c r="BD107" s="18"/>
      <c r="BE107" s="18"/>
      <c r="BF107" s="18"/>
      <c r="BG107" s="18"/>
      <c r="BH107" s="18"/>
      <c r="BI107" s="18"/>
      <c r="BJ107" s="18"/>
      <c r="BK107" s="18"/>
      <c r="BL107" s="18"/>
      <c r="BM107" s="18"/>
      <c r="BN107" s="18"/>
      <c r="BO107" s="18"/>
      <c r="BP107" s="18"/>
      <c r="BQ107" s="18"/>
      <c r="BR107" s="18"/>
      <c r="BS107" s="18"/>
      <c r="BT107" s="18"/>
      <c r="BU107" s="18"/>
      <c r="BV107" s="18"/>
      <c r="BW107" s="18"/>
      <c r="BX107" s="18"/>
      <c r="BY107" s="18"/>
      <c r="BZ107" s="18"/>
      <c r="CA107" s="18"/>
      <c r="CB107" s="18"/>
      <c r="CC107" s="18"/>
      <c r="CD107" s="18"/>
      <c r="CE107" s="18"/>
      <c r="CF107" s="18"/>
      <c r="CG107" s="18"/>
      <c r="CH107" s="18"/>
      <c r="CI107" s="18"/>
      <c r="CJ107" s="18"/>
      <c r="CK107" s="18"/>
      <c r="CL107" s="18"/>
      <c r="CM107" s="18"/>
      <c r="CN107" s="18"/>
      <c r="CO107" s="18"/>
      <c r="CP107" s="18"/>
      <c r="CQ107" s="18"/>
      <c r="CR107" s="23"/>
    </row>
    <row r="108" spans="1:96" ht="16" hidden="1" customHeight="1">
      <c r="A108" s="116"/>
      <c r="B108" s="150"/>
      <c r="C108" s="162"/>
      <c r="D108" s="150"/>
      <c r="E108" s="150"/>
      <c r="F108" s="150"/>
      <c r="G108" s="150"/>
      <c r="H108" s="150"/>
      <c r="I108" s="150"/>
      <c r="J108" s="150"/>
      <c r="K108" s="18"/>
      <c r="L108" s="18"/>
      <c r="M108" s="18"/>
      <c r="N108" s="18"/>
      <c r="O108" s="18"/>
      <c r="P108" s="18"/>
      <c r="Q108" s="18"/>
      <c r="R108" s="18"/>
      <c r="S108" s="150"/>
      <c r="T108" s="18"/>
      <c r="U108" s="18"/>
      <c r="V108" s="18"/>
      <c r="W108" s="18"/>
      <c r="X108" s="18"/>
      <c r="Y108" s="150"/>
      <c r="Z108" s="18"/>
      <c r="AA108" s="18"/>
      <c r="AB108" s="18"/>
      <c r="AC108" s="18"/>
      <c r="AD108" s="18"/>
      <c r="AE108" s="18"/>
      <c r="AF108" s="90"/>
      <c r="AG108" s="90"/>
      <c r="AH108" s="90"/>
      <c r="AI108" s="90"/>
      <c r="AJ108" s="90"/>
      <c r="AK108" s="18"/>
      <c r="AL108" s="18"/>
      <c r="AM108" s="18"/>
      <c r="AN108" s="18"/>
      <c r="AO108" s="18"/>
      <c r="AP108" s="18"/>
      <c r="AQ108" s="18"/>
      <c r="AR108" s="18"/>
      <c r="AS108" s="18"/>
      <c r="AT108" s="18"/>
      <c r="AU108" s="18"/>
      <c r="AV108" s="18"/>
      <c r="AW108" s="18"/>
      <c r="AX108" s="18"/>
      <c r="AY108" s="18"/>
      <c r="AZ108" s="18"/>
      <c r="BA108" s="18"/>
      <c r="BB108" s="18"/>
      <c r="BC108" s="18"/>
      <c r="BD108" s="18"/>
      <c r="BE108" s="18"/>
      <c r="BF108" s="18"/>
      <c r="BG108" s="18"/>
      <c r="BH108" s="18"/>
      <c r="BI108" s="18"/>
      <c r="BJ108" s="18"/>
      <c r="BK108" s="18"/>
      <c r="BL108" s="18"/>
      <c r="BM108" s="18"/>
      <c r="BN108" s="18"/>
      <c r="BO108" s="18"/>
      <c r="BP108" s="18"/>
      <c r="BQ108" s="18"/>
      <c r="BR108" s="18"/>
      <c r="BS108" s="18"/>
      <c r="BT108" s="18"/>
      <c r="BU108" s="18"/>
      <c r="BV108" s="18"/>
      <c r="BW108" s="18"/>
      <c r="BX108" s="18"/>
      <c r="BY108" s="18"/>
      <c r="BZ108" s="18"/>
      <c r="CA108" s="18"/>
      <c r="CB108" s="18"/>
      <c r="CC108" s="18"/>
      <c r="CD108" s="18"/>
      <c r="CE108" s="18"/>
      <c r="CF108" s="18"/>
      <c r="CG108" s="18"/>
      <c r="CH108" s="18"/>
      <c r="CI108" s="18"/>
      <c r="CJ108" s="18"/>
      <c r="CK108" s="18"/>
      <c r="CL108" s="18"/>
      <c r="CM108" s="18"/>
      <c r="CN108" s="18"/>
      <c r="CO108" s="18"/>
      <c r="CP108" s="18"/>
      <c r="CQ108" s="18"/>
      <c r="CR108" s="23"/>
    </row>
    <row r="109" spans="1:96" ht="16" hidden="1" customHeight="1">
      <c r="A109" s="116"/>
      <c r="B109" s="150"/>
      <c r="C109" s="162"/>
      <c r="D109" s="150"/>
      <c r="E109" s="150"/>
      <c r="F109" s="150"/>
      <c r="G109" s="150"/>
      <c r="H109" s="150"/>
      <c r="I109" s="150"/>
      <c r="J109" s="150"/>
      <c r="K109" s="18"/>
      <c r="L109" s="18"/>
      <c r="M109" s="18"/>
      <c r="N109" s="18"/>
      <c r="O109" s="18"/>
      <c r="P109" s="18"/>
      <c r="Q109" s="18"/>
      <c r="R109" s="18"/>
      <c r="S109" s="150"/>
      <c r="T109" s="18"/>
      <c r="U109" s="18"/>
      <c r="V109" s="18"/>
      <c r="W109" s="18"/>
      <c r="X109" s="18"/>
      <c r="Y109" s="150"/>
      <c r="Z109" s="18"/>
      <c r="AA109" s="18"/>
      <c r="AB109" s="18"/>
      <c r="AC109" s="18"/>
      <c r="AD109" s="18"/>
      <c r="AE109" s="18"/>
      <c r="AF109" s="90"/>
      <c r="AG109" s="90"/>
      <c r="AH109" s="90"/>
      <c r="AI109" s="90"/>
      <c r="AJ109" s="90"/>
      <c r="AK109" s="18"/>
      <c r="AL109" s="18"/>
      <c r="AM109" s="18"/>
      <c r="AN109" s="18"/>
      <c r="AO109" s="18"/>
      <c r="AP109" s="18"/>
      <c r="AQ109" s="18"/>
      <c r="AR109" s="18"/>
      <c r="AS109" s="18"/>
      <c r="AT109" s="18"/>
      <c r="AU109" s="18"/>
      <c r="AV109" s="18"/>
      <c r="AW109" s="18"/>
      <c r="AX109" s="18"/>
      <c r="AY109" s="18"/>
      <c r="AZ109" s="18"/>
      <c r="BA109" s="18"/>
      <c r="BB109" s="18"/>
      <c r="BC109" s="18"/>
      <c r="BD109" s="18"/>
      <c r="BE109" s="18"/>
      <c r="BF109" s="18"/>
      <c r="BG109" s="18"/>
      <c r="BH109" s="18"/>
      <c r="BI109" s="18"/>
      <c r="BJ109" s="18"/>
      <c r="BK109" s="18"/>
      <c r="BL109" s="18"/>
      <c r="BM109" s="18"/>
      <c r="BN109" s="18"/>
      <c r="BO109" s="18"/>
      <c r="BP109" s="18"/>
      <c r="BQ109" s="18"/>
      <c r="BR109" s="18"/>
      <c r="BS109" s="18"/>
      <c r="BT109" s="18"/>
      <c r="BU109" s="18"/>
      <c r="BV109" s="18"/>
      <c r="BW109" s="18"/>
      <c r="BX109" s="18"/>
      <c r="BY109" s="18"/>
      <c r="BZ109" s="18"/>
      <c r="CA109" s="18"/>
      <c r="CB109" s="18"/>
      <c r="CC109" s="18"/>
      <c r="CD109" s="18"/>
      <c r="CE109" s="18"/>
      <c r="CF109" s="18"/>
      <c r="CG109" s="18"/>
      <c r="CH109" s="18"/>
      <c r="CI109" s="18"/>
      <c r="CJ109" s="18"/>
      <c r="CK109" s="18"/>
      <c r="CL109" s="18"/>
      <c r="CM109" s="18"/>
      <c r="CN109" s="18"/>
      <c r="CO109" s="18"/>
      <c r="CP109" s="18"/>
      <c r="CQ109" s="18"/>
      <c r="CR109" s="23"/>
    </row>
    <row r="110" spans="1:96" ht="16" hidden="1" customHeight="1">
      <c r="A110" s="116"/>
      <c r="B110" s="150"/>
      <c r="C110" s="162"/>
      <c r="D110" s="150"/>
      <c r="E110" s="150"/>
      <c r="F110" s="150"/>
      <c r="G110" s="150"/>
      <c r="H110" s="150"/>
      <c r="I110" s="150"/>
      <c r="J110" s="150"/>
      <c r="K110" s="18"/>
      <c r="L110" s="18"/>
      <c r="M110" s="18"/>
      <c r="N110" s="18"/>
      <c r="O110" s="18"/>
      <c r="P110" s="18"/>
      <c r="Q110" s="18"/>
      <c r="R110" s="18"/>
      <c r="S110" s="150"/>
      <c r="T110" s="18"/>
      <c r="U110" s="18"/>
      <c r="V110" s="18"/>
      <c r="W110" s="18"/>
      <c r="X110" s="18"/>
      <c r="Y110" s="150"/>
      <c r="Z110" s="18"/>
      <c r="AA110" s="18"/>
      <c r="AB110" s="18"/>
      <c r="AC110" s="18"/>
      <c r="AD110" s="18"/>
      <c r="AE110" s="18"/>
      <c r="AF110" s="90"/>
      <c r="AG110" s="90"/>
      <c r="AH110" s="90"/>
      <c r="AI110" s="90"/>
      <c r="AJ110" s="90"/>
      <c r="AK110" s="18"/>
      <c r="AL110" s="18"/>
      <c r="AM110" s="18"/>
      <c r="AN110" s="18"/>
      <c r="AO110" s="18"/>
      <c r="AP110" s="18"/>
      <c r="AQ110" s="18"/>
      <c r="AR110" s="18"/>
      <c r="AS110" s="18"/>
      <c r="AT110" s="18"/>
      <c r="AU110" s="18"/>
      <c r="AV110" s="18"/>
      <c r="AW110" s="18"/>
      <c r="AX110" s="18"/>
      <c r="AY110" s="18"/>
      <c r="AZ110" s="18"/>
      <c r="BA110" s="18"/>
      <c r="BB110" s="18"/>
      <c r="BC110" s="18"/>
      <c r="BD110" s="18"/>
      <c r="BE110" s="18"/>
      <c r="BF110" s="18"/>
      <c r="BG110" s="18"/>
      <c r="BH110" s="18"/>
      <c r="BI110" s="18"/>
      <c r="BJ110" s="18"/>
      <c r="BK110" s="18"/>
      <c r="BL110" s="18"/>
      <c r="BM110" s="18"/>
      <c r="BN110" s="18"/>
      <c r="BO110" s="18"/>
      <c r="BP110" s="18"/>
      <c r="BQ110" s="18"/>
      <c r="BR110" s="18"/>
      <c r="BS110" s="18"/>
      <c r="BT110" s="18"/>
      <c r="BU110" s="18"/>
      <c r="BV110" s="18"/>
      <c r="BW110" s="18"/>
      <c r="BX110" s="18"/>
      <c r="BY110" s="18"/>
      <c r="BZ110" s="18"/>
      <c r="CA110" s="18"/>
      <c r="CB110" s="18"/>
      <c r="CC110" s="18"/>
      <c r="CD110" s="18"/>
      <c r="CE110" s="18"/>
      <c r="CF110" s="18"/>
      <c r="CG110" s="18"/>
      <c r="CH110" s="18"/>
      <c r="CI110" s="18"/>
      <c r="CJ110" s="18"/>
      <c r="CK110" s="18"/>
      <c r="CL110" s="18"/>
      <c r="CM110" s="18"/>
      <c r="CN110" s="18"/>
      <c r="CO110" s="18"/>
      <c r="CP110" s="18"/>
      <c r="CQ110" s="18"/>
      <c r="CR110" s="23"/>
    </row>
    <row r="111" spans="1:96" ht="16" hidden="1" customHeight="1">
      <c r="A111" s="116"/>
      <c r="B111" s="150"/>
      <c r="C111" s="162"/>
      <c r="D111" s="150"/>
      <c r="E111" s="150"/>
      <c r="F111" s="150"/>
      <c r="G111" s="150"/>
      <c r="H111" s="150"/>
      <c r="I111" s="150"/>
      <c r="J111" s="150"/>
      <c r="K111" s="18"/>
      <c r="L111" s="18"/>
      <c r="M111" s="18"/>
      <c r="N111" s="18"/>
      <c r="O111" s="18"/>
      <c r="P111" s="18"/>
      <c r="Q111" s="18"/>
      <c r="R111" s="18"/>
      <c r="S111" s="150"/>
      <c r="T111" s="18"/>
      <c r="U111" s="18"/>
      <c r="V111" s="18"/>
      <c r="W111" s="18"/>
      <c r="X111" s="18"/>
      <c r="Y111" s="150"/>
      <c r="Z111" s="18"/>
      <c r="AA111" s="18"/>
      <c r="AB111" s="18"/>
      <c r="AC111" s="18"/>
      <c r="AD111" s="18"/>
      <c r="AE111" s="18"/>
      <c r="AF111" s="90"/>
      <c r="AG111" s="90"/>
      <c r="AH111" s="90"/>
      <c r="AI111" s="90"/>
      <c r="AJ111" s="90"/>
      <c r="AK111" s="18"/>
      <c r="AL111" s="18"/>
      <c r="AM111" s="18"/>
      <c r="AN111" s="18"/>
      <c r="AO111" s="18"/>
      <c r="AP111" s="18"/>
      <c r="AQ111" s="18"/>
      <c r="AR111" s="18"/>
      <c r="AS111" s="18"/>
      <c r="AT111" s="18"/>
      <c r="AU111" s="18"/>
      <c r="AV111" s="18"/>
      <c r="AW111" s="18"/>
      <c r="AX111" s="18"/>
      <c r="AY111" s="18"/>
      <c r="AZ111" s="18"/>
      <c r="BA111" s="18"/>
      <c r="BB111" s="18"/>
      <c r="BC111" s="18"/>
      <c r="BD111" s="18"/>
      <c r="BE111" s="18"/>
      <c r="BF111" s="18"/>
      <c r="BG111" s="18"/>
      <c r="BH111" s="18"/>
      <c r="BI111" s="18"/>
      <c r="BJ111" s="18"/>
      <c r="BK111" s="18"/>
      <c r="BL111" s="18"/>
      <c r="BM111" s="18"/>
      <c r="BN111" s="18"/>
      <c r="BO111" s="18"/>
      <c r="BP111" s="18"/>
      <c r="BQ111" s="18"/>
      <c r="BR111" s="18"/>
      <c r="BS111" s="18"/>
      <c r="BT111" s="18"/>
      <c r="BU111" s="18"/>
      <c r="BV111" s="18"/>
      <c r="BW111" s="18"/>
      <c r="BX111" s="18"/>
      <c r="BY111" s="18"/>
      <c r="BZ111" s="18"/>
      <c r="CA111" s="18"/>
      <c r="CB111" s="18"/>
      <c r="CC111" s="18"/>
      <c r="CD111" s="18"/>
      <c r="CE111" s="18"/>
      <c r="CF111" s="18"/>
      <c r="CG111" s="18"/>
      <c r="CH111" s="18"/>
      <c r="CI111" s="18"/>
      <c r="CJ111" s="18"/>
      <c r="CK111" s="18"/>
      <c r="CL111" s="18"/>
      <c r="CM111" s="18"/>
      <c r="CN111" s="18"/>
      <c r="CO111" s="18"/>
      <c r="CP111" s="18"/>
      <c r="CQ111" s="18"/>
      <c r="CR111" s="23"/>
    </row>
    <row r="112" spans="1:96" ht="16" hidden="1" customHeight="1">
      <c r="A112" s="116"/>
      <c r="B112" s="150"/>
      <c r="C112" s="162"/>
      <c r="D112" s="150"/>
      <c r="E112" s="150"/>
      <c r="F112" s="150"/>
      <c r="G112" s="150"/>
      <c r="H112" s="150"/>
      <c r="I112" s="150"/>
      <c r="J112" s="150"/>
      <c r="K112" s="18"/>
      <c r="L112" s="18"/>
      <c r="M112" s="18"/>
      <c r="N112" s="18"/>
      <c r="O112" s="18"/>
      <c r="P112" s="18"/>
      <c r="Q112" s="18"/>
      <c r="R112" s="18"/>
      <c r="S112" s="150"/>
      <c r="T112" s="18"/>
      <c r="U112" s="18"/>
      <c r="V112" s="18"/>
      <c r="W112" s="18"/>
      <c r="X112" s="18"/>
      <c r="Y112" s="150"/>
      <c r="Z112" s="18"/>
      <c r="AA112" s="18"/>
      <c r="AB112" s="18"/>
      <c r="AC112" s="18"/>
      <c r="AD112" s="18"/>
      <c r="AE112" s="18"/>
      <c r="AF112" s="90"/>
      <c r="AG112" s="90"/>
      <c r="AH112" s="90"/>
      <c r="AI112" s="90"/>
      <c r="AJ112" s="90"/>
      <c r="AK112" s="18"/>
      <c r="AL112" s="18"/>
      <c r="AM112" s="18"/>
      <c r="AN112" s="18"/>
      <c r="AO112" s="18"/>
      <c r="AP112" s="18"/>
      <c r="AQ112" s="18"/>
      <c r="AR112" s="18"/>
      <c r="AS112" s="18"/>
      <c r="AT112" s="18"/>
      <c r="AU112" s="18"/>
      <c r="AV112" s="18"/>
      <c r="AW112" s="18"/>
      <c r="AX112" s="18"/>
      <c r="AY112" s="18"/>
      <c r="AZ112" s="18"/>
      <c r="BA112" s="18"/>
      <c r="BB112" s="18"/>
      <c r="BC112" s="18"/>
      <c r="BD112" s="18"/>
      <c r="BE112" s="18"/>
      <c r="BF112" s="18"/>
      <c r="BG112" s="18"/>
      <c r="BH112" s="18"/>
      <c r="BI112" s="18"/>
      <c r="BJ112" s="18"/>
      <c r="BK112" s="18"/>
      <c r="BL112" s="18"/>
      <c r="BM112" s="18"/>
      <c r="BN112" s="18"/>
      <c r="BO112" s="18"/>
      <c r="BP112" s="18"/>
      <c r="BQ112" s="18"/>
      <c r="BR112" s="18"/>
      <c r="BS112" s="18"/>
      <c r="BT112" s="18"/>
      <c r="BU112" s="18"/>
      <c r="BV112" s="18"/>
      <c r="BW112" s="18"/>
      <c r="BX112" s="18"/>
      <c r="BY112" s="18"/>
      <c r="BZ112" s="18"/>
      <c r="CA112" s="18"/>
      <c r="CB112" s="18"/>
      <c r="CC112" s="18"/>
      <c r="CD112" s="18"/>
      <c r="CE112" s="18"/>
      <c r="CF112" s="18"/>
      <c r="CG112" s="18"/>
      <c r="CH112" s="18"/>
      <c r="CI112" s="18"/>
      <c r="CJ112" s="18"/>
      <c r="CK112" s="18"/>
      <c r="CL112" s="18"/>
      <c r="CM112" s="18"/>
      <c r="CN112" s="18"/>
      <c r="CO112" s="18"/>
      <c r="CP112" s="18"/>
      <c r="CQ112" s="18"/>
      <c r="CR112" s="23"/>
    </row>
    <row r="113" spans="1:96" ht="16" hidden="1" customHeight="1">
      <c r="A113" s="116"/>
      <c r="B113" s="150"/>
      <c r="C113" s="162"/>
      <c r="D113" s="150"/>
      <c r="E113" s="150"/>
      <c r="F113" s="150"/>
      <c r="G113" s="150"/>
      <c r="H113" s="150"/>
      <c r="I113" s="150"/>
      <c r="J113" s="150"/>
      <c r="K113" s="18"/>
      <c r="L113" s="18"/>
      <c r="M113" s="18"/>
      <c r="N113" s="18"/>
      <c r="O113" s="18"/>
      <c r="P113" s="18"/>
      <c r="Q113" s="18"/>
      <c r="R113" s="18"/>
      <c r="S113" s="150"/>
      <c r="T113" s="18"/>
      <c r="U113" s="18"/>
      <c r="V113" s="18"/>
      <c r="W113" s="18"/>
      <c r="X113" s="18"/>
      <c r="Y113" s="150"/>
      <c r="Z113" s="18"/>
      <c r="AA113" s="18"/>
      <c r="AB113" s="18"/>
      <c r="AC113" s="18"/>
      <c r="AD113" s="18"/>
      <c r="AE113" s="18"/>
      <c r="AF113" s="90"/>
      <c r="AG113" s="90"/>
      <c r="AH113" s="90"/>
      <c r="AI113" s="90"/>
      <c r="AJ113" s="90"/>
      <c r="AK113" s="18"/>
      <c r="AL113" s="18"/>
      <c r="AM113" s="18"/>
      <c r="AN113" s="18"/>
      <c r="AO113" s="18"/>
      <c r="AP113" s="18"/>
      <c r="AQ113" s="18"/>
      <c r="AR113" s="18"/>
      <c r="AS113" s="18"/>
      <c r="AT113" s="18"/>
      <c r="AU113" s="18"/>
      <c r="AV113" s="18"/>
      <c r="AW113" s="18"/>
      <c r="AX113" s="18"/>
      <c r="AY113" s="18"/>
      <c r="AZ113" s="18"/>
      <c r="BA113" s="18"/>
      <c r="BB113" s="18"/>
      <c r="BC113" s="18"/>
      <c r="BD113" s="18"/>
      <c r="BE113" s="18"/>
      <c r="BF113" s="18"/>
      <c r="BG113" s="18"/>
      <c r="BH113" s="18"/>
      <c r="BI113" s="18"/>
      <c r="BJ113" s="18"/>
      <c r="BK113" s="18"/>
      <c r="BL113" s="18"/>
      <c r="BM113" s="18"/>
      <c r="BN113" s="18"/>
      <c r="BO113" s="18"/>
      <c r="BP113" s="18"/>
      <c r="BQ113" s="18"/>
      <c r="BR113" s="18"/>
      <c r="BS113" s="18"/>
      <c r="BT113" s="18"/>
      <c r="BU113" s="18"/>
      <c r="BV113" s="18"/>
      <c r="BW113" s="18"/>
      <c r="BX113" s="18"/>
      <c r="BY113" s="18"/>
      <c r="BZ113" s="18"/>
      <c r="CA113" s="18"/>
      <c r="CB113" s="18"/>
      <c r="CC113" s="18"/>
      <c r="CD113" s="18"/>
      <c r="CE113" s="18"/>
      <c r="CF113" s="18"/>
      <c r="CG113" s="18"/>
      <c r="CH113" s="18"/>
      <c r="CI113" s="18"/>
      <c r="CJ113" s="18"/>
      <c r="CK113" s="18"/>
      <c r="CL113" s="18"/>
      <c r="CM113" s="18"/>
      <c r="CN113" s="18"/>
      <c r="CO113" s="18"/>
      <c r="CP113" s="18"/>
      <c r="CQ113" s="18"/>
      <c r="CR113" s="23"/>
    </row>
    <row r="114" spans="1:96" ht="16" hidden="1" customHeight="1">
      <c r="A114" s="116"/>
      <c r="B114" s="150"/>
      <c r="C114" s="162"/>
      <c r="D114" s="150"/>
      <c r="E114" s="150"/>
      <c r="F114" s="150"/>
      <c r="G114" s="150"/>
      <c r="H114" s="150"/>
      <c r="I114" s="150"/>
      <c r="J114" s="150"/>
      <c r="K114" s="18"/>
      <c r="L114" s="18"/>
      <c r="M114" s="18"/>
      <c r="N114" s="18"/>
      <c r="O114" s="18"/>
      <c r="P114" s="18"/>
      <c r="Q114" s="18"/>
      <c r="R114" s="18"/>
      <c r="S114" s="150"/>
      <c r="T114" s="18"/>
      <c r="U114" s="18"/>
      <c r="V114" s="18"/>
      <c r="W114" s="18"/>
      <c r="X114" s="18"/>
      <c r="Y114" s="150"/>
      <c r="Z114" s="18"/>
      <c r="AA114" s="18"/>
      <c r="AB114" s="18"/>
      <c r="AC114" s="18"/>
      <c r="AD114" s="18"/>
      <c r="AE114" s="18"/>
      <c r="AF114" s="90"/>
      <c r="AG114" s="90"/>
      <c r="AH114" s="90"/>
      <c r="AI114" s="90"/>
      <c r="AJ114" s="90"/>
      <c r="AK114" s="18"/>
      <c r="AL114" s="18"/>
      <c r="AM114" s="18"/>
      <c r="AN114" s="18"/>
      <c r="AO114" s="18"/>
      <c r="AP114" s="18"/>
      <c r="AQ114" s="18"/>
      <c r="AR114" s="18"/>
      <c r="AS114" s="18"/>
      <c r="AT114" s="18"/>
      <c r="AU114" s="18"/>
      <c r="AV114" s="18"/>
      <c r="AW114" s="18"/>
      <c r="AX114" s="18"/>
      <c r="AY114" s="18"/>
      <c r="AZ114" s="18"/>
      <c r="BA114" s="18"/>
      <c r="BB114" s="18"/>
      <c r="BC114" s="18"/>
      <c r="BD114" s="18"/>
      <c r="BE114" s="18"/>
      <c r="BF114" s="18"/>
      <c r="BG114" s="18"/>
      <c r="BH114" s="18"/>
      <c r="BI114" s="18"/>
      <c r="BJ114" s="18"/>
      <c r="BK114" s="18"/>
      <c r="BL114" s="18"/>
      <c r="BM114" s="18"/>
      <c r="BN114" s="18"/>
      <c r="BO114" s="18"/>
      <c r="BP114" s="18"/>
      <c r="BQ114" s="18"/>
      <c r="BR114" s="18"/>
      <c r="BS114" s="18"/>
      <c r="BT114" s="18"/>
      <c r="BU114" s="18"/>
      <c r="BV114" s="18"/>
      <c r="BW114" s="18"/>
      <c r="BX114" s="18"/>
      <c r="BY114" s="18"/>
      <c r="BZ114" s="18"/>
      <c r="CA114" s="18"/>
      <c r="CB114" s="18"/>
      <c r="CC114" s="18"/>
      <c r="CD114" s="18"/>
      <c r="CE114" s="18"/>
      <c r="CF114" s="18"/>
      <c r="CG114" s="18"/>
      <c r="CH114" s="18"/>
      <c r="CI114" s="18"/>
      <c r="CJ114" s="18"/>
      <c r="CK114" s="18"/>
      <c r="CL114" s="18"/>
      <c r="CM114" s="18"/>
      <c r="CN114" s="18"/>
      <c r="CO114" s="18"/>
      <c r="CP114" s="18"/>
      <c r="CQ114" s="18"/>
      <c r="CR114" s="23"/>
    </row>
    <row r="115" spans="1:96" ht="16" hidden="1" customHeight="1">
      <c r="A115" s="116"/>
      <c r="B115" s="150"/>
      <c r="C115" s="162"/>
      <c r="D115" s="150"/>
      <c r="E115" s="150"/>
      <c r="F115" s="150"/>
      <c r="G115" s="150"/>
      <c r="H115" s="150"/>
      <c r="I115" s="150"/>
      <c r="J115" s="150"/>
      <c r="K115" s="18"/>
      <c r="L115" s="18"/>
      <c r="M115" s="18"/>
      <c r="N115" s="18"/>
      <c r="O115" s="18"/>
      <c r="P115" s="18"/>
      <c r="Q115" s="18"/>
      <c r="R115" s="18"/>
      <c r="S115" s="150"/>
      <c r="T115" s="18"/>
      <c r="U115" s="18"/>
      <c r="V115" s="18"/>
      <c r="W115" s="18"/>
      <c r="X115" s="18"/>
      <c r="Y115" s="150"/>
      <c r="Z115" s="18"/>
      <c r="AA115" s="18"/>
      <c r="AB115" s="18"/>
      <c r="AC115" s="18"/>
      <c r="AD115" s="18"/>
      <c r="AE115" s="18"/>
      <c r="AF115" s="90"/>
      <c r="AG115" s="90"/>
      <c r="AH115" s="90"/>
      <c r="AI115" s="90"/>
      <c r="AJ115" s="90"/>
      <c r="AK115" s="18"/>
      <c r="AL115" s="18"/>
      <c r="AM115" s="18"/>
      <c r="AN115" s="18"/>
      <c r="AO115" s="18"/>
      <c r="AP115" s="18"/>
      <c r="AQ115" s="18"/>
      <c r="AR115" s="18"/>
      <c r="AS115" s="18"/>
      <c r="AT115" s="18"/>
      <c r="AU115" s="18"/>
      <c r="AV115" s="18"/>
      <c r="AW115" s="18"/>
      <c r="AX115" s="18"/>
      <c r="AY115" s="18"/>
      <c r="AZ115" s="18"/>
      <c r="BA115" s="18"/>
      <c r="BB115" s="18"/>
      <c r="BC115" s="18"/>
      <c r="BD115" s="18"/>
      <c r="BE115" s="18"/>
      <c r="BF115" s="18"/>
      <c r="BG115" s="18"/>
      <c r="BH115" s="18"/>
      <c r="BI115" s="18"/>
      <c r="BJ115" s="18"/>
      <c r="BK115" s="18"/>
      <c r="BL115" s="18"/>
      <c r="BM115" s="18"/>
      <c r="BN115" s="18"/>
      <c r="BO115" s="18"/>
      <c r="BP115" s="18"/>
      <c r="BQ115" s="18"/>
      <c r="BR115" s="18"/>
      <c r="BS115" s="18"/>
      <c r="BT115" s="18"/>
      <c r="BU115" s="18"/>
      <c r="BV115" s="18"/>
      <c r="BW115" s="18"/>
      <c r="BX115" s="18"/>
      <c r="BY115" s="18"/>
      <c r="BZ115" s="18"/>
      <c r="CA115" s="18"/>
      <c r="CB115" s="18"/>
      <c r="CC115" s="18"/>
      <c r="CD115" s="18"/>
      <c r="CE115" s="18"/>
      <c r="CF115" s="18"/>
      <c r="CG115" s="18"/>
      <c r="CH115" s="18"/>
      <c r="CI115" s="18"/>
      <c r="CJ115" s="18"/>
      <c r="CK115" s="18"/>
      <c r="CL115" s="18"/>
      <c r="CM115" s="18"/>
      <c r="CN115" s="18"/>
      <c r="CO115" s="18"/>
      <c r="CP115" s="18"/>
      <c r="CQ115" s="18"/>
      <c r="CR115" s="23"/>
    </row>
    <row r="116" spans="1:96" ht="16" hidden="1" customHeight="1">
      <c r="A116" s="116"/>
      <c r="B116" s="150"/>
      <c r="C116" s="162"/>
      <c r="D116" s="150"/>
      <c r="E116" s="150"/>
      <c r="F116" s="150"/>
      <c r="G116" s="150"/>
      <c r="H116" s="150"/>
      <c r="I116" s="150"/>
      <c r="J116" s="150"/>
      <c r="K116" s="18"/>
      <c r="L116" s="18"/>
      <c r="M116" s="18"/>
      <c r="N116" s="18"/>
      <c r="O116" s="18"/>
      <c r="P116" s="18"/>
      <c r="Q116" s="18"/>
      <c r="R116" s="18"/>
      <c r="S116" s="150"/>
      <c r="T116" s="18"/>
      <c r="U116" s="18"/>
      <c r="V116" s="18"/>
      <c r="W116" s="18"/>
      <c r="X116" s="18"/>
      <c r="Y116" s="150"/>
      <c r="Z116" s="18"/>
      <c r="AA116" s="18"/>
      <c r="AB116" s="18"/>
      <c r="AC116" s="18"/>
      <c r="AD116" s="18"/>
      <c r="AE116" s="18"/>
      <c r="AF116" s="90"/>
      <c r="AG116" s="90"/>
      <c r="AH116" s="90"/>
      <c r="AI116" s="90"/>
      <c r="AJ116" s="90"/>
      <c r="AK116" s="18"/>
      <c r="AL116" s="18"/>
      <c r="AM116" s="18"/>
      <c r="AN116" s="18"/>
      <c r="AO116" s="18"/>
      <c r="AP116" s="18"/>
      <c r="AQ116" s="18"/>
      <c r="AR116" s="18"/>
      <c r="AS116" s="18"/>
      <c r="AT116" s="18"/>
      <c r="AU116" s="18"/>
      <c r="AV116" s="18"/>
      <c r="AW116" s="18"/>
      <c r="AX116" s="18"/>
      <c r="AY116" s="18"/>
      <c r="AZ116" s="18"/>
      <c r="BA116" s="18"/>
      <c r="BB116" s="18"/>
      <c r="BC116" s="18"/>
      <c r="BD116" s="18"/>
      <c r="BE116" s="18"/>
      <c r="BF116" s="18"/>
      <c r="BG116" s="18"/>
      <c r="BH116" s="18"/>
      <c r="BI116" s="18"/>
      <c r="BJ116" s="18"/>
      <c r="BK116" s="18"/>
      <c r="BL116" s="18"/>
      <c r="BM116" s="18"/>
      <c r="BN116" s="18"/>
      <c r="BO116" s="18"/>
      <c r="BP116" s="18"/>
      <c r="BQ116" s="18"/>
      <c r="BR116" s="18"/>
      <c r="BS116" s="18"/>
      <c r="BT116" s="18"/>
      <c r="BU116" s="18"/>
      <c r="BV116" s="18"/>
      <c r="BW116" s="18"/>
      <c r="BX116" s="18"/>
      <c r="BY116" s="18"/>
      <c r="BZ116" s="18"/>
      <c r="CA116" s="18"/>
      <c r="CB116" s="18"/>
      <c r="CC116" s="18"/>
      <c r="CD116" s="18"/>
      <c r="CE116" s="18"/>
      <c r="CF116" s="18"/>
      <c r="CG116" s="18"/>
      <c r="CH116" s="18"/>
      <c r="CI116" s="18"/>
      <c r="CJ116" s="18"/>
      <c r="CK116" s="18"/>
      <c r="CL116" s="18"/>
      <c r="CM116" s="18"/>
      <c r="CN116" s="18"/>
      <c r="CO116" s="18"/>
      <c r="CP116" s="18"/>
      <c r="CQ116" s="18"/>
      <c r="CR116" s="23"/>
    </row>
    <row r="117" spans="1:96" ht="16" hidden="1" customHeight="1">
      <c r="A117" s="116"/>
      <c r="B117" s="150"/>
      <c r="C117" s="162"/>
      <c r="D117" s="150"/>
      <c r="E117" s="150"/>
      <c r="F117" s="150"/>
      <c r="G117" s="150"/>
      <c r="H117" s="150"/>
      <c r="I117" s="150"/>
      <c r="J117" s="150"/>
      <c r="K117" s="18"/>
      <c r="L117" s="18"/>
      <c r="M117" s="18"/>
      <c r="N117" s="18"/>
      <c r="O117" s="18"/>
      <c r="P117" s="18"/>
      <c r="Q117" s="18"/>
      <c r="R117" s="18"/>
      <c r="S117" s="150"/>
      <c r="T117" s="18"/>
      <c r="U117" s="18"/>
      <c r="V117" s="18"/>
      <c r="W117" s="18"/>
      <c r="X117" s="18"/>
      <c r="Y117" s="150"/>
      <c r="Z117" s="18"/>
      <c r="AA117" s="18"/>
      <c r="AB117" s="18"/>
      <c r="AC117" s="18"/>
      <c r="AD117" s="18"/>
      <c r="AE117" s="18"/>
      <c r="AF117" s="90"/>
      <c r="AG117" s="90"/>
      <c r="AH117" s="90"/>
      <c r="AI117" s="90"/>
      <c r="AJ117" s="90"/>
      <c r="AK117" s="18"/>
      <c r="AL117" s="18"/>
      <c r="AM117" s="18"/>
      <c r="AN117" s="18"/>
      <c r="AO117" s="18"/>
      <c r="AP117" s="18"/>
      <c r="AQ117" s="18"/>
      <c r="AR117" s="18"/>
      <c r="AS117" s="18"/>
      <c r="AT117" s="18"/>
      <c r="AU117" s="18"/>
      <c r="AV117" s="18"/>
      <c r="AW117" s="18"/>
      <c r="AX117" s="18"/>
      <c r="AY117" s="18"/>
      <c r="AZ117" s="18"/>
      <c r="BA117" s="18"/>
      <c r="BB117" s="18"/>
      <c r="BC117" s="18"/>
      <c r="BD117" s="18"/>
      <c r="BE117" s="18"/>
      <c r="BF117" s="18"/>
      <c r="BG117" s="18"/>
      <c r="BH117" s="18"/>
      <c r="BI117" s="18"/>
      <c r="BJ117" s="18"/>
      <c r="BK117" s="18"/>
      <c r="BL117" s="18"/>
      <c r="BM117" s="18"/>
      <c r="BN117" s="18"/>
      <c r="BO117" s="18"/>
      <c r="BP117" s="18"/>
      <c r="BQ117" s="18"/>
      <c r="BR117" s="18"/>
      <c r="BS117" s="18"/>
      <c r="BT117" s="18"/>
      <c r="BU117" s="18"/>
      <c r="BV117" s="18"/>
      <c r="BW117" s="18"/>
      <c r="BX117" s="18"/>
      <c r="BY117" s="18"/>
      <c r="BZ117" s="18"/>
      <c r="CA117" s="18"/>
      <c r="CB117" s="18"/>
      <c r="CC117" s="18"/>
      <c r="CD117" s="18"/>
      <c r="CE117" s="18"/>
      <c r="CF117" s="18"/>
      <c r="CG117" s="18"/>
      <c r="CH117" s="18"/>
      <c r="CI117" s="18"/>
      <c r="CJ117" s="18"/>
      <c r="CK117" s="18"/>
      <c r="CL117" s="18"/>
      <c r="CM117" s="18"/>
      <c r="CN117" s="18"/>
      <c r="CO117" s="18"/>
      <c r="CP117" s="18"/>
      <c r="CQ117" s="18"/>
      <c r="CR117" s="23"/>
    </row>
    <row r="118" spans="1:96" ht="16" hidden="1" customHeight="1">
      <c r="A118" s="116"/>
      <c r="B118" s="150"/>
      <c r="C118" s="162"/>
      <c r="D118" s="150"/>
      <c r="E118" s="150"/>
      <c r="F118" s="150"/>
      <c r="G118" s="150"/>
      <c r="H118" s="150"/>
      <c r="I118" s="150"/>
      <c r="J118" s="150"/>
      <c r="K118" s="18"/>
      <c r="L118" s="18"/>
      <c r="M118" s="18"/>
      <c r="N118" s="18"/>
      <c r="O118" s="18"/>
      <c r="P118" s="18"/>
      <c r="Q118" s="18"/>
      <c r="R118" s="18"/>
      <c r="S118" s="150"/>
      <c r="T118" s="18"/>
      <c r="U118" s="18"/>
      <c r="V118" s="18"/>
      <c r="W118" s="18"/>
      <c r="X118" s="18"/>
      <c r="Y118" s="150"/>
      <c r="Z118" s="18"/>
      <c r="AA118" s="18"/>
      <c r="AB118" s="18"/>
      <c r="AC118" s="18"/>
      <c r="AD118" s="18"/>
      <c r="AE118" s="18"/>
      <c r="AF118" s="90"/>
      <c r="AG118" s="90"/>
      <c r="AH118" s="90"/>
      <c r="AI118" s="90"/>
      <c r="AJ118" s="90"/>
      <c r="AK118" s="18"/>
      <c r="AL118" s="18"/>
      <c r="AM118" s="18"/>
      <c r="AN118" s="18"/>
      <c r="AO118" s="18"/>
      <c r="AP118" s="18"/>
      <c r="AQ118" s="18"/>
      <c r="AR118" s="18"/>
      <c r="AS118" s="18"/>
      <c r="AT118" s="18"/>
      <c r="AU118" s="18"/>
      <c r="AV118" s="18"/>
      <c r="AW118" s="18"/>
      <c r="AX118" s="18"/>
      <c r="AY118" s="18"/>
      <c r="AZ118" s="18"/>
      <c r="BA118" s="18"/>
      <c r="BB118" s="18"/>
      <c r="BC118" s="18"/>
      <c r="BD118" s="18"/>
      <c r="BE118" s="18"/>
      <c r="BF118" s="18"/>
      <c r="BG118" s="18"/>
      <c r="BH118" s="18"/>
      <c r="BI118" s="18"/>
      <c r="BJ118" s="18"/>
      <c r="BK118" s="18"/>
      <c r="BL118" s="18"/>
      <c r="BM118" s="18"/>
      <c r="BN118" s="18"/>
      <c r="BO118" s="18"/>
      <c r="BP118" s="18"/>
      <c r="BQ118" s="18"/>
      <c r="BR118" s="18"/>
      <c r="BS118" s="18"/>
      <c r="BT118" s="18"/>
      <c r="BU118" s="18"/>
      <c r="BV118" s="18"/>
      <c r="BW118" s="18"/>
      <c r="BX118" s="18"/>
      <c r="BY118" s="18"/>
      <c r="BZ118" s="18"/>
      <c r="CA118" s="18"/>
      <c r="CB118" s="18"/>
      <c r="CC118" s="18"/>
      <c r="CD118" s="18"/>
      <c r="CE118" s="18"/>
      <c r="CF118" s="18"/>
      <c r="CG118" s="18"/>
      <c r="CH118" s="18"/>
      <c r="CI118" s="18"/>
      <c r="CJ118" s="18"/>
      <c r="CK118" s="18"/>
      <c r="CL118" s="18"/>
      <c r="CM118" s="18"/>
      <c r="CN118" s="18"/>
      <c r="CO118" s="18"/>
      <c r="CP118" s="18"/>
      <c r="CQ118" s="18"/>
      <c r="CR118" s="23"/>
    </row>
    <row r="119" spans="1:96" ht="15" customHeight="1">
      <c r="A119" s="172"/>
      <c r="B119" s="173"/>
      <c r="C119" s="173"/>
      <c r="D119" s="173"/>
      <c r="E119" s="173"/>
      <c r="F119" s="173"/>
      <c r="G119" s="173"/>
      <c r="H119" s="173"/>
      <c r="I119" s="173"/>
      <c r="J119" s="173"/>
      <c r="K119" s="173"/>
      <c r="L119" s="173"/>
      <c r="M119" s="173"/>
      <c r="N119" s="173"/>
      <c r="O119" s="173"/>
      <c r="P119" s="173"/>
      <c r="Q119" s="173"/>
      <c r="R119" s="173"/>
      <c r="S119" s="173"/>
      <c r="T119" s="173"/>
      <c r="U119" s="173"/>
      <c r="V119" s="173"/>
      <c r="W119" s="173"/>
      <c r="X119" s="173"/>
      <c r="Y119" s="173"/>
      <c r="Z119" s="173"/>
      <c r="AA119" s="173"/>
      <c r="AB119" s="173"/>
      <c r="AC119" s="173"/>
      <c r="AD119" s="173"/>
      <c r="AE119" s="173"/>
      <c r="AF119" s="174"/>
      <c r="AG119" s="174"/>
      <c r="AH119" s="174"/>
      <c r="AI119" s="174"/>
      <c r="AJ119" s="174"/>
      <c r="AK119" s="173"/>
      <c r="AL119" s="173"/>
      <c r="AM119" s="173"/>
      <c r="AN119" s="173"/>
      <c r="AO119" s="173"/>
      <c r="AP119" s="173"/>
      <c r="AQ119" s="173"/>
      <c r="AR119" s="173"/>
      <c r="AS119" s="173"/>
      <c r="AT119" s="173"/>
      <c r="AU119" s="173"/>
      <c r="AV119" s="173"/>
      <c r="AW119" s="173"/>
      <c r="AX119" s="173"/>
      <c r="AY119" s="173"/>
      <c r="AZ119" s="173"/>
      <c r="BA119" s="173"/>
      <c r="BB119" s="173"/>
      <c r="BC119" s="173"/>
      <c r="BD119" s="173"/>
      <c r="BE119" s="173"/>
      <c r="BF119" s="173"/>
      <c r="BG119" s="173"/>
      <c r="BH119" s="173"/>
      <c r="BI119" s="173"/>
      <c r="BJ119" s="173"/>
      <c r="BK119" s="173"/>
      <c r="BL119" s="173"/>
      <c r="BM119" s="173"/>
      <c r="BN119" s="173"/>
      <c r="BO119" s="173"/>
      <c r="BP119" s="173"/>
      <c r="BQ119" s="173"/>
      <c r="BR119" s="173"/>
      <c r="BS119" s="173"/>
      <c r="BT119" s="173"/>
      <c r="BU119" s="173"/>
      <c r="BV119" s="173"/>
      <c r="BW119" s="173"/>
      <c r="BX119" s="173"/>
      <c r="BY119" s="173"/>
      <c r="BZ119" s="173"/>
      <c r="CA119" s="173"/>
      <c r="CB119" s="173"/>
      <c r="CC119" s="173"/>
      <c r="CD119" s="173"/>
      <c r="CE119" s="173"/>
      <c r="CF119" s="173"/>
      <c r="CG119" s="173"/>
      <c r="CH119" s="173"/>
      <c r="CI119" s="173"/>
      <c r="CJ119" s="173"/>
      <c r="CK119" s="173"/>
      <c r="CL119" s="173"/>
      <c r="CM119" s="173"/>
      <c r="CN119" s="173"/>
      <c r="CO119" s="173"/>
      <c r="CP119" s="173"/>
      <c r="CQ119" s="173"/>
      <c r="CR119" s="175"/>
    </row>
  </sheetData>
  <mergeCells count="216">
    <mergeCell ref="D3:G3"/>
    <mergeCell ref="AA53:AB53"/>
    <mergeCell ref="J9:K9"/>
    <mergeCell ref="J25:K25"/>
    <mergeCell ref="L25:M25"/>
    <mergeCell ref="D17:G17"/>
    <mergeCell ref="L23:M23"/>
    <mergeCell ref="J23:K23"/>
    <mergeCell ref="L22:M22"/>
    <mergeCell ref="J22:K22"/>
    <mergeCell ref="L21:M21"/>
    <mergeCell ref="J21:K21"/>
    <mergeCell ref="J53:T53"/>
    <mergeCell ref="J3:K3"/>
    <mergeCell ref="AA35:AB35"/>
    <mergeCell ref="J7:K7"/>
    <mergeCell ref="J6:K6"/>
    <mergeCell ref="L7:M7"/>
    <mergeCell ref="AA38:AB38"/>
    <mergeCell ref="AA37:AB37"/>
    <mergeCell ref="L5:M5"/>
    <mergeCell ref="J5:K5"/>
    <mergeCell ref="J8:K8"/>
    <mergeCell ref="AA14:AB14"/>
    <mergeCell ref="B1:AE2"/>
    <mergeCell ref="J4:K4"/>
    <mergeCell ref="L3:M3"/>
    <mergeCell ref="AC47:AD47"/>
    <mergeCell ref="AA12:AB12"/>
    <mergeCell ref="AF64:AH64"/>
    <mergeCell ref="O3:R3"/>
    <mergeCell ref="AC11:AD11"/>
    <mergeCell ref="J45:N45"/>
    <mergeCell ref="R51:T51"/>
    <mergeCell ref="AC10:AD10"/>
    <mergeCell ref="J44:N44"/>
    <mergeCell ref="R50:T50"/>
    <mergeCell ref="AC17:AD17"/>
    <mergeCell ref="R57:T57"/>
    <mergeCell ref="J51:N51"/>
    <mergeCell ref="B24:C24"/>
    <mergeCell ref="L27:M27"/>
    <mergeCell ref="J27:K27"/>
    <mergeCell ref="L26:M26"/>
    <mergeCell ref="J26:K26"/>
    <mergeCell ref="L19:M19"/>
    <mergeCell ref="J19:K19"/>
    <mergeCell ref="L18:M18"/>
    <mergeCell ref="O66:Q66"/>
    <mergeCell ref="J14:K14"/>
    <mergeCell ref="B10:C10"/>
    <mergeCell ref="AC57:AD57"/>
    <mergeCell ref="L13:M13"/>
    <mergeCell ref="AA57:AB57"/>
    <mergeCell ref="J13:K13"/>
    <mergeCell ref="AC56:AD56"/>
    <mergeCell ref="L12:M12"/>
    <mergeCell ref="O64:Q64"/>
    <mergeCell ref="J12:K12"/>
    <mergeCell ref="AA56:AB56"/>
    <mergeCell ref="L11:M11"/>
    <mergeCell ref="J11:K11"/>
    <mergeCell ref="O62:Q62"/>
    <mergeCell ref="J10:K10"/>
    <mergeCell ref="AA54:AB54"/>
    <mergeCell ref="J18:K18"/>
    <mergeCell ref="L30:M30"/>
    <mergeCell ref="D24:G24"/>
    <mergeCell ref="J30:K30"/>
    <mergeCell ref="R36:T36"/>
    <mergeCell ref="L16:M16"/>
    <mergeCell ref="D10:G10"/>
    <mergeCell ref="AC15:AD15"/>
    <mergeCell ref="J49:T49"/>
    <mergeCell ref="AC9:AD9"/>
    <mergeCell ref="J43:T43"/>
    <mergeCell ref="AC23:AD23"/>
    <mergeCell ref="J57:N57"/>
    <mergeCell ref="AC14:AD14"/>
    <mergeCell ref="R54:T54"/>
    <mergeCell ref="AA23:AB23"/>
    <mergeCell ref="S17:T17"/>
    <mergeCell ref="AC20:AD20"/>
    <mergeCell ref="J54:N54"/>
    <mergeCell ref="J16:K16"/>
    <mergeCell ref="AC53:AD53"/>
    <mergeCell ref="L9:M9"/>
    <mergeCell ref="AA47:AB47"/>
    <mergeCell ref="AA46:AB46"/>
    <mergeCell ref="AA45:AB45"/>
    <mergeCell ref="AA44:AB44"/>
    <mergeCell ref="AC46:AD46"/>
    <mergeCell ref="AC16:AD16"/>
    <mergeCell ref="J50:N50"/>
    <mergeCell ref="AA41:AB41"/>
    <mergeCell ref="AA36:AB36"/>
    <mergeCell ref="AC6:AD6"/>
    <mergeCell ref="S3:T3"/>
    <mergeCell ref="AA9:AB9"/>
    <mergeCell ref="AA16:AB16"/>
    <mergeCell ref="S10:T10"/>
    <mergeCell ref="AC13:AD13"/>
    <mergeCell ref="J47:N47"/>
    <mergeCell ref="AC12:AD12"/>
    <mergeCell ref="J46:N46"/>
    <mergeCell ref="AC22:AD22"/>
    <mergeCell ref="AC19:AD19"/>
    <mergeCell ref="L4:M4"/>
    <mergeCell ref="AC5:AD5"/>
    <mergeCell ref="R45:T45"/>
    <mergeCell ref="J36:N36"/>
    <mergeCell ref="J37:N37"/>
    <mergeCell ref="AC3:AD3"/>
    <mergeCell ref="J38:N38"/>
    <mergeCell ref="AC4:AD4"/>
    <mergeCell ref="R44:T44"/>
    <mergeCell ref="J35:N35"/>
    <mergeCell ref="R41:T41"/>
    <mergeCell ref="J34:N34"/>
    <mergeCell ref="R40:T40"/>
    <mergeCell ref="AF66:AH66"/>
    <mergeCell ref="R35:T35"/>
    <mergeCell ref="J29:K29"/>
    <mergeCell ref="L28:M28"/>
    <mergeCell ref="R34:T34"/>
    <mergeCell ref="J28:K28"/>
    <mergeCell ref="AC28:AD28"/>
    <mergeCell ref="AA28:AB28"/>
    <mergeCell ref="S24:T24"/>
    <mergeCell ref="AC27:AD27"/>
    <mergeCell ref="AA30:AB30"/>
    <mergeCell ref="AC43:AD43"/>
    <mergeCell ref="AA43:AB43"/>
    <mergeCell ref="AC24:AD24"/>
    <mergeCell ref="AA24:AB24"/>
    <mergeCell ref="AC26:AD26"/>
    <mergeCell ref="AA26:AB26"/>
    <mergeCell ref="AC25:AD25"/>
    <mergeCell ref="AA25:AB25"/>
    <mergeCell ref="L24:M24"/>
    <mergeCell ref="J24:K24"/>
    <mergeCell ref="AC45:AD45"/>
    <mergeCell ref="AC44:AD44"/>
    <mergeCell ref="J56:T56"/>
    <mergeCell ref="AF3:AI3"/>
    <mergeCell ref="AC41:AD41"/>
    <mergeCell ref="AC40:AD40"/>
    <mergeCell ref="AA40:AB40"/>
    <mergeCell ref="AF1:AH1"/>
    <mergeCell ref="AC39:AD39"/>
    <mergeCell ref="AC30:AD30"/>
    <mergeCell ref="AC29:AD29"/>
    <mergeCell ref="AA29:AB29"/>
    <mergeCell ref="AA22:AB22"/>
    <mergeCell ref="AC21:AD21"/>
    <mergeCell ref="AA21:AB21"/>
    <mergeCell ref="AA20:AB20"/>
    <mergeCell ref="AA11:AB11"/>
    <mergeCell ref="AC8:AD8"/>
    <mergeCell ref="AA6:AB6"/>
    <mergeCell ref="AA5:AB5"/>
    <mergeCell ref="AA4:AB4"/>
    <mergeCell ref="AA3:AB3"/>
    <mergeCell ref="AA13:AB13"/>
    <mergeCell ref="AA17:AB17"/>
    <mergeCell ref="AA19:AB19"/>
    <mergeCell ref="AC18:AD18"/>
    <mergeCell ref="AA18:AB18"/>
    <mergeCell ref="B3:C3"/>
    <mergeCell ref="L6:M6"/>
    <mergeCell ref="AC50:AD50"/>
    <mergeCell ref="AA33:AB33"/>
    <mergeCell ref="R39:T39"/>
    <mergeCell ref="J33:T33"/>
    <mergeCell ref="L29:M29"/>
    <mergeCell ref="AC33:AD33"/>
    <mergeCell ref="R38:T38"/>
    <mergeCell ref="R37:T37"/>
    <mergeCell ref="AA34:AB34"/>
    <mergeCell ref="AA27:AB27"/>
    <mergeCell ref="L15:M15"/>
    <mergeCell ref="J15:K15"/>
    <mergeCell ref="L8:M8"/>
    <mergeCell ref="B17:C17"/>
    <mergeCell ref="L20:M20"/>
    <mergeCell ref="J20:K20"/>
    <mergeCell ref="L17:M17"/>
    <mergeCell ref="J17:K17"/>
    <mergeCell ref="L10:M10"/>
    <mergeCell ref="AA15:AB15"/>
    <mergeCell ref="L14:M14"/>
    <mergeCell ref="AA39:AB39"/>
    <mergeCell ref="AC38:AD38"/>
    <mergeCell ref="AC37:AD37"/>
    <mergeCell ref="AF62:AH62"/>
    <mergeCell ref="AA10:AB10"/>
    <mergeCell ref="AF60:AH60"/>
    <mergeCell ref="AA8:AB8"/>
    <mergeCell ref="AF59:AH59"/>
    <mergeCell ref="AA7:AB7"/>
    <mergeCell ref="J40:N40"/>
    <mergeCell ref="R46:T46"/>
    <mergeCell ref="J41:N41"/>
    <mergeCell ref="AC7:AD7"/>
    <mergeCell ref="R47:T47"/>
    <mergeCell ref="J39:N39"/>
    <mergeCell ref="AA51:AB51"/>
    <mergeCell ref="AA50:AB50"/>
    <mergeCell ref="AC51:AD51"/>
    <mergeCell ref="AC54:AD54"/>
    <mergeCell ref="AC49:AD49"/>
    <mergeCell ref="AA49:AB49"/>
    <mergeCell ref="AC36:AD36"/>
    <mergeCell ref="AC35:AD35"/>
    <mergeCell ref="AC34:AD34"/>
    <mergeCell ref="O60:Q60"/>
  </mergeCells>
  <pageMargins left="0" right="0" top="0" bottom="0" header="0" footer="0"/>
  <pageSetup orientation="portrait"/>
  <headerFooter>
    <oddFooter>&amp;"Helvetica,Regular"&amp;11&amp;P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33"/>
  <sheetViews>
    <sheetView showGridLines="0" workbookViewId="0"/>
  </sheetViews>
  <sheetFormatPr baseColWidth="10" defaultColWidth="6.625" defaultRowHeight="16" customHeight="1" x14ac:dyDescent="0"/>
  <cols>
    <col min="1" max="1" width="6.625" style="176" customWidth="1"/>
    <col min="2" max="2" width="13.125" style="176" customWidth="1"/>
    <col min="3" max="3" width="1.375" style="176" customWidth="1"/>
    <col min="4" max="4" width="3.625" style="176" customWidth="1"/>
    <col min="5" max="5" width="1.375" style="176" customWidth="1"/>
    <col min="6" max="6" width="2.5" style="176" customWidth="1"/>
    <col min="7" max="256" width="6.625" style="176" customWidth="1"/>
  </cols>
  <sheetData>
    <row r="1" spans="1:9" ht="16" customHeight="1">
      <c r="A1" s="177" t="s">
        <v>157</v>
      </c>
      <c r="B1" s="178" t="s">
        <v>158</v>
      </c>
      <c r="C1" s="179"/>
      <c r="D1" s="180" t="s">
        <v>159</v>
      </c>
      <c r="E1" s="181"/>
      <c r="F1" s="182"/>
      <c r="G1" s="181"/>
      <c r="H1" s="181"/>
      <c r="I1" s="183"/>
    </row>
    <row r="2" spans="1:9" ht="16" customHeight="1">
      <c r="A2" s="184" t="s">
        <v>160</v>
      </c>
      <c r="B2" s="185" t="s">
        <v>38</v>
      </c>
      <c r="C2" s="186"/>
      <c r="D2" s="187"/>
      <c r="E2" s="188"/>
      <c r="F2" s="188"/>
      <c r="G2" s="188"/>
      <c r="H2" s="188"/>
      <c r="I2" s="189"/>
    </row>
    <row r="3" spans="1:9" ht="16" customHeight="1">
      <c r="A3" s="190" t="s">
        <v>161</v>
      </c>
      <c r="B3" s="191" t="s">
        <v>40</v>
      </c>
      <c r="C3" s="186"/>
      <c r="D3" s="188"/>
      <c r="E3" s="188"/>
      <c r="F3" s="188"/>
      <c r="G3" s="188"/>
      <c r="H3" s="188"/>
      <c r="I3" s="192"/>
    </row>
    <row r="4" spans="1:9" ht="16" customHeight="1">
      <c r="A4" s="190" t="s">
        <v>162</v>
      </c>
      <c r="B4" s="191" t="s">
        <v>49</v>
      </c>
      <c r="C4" s="186"/>
      <c r="D4" s="188"/>
      <c r="E4" s="188"/>
      <c r="F4" s="188"/>
      <c r="G4" s="188"/>
      <c r="H4" s="188"/>
      <c r="I4" s="192"/>
    </row>
    <row r="5" spans="1:9" ht="16" customHeight="1">
      <c r="A5" s="193" t="s">
        <v>163</v>
      </c>
      <c r="B5" s="194" t="s">
        <v>50</v>
      </c>
      <c r="C5" s="186"/>
      <c r="D5" s="188"/>
      <c r="E5" s="188"/>
      <c r="F5" s="188"/>
      <c r="G5" s="188"/>
      <c r="H5" s="188"/>
      <c r="I5" s="192"/>
    </row>
    <row r="6" spans="1:9" ht="16" customHeight="1">
      <c r="A6" s="184" t="s">
        <v>164</v>
      </c>
      <c r="B6" s="185" t="s">
        <v>86</v>
      </c>
      <c r="C6" s="186"/>
      <c r="D6" s="188"/>
      <c r="E6" s="188"/>
      <c r="F6" s="188"/>
      <c r="G6" s="188"/>
      <c r="H6" s="188"/>
      <c r="I6" s="192"/>
    </row>
    <row r="7" spans="1:9" ht="16" customHeight="1">
      <c r="A7" s="190" t="s">
        <v>165</v>
      </c>
      <c r="B7" s="191" t="s">
        <v>87</v>
      </c>
      <c r="C7" s="186"/>
      <c r="D7" s="188"/>
      <c r="E7" s="188"/>
      <c r="F7" s="188"/>
      <c r="G7" s="188"/>
      <c r="H7" s="188"/>
      <c r="I7" s="192"/>
    </row>
    <row r="8" spans="1:9" ht="16" customHeight="1">
      <c r="A8" s="190" t="s">
        <v>166</v>
      </c>
      <c r="B8" s="191" t="s">
        <v>90</v>
      </c>
      <c r="C8" s="186"/>
      <c r="D8" s="188"/>
      <c r="E8" s="188"/>
      <c r="F8" s="188"/>
      <c r="G8" s="188"/>
      <c r="H8" s="188"/>
      <c r="I8" s="192"/>
    </row>
    <row r="9" spans="1:9" ht="16" customHeight="1">
      <c r="A9" s="193" t="s">
        <v>167</v>
      </c>
      <c r="B9" s="194" t="s">
        <v>91</v>
      </c>
      <c r="C9" s="186"/>
      <c r="D9" s="188"/>
      <c r="E9" s="188"/>
      <c r="F9" s="188"/>
      <c r="G9" s="188"/>
      <c r="H9" s="188"/>
      <c r="I9" s="192"/>
    </row>
    <row r="10" spans="1:9" ht="16" customHeight="1">
      <c r="A10" s="184" t="s">
        <v>168</v>
      </c>
      <c r="B10" s="185" t="s">
        <v>110</v>
      </c>
      <c r="C10" s="186"/>
      <c r="D10" s="188"/>
      <c r="E10" s="188"/>
      <c r="F10" s="188"/>
      <c r="G10" s="188"/>
      <c r="H10" s="188"/>
      <c r="I10" s="192"/>
    </row>
    <row r="11" spans="1:9" ht="16" customHeight="1">
      <c r="A11" s="190" t="s">
        <v>169</v>
      </c>
      <c r="B11" s="191" t="s">
        <v>111</v>
      </c>
      <c r="C11" s="186"/>
      <c r="D11" s="188"/>
      <c r="E11" s="188"/>
      <c r="F11" s="188"/>
      <c r="G11" s="188"/>
      <c r="H11" s="188"/>
      <c r="I11" s="192"/>
    </row>
    <row r="12" spans="1:9" ht="16" customHeight="1">
      <c r="A12" s="190" t="s">
        <v>170</v>
      </c>
      <c r="B12" s="191" t="s">
        <v>114</v>
      </c>
      <c r="C12" s="186"/>
      <c r="D12" s="188"/>
      <c r="E12" s="188"/>
      <c r="F12" s="188"/>
      <c r="G12" s="188"/>
      <c r="H12" s="188"/>
      <c r="I12" s="192"/>
    </row>
    <row r="13" spans="1:9" ht="16" customHeight="1">
      <c r="A13" s="193" t="s">
        <v>171</v>
      </c>
      <c r="B13" s="194" t="s">
        <v>115</v>
      </c>
      <c r="C13" s="186"/>
      <c r="D13" s="188"/>
      <c r="E13" s="188"/>
      <c r="F13" s="188"/>
      <c r="G13" s="188"/>
      <c r="H13" s="188"/>
      <c r="I13" s="192"/>
    </row>
    <row r="14" spans="1:9" ht="16" customHeight="1">
      <c r="A14" s="184" t="s">
        <v>172</v>
      </c>
      <c r="B14" s="185" t="s">
        <v>132</v>
      </c>
      <c r="C14" s="186"/>
      <c r="D14" s="188"/>
      <c r="E14" s="188"/>
      <c r="F14" s="188"/>
      <c r="G14" s="188"/>
      <c r="H14" s="188"/>
      <c r="I14" s="192"/>
    </row>
    <row r="15" spans="1:9" ht="16" customHeight="1">
      <c r="A15" s="190" t="s">
        <v>173</v>
      </c>
      <c r="B15" s="191" t="s">
        <v>133</v>
      </c>
      <c r="C15" s="186"/>
      <c r="D15" s="188"/>
      <c r="E15" s="188"/>
      <c r="F15" s="188"/>
      <c r="G15" s="188"/>
      <c r="H15" s="188"/>
      <c r="I15" s="192"/>
    </row>
    <row r="16" spans="1:9" ht="16" customHeight="1">
      <c r="A16" s="190" t="s">
        <v>174</v>
      </c>
      <c r="B16" s="191" t="s">
        <v>136</v>
      </c>
      <c r="C16" s="186"/>
      <c r="D16" s="188"/>
      <c r="E16" s="188"/>
      <c r="F16" s="188"/>
      <c r="G16" s="188"/>
      <c r="H16" s="188"/>
      <c r="I16" s="192"/>
    </row>
    <row r="17" spans="1:9" ht="16" customHeight="1">
      <c r="A17" s="193" t="s">
        <v>175</v>
      </c>
      <c r="B17" s="194" t="s">
        <v>137</v>
      </c>
      <c r="C17" s="186"/>
      <c r="D17" s="188"/>
      <c r="E17" s="188"/>
      <c r="F17" s="188"/>
      <c r="G17" s="188"/>
      <c r="H17" s="188"/>
      <c r="I17" s="192"/>
    </row>
    <row r="18" spans="1:9" ht="16" customHeight="1">
      <c r="A18" s="184" t="s">
        <v>176</v>
      </c>
      <c r="B18" s="185" t="s">
        <v>43</v>
      </c>
      <c r="C18" s="186"/>
      <c r="D18" s="188"/>
      <c r="E18" s="188"/>
      <c r="F18" s="188"/>
      <c r="G18" s="188"/>
      <c r="H18" s="188"/>
      <c r="I18" s="192"/>
    </row>
    <row r="19" spans="1:9" ht="16" customHeight="1">
      <c r="A19" s="190" t="s">
        <v>177</v>
      </c>
      <c r="B19" s="191" t="s">
        <v>44</v>
      </c>
      <c r="C19" s="186"/>
      <c r="D19" s="188"/>
      <c r="E19" s="188"/>
      <c r="F19" s="188"/>
      <c r="G19" s="188"/>
      <c r="H19" s="188"/>
      <c r="I19" s="192"/>
    </row>
    <row r="20" spans="1:9" ht="16" customHeight="1">
      <c r="A20" s="190" t="s">
        <v>178</v>
      </c>
      <c r="B20" s="191" t="s">
        <v>52</v>
      </c>
      <c r="C20" s="186"/>
      <c r="D20" s="188"/>
      <c r="E20" s="188"/>
      <c r="F20" s="188"/>
      <c r="G20" s="188"/>
      <c r="H20" s="188"/>
      <c r="I20" s="192"/>
    </row>
    <row r="21" spans="1:9" ht="16" customHeight="1">
      <c r="A21" s="193" t="s">
        <v>179</v>
      </c>
      <c r="B21" s="194" t="s">
        <v>53</v>
      </c>
      <c r="C21" s="186"/>
      <c r="D21" s="188"/>
      <c r="E21" s="188"/>
      <c r="F21" s="188"/>
      <c r="G21" s="188"/>
      <c r="H21" s="188"/>
      <c r="I21" s="192"/>
    </row>
    <row r="22" spans="1:9" ht="16" customHeight="1">
      <c r="A22" s="184" t="s">
        <v>180</v>
      </c>
      <c r="B22" s="185" t="s">
        <v>88</v>
      </c>
      <c r="C22" s="186"/>
      <c r="D22" s="188"/>
      <c r="E22" s="188"/>
      <c r="F22" s="188"/>
      <c r="G22" s="188"/>
      <c r="H22" s="188"/>
      <c r="I22" s="192"/>
    </row>
    <row r="23" spans="1:9" ht="16" customHeight="1">
      <c r="A23" s="190" t="s">
        <v>181</v>
      </c>
      <c r="B23" s="191" t="s">
        <v>89</v>
      </c>
      <c r="C23" s="186"/>
      <c r="D23" s="188"/>
      <c r="E23" s="188"/>
      <c r="F23" s="188"/>
      <c r="G23" s="188"/>
      <c r="H23" s="188"/>
      <c r="I23" s="192"/>
    </row>
    <row r="24" spans="1:9" ht="16" customHeight="1">
      <c r="A24" s="190" t="s">
        <v>182</v>
      </c>
      <c r="B24" s="191" t="s">
        <v>93</v>
      </c>
      <c r="C24" s="186"/>
      <c r="D24" s="188"/>
      <c r="E24" s="188"/>
      <c r="F24" s="188"/>
      <c r="G24" s="188"/>
      <c r="H24" s="188"/>
      <c r="I24" s="192"/>
    </row>
    <row r="25" spans="1:9" ht="16" customHeight="1">
      <c r="A25" s="193" t="s">
        <v>183</v>
      </c>
      <c r="B25" s="194" t="s">
        <v>94</v>
      </c>
      <c r="C25" s="186"/>
      <c r="D25" s="188"/>
      <c r="E25" s="188"/>
      <c r="F25" s="188"/>
      <c r="G25" s="188"/>
      <c r="H25" s="188"/>
      <c r="I25" s="192"/>
    </row>
    <row r="26" spans="1:9" ht="16" customHeight="1">
      <c r="A26" s="184" t="s">
        <v>184</v>
      </c>
      <c r="B26" s="185" t="s">
        <v>112</v>
      </c>
      <c r="C26" s="186"/>
      <c r="D26" s="188"/>
      <c r="E26" s="188"/>
      <c r="F26" s="188"/>
      <c r="G26" s="188"/>
      <c r="H26" s="188"/>
      <c r="I26" s="192"/>
    </row>
    <row r="27" spans="1:9" ht="16" customHeight="1">
      <c r="A27" s="190" t="s">
        <v>185</v>
      </c>
      <c r="B27" s="191" t="s">
        <v>113</v>
      </c>
      <c r="C27" s="186"/>
      <c r="D27" s="188"/>
      <c r="E27" s="188"/>
      <c r="F27" s="188"/>
      <c r="G27" s="188"/>
      <c r="H27" s="188"/>
      <c r="I27" s="192"/>
    </row>
    <row r="28" spans="1:9" ht="16" customHeight="1">
      <c r="A28" s="190" t="s">
        <v>186</v>
      </c>
      <c r="B28" s="191" t="s">
        <v>116</v>
      </c>
      <c r="C28" s="186"/>
      <c r="D28" s="188"/>
      <c r="E28" s="188"/>
      <c r="F28" s="188"/>
      <c r="G28" s="188"/>
      <c r="H28" s="188"/>
      <c r="I28" s="192"/>
    </row>
    <row r="29" spans="1:9" ht="16" customHeight="1">
      <c r="A29" s="193" t="s">
        <v>187</v>
      </c>
      <c r="B29" s="194" t="s">
        <v>117</v>
      </c>
      <c r="C29" s="186"/>
      <c r="D29" s="188"/>
      <c r="E29" s="188"/>
      <c r="F29" s="188"/>
      <c r="G29" s="188"/>
      <c r="H29" s="188"/>
      <c r="I29" s="192"/>
    </row>
    <row r="30" spans="1:9" ht="16" customHeight="1">
      <c r="A30" s="184" t="s">
        <v>188</v>
      </c>
      <c r="B30" s="185" t="s">
        <v>134</v>
      </c>
      <c r="C30" s="186"/>
      <c r="D30" s="188"/>
      <c r="E30" s="188"/>
      <c r="F30" s="188"/>
      <c r="G30" s="188"/>
      <c r="H30" s="188"/>
      <c r="I30" s="192"/>
    </row>
    <row r="31" spans="1:9" ht="16" customHeight="1">
      <c r="A31" s="190" t="s">
        <v>189</v>
      </c>
      <c r="B31" s="191" t="s">
        <v>135</v>
      </c>
      <c r="C31" s="186"/>
      <c r="D31" s="188"/>
      <c r="E31" s="188"/>
      <c r="F31" s="188"/>
      <c r="G31" s="188"/>
      <c r="H31" s="188"/>
      <c r="I31" s="192"/>
    </row>
    <row r="32" spans="1:9" ht="16" customHeight="1">
      <c r="A32" s="190" t="s">
        <v>190</v>
      </c>
      <c r="B32" s="191" t="s">
        <v>138</v>
      </c>
      <c r="C32" s="186"/>
      <c r="D32" s="188"/>
      <c r="E32" s="188"/>
      <c r="F32" s="188"/>
      <c r="G32" s="188"/>
      <c r="H32" s="188"/>
      <c r="I32" s="192"/>
    </row>
    <row r="33" spans="1:9" ht="16" customHeight="1">
      <c r="A33" s="193" t="s">
        <v>191</v>
      </c>
      <c r="B33" s="194" t="s">
        <v>139</v>
      </c>
      <c r="C33" s="195"/>
      <c r="D33" s="196"/>
      <c r="E33" s="196"/>
      <c r="F33" s="196"/>
      <c r="G33" s="196"/>
      <c r="H33" s="196"/>
      <c r="I33" s="197"/>
    </row>
  </sheetData>
  <pageMargins left="0" right="0" top="0" bottom="0" header="0" footer="0"/>
  <pageSetup orientation="landscape"/>
  <headerFooter>
    <oddFooter>&amp;"Helvetica,Regular"&amp;11&amp;P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Mundial 2014</vt:lpstr>
      <vt:lpstr>INPUTS 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Demostenes Garcia</cp:lastModifiedBy>
  <dcterms:modified xsi:type="dcterms:W3CDTF">2014-06-19T14:33:11Z</dcterms:modified>
</cp:coreProperties>
</file>