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300.jpeg" ContentType="image/jpeg"/>
  <Override PartName="/xl/media/image1298.png" ContentType="image/png"/>
  <Override PartName="/xl/media/image1296.png" ContentType="image/png"/>
  <Override PartName="/xl/media/image1295.jpeg" ContentType="image/jpeg"/>
  <Override PartName="/xl/media/image1292.jpeg" ContentType="image/jpeg"/>
  <Override PartName="/xl/media/image1291.png" ContentType="image/png"/>
  <Override PartName="/xl/media/image1289.png" ContentType="image/png"/>
  <Override PartName="/xl/media/image1287.png" ContentType="image/png"/>
  <Override PartName="/xl/media/image1286.png" ContentType="image/png"/>
  <Override PartName="/xl/media/image1285.jpeg" ContentType="image/jpeg"/>
  <Override PartName="/xl/media/image1279.png" ContentType="image/png"/>
  <Override PartName="/xl/media/image1278.png" ContentType="image/png"/>
  <Override PartName="/xl/media/image1277.png" ContentType="image/png"/>
  <Override PartName="/xl/media/image1276.png" ContentType="image/png"/>
  <Override PartName="/xl/media/image1288.jpeg" ContentType="image/jpeg"/>
  <Override PartName="/xl/media/image1275.png" ContentType="image/png"/>
  <Override PartName="/xl/media/image1273.png" ContentType="image/png"/>
  <Override PartName="/xl/media/image1272.png" ContentType="image/png"/>
  <Override PartName="/xl/media/image1269.png" ContentType="image/png"/>
  <Override PartName="/xl/media/image1293.png" ContentType="image/png"/>
  <Override PartName="/xl/media/image1268.png" ContentType="image/png"/>
  <Override PartName="/xl/media/image1262.jpeg" ContentType="image/jpeg"/>
  <Override PartName="/xl/media/image1260.png" ContentType="image/png"/>
  <Override PartName="/xl/media/image1282.jpeg" ContentType="image/jpeg"/>
  <Override PartName="/xl/media/image1259.png" ContentType="image/png"/>
  <Override PartName="/xl/media/image1256.png" ContentType="image/png"/>
  <Override PartName="/xl/media/image1255.png" ContentType="image/png"/>
  <Override PartName="/xl/media/image1252.jpeg" ContentType="image/jpeg"/>
  <Override PartName="/xl/media/image1281.jpeg" ContentType="image/jpeg"/>
  <Override PartName="/xl/media/image1251.jpeg" ContentType="image/jpeg"/>
  <Override PartName="/xl/media/image1250.jpeg" ContentType="image/jpeg"/>
  <Override PartName="/xl/media/image1247.jpeg" ContentType="image/jpeg"/>
  <Override PartName="/xl/media/image1244.png" ContentType="image/png"/>
  <Override PartName="/xl/media/image1240.jpeg" ContentType="image/jpeg"/>
  <Override PartName="/xl/media/image1236.png" ContentType="image/png"/>
  <Override PartName="/xl/media/image1234.png" ContentType="image/png"/>
  <Override PartName="/xl/media/image1245.png" ContentType="image/png"/>
  <Override PartName="/xl/media/image1267.png" ContentType="image/png"/>
  <Override PartName="/xl/media/image1284.jpeg" ContentType="image/jpeg"/>
  <Override PartName="/xl/media/image1230.png" ContentType="image/png"/>
  <Override PartName="/xl/media/image1243.jpeg" ContentType="image/jpeg"/>
  <Override PartName="/xl/media/image1261.png" ContentType="image/png"/>
  <Override PartName="/xl/media/image1227.png" ContentType="image/png"/>
  <Override PartName="/xl/media/image1225.png" ContentType="image/png"/>
  <Override PartName="/xl/media/image1232.png" ContentType="image/png"/>
  <Override PartName="/xl/media/image1224.png" ContentType="image/png"/>
  <Override PartName="/xl/media/image1258.jpeg" ContentType="image/jpeg"/>
  <Override PartName="/xl/media/image1257.jpeg" ContentType="image/jpeg"/>
  <Override PartName="/xl/media/image1223.png" ContentType="image/png"/>
  <Override PartName="/xl/media/image1222.jpeg" ContentType="image/jpeg"/>
  <Override PartName="/xl/media/image1219.jpeg" ContentType="image/jpeg"/>
  <Override PartName="/xl/media/image1218.jpeg" ContentType="image/jpeg"/>
  <Override PartName="/xl/media/image1217.jpeg" ContentType="image/jpeg"/>
  <Override PartName="/xl/media/image1214.png" ContentType="image/png"/>
  <Override PartName="/xl/media/image1212.jpeg" ContentType="image/jpeg"/>
  <Override PartName="/xl/media/image1248.jpeg" ContentType="image/jpeg"/>
  <Override PartName="/xl/media/image1211.jpeg" ContentType="image/jpeg"/>
  <Override PartName="/xl/media/image1210.jpeg" ContentType="image/jpeg"/>
  <Override PartName="/xl/media/image1266.png" ContentType="image/png"/>
  <Override PartName="/xl/media/image1238.jpeg" ContentType="image/jpeg"/>
  <Override PartName="/xl/media/image1209.jpeg" ContentType="image/jpeg"/>
  <Override PartName="/xl/media/image1231.png" ContentType="image/png"/>
  <Override PartName="/xl/media/image1213.jpeg" ContentType="image/jpeg"/>
  <Override PartName="/xl/media/image1271.png" ContentType="image/png"/>
  <Override PartName="/xl/media/image1207.jpeg" ContentType="image/jpeg"/>
  <Override PartName="/xl/media/image1263.jpeg" ContentType="image/jpeg"/>
  <Override PartName="/xl/media/image1299.jpeg" ContentType="image/jpeg"/>
  <Override PartName="/xl/media/image1205.jpeg" ContentType="image/jpeg"/>
  <Override PartName="/xl/media/image1204.png" ContentType="image/png"/>
  <Override PartName="/xl/media/image1203.png" ContentType="image/png"/>
  <Override PartName="/xl/media/image1202.png" ContentType="image/png"/>
  <Override PartName="/xl/media/image1199.png" ContentType="image/png"/>
  <Override PartName="/xl/media/image1253.png" ContentType="image/png"/>
  <Override PartName="/xl/media/image1215.png" ContentType="image/png"/>
  <Override PartName="/xl/media/image1197.png" ContentType="image/png"/>
  <Override PartName="/xl/media/image1195.png" ContentType="image/png"/>
  <Override PartName="/xl/media/image1191.png" ContentType="image/png"/>
  <Override PartName="/xl/media/image1200.png" ContentType="image/png"/>
  <Override PartName="/xl/media/image1254.png" ContentType="image/png"/>
  <Override PartName="/xl/media/image1226.png" ContentType="image/png"/>
  <Override PartName="/xl/media/image1235.png" ContentType="image/png"/>
  <Override PartName="/xl/media/image1265.png" ContentType="image/png"/>
  <Override PartName="/xl/media/image1198.png" ContentType="image/png"/>
  <Override PartName="/xl/media/image1188.png" ContentType="image/png"/>
  <Override PartName="/xl/media/image1194.png" ContentType="image/png"/>
  <Override PartName="/xl/media/image1297.png" ContentType="image/png"/>
  <Override PartName="/xl/media/image1208.jpeg" ContentType="image/jpeg"/>
  <Override PartName="/xl/media/image1187.png" ContentType="image/png"/>
  <Override PartName="/xl/media/image1201.png" ContentType="image/png"/>
  <Override PartName="/xl/media/image1242.jpeg" ContentType="image/jpeg"/>
  <Override PartName="/xl/media/image1216.png" ContentType="image/png"/>
  <Override PartName="/xl/media/image1184.png" ContentType="image/png"/>
  <Override PartName="/xl/media/image1249.jpeg" ContentType="image/jpeg"/>
  <Override PartName="/xl/media/image1186.png" ContentType="image/png"/>
  <Override PartName="/xl/media/image1228.png" ContentType="image/png"/>
  <Override PartName="/xl/media/image1183.png" ContentType="image/png"/>
  <Override PartName="/xl/media/image1182.png" ContentType="image/png"/>
  <Override PartName="/xl/media/image1246.png" ContentType="image/png"/>
  <Override PartName="/xl/media/image1193.png" ContentType="image/png"/>
  <Override PartName="/xl/media/image1185.png" ContentType="image/png"/>
  <Override PartName="/xl/media/image1206.jpeg" ContentType="image/jpeg"/>
  <Override PartName="/xl/media/image1241.jpeg" ContentType="image/jpeg"/>
  <Override PartName="/xl/media/image1181.png" ContentType="image/png"/>
  <Override PartName="/xl/media/image1290.jpeg" ContentType="image/jpeg"/>
  <Override PartName="/xl/media/image1179.png" ContentType="image/png"/>
  <Override PartName="/xl/media/image1270.png" ContentType="image/png"/>
  <Override PartName="/xl/media/image1190.png" ContentType="image/png"/>
  <Override PartName="/xl/media/image1192.png" ContentType="image/png"/>
  <Override PartName="/xl/media/image1264.jpeg" ContentType="image/jpeg"/>
  <Override PartName="/xl/media/image1180.png" ContentType="image/png"/>
  <Override PartName="/xl/media/image1177.png" ContentType="image/png"/>
  <Override PartName="/xl/media/image1176.png" ContentType="image/png"/>
  <Override PartName="/xl/media/image1229.png" ContentType="image/png"/>
  <Override PartName="/xl/media/image1220.png" ContentType="image/png"/>
  <Override PartName="/xl/media/image1178.png" ContentType="image/png"/>
  <Override PartName="/xl/media/image1237.png" ContentType="image/png"/>
  <Override PartName="/xl/media/image1294.jpeg" ContentType="image/jpeg"/>
  <Override PartName="/xl/media/image1221.jpeg" ContentType="image/jpeg"/>
  <Override PartName="/xl/media/image1175.png" ContentType="image/png"/>
  <Override PartName="/xl/media/image1172.png" ContentType="image/png"/>
  <Override PartName="/xl/media/image1283.png" ContentType="image/png"/>
  <Override PartName="/xl/media/image1189.png" ContentType="image/png"/>
  <Override PartName="/xl/media/image1233.png" ContentType="image/png"/>
  <Override PartName="/xl/media/image1280.jpeg" ContentType="image/jpeg"/>
  <Override PartName="/xl/media/image1173.png" ContentType="image/png"/>
  <Override PartName="/xl/media/image1274.png" ContentType="image/png"/>
  <Override PartName="/xl/media/image1174.png" ContentType="image/png"/>
  <Override PartName="/xl/media/image1196.png" ContentType="image/png"/>
  <Override PartName="/xl/media/image1239.jpeg" ContentType="image/jpeg"/>
  <Override PartName="/xl/media/image117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<sst xmlns="http://schemas.openxmlformats.org/spreadsheetml/2006/main" count="425" uniqueCount="187">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</sst>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71.png"/><Relationship Id="rId2" Type="http://schemas.openxmlformats.org/officeDocument/2006/relationships/image" Target="../media/image1172.png"/><Relationship Id="rId3" Type="http://schemas.openxmlformats.org/officeDocument/2006/relationships/image" Target="../media/image1173.png"/><Relationship Id="rId4" Type="http://schemas.openxmlformats.org/officeDocument/2006/relationships/image" Target="../media/image1174.png"/><Relationship Id="rId5" Type="http://schemas.openxmlformats.org/officeDocument/2006/relationships/image" Target="../media/image1175.png"/><Relationship Id="rId6" Type="http://schemas.openxmlformats.org/officeDocument/2006/relationships/image" Target="../media/image1176.png"/><Relationship Id="rId7" Type="http://schemas.openxmlformats.org/officeDocument/2006/relationships/image" Target="../media/image1177.png"/><Relationship Id="rId8" Type="http://schemas.openxmlformats.org/officeDocument/2006/relationships/image" Target="../media/image1178.png"/><Relationship Id="rId9" Type="http://schemas.openxmlformats.org/officeDocument/2006/relationships/image" Target="../media/image1179.png"/><Relationship Id="rId10" Type="http://schemas.openxmlformats.org/officeDocument/2006/relationships/image" Target="../media/image1180.png"/><Relationship Id="rId11" Type="http://schemas.openxmlformats.org/officeDocument/2006/relationships/image" Target="../media/image1181.png"/><Relationship Id="rId12" Type="http://schemas.openxmlformats.org/officeDocument/2006/relationships/image" Target="../media/image1182.png"/><Relationship Id="rId13" Type="http://schemas.openxmlformats.org/officeDocument/2006/relationships/image" Target="../media/image1183.png"/><Relationship Id="rId14" Type="http://schemas.openxmlformats.org/officeDocument/2006/relationships/image" Target="../media/image1184.png"/><Relationship Id="rId15" Type="http://schemas.openxmlformats.org/officeDocument/2006/relationships/image" Target="../media/image1185.png"/><Relationship Id="rId16" Type="http://schemas.openxmlformats.org/officeDocument/2006/relationships/image" Target="../media/image1186.png"/><Relationship Id="rId17" Type="http://schemas.openxmlformats.org/officeDocument/2006/relationships/image" Target="../media/image1187.png"/><Relationship Id="rId18" Type="http://schemas.openxmlformats.org/officeDocument/2006/relationships/image" Target="../media/image1188.png"/><Relationship Id="rId19" Type="http://schemas.openxmlformats.org/officeDocument/2006/relationships/image" Target="../media/image1189.png"/><Relationship Id="rId20" Type="http://schemas.openxmlformats.org/officeDocument/2006/relationships/image" Target="../media/image1190.png"/><Relationship Id="rId21" Type="http://schemas.openxmlformats.org/officeDocument/2006/relationships/image" Target="../media/image1191.png"/><Relationship Id="rId22" Type="http://schemas.openxmlformats.org/officeDocument/2006/relationships/image" Target="../media/image1192.png"/><Relationship Id="rId23" Type="http://schemas.openxmlformats.org/officeDocument/2006/relationships/image" Target="../media/image1193.png"/><Relationship Id="rId24" Type="http://schemas.openxmlformats.org/officeDocument/2006/relationships/image" Target="../media/image1194.png"/><Relationship Id="rId25" Type="http://schemas.openxmlformats.org/officeDocument/2006/relationships/image" Target="../media/image1195.png"/><Relationship Id="rId26" Type="http://schemas.openxmlformats.org/officeDocument/2006/relationships/image" Target="../media/image1196.png"/><Relationship Id="rId27" Type="http://schemas.openxmlformats.org/officeDocument/2006/relationships/image" Target="../media/image1197.png"/><Relationship Id="rId28" Type="http://schemas.openxmlformats.org/officeDocument/2006/relationships/image" Target="../media/image1198.png"/><Relationship Id="rId29" Type="http://schemas.openxmlformats.org/officeDocument/2006/relationships/image" Target="../media/image1199.png"/><Relationship Id="rId30" Type="http://schemas.openxmlformats.org/officeDocument/2006/relationships/image" Target="../media/image1200.png"/><Relationship Id="rId31" Type="http://schemas.openxmlformats.org/officeDocument/2006/relationships/image" Target="../media/image1201.png"/><Relationship Id="rId32" Type="http://schemas.openxmlformats.org/officeDocument/2006/relationships/image" Target="../media/image1202.png"/><Relationship Id="rId33" Type="http://schemas.openxmlformats.org/officeDocument/2006/relationships/image" Target="../media/image1203.png"/><Relationship Id="rId34" Type="http://schemas.openxmlformats.org/officeDocument/2006/relationships/image" Target="../media/image1204.png"/><Relationship Id="rId35" Type="http://schemas.openxmlformats.org/officeDocument/2006/relationships/image" Target="../media/image1205.jpeg"/><Relationship Id="rId36" Type="http://schemas.openxmlformats.org/officeDocument/2006/relationships/image" Target="../media/image1206.jpeg"/><Relationship Id="rId37" Type="http://schemas.openxmlformats.org/officeDocument/2006/relationships/image" Target="../media/image1207.jpeg"/><Relationship Id="rId38" Type="http://schemas.openxmlformats.org/officeDocument/2006/relationships/image" Target="../media/image1208.jpeg"/><Relationship Id="rId39" Type="http://schemas.openxmlformats.org/officeDocument/2006/relationships/image" Target="../media/image1209.jpeg"/><Relationship Id="rId40" Type="http://schemas.openxmlformats.org/officeDocument/2006/relationships/image" Target="../media/image1210.jpeg"/><Relationship Id="rId41" Type="http://schemas.openxmlformats.org/officeDocument/2006/relationships/image" Target="../media/image1211.jpeg"/><Relationship Id="rId42" Type="http://schemas.openxmlformats.org/officeDocument/2006/relationships/image" Target="../media/image1212.jpeg"/><Relationship Id="rId43" Type="http://schemas.openxmlformats.org/officeDocument/2006/relationships/image" Target="../media/image1213.jpeg"/><Relationship Id="rId44" Type="http://schemas.openxmlformats.org/officeDocument/2006/relationships/image" Target="../media/image1214.png"/><Relationship Id="rId45" Type="http://schemas.openxmlformats.org/officeDocument/2006/relationships/image" Target="../media/image1215.png"/><Relationship Id="rId46" Type="http://schemas.openxmlformats.org/officeDocument/2006/relationships/image" Target="../media/image1216.png"/><Relationship Id="rId47" Type="http://schemas.openxmlformats.org/officeDocument/2006/relationships/image" Target="../media/image1217.jpeg"/><Relationship Id="rId48" Type="http://schemas.openxmlformats.org/officeDocument/2006/relationships/image" Target="../media/image1218.jpeg"/><Relationship Id="rId49" Type="http://schemas.openxmlformats.org/officeDocument/2006/relationships/image" Target="../media/image1219.jpeg"/><Relationship Id="rId50" Type="http://schemas.openxmlformats.org/officeDocument/2006/relationships/image" Target="../media/image1220.png"/><Relationship Id="rId51" Type="http://schemas.openxmlformats.org/officeDocument/2006/relationships/image" Target="../media/image1221.jpeg"/><Relationship Id="rId52" Type="http://schemas.openxmlformats.org/officeDocument/2006/relationships/image" Target="../media/image1222.jpeg"/><Relationship Id="rId53" Type="http://schemas.openxmlformats.org/officeDocument/2006/relationships/image" Target="../media/image1223.png"/><Relationship Id="rId54" Type="http://schemas.openxmlformats.org/officeDocument/2006/relationships/image" Target="../media/image1224.png"/><Relationship Id="rId55" Type="http://schemas.openxmlformats.org/officeDocument/2006/relationships/image" Target="../media/image1225.png"/><Relationship Id="rId56" Type="http://schemas.openxmlformats.org/officeDocument/2006/relationships/image" Target="../media/image1226.png"/><Relationship Id="rId57" Type="http://schemas.openxmlformats.org/officeDocument/2006/relationships/image" Target="../media/image1227.png"/><Relationship Id="rId58" Type="http://schemas.openxmlformats.org/officeDocument/2006/relationships/image" Target="../media/image1228.png"/><Relationship Id="rId59" Type="http://schemas.openxmlformats.org/officeDocument/2006/relationships/image" Target="../media/image1229.png"/><Relationship Id="rId60" Type="http://schemas.openxmlformats.org/officeDocument/2006/relationships/image" Target="../media/image1230.png"/><Relationship Id="rId61" Type="http://schemas.openxmlformats.org/officeDocument/2006/relationships/image" Target="../media/image1231.png"/><Relationship Id="rId62" Type="http://schemas.openxmlformats.org/officeDocument/2006/relationships/image" Target="../media/image1232.png"/><Relationship Id="rId63" Type="http://schemas.openxmlformats.org/officeDocument/2006/relationships/image" Target="../media/image1233.png"/><Relationship Id="rId64" Type="http://schemas.openxmlformats.org/officeDocument/2006/relationships/image" Target="../media/image1234.png"/><Relationship Id="rId65" Type="http://schemas.openxmlformats.org/officeDocument/2006/relationships/image" Target="../media/image1235.png"/><Relationship Id="rId66" Type="http://schemas.openxmlformats.org/officeDocument/2006/relationships/image" Target="../media/image1236.png"/><Relationship Id="rId67" Type="http://schemas.openxmlformats.org/officeDocument/2006/relationships/image" Target="../media/image1237.png"/><Relationship Id="rId68" Type="http://schemas.openxmlformats.org/officeDocument/2006/relationships/image" Target="../media/image1238.jpeg"/><Relationship Id="rId69" Type="http://schemas.openxmlformats.org/officeDocument/2006/relationships/image" Target="../media/image1239.jpeg"/><Relationship Id="rId70" Type="http://schemas.openxmlformats.org/officeDocument/2006/relationships/image" Target="../media/image1240.jpeg"/><Relationship Id="rId71" Type="http://schemas.openxmlformats.org/officeDocument/2006/relationships/image" Target="../media/image1241.jpeg"/><Relationship Id="rId72" Type="http://schemas.openxmlformats.org/officeDocument/2006/relationships/image" Target="../media/image1242.jpeg"/><Relationship Id="rId73" Type="http://schemas.openxmlformats.org/officeDocument/2006/relationships/image" Target="../media/image1243.jpeg"/><Relationship Id="rId74" Type="http://schemas.openxmlformats.org/officeDocument/2006/relationships/image" Target="../media/image1244.png"/><Relationship Id="rId75" Type="http://schemas.openxmlformats.org/officeDocument/2006/relationships/image" Target="../media/image1245.png"/><Relationship Id="rId76" Type="http://schemas.openxmlformats.org/officeDocument/2006/relationships/image" Target="../media/image1246.png"/><Relationship Id="rId77" Type="http://schemas.openxmlformats.org/officeDocument/2006/relationships/image" Target="../media/image1247.jpeg"/><Relationship Id="rId78" Type="http://schemas.openxmlformats.org/officeDocument/2006/relationships/image" Target="../media/image1248.jpeg"/><Relationship Id="rId79" Type="http://schemas.openxmlformats.org/officeDocument/2006/relationships/image" Target="../media/image1249.jpeg"/><Relationship Id="rId80" Type="http://schemas.openxmlformats.org/officeDocument/2006/relationships/image" Target="../media/image1250.jpeg"/><Relationship Id="rId81" Type="http://schemas.openxmlformats.org/officeDocument/2006/relationships/image" Target="../media/image1251.jpeg"/><Relationship Id="rId82" Type="http://schemas.openxmlformats.org/officeDocument/2006/relationships/image" Target="../media/image1252.jpeg"/><Relationship Id="rId83" Type="http://schemas.openxmlformats.org/officeDocument/2006/relationships/image" Target="../media/image1253.png"/><Relationship Id="rId84" Type="http://schemas.openxmlformats.org/officeDocument/2006/relationships/image" Target="../media/image1254.png"/><Relationship Id="rId85" Type="http://schemas.openxmlformats.org/officeDocument/2006/relationships/image" Target="../media/image1255.png"/><Relationship Id="rId86" Type="http://schemas.openxmlformats.org/officeDocument/2006/relationships/image" Target="../media/image1256.png"/><Relationship Id="rId87" Type="http://schemas.openxmlformats.org/officeDocument/2006/relationships/image" Target="../media/image1257.jpeg"/><Relationship Id="rId88" Type="http://schemas.openxmlformats.org/officeDocument/2006/relationships/image" Target="../media/image1258.jpeg"/><Relationship Id="rId89" Type="http://schemas.openxmlformats.org/officeDocument/2006/relationships/image" Target="../media/image1259.png"/><Relationship Id="rId90" Type="http://schemas.openxmlformats.org/officeDocument/2006/relationships/image" Target="../media/image1260.png"/><Relationship Id="rId91" Type="http://schemas.openxmlformats.org/officeDocument/2006/relationships/image" Target="../media/image1261.png"/><Relationship Id="rId92" Type="http://schemas.openxmlformats.org/officeDocument/2006/relationships/image" Target="../media/image1262.jpeg"/><Relationship Id="rId93" Type="http://schemas.openxmlformats.org/officeDocument/2006/relationships/image" Target="../media/image1263.jpeg"/><Relationship Id="rId94" Type="http://schemas.openxmlformats.org/officeDocument/2006/relationships/image" Target="../media/image1264.jpeg"/><Relationship Id="rId95" Type="http://schemas.openxmlformats.org/officeDocument/2006/relationships/image" Target="../media/image1265.png"/><Relationship Id="rId96" Type="http://schemas.openxmlformats.org/officeDocument/2006/relationships/image" Target="../media/image1266.png"/><Relationship Id="rId97" Type="http://schemas.openxmlformats.org/officeDocument/2006/relationships/image" Target="../media/image1267.png"/><Relationship Id="rId98" Type="http://schemas.openxmlformats.org/officeDocument/2006/relationships/image" Target="../media/image12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69.png"/><Relationship Id="rId2" Type="http://schemas.openxmlformats.org/officeDocument/2006/relationships/image" Target="../media/image1270.png"/><Relationship Id="rId3" Type="http://schemas.openxmlformats.org/officeDocument/2006/relationships/image" Target="../media/image1271.png"/><Relationship Id="rId4" Type="http://schemas.openxmlformats.org/officeDocument/2006/relationships/image" Target="../media/image1272.png"/><Relationship Id="rId5" Type="http://schemas.openxmlformats.org/officeDocument/2006/relationships/image" Target="../media/image1273.png"/><Relationship Id="rId6" Type="http://schemas.openxmlformats.org/officeDocument/2006/relationships/image" Target="../media/image1274.png"/><Relationship Id="rId7" Type="http://schemas.openxmlformats.org/officeDocument/2006/relationships/image" Target="../media/image1275.png"/><Relationship Id="rId8" Type="http://schemas.openxmlformats.org/officeDocument/2006/relationships/image" Target="../media/image1276.png"/><Relationship Id="rId9" Type="http://schemas.openxmlformats.org/officeDocument/2006/relationships/image" Target="../media/image1277.png"/><Relationship Id="rId10" Type="http://schemas.openxmlformats.org/officeDocument/2006/relationships/image" Target="../media/image1278.png"/><Relationship Id="rId11" Type="http://schemas.openxmlformats.org/officeDocument/2006/relationships/image" Target="../media/image1279.png"/><Relationship Id="rId12" Type="http://schemas.openxmlformats.org/officeDocument/2006/relationships/image" Target="../media/image1280.jpeg"/><Relationship Id="rId13" Type="http://schemas.openxmlformats.org/officeDocument/2006/relationships/image" Target="../media/image1281.jpeg"/><Relationship Id="rId14" Type="http://schemas.openxmlformats.org/officeDocument/2006/relationships/image" Target="../media/image1282.jpeg"/><Relationship Id="rId15" Type="http://schemas.openxmlformats.org/officeDocument/2006/relationships/image" Target="../media/image1283.png"/><Relationship Id="rId16" Type="http://schemas.openxmlformats.org/officeDocument/2006/relationships/image" Target="../media/image1284.jpeg"/><Relationship Id="rId17" Type="http://schemas.openxmlformats.org/officeDocument/2006/relationships/image" Target="../media/image1285.jpeg"/><Relationship Id="rId18" Type="http://schemas.openxmlformats.org/officeDocument/2006/relationships/image" Target="../media/image1286.png"/><Relationship Id="rId19" Type="http://schemas.openxmlformats.org/officeDocument/2006/relationships/image" Target="../media/image1287.png"/><Relationship Id="rId20" Type="http://schemas.openxmlformats.org/officeDocument/2006/relationships/image" Target="../media/image1288.jpeg"/><Relationship Id="rId21" Type="http://schemas.openxmlformats.org/officeDocument/2006/relationships/image" Target="../media/image1289.png"/><Relationship Id="rId22" Type="http://schemas.openxmlformats.org/officeDocument/2006/relationships/image" Target="../media/image1290.jpeg"/><Relationship Id="rId23" Type="http://schemas.openxmlformats.org/officeDocument/2006/relationships/image" Target="../media/image1291.png"/><Relationship Id="rId24" Type="http://schemas.openxmlformats.org/officeDocument/2006/relationships/image" Target="../media/image1292.jpeg"/><Relationship Id="rId25" Type="http://schemas.openxmlformats.org/officeDocument/2006/relationships/image" Target="../media/image1293.png"/><Relationship Id="rId26" Type="http://schemas.openxmlformats.org/officeDocument/2006/relationships/image" Target="../media/image1294.jpeg"/><Relationship Id="rId27" Type="http://schemas.openxmlformats.org/officeDocument/2006/relationships/image" Target="../media/image1295.jpeg"/><Relationship Id="rId28" Type="http://schemas.openxmlformats.org/officeDocument/2006/relationships/image" Target="../media/image1296.png"/><Relationship Id="rId29" Type="http://schemas.openxmlformats.org/officeDocument/2006/relationships/image" Target="../media/image1297.png"/><Relationship Id="rId30" Type="http://schemas.openxmlformats.org/officeDocument/2006/relationships/image" Target="../media/image1298.png"/><Relationship Id="rId31" Type="http://schemas.openxmlformats.org/officeDocument/2006/relationships/image" Target="../media/image1299.jpeg"/><Relationship Id="rId32" Type="http://schemas.openxmlformats.org/officeDocument/2006/relationships/image" Target="../media/image130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247680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247680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248040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247680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248040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248040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248040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247680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248040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248040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247680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247680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248040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247680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247680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247680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209520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209520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L1" colorId="64" zoomScale="125" zoomScaleNormal="125" zoomScalePageLayoutView="100" workbookViewId="0">
      <pane xSplit="0" ySplit="2" topLeftCell="A3" activePane="bottomLeft" state="frozen"/>
      <selection pane="topLeft" activeCell="L1" activeCellId="0" sqref="L1"/>
      <selection pane="bottomLeft" activeCell="Q15" activeCellId="0" sqref="Q15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false" max="1025" min="258" style="0" width="9.1530612244898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34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3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1</v>
      </c>
      <c r="V4" s="32" t="s">
        <v>38</v>
      </c>
      <c r="W4" s="31" t="n">
        <v>3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5</v>
      </c>
      <c r="AK4" s="6" t="str">
        <f aca="false">IF(D4&gt;F4,"V",IF(D4=F4,"E","D"))</f>
        <v>V</v>
      </c>
      <c r="AL4" s="6" t="str">
        <f aca="false">IF(U4&gt;W4,"V",IF(U4=W4,"E","D"))</f>
        <v>D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2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-2</v>
      </c>
      <c r="BF4" s="6" t="str">
        <f aca="false">T4</f>
        <v>Suiza</v>
      </c>
      <c r="BG4" s="6" t="n">
        <f aca="false">IF(AL4="V",3,IF(AL4="E",1,0))</f>
        <v>0</v>
      </c>
      <c r="BH4" s="6" t="n">
        <f aca="false">IF(AL4="V",0,IF(AL4="E",1,3))</f>
        <v>3</v>
      </c>
      <c r="BI4" s="6" t="str">
        <f aca="false">X4</f>
        <v>Ecuador</v>
      </c>
      <c r="BJ4" s="6" t="n">
        <f aca="false">W4-U4</f>
        <v>2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5</v>
      </c>
      <c r="BP4" s="6" t="n">
        <f aca="false">SUMIF(C4:C9,BM4,D4:D9)+SUMIF(G4:G9,BM4,F4:F9)</f>
        <v>8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0</v>
      </c>
      <c r="BZ4" s="6" t="n">
        <f aca="false">SUMIF(BF$4:BF$9,BX4,BE$4:BE$9)+SUMIF(BI$4:BI$9,BX4,BJ$4:BJ$9)</f>
        <v>-4</v>
      </c>
      <c r="CA4" s="6" t="n">
        <f aca="false">SUMIF(T4:T9,BX4,U4:U9)+SUMIF(X4:X9,BX4,W4:W9)</f>
        <v>3</v>
      </c>
      <c r="CB4" s="6" t="n">
        <f aca="false">CR4</f>
        <v>0.004</v>
      </c>
      <c r="CC4" s="53" t="n">
        <f aca="false">CD4+CB4</f>
        <v>-0.006</v>
      </c>
      <c r="CD4" s="51" t="n">
        <f aca="false">(BY4/MAX(ABS(BY$4:BY$7)))+((BZ4/MAX(ABS(BZ$4:BZ$7)))/50)+((CA4/MAX(ABS(CA$4:CA$7)))/100)</f>
        <v>-0.01</v>
      </c>
      <c r="CE4" s="52" t="n">
        <f aca="false">RANK(CC4,CC4:CC7)</f>
        <v>4</v>
      </c>
      <c r="CF4" s="49" t="str">
        <f aca="true">OFFSET(BX4,MATCH(SMALL(CE4:CE7,ROW()-ROW(CE4)+1),CE4:CE7,0)-1,0)</f>
        <v>Ecuador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3</v>
      </c>
      <c r="E5" s="32" t="s">
        <v>38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1</v>
      </c>
      <c r="V5" s="61" t="s">
        <v>38</v>
      </c>
      <c r="W5" s="31" t="n">
        <v>2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V</v>
      </c>
      <c r="AL5" s="6" t="str">
        <f aca="false">IF(U5&gt;W5,"V",IF(U5=W5,"E","D"))</f>
        <v>D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3</v>
      </c>
      <c r="AP5" s="6" t="n">
        <f aca="false">IF(OR(AF5="",AH5=""),"",IF(AL5=AN5,PFASE1,0))</f>
        <v>0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2</v>
      </c>
      <c r="AY5" s="6" t="str">
        <f aca="false">C5</f>
        <v>Mexico</v>
      </c>
      <c r="AZ5" s="6" t="n">
        <f aca="false">IF(AK5="V",3,IF(AK5="E",1,0))</f>
        <v>3</v>
      </c>
      <c r="BA5" s="6" t="n">
        <f aca="false">IF(AK5="V",0,IF(AK5="E",1,3))</f>
        <v>0</v>
      </c>
      <c r="BB5" s="6" t="str">
        <f aca="false">G5</f>
        <v>Camerun</v>
      </c>
      <c r="BC5" s="5" t="n">
        <f aca="false">F5-D5</f>
        <v>-2</v>
      </c>
      <c r="BE5" s="5" t="n">
        <f aca="false">U5-W5</f>
        <v>-1</v>
      </c>
      <c r="BF5" s="6" t="str">
        <f aca="false">T5</f>
        <v>Francia</v>
      </c>
      <c r="BG5" s="6" t="n">
        <f aca="false">IF(AL5="V",3,IF(AL5="E",1,0))</f>
        <v>0</v>
      </c>
      <c r="BH5" s="6" t="n">
        <f aca="false">IF(AL5="V",0,IF(AL5="E",1,3))</f>
        <v>3</v>
      </c>
      <c r="BI5" s="6" t="str">
        <f aca="false">X5</f>
        <v>Honduras</v>
      </c>
      <c r="BJ5" s="6" t="n">
        <f aca="false">W5-U5</f>
        <v>1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0</v>
      </c>
      <c r="BO5" s="6" t="n">
        <f aca="false">SUMIF(AY$4:AY$9,BM5,AX$4:AX$9)+SUMIF(BB$4:BB$9,BM5,BC$4:BC$9)</f>
        <v>-5</v>
      </c>
      <c r="BP5" s="6" t="n">
        <f aca="false">SUMIF(C4:C9,BM5,D4:D9)+SUMIF(G4:G9,BM5,F4:F9)</f>
        <v>3</v>
      </c>
      <c r="BQ5" s="6" t="n">
        <f aca="false">CM5</f>
        <v>0.003</v>
      </c>
      <c r="BR5" s="53" t="n">
        <f aca="false">BS5+BQ5</f>
        <v>-0.01325</v>
      </c>
      <c r="BS5" s="51" t="n">
        <f aca="false">(BN5/MAX(ABS(BN$4:BN$7)))+((BO5/MAX(ABS(BO$4:BO$7)))/50)+((BP5/MAX(ABS(BP$4:BP$7)))/100)</f>
        <v>-0.01625</v>
      </c>
      <c r="BT5" s="52" t="n">
        <f aca="false">RANK(BR5,BR4:BR7)</f>
        <v>4</v>
      </c>
      <c r="BU5" s="49" t="str">
        <f aca="true">OFFSET(BM4,MATCH(SMALL(BT4:BT7,ROW()-ROW(BT4)+1),BT4:BT7,0)-1,0)</f>
        <v>Mexico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9</v>
      </c>
      <c r="BZ5" s="6" t="n">
        <f aca="false">SUMIF(BF$4:BF$9,BX5,BE$4:BE$9)+SUMIF(BI$4:BI$9,BX5,BJ$4:BJ$9)</f>
        <v>6</v>
      </c>
      <c r="CA5" s="6" t="n">
        <f aca="false">SUMIF(T4:T9,BX5,U4:U9)+SUMIF(X4:X9,BX5,W4:W9)</f>
        <v>9</v>
      </c>
      <c r="CB5" s="6" t="n">
        <f aca="false">CR5</f>
        <v>0.003</v>
      </c>
      <c r="CC5" s="53" t="n">
        <f aca="false">CD5+CB5</f>
        <v>1.033</v>
      </c>
      <c r="CD5" s="51" t="n">
        <f aca="false">(BY5/MAX(ABS(BY$4:BY$7)))+((BZ5/MAX(ABS(BZ$4:BZ$7)))/50)+((CA5/MAX(ABS(CA$4:CA$7)))/100)</f>
        <v>1.03</v>
      </c>
      <c r="CE5" s="52" t="n">
        <f aca="false">RANK(CC5,CC4:CC7)</f>
        <v>1</v>
      </c>
      <c r="CF5" s="49" t="str">
        <f aca="true">OFFSET(BX4,MATCH(SMALL(CE4:CE7,ROW()-ROW(CE4)+1),CE4:CE7,0)-1,0)</f>
        <v>Honduras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2</v>
      </c>
      <c r="E6" s="32" t="s">
        <v>38</v>
      </c>
      <c r="F6" s="31" t="n">
        <v>1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2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1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-1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6</v>
      </c>
      <c r="BO6" s="6" t="n">
        <f aca="false">SUMIF(AY$4:AY$9,BM6,AX$4:AX$9)+SUMIF(BB$4:BB$9,BM6,BC$4:BC$9)</f>
        <v>3</v>
      </c>
      <c r="BP6" s="6" t="n">
        <f aca="false">SUMIF(C4:C9,BM6,D4:D9)+SUMIF(G4:G9,BM6,F4:F9)</f>
        <v>7</v>
      </c>
      <c r="BQ6" s="6" t="n">
        <f aca="false">CM6</f>
        <v>0.002</v>
      </c>
      <c r="BR6" s="53" t="n">
        <f aca="false">BS6+BQ6</f>
        <v>0.689416666666667</v>
      </c>
      <c r="BS6" s="51" t="n">
        <f aca="false">(BN6/MAX(ABS(BN$4:BN$7)))+((BO6/MAX(ABS(BO$4:BO$7)))/50)+((BP6/MAX(ABS(BP$4:BP$7)))/100)</f>
        <v>0.687416666666667</v>
      </c>
      <c r="BT6" s="52" t="n">
        <f aca="false">RANK(BR6,BR4:BR7)</f>
        <v>2</v>
      </c>
      <c r="BU6" s="49" t="str">
        <f aca="true">OFFSET(BM4,MATCH(SMALL(BT4:BT7,ROW()-ROW(BT4)+1),BT4:BT7,0)-1,0)</f>
        <v>Camerun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3</v>
      </c>
      <c r="BZ6" s="6" t="n">
        <f aca="false">SUMIF(BF$4:BF$9,BX6,BE$4:BE$9)+SUMIF(BI$4:BI$9,BX6,BJ$4:BJ$9)</f>
        <v>-2</v>
      </c>
      <c r="CA6" s="6" t="n">
        <f aca="false">SUMIF(T4:T9,BX6,U4:U9)+SUMIF(X4:X9,BX6,W4:W9)</f>
        <v>4</v>
      </c>
      <c r="CB6" s="6" t="n">
        <f aca="false">CR6</f>
        <v>0.002</v>
      </c>
      <c r="CC6" s="53" t="n">
        <f aca="false">CD6+CB6</f>
        <v>0.333111111111111</v>
      </c>
      <c r="CD6" s="51" t="n">
        <f aca="false">(BY6/MAX(ABS(BY$4:BY$7)))+((BZ6/MAX(ABS(BZ$4:BZ$7)))/50)+((CA6/MAX(ABS(CA$4:CA$7)))/100)</f>
        <v>0.331111111111111</v>
      </c>
      <c r="CE6" s="52" t="n">
        <f aca="false">RANK(CC6,CC4:CC7)</f>
        <v>3</v>
      </c>
      <c r="CF6" s="49" t="str">
        <f aca="true">OFFSET(BX4,MATCH(SMALL(CE4:CE7,ROW()-ROW(CE4)+1),CE4:CE7,0)-1,0)</f>
        <v>Francia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2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1</v>
      </c>
      <c r="V7" s="61" t="s">
        <v>38</v>
      </c>
      <c r="W7" s="31" t="n">
        <v>3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0</v>
      </c>
      <c r="AK7" s="6" t="str">
        <f aca="false">IF(D7&gt;F7,"V",IF(D7=F7,"E","D"))</f>
        <v>V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1</v>
      </c>
      <c r="AY7" s="6" t="str">
        <f aca="false">C7</f>
        <v>Camerun</v>
      </c>
      <c r="AZ7" s="6" t="n">
        <f aca="false">IF(AK7="V",3,IF(AK7="E",1,0))</f>
        <v>3</v>
      </c>
      <c r="BA7" s="6" t="n">
        <f aca="false">IF(AK7="V",0,IF(AK7="E",1,3))</f>
        <v>0</v>
      </c>
      <c r="BB7" s="6" t="str">
        <f aca="false">G7</f>
        <v>Croacia</v>
      </c>
      <c r="BC7" s="5" t="n">
        <f aca="false">F7-D7</f>
        <v>-1</v>
      </c>
      <c r="BE7" s="5" t="n">
        <f aca="false">U7-W7</f>
        <v>-2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2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3</v>
      </c>
      <c r="BO7" s="6" t="n">
        <f aca="false">SUMIF(AY$4:AY$9,BM7,AX$4:AX$9)+SUMIF(BB$4:BB$9,BM7,BC$4:BC$9)</f>
        <v>-3</v>
      </c>
      <c r="BP7" s="6" t="n">
        <f aca="false">SUMIF(C4:C9,BM7,D4:D9)+SUMIF(G4:G9,BM7,F4:F9)</f>
        <v>4</v>
      </c>
      <c r="BQ7" s="6" t="n">
        <f aca="false">CM7</f>
        <v>0.001</v>
      </c>
      <c r="BR7" s="53" t="n">
        <f aca="false">BS7+BQ7</f>
        <v>0.327333333333333</v>
      </c>
      <c r="BS7" s="51" t="n">
        <f aca="false">(BN7/MAX(ABS(BN$4:BN$7)))+((BO7/MAX(ABS(BO$4:BO$7)))/50)+((BP7/MAX(ABS(BP$4:BP$7)))/100)</f>
        <v>0.326333333333333</v>
      </c>
      <c r="BT7" s="52" t="n">
        <f aca="false">RANK(BR7,BR4:BR7)</f>
        <v>3</v>
      </c>
      <c r="BU7" s="49" t="str">
        <f aca="true">OFFSET(BM4,MATCH(SMALL(BT4:BT7,ROW()-ROW(BT4)+1),BT4:BT7,0)-1,0)</f>
        <v>Croacia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6</v>
      </c>
      <c r="BZ7" s="6" t="n">
        <f aca="false">SUMIF(BF$4:BF$9,BX7,BE$4:BE$9)+SUMIF(BI$4:BI$9,BX7,BJ$4:BJ$9)</f>
        <v>0</v>
      </c>
      <c r="CA7" s="6" t="n">
        <f aca="false">SUMIF(T4:T9,BX7,U4:U9)+SUMIF(X4:X9,BX7,W4:W9)</f>
        <v>5</v>
      </c>
      <c r="CB7" s="6" t="n">
        <f aca="false">CR7</f>
        <v>0.001</v>
      </c>
      <c r="CC7" s="53" t="n">
        <f aca="false">CD7+CB7</f>
        <v>0.673222222222222</v>
      </c>
      <c r="CD7" s="51" t="n">
        <f aca="false">(BY7/MAX(ABS(BY$4:BY$7)))+((BZ7/MAX(ABS(BZ$4:BZ$7)))/50)+((CA7/MAX(ABS(CA$4:CA$7)))/100)</f>
        <v>0.672222222222222</v>
      </c>
      <c r="CE7" s="52" t="n">
        <f aca="false">RANK(CC7,CC4:CC7)</f>
        <v>2</v>
      </c>
      <c r="CF7" s="49" t="str">
        <f aca="true">OFFSET(BX4,MATCH(SMALL(CE4:CE7,ROW()-ROW(CE4)+1),CE4:CE7,0)-1,0)</f>
        <v>Suiza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3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2</v>
      </c>
      <c r="V8" s="61" t="s">
        <v>38</v>
      </c>
      <c r="W8" s="31" t="n">
        <v>1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V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-2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2</v>
      </c>
      <c r="BE8" s="5" t="n">
        <f aca="false">U8-W8</f>
        <v>1</v>
      </c>
      <c r="BF8" s="6" t="str">
        <f aca="false">T8</f>
        <v>Honduras</v>
      </c>
      <c r="BG8" s="6" t="n">
        <f aca="false">IF(AL8="V",3,IF(AL8="E",1,0))</f>
        <v>3</v>
      </c>
      <c r="BH8" s="6" t="n">
        <f aca="false">IF(AL8="V",0,IF(AL8="E",1,3))</f>
        <v>0</v>
      </c>
      <c r="BI8" s="6" t="str">
        <f aca="false">X8</f>
        <v>Suiza</v>
      </c>
      <c r="BJ8" s="6" t="n">
        <f aca="false">W8-U8</f>
        <v>-1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1</v>
      </c>
      <c r="E9" s="32" t="s">
        <v>38</v>
      </c>
      <c r="F9" s="31" t="n">
        <v>3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3</v>
      </c>
      <c r="V9" s="76" t="s">
        <v>38</v>
      </c>
      <c r="W9" s="31" t="n">
        <v>1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D</v>
      </c>
      <c r="AL9" s="6" t="str">
        <f aca="false">IF(U9&gt;W9,"V",IF(U9=W9,"E","D"))</f>
        <v>V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-2</v>
      </c>
      <c r="AY9" s="6" t="str">
        <f aca="false">C9</f>
        <v>Croacia</v>
      </c>
      <c r="AZ9" s="6" t="n">
        <f aca="false">IF(AK9="V",3,IF(AK9="E",1,0))</f>
        <v>0</v>
      </c>
      <c r="BA9" s="6" t="n">
        <f aca="false">IF(AK9="V",0,IF(AK9="E",1,3))</f>
        <v>3</v>
      </c>
      <c r="BB9" s="6" t="str">
        <f aca="false">G9</f>
        <v>Mexico</v>
      </c>
      <c r="BC9" s="5" t="n">
        <f aca="false">F9-D9</f>
        <v>2</v>
      </c>
      <c r="BE9" s="5" t="n">
        <f aca="false">U9-W9</f>
        <v>2</v>
      </c>
      <c r="BF9" s="6" t="str">
        <f aca="false">T9</f>
        <v>Ecuador</v>
      </c>
      <c r="BG9" s="6" t="n">
        <f aca="false">IF(AL9="V",3,IF(AL9="E",1,0))</f>
        <v>3</v>
      </c>
      <c r="BH9" s="6" t="n">
        <f aca="false">IF(AL9="V",0,IF(AL9="E",1,3))</f>
        <v>0</v>
      </c>
      <c r="BI9" s="6" t="str">
        <f aca="false">X9</f>
        <v>Francia</v>
      </c>
      <c r="BJ9" s="6" t="n">
        <f aca="false">W9-U9</f>
        <v>-2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3</v>
      </c>
      <c r="E11" s="32" t="s">
        <v>38</v>
      </c>
      <c r="F11" s="31" t="n">
        <v>1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V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2</v>
      </c>
      <c r="AY11" s="6" t="str">
        <f aca="false">C11</f>
        <v>España</v>
      </c>
      <c r="AZ11" s="6" t="n">
        <f aca="false">IF(AK11="V",3,IF(AK11="E",1,0))</f>
        <v>3</v>
      </c>
      <c r="BA11" s="6" t="n">
        <f aca="false">IF(AK11="V",0,IF(AK11="E",1,3))</f>
        <v>0</v>
      </c>
      <c r="BB11" s="6" t="str">
        <f aca="false">G11</f>
        <v>Holanda</v>
      </c>
      <c r="BC11" s="5" t="n">
        <f aca="false">F11-D11</f>
        <v>-2</v>
      </c>
      <c r="BE11" s="5" t="n">
        <f aca="false">U11-W11</f>
        <v>3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-3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9</v>
      </c>
      <c r="BO11" s="6" t="n">
        <f aca="false">SUMIF(AY$11:AY$16,BM11,AX$11:AX$16)+SUMIF(BB$11:BB$16,BM11,BC$11:BC$16)</f>
        <v>5</v>
      </c>
      <c r="BP11" s="6" t="n">
        <f aca="false">SUMIF(C11:C16,BM11,D11:D16)+SUMIF(G11:G16,BM11,F11:F16)</f>
        <v>9</v>
      </c>
      <c r="BQ11" s="6" t="n">
        <f aca="false">CM11</f>
        <v>0.004</v>
      </c>
      <c r="BR11" s="53" t="n">
        <f aca="false">BS11+BQ11</f>
        <v>1.034</v>
      </c>
      <c r="BS11" s="51" t="n">
        <f aca="false">(BN11/MAX(ABS(BN$11:BN$14)))+((BO11/MAX(ABS(BO$11:BO$14)))/50)+((BP11/MAX(ABS(BP$11:BP$14)))/100)</f>
        <v>1.03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8</v>
      </c>
      <c r="CA11" s="6" t="n">
        <f aca="false">SUMIF(T11:T16,BX11,U11:U16)+SUMIF(X11:X16,BX11,W11:W16)</f>
        <v>9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3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1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5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2</v>
      </c>
      <c r="AR12" s="6" t="n">
        <f aca="false">IF(OR(AF12="",AH12=""),"",IF(AND(U12=AF12,W12=AH12),2,0))</f>
        <v>0</v>
      </c>
      <c r="AX12" s="5" t="n">
        <f aca="false">D12-F12</f>
        <v>2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-2</v>
      </c>
      <c r="BE12" s="5" t="n">
        <f aca="false">U12-W12</f>
        <v>-1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1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0</v>
      </c>
      <c r="BO12" s="6" t="n">
        <f aca="false">SUMIF(AY$11:AY$16,BM12,AX$11:AX$16)+SUMIF(BB$11:BB$16,BM12,BC$11:BC$16)</f>
        <v>-5</v>
      </c>
      <c r="BP12" s="6" t="n">
        <f aca="false">SUMIF(C11:C16,BM12,D11:D16)+SUMIF(G11:G16,BM12,F11:F16)</f>
        <v>2</v>
      </c>
      <c r="BQ12" s="6" t="n">
        <f aca="false">CM12</f>
        <v>0.003</v>
      </c>
      <c r="BR12" s="53" t="n">
        <f aca="false">BS12+BQ12</f>
        <v>-0.0147777777777778</v>
      </c>
      <c r="BS12" s="51" t="n">
        <f aca="false">(BN12/MAX(ABS(BN$11:BN$14)))+((BO12/MAX(ABS(BO$11:BO$14)))/50)+((BP12/MAX(ABS(BP$11:BP$14)))/100)</f>
        <v>-0.0177777777777778</v>
      </c>
      <c r="BT12" s="52" t="n">
        <f aca="false">RANK(BR12,BR11:BR14)</f>
        <v>4</v>
      </c>
      <c r="BU12" s="49" t="str">
        <f aca="true">OFFSET(BM11,MATCH(SMALL(BT11:BT14,ROW()-ROW(BT11)+1),BT11:BT14,0)-1,0)</f>
        <v>Chile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3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2</v>
      </c>
      <c r="CB12" s="6" t="n">
        <f aca="false">CR12</f>
        <v>0.003</v>
      </c>
      <c r="CC12" s="53" t="n">
        <f aca="false">CD12+CB12</f>
        <v>0.331055555555556</v>
      </c>
      <c r="CD12" s="51" t="n">
        <f aca="false">(BY12/MAX(ABS(BY$11:BY$14)))+((BZ12/MAX(ABS(BZ$11:BZ$14)))/50)+((CA12/MAX(ABS(CA$11:CA$14)))/100)</f>
        <v>0.328055555555556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3</v>
      </c>
      <c r="E13" s="61" t="s">
        <v>38</v>
      </c>
      <c r="F13" s="31" t="n">
        <v>2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1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-1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6</v>
      </c>
      <c r="BO13" s="6" t="n">
        <f aca="false">SUMIF(AY$11:AY$16,BM13,AX$11:AX$16)+SUMIF(BB$11:BB$16,BM13,BC$11:BC$16)</f>
        <v>3</v>
      </c>
      <c r="BP13" s="6" t="n">
        <f aca="false">SUMIF(C11:C16,BM13,D11:D16)+SUMIF(G11:G16,BM13,F11:F16)</f>
        <v>8</v>
      </c>
      <c r="BQ13" s="6" t="n">
        <f aca="false">CM13</f>
        <v>0.002</v>
      </c>
      <c r="BR13" s="53" t="n">
        <f aca="false">BS13+BQ13</f>
        <v>0.689555555555555</v>
      </c>
      <c r="BS13" s="51" t="n">
        <f aca="false">(BN13/MAX(ABS(BN$11:BN$14)))+((BO13/MAX(ABS(BO$11:BO$14)))/50)+((BP13/MAX(ABS(BP$11:BP$14)))/100)</f>
        <v>0.687555555555556</v>
      </c>
      <c r="BT13" s="52" t="n">
        <f aca="false">RANK(BR13,BR11:BR14)</f>
        <v>2</v>
      </c>
      <c r="BU13" s="49" t="str">
        <f aca="true">OFFSET(BM11,MATCH(SMALL(BT11:BT14,ROW()-ROW(BT11)+1),BT11:BT14,0)-1,0)</f>
        <v>Australia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0</v>
      </c>
      <c r="BZ13" s="6" t="n">
        <f aca="false">SUMIF(BF$11:BF$16,BX13,BE$11:BE$16)+SUMIF(BI$11:BI$16,BX13,BJ$11:BJ$16)</f>
        <v>-5</v>
      </c>
      <c r="CA13" s="6" t="n">
        <f aca="false">SUMIF(T11:T16,BX13,U11:U16)+SUMIF(X11:X16,BX13,W11:W16)</f>
        <v>1</v>
      </c>
      <c r="CB13" s="6" t="n">
        <f aca="false">CR13</f>
        <v>0.002</v>
      </c>
      <c r="CC13" s="53" t="n">
        <f aca="false">CD13+CB13</f>
        <v>-0.00938888888888889</v>
      </c>
      <c r="CD13" s="51" t="n">
        <f aca="false">(BY13/MAX(ABS(BY$11:BY$14)))+((BZ13/MAX(ABS(BZ$11:BZ$14)))/50)+((CA13/MAX(ABS(CA$11:CA$14)))/100)</f>
        <v>-0.0113888888888889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1</v>
      </c>
      <c r="E14" s="61" t="s">
        <v>38</v>
      </c>
      <c r="F14" s="31" t="n">
        <v>0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1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0</v>
      </c>
      <c r="AK14" s="6" t="str">
        <f aca="false">IF(D14&gt;F14,"V",IF(D14=F14,"E","D"))</f>
        <v>V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0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1</v>
      </c>
      <c r="AY14" s="6" t="str">
        <f aca="false">C14</f>
        <v>Australia</v>
      </c>
      <c r="AZ14" s="6" t="n">
        <f aca="false">IF(AK14="V",3,IF(AK14="E",1,0))</f>
        <v>3</v>
      </c>
      <c r="BA14" s="6" t="n">
        <f aca="false">IF(AK14="V",0,IF(AK14="E",1,3))</f>
        <v>0</v>
      </c>
      <c r="BB14" s="6" t="str">
        <f aca="false">G14</f>
        <v>Holanda</v>
      </c>
      <c r="BC14" s="5" t="n">
        <f aca="false">F14-D14</f>
        <v>-1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3</v>
      </c>
      <c r="BO14" s="6" t="n">
        <f aca="false">SUMIF(AY$11:AY$16,BM14,AX$11:AX$16)+SUMIF(BB$11:BB$16,BM14,BC$11:BC$16)</f>
        <v>-3</v>
      </c>
      <c r="BP14" s="6" t="n">
        <f aca="false">SUMIF(C11:C16,BM14,D11:D16)+SUMIF(G11:G16,BM14,F11:F16)</f>
        <v>3</v>
      </c>
      <c r="BQ14" s="6" t="n">
        <f aca="false">CM14</f>
        <v>0.001</v>
      </c>
      <c r="BR14" s="53" t="n">
        <f aca="false">BS14+BQ14</f>
        <v>0.325666666666667</v>
      </c>
      <c r="BS14" s="51" t="n">
        <f aca="false">(BN14/MAX(ABS(BN$11:BN$14)))+((BO14/MAX(ABS(BO$11:BO$14)))/50)+((BP14/MAX(ABS(BP$11:BP$14)))/100)</f>
        <v>0.324666666666667</v>
      </c>
      <c r="BT14" s="52" t="n">
        <f aca="false">RANK(BR14,BR11:BR14)</f>
        <v>3</v>
      </c>
      <c r="BU14" s="49" t="str">
        <f aca="true">OFFSET(BM11,MATCH(SMALL(BT11:BT14,ROW()-ROW(BT11)+1),BT11:BT14,0)-1,0)</f>
        <v>Holanda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0</v>
      </c>
      <c r="CA14" s="6" t="n">
        <f aca="false">SUMIF(T11:T16,BX14,U11:U16)+SUMIF(X11:X16,BX14,W11:W16)</f>
        <v>3</v>
      </c>
      <c r="CB14" s="6" t="n">
        <f aca="false">CR14</f>
        <v>0.001</v>
      </c>
      <c r="CC14" s="53" t="n">
        <f aca="false">CD14+CB14</f>
        <v>0.671</v>
      </c>
      <c r="CD14" s="51" t="n">
        <f aca="false">(BY14/MAX(ABS(BY$11:BY$14)))+((BZ14/MAX(ABS(BZ$11:BZ$14)))/50)+((CA14/MAX(ABS(CA$11:CA$14)))/100)</f>
        <v>0.67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1</v>
      </c>
      <c r="E15" s="61" t="s">
        <v>38</v>
      </c>
      <c r="F15" s="31" t="n">
        <v>3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3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-2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2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1</v>
      </c>
      <c r="E16" s="76" t="s">
        <v>38</v>
      </c>
      <c r="F16" s="31" t="n">
        <v>3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2</v>
      </c>
      <c r="V16" s="76" t="s">
        <v>38</v>
      </c>
      <c r="W16" s="31" t="n">
        <v>1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D</v>
      </c>
      <c r="AL16" s="6" t="str">
        <f aca="false">IF(U16&gt;W16,"V",IF(U16=W16,"E","D"))</f>
        <v>V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-2</v>
      </c>
      <c r="AY16" s="6" t="str">
        <f aca="false">C16</f>
        <v>Holanda</v>
      </c>
      <c r="AZ16" s="6" t="n">
        <f aca="false">IF(AK16="V",3,IF(AK16="E",1,0))</f>
        <v>0</v>
      </c>
      <c r="BA16" s="6" t="n">
        <f aca="false">IF(AK16="V",0,IF(AK16="E",1,3))</f>
        <v>3</v>
      </c>
      <c r="BB16" s="6" t="str">
        <f aca="false">G16</f>
        <v>Chile</v>
      </c>
      <c r="BC16" s="5" t="n">
        <f aca="false">F16-D16</f>
        <v>2</v>
      </c>
      <c r="BE16" s="5" t="n">
        <f aca="false">U16-W16</f>
        <v>1</v>
      </c>
      <c r="BF16" s="6" t="str">
        <f aca="false">T16</f>
        <v>Bosnia Herzegovina</v>
      </c>
      <c r="BG16" s="6" t="n">
        <f aca="false">IF(AL16="V",3,IF(AL16="E",1,0))</f>
        <v>3</v>
      </c>
      <c r="BH16" s="6" t="n">
        <f aca="false">IF(AL16="V",0,IF(AL16="E",1,3))</f>
        <v>0</v>
      </c>
      <c r="BI16" s="6" t="str">
        <f aca="false">X16</f>
        <v>Irán</v>
      </c>
      <c r="BJ16" s="6" t="n">
        <f aca="false">W16-U16</f>
        <v>-1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3</v>
      </c>
      <c r="E18" s="32" t="s">
        <v>38</v>
      </c>
      <c r="F18" s="31" t="n">
        <v>1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1</v>
      </c>
      <c r="V18" s="32" t="s">
        <v>38</v>
      </c>
      <c r="W18" s="31" t="n">
        <v>3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3</v>
      </c>
      <c r="AK18" s="6" t="str">
        <f aca="false">IF(D18&gt;F18,"V",IF(D18=F18,"E","D"))</f>
        <v>V</v>
      </c>
      <c r="AL18" s="6" t="str">
        <f aca="false">IF(U18&gt;W18,"V",IF(U18=W18,"E","D"))</f>
        <v>D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0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2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-2</v>
      </c>
      <c r="BE18" s="5" t="n">
        <f aca="false">U18-W18</f>
        <v>-2</v>
      </c>
      <c r="BF18" s="6" t="str">
        <f aca="false">T18</f>
        <v>Alemania</v>
      </c>
      <c r="BG18" s="6" t="n">
        <f aca="false">IF(AL18="V",3,IF(AL18="E",1,0))</f>
        <v>0</v>
      </c>
      <c r="BH18" s="6" t="n">
        <f aca="false">IF(AL18="V",0,IF(AL18="E",1,3))</f>
        <v>3</v>
      </c>
      <c r="BI18" s="6" t="str">
        <f aca="false">X18</f>
        <v>Portugal</v>
      </c>
      <c r="BJ18" s="6" t="n">
        <f aca="false">W18-U18</f>
        <v>2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5</v>
      </c>
      <c r="BP18" s="6" t="n">
        <f aca="false">SUMIF(C18:C23,BM18,D18:D23)+SUMIF(G18:G23,BM18,F18:F23)</f>
        <v>8</v>
      </c>
      <c r="BQ18" s="6" t="n">
        <f aca="false">CM18</f>
        <v>0.004</v>
      </c>
      <c r="BR18" s="52" t="n">
        <f aca="false">BS18+BQ18</f>
        <v>1.034</v>
      </c>
      <c r="BS18" s="51" t="n">
        <f aca="false">(BN18/MAX(ABS(BN$18:BN$21)))+((BO18/MAX(ABS(BO$18:BO$21)))/50)+((BP18/MAX(ABS(BP$18:BP$21)))/100)</f>
        <v>1.03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3</v>
      </c>
      <c r="BZ18" s="6" t="n">
        <f aca="false">SUMIF(BF$18:BF$23,BX18,BE$18:BE$23)+SUMIF(BI$18:BI$23,BX18,BJ$18:BJ$23)</f>
        <v>-2</v>
      </c>
      <c r="CA18" s="6" t="n">
        <f aca="false">SUMIF(T18:T23,BX18,U18:U23)+SUMIF(X18:X23,BX18,W18:W23)</f>
        <v>4</v>
      </c>
      <c r="CB18" s="6" t="n">
        <f aca="false">CR18</f>
        <v>0.004</v>
      </c>
      <c r="CC18" s="53" t="n">
        <f aca="false">CD18+CB18</f>
        <v>0.330666666666667</v>
      </c>
      <c r="CD18" s="51" t="n">
        <f aca="false">(BY18/MAX(ABS(BY$18:BY$21)))+((BZ18/MAX(ABS(BZ$18:BZ$21)))/50)+((CA18/MAX(ABS(CA$18:CA$21)))/100)</f>
        <v>0.326666666666667</v>
      </c>
      <c r="CE18" s="52" t="n">
        <f aca="false">RANK(CC18,CC18:CC21)</f>
        <v>3</v>
      </c>
      <c r="CF18" s="49" t="str">
        <f aca="true">OFFSET(BX18,MATCH(SMALL(CE18:CE21,ROW()-ROW(CE18)+1),CE18:CE21,0)-1,0)</f>
        <v>Estados Unidos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2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38</v>
      </c>
      <c r="W19" s="31" t="n">
        <v>2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5</v>
      </c>
      <c r="AK19" s="6" t="str">
        <f aca="false">IF(D19&gt;F19,"V",IF(D19=F19,"E","D"))</f>
        <v>D</v>
      </c>
      <c r="AL19" s="6" t="str">
        <f aca="false">IF(U19&gt;W19,"V",IF(U19=W19,"E","D"))</f>
        <v>D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3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2</v>
      </c>
      <c r="AX19" s="5" t="n">
        <f aca="false">D19-F19</f>
        <v>-1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1</v>
      </c>
      <c r="BE19" s="5" t="n">
        <f aca="false">U19-W19</f>
        <v>-1</v>
      </c>
      <c r="BF19" s="6" t="str">
        <f aca="false">T19</f>
        <v>Ghana</v>
      </c>
      <c r="BG19" s="6" t="n">
        <f aca="false">IF(AL19="V",3,IF(AL19="E",1,0))</f>
        <v>0</v>
      </c>
      <c r="BH19" s="6" t="n">
        <f aca="false">IF(AL19="V",0,IF(AL19="E",1,3))</f>
        <v>3</v>
      </c>
      <c r="BI19" s="6" t="str">
        <f aca="false">X19</f>
        <v>Estados Unidos</v>
      </c>
      <c r="BJ19" s="6" t="n">
        <f aca="false">W19-U19</f>
        <v>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3</v>
      </c>
      <c r="BO19" s="6" t="n">
        <f aca="false">SUMIF(AY$18:AY$23,BM19,AX$18:AX$23)+SUMIF(BB$18:BB$23,BM19,BC$18:BC$23)</f>
        <v>-2</v>
      </c>
      <c r="BP19" s="6" t="n">
        <f aca="false">SUMIF(C18:C23,BM19,D18:D23)+SUMIF(G18:G23,BM19,F18:F23)</f>
        <v>4</v>
      </c>
      <c r="BQ19" s="6" t="n">
        <f aca="false">CM19</f>
        <v>0.003</v>
      </c>
      <c r="BR19" s="53" t="n">
        <f aca="false">BS19+BQ19</f>
        <v>0.333333333333333</v>
      </c>
      <c r="BS19" s="51" t="n">
        <f aca="false">(BN19/MAX(ABS(BN$18:BN$21)))+((BO19/MAX(ABS(BO$18:BO$21)))/50)+((BP19/MAX(ABS(BP$18:BP$21)))/100)</f>
        <v>0.330333333333333</v>
      </c>
      <c r="BT19" s="52" t="n">
        <f aca="false">RANK(BR19,BR18:BR21)</f>
        <v>3</v>
      </c>
      <c r="BU19" s="49" t="str">
        <f aca="true">OFFSET(BM18,MATCH(SMALL(BT18:BT21,ROW()-ROW(BT18)+1),BT18:BT21,0)-1,0)</f>
        <v>Costa de Marfil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6</v>
      </c>
      <c r="BZ19" s="6" t="n">
        <f aca="false">SUMIF(BF$18:BF$23,BX19,BE$18:BE$23)+SUMIF(BI$18:BI$23,BX19,BJ$18:BJ$23)</f>
        <v>2</v>
      </c>
      <c r="CA19" s="6" t="n">
        <f aca="false">SUMIF(T18:T23,BX19,U18:U23)+SUMIF(X18:X23,BX19,W18:W23)</f>
        <v>6</v>
      </c>
      <c r="CB19" s="6" t="n">
        <f aca="false">CR19</f>
        <v>0.003</v>
      </c>
      <c r="CC19" s="53" t="n">
        <f aca="false">CD19+CB19</f>
        <v>0.693</v>
      </c>
      <c r="CD19" s="51" t="n">
        <f aca="false">(BY19/MAX(ABS(BY$18:BY$21)))+((BZ19/MAX(ABS(BZ$18:BZ$21)))/50)+((CA19/MAX(ABS(CA$18:CA$21)))/100)</f>
        <v>0.69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2</v>
      </c>
      <c r="E20" s="61" t="s">
        <v>38</v>
      </c>
      <c r="F20" s="31" t="n">
        <v>1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2</v>
      </c>
      <c r="V20" s="61" t="s">
        <v>38</v>
      </c>
      <c r="W20" s="31" t="n">
        <v>1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1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-1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3</v>
      </c>
      <c r="BO20" s="6" t="n">
        <f aca="false">SUMIF(AY$18:AY$23,BM20,AX$18:AX$23)+SUMIF(BB$18:BB$23,BM20,BC$18:BC$23)</f>
        <v>-1</v>
      </c>
      <c r="BP20" s="6" t="n">
        <f aca="false">SUMIF(C18:C23,BM20,D18:D23)+SUMIF(G18:G23,BM20,F18:F23)</f>
        <v>4</v>
      </c>
      <c r="BQ20" s="6" t="n">
        <f aca="false">CM20</f>
        <v>0.002</v>
      </c>
      <c r="BR20" s="53" t="n">
        <f aca="false">BS20+BQ20</f>
        <v>0.336333333333333</v>
      </c>
      <c r="BS20" s="51" t="n">
        <f aca="false">(BN20/MAX(ABS(BN$18:BN$21)))+((BO20/MAX(ABS(BO$18:BO$21)))/50)+((BP20/MAX(ABS(BP$18:BP$21)))/100)</f>
        <v>0.334333333333333</v>
      </c>
      <c r="BT20" s="52" t="n">
        <f aca="false">RANK(BR20,BR18:BR21)</f>
        <v>2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0</v>
      </c>
      <c r="BZ20" s="6" t="n">
        <f aca="false">SUMIF(BF$18:BF$23,BX20,BE$18:BE$23)+SUMIF(BI$18:BI$23,BX20,BJ$18:BJ$23)</f>
        <v>-3</v>
      </c>
      <c r="CA20" s="6" t="n">
        <f aca="false">SUMIF(T18:T23,BX20,U18:U23)+SUMIF(X18:X23,BX20,W18:W23)</f>
        <v>3</v>
      </c>
      <c r="CB20" s="6" t="n">
        <f aca="false">CR20</f>
        <v>0.002</v>
      </c>
      <c r="CC20" s="53" t="n">
        <f aca="false">CD20+CB20</f>
        <v>-0.013</v>
      </c>
      <c r="CD20" s="51" t="n">
        <f aca="false">(BY20/MAX(ABS(BY$18:BY$21)))+((BZ20/MAX(ABS(BZ$18:BZ$21)))/50)+((CA20/MAX(ABS(CA$18:CA$21)))/100)</f>
        <v>-0.015</v>
      </c>
      <c r="CE20" s="52" t="n">
        <f aca="false">RANK(CC20,CC18:CC21)</f>
        <v>4</v>
      </c>
      <c r="CF20" s="49" t="str">
        <f aca="true">OFFSET(BX18,MATCH(SMALL(CE18:CE21,ROW()-ROW(CE18)+1),CE18:CE21,0)-1,0)</f>
        <v>Alemania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2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2</v>
      </c>
      <c r="V21" s="61" t="s">
        <v>38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D</v>
      </c>
      <c r="AL21" s="6" t="str">
        <f aca="false">IF(U21&gt;W21,"V",IF(U21=W21,"E","D"))</f>
        <v>V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-1</v>
      </c>
      <c r="AY21" s="6" t="str">
        <f aca="false">C21</f>
        <v>Japón</v>
      </c>
      <c r="AZ21" s="6" t="n">
        <f aca="false">IF(AK21="V",3,IF(AK21="E",1,0))</f>
        <v>0</v>
      </c>
      <c r="BA21" s="6" t="n">
        <f aca="false">IF(AK21="V",0,IF(AK21="E",1,3))</f>
        <v>3</v>
      </c>
      <c r="BB21" s="6" t="str">
        <f aca="false">G21</f>
        <v>Grecia</v>
      </c>
      <c r="BC21" s="5" t="n">
        <f aca="false">F21-D21</f>
        <v>1</v>
      </c>
      <c r="BE21" s="5" t="n">
        <f aca="false">U21-W21</f>
        <v>1</v>
      </c>
      <c r="BF21" s="6" t="str">
        <f aca="false">T21</f>
        <v>Estados Unidos</v>
      </c>
      <c r="BG21" s="6" t="n">
        <f aca="false">IF(AL21="V",3,IF(AL21="E",1,0))</f>
        <v>3</v>
      </c>
      <c r="BH21" s="6" t="n">
        <f aca="false">IF(AL21="V",0,IF(AL21="E",1,3))</f>
        <v>0</v>
      </c>
      <c r="BI21" s="6" t="str">
        <f aca="false">X21</f>
        <v>Portugal</v>
      </c>
      <c r="BJ21" s="6" t="n">
        <f aca="false">W21-U21</f>
        <v>-1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3</v>
      </c>
      <c r="BO21" s="6" t="n">
        <f aca="false">SUMIF(AY$18:AY$23,BM21,AX$18:AX$23)+SUMIF(BB$18:BB$23,BM21,BC$18:BC$23)</f>
        <v>-2</v>
      </c>
      <c r="BP21" s="6" t="n">
        <f aca="false">SUMIF(C18:C23,BM21,D18:D23)+SUMIF(G18:G23,BM21,F18:F23)</f>
        <v>4</v>
      </c>
      <c r="BQ21" s="6" t="n">
        <f aca="false">CM21</f>
        <v>0.001</v>
      </c>
      <c r="BR21" s="53" t="n">
        <f aca="false">BS21+BQ21</f>
        <v>0.331333333333333</v>
      </c>
      <c r="BS21" s="51" t="n">
        <f aca="false">(BN21/MAX(ABS(BN$18:BN$21)))+((BO21/MAX(ABS(BO$18:BO$21)))/50)+((BP21/MAX(ABS(BP$18:BP$21)))/100)</f>
        <v>0.330333333333333</v>
      </c>
      <c r="BT21" s="52" t="n">
        <f aca="false">RANK(BR21,BR18:BR21)</f>
        <v>4</v>
      </c>
      <c r="BU21" s="49" t="str">
        <f aca="true">OFFSET(BM18,MATCH(SMALL(BT18:BT21,ROW()-ROW(BT18)+1),BT18:BT21,0)-1,0)</f>
        <v>Japón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9</v>
      </c>
      <c r="BZ21" s="6" t="n">
        <f aca="false">SUMIF(BF$18:BF$23,BX21,BE$18:BE$23)+SUMIF(BI$18:BI$23,BX21,BJ$18:BJ$23)</f>
        <v>3</v>
      </c>
      <c r="CA21" s="6" t="n">
        <f aca="false">SUMIF(T18:T23,BX21,U18:U23)+SUMIF(X18:X23,BX21,W18:W23)</f>
        <v>6</v>
      </c>
      <c r="CB21" s="6" t="n">
        <f aca="false">CR21</f>
        <v>0.001</v>
      </c>
      <c r="CC21" s="53" t="n">
        <f aca="false">CD21+CB21</f>
        <v>1.031</v>
      </c>
      <c r="CD21" s="51" t="n">
        <f aca="false">(BY21/MAX(ABS(BY$18:BY$21)))+((BZ21/MAX(ABS(BZ$18:BZ$21)))/50)+((CA21/MAX(ABS(CA$18:CA$21)))/100)</f>
        <v>1.03</v>
      </c>
      <c r="CE21" s="52" t="n">
        <f aca="false">RANK(CC21,CC18:CC21)</f>
        <v>1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3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2</v>
      </c>
      <c r="V22" s="61" t="s">
        <v>38</v>
      </c>
      <c r="W22" s="31" t="n">
        <v>1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V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-2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2</v>
      </c>
      <c r="BE22" s="5" t="n">
        <f aca="false">U22-W22</f>
        <v>1</v>
      </c>
      <c r="BF22" s="6" t="str">
        <f aca="false">T22</f>
        <v>Estados Unidos</v>
      </c>
      <c r="BG22" s="6" t="n">
        <f aca="false">IF(AL22="V",3,IF(AL22="E",1,0))</f>
        <v>3</v>
      </c>
      <c r="BH22" s="6" t="n">
        <f aca="false">IF(AL22="V",0,IF(AL22="E",1,3))</f>
        <v>0</v>
      </c>
      <c r="BI22" s="6" t="str">
        <f aca="false">X22</f>
        <v>Alemania</v>
      </c>
      <c r="BJ22" s="6" t="n">
        <f aca="false">W22-U22</f>
        <v>-1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1</v>
      </c>
      <c r="E23" s="76" t="s">
        <v>38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-1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1</v>
      </c>
      <c r="BE23" s="5" t="n">
        <f aca="false">U23-W23</f>
        <v>1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-1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1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5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2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1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-1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6</v>
      </c>
      <c r="BO25" s="6" t="n">
        <f aca="false">SUMIF(AY$25:AY$30,BM25,AX$25:AX$30)+SUMIF(BB$25:BB$30,BM25,BC$25:BC$30)</f>
        <v>2</v>
      </c>
      <c r="BP25" s="6" t="n">
        <f aca="false">SUMIF(C25:C30,BM25,D25:D30)+SUMIF(G25:G30,BM25,F25:F30)</f>
        <v>6</v>
      </c>
      <c r="BQ25" s="6" t="n">
        <f aca="false">CM25</f>
        <v>0.004</v>
      </c>
      <c r="BR25" s="53" t="n">
        <f aca="false">BS25+BQ25</f>
        <v>0.685904761904762</v>
      </c>
      <c r="BS25" s="51" t="n">
        <f aca="false">(BN25/MAX(ABS(BN$25:BN$28)))+((BO25/MAX(ABS(BO$25:BO$28)))/50)+((BP25/MAX(ABS(BP$25:BP$28)))/100)</f>
        <v>0.681904761904762</v>
      </c>
      <c r="BT25" s="52" t="n">
        <f aca="false">RANK(BR25,BR25:BR28)</f>
        <v>2</v>
      </c>
      <c r="BU25" s="49" t="str">
        <f aca="true">OFFSET(BM25,MATCH(SMALL(BT25:BT28,ROW()-ROW(BT25)+1),BT25:BT28,0)-1,0)</f>
        <v>Italia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6</v>
      </c>
      <c r="BZ25" s="6" t="n">
        <f aca="false">SUMIF(BF$25:BF$30,BX25,BE$25:BE$30)+SUMIF(BI$25:BI$30,BX25,BJ$25:BJ$30)</f>
        <v>1</v>
      </c>
      <c r="CA25" s="6" t="n">
        <f aca="false">SUMIF(T25:T30,BX25,U25:U30)+SUMIF(X25:X30,BX25,W25:W30)</f>
        <v>6</v>
      </c>
      <c r="CB25" s="6" t="n">
        <f aca="false">CR25</f>
        <v>0.004</v>
      </c>
      <c r="CC25" s="53" t="n">
        <f aca="false">CD25+CB25</f>
        <v>0.682333333333333</v>
      </c>
      <c r="CD25" s="51" t="n">
        <f aca="false">(BY25/MAX(ABS(BY$25:BY$28)))+((BZ25/MAX(ABS(BZ$25:BZ$28)))/50)+((CA25/MAX(ABS(CA$25:CA$28)))/100)</f>
        <v>0.678333333333333</v>
      </c>
      <c r="CE25" s="52" t="n">
        <f aca="false">RANK(CC25,CC25:CC28)</f>
        <v>2</v>
      </c>
      <c r="CF25" s="49" t="str">
        <f aca="true">OFFSET(BX25,MATCH(SMALL(CE25:CE28,ROW()-ROW(CE25)+1),CE25:CE28,0)-1,0)</f>
        <v>Corea del Sur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1</v>
      </c>
      <c r="E26" s="61" t="s">
        <v>38</v>
      </c>
      <c r="F26" s="31" t="n">
        <v>2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3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5</v>
      </c>
      <c r="AK26" s="6" t="str">
        <f aca="false">IF(D26&gt;F26,"V",IF(D26=F26,"E","D"))</f>
        <v>D</v>
      </c>
      <c r="AL26" s="6" t="str">
        <f aca="false">IF(U26&gt;W26,"V",IF(U26=W26,"E","D"))</f>
        <v>D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2</v>
      </c>
      <c r="AR26" s="6" t="n">
        <f aca="false">IF(OR(AF26="",AH26=""),"",IF(AND(U26=AF26,W26=AH26),2,0))</f>
        <v>0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-2</v>
      </c>
      <c r="BF26" s="6" t="str">
        <f aca="false">T26</f>
        <v>Rusia</v>
      </c>
      <c r="BG26" s="6" t="n">
        <f aca="false">IF(AL26="V",3,IF(AL26="E",1,0))</f>
        <v>0</v>
      </c>
      <c r="BH26" s="6" t="n">
        <f aca="false">IF(AL26="V",0,IF(AL26="E",1,3))</f>
        <v>3</v>
      </c>
      <c r="BI26" s="6" t="str">
        <f aca="false">X26</f>
        <v>Corea del Sur</v>
      </c>
      <c r="BJ26" s="6" t="n">
        <f aca="false">W26-U26</f>
        <v>2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-6</v>
      </c>
      <c r="BP26" s="6" t="n">
        <f aca="false">SUMIF(C25:C30,BM26,D25:D30)+SUMIF(G25:G30,BM26,F25:F30)</f>
        <v>2</v>
      </c>
      <c r="BQ26" s="6" t="n">
        <f aca="false">CM26</f>
        <v>0.003</v>
      </c>
      <c r="BR26" s="53" t="n">
        <f aca="false">BS26+BQ26</f>
        <v>-0.0141428571428571</v>
      </c>
      <c r="BS26" s="51" t="n">
        <f aca="false">(BN26/MAX(ABS(BN$25:BN$28)))+((BO26/MAX(ABS(BO$25:BO$28)))/50)+((BP26/MAX(ABS(BP$25:BP$28)))/100)</f>
        <v>-0.0171428571428571</v>
      </c>
      <c r="BT26" s="52" t="n">
        <f aca="false">RANK(BR26,BR25:BR28)</f>
        <v>4</v>
      </c>
      <c r="BU26" s="49" t="str">
        <f aca="true">OFFSET(BM25,MATCH(SMALL(BT25:BT28,ROW()-ROW(BT25)+1),BT25:BT28,0)-1,0)</f>
        <v>Uruguay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3</v>
      </c>
      <c r="BZ26" s="6" t="n">
        <f aca="false">SUMIF(BF$25:BF$30,BX26,BE$25:BE$30)+SUMIF(BI$25:BI$30,BX26,BJ$25:BJ$30)</f>
        <v>-1</v>
      </c>
      <c r="CA26" s="6" t="n">
        <f aca="false">SUMIF(T25:T30,BX26,U25:U30)+SUMIF(X25:X30,BX26,W25:W30)</f>
        <v>5</v>
      </c>
      <c r="CB26" s="6" t="n">
        <f aca="false">CR26</f>
        <v>0.003</v>
      </c>
      <c r="CC26" s="53" t="n">
        <f aca="false">CD26+CB26</f>
        <v>0.336888888888889</v>
      </c>
      <c r="CD26" s="51" t="n">
        <f aca="false">(BY26/MAX(ABS(BY$25:BY$28)))+((BZ26/MAX(ABS(BZ$25:BZ$28)))/50)+((CA26/MAX(ABS(CA$25:CA$28)))/100)</f>
        <v>0.333888888888889</v>
      </c>
      <c r="CE26" s="52" t="n">
        <f aca="false">RANK(CC26,CC25:CC28)</f>
        <v>3</v>
      </c>
      <c r="CF26" s="49" t="str">
        <f aca="true">OFFSET(BX25,MATCH(SMALL(CE25:CE28,ROW()-ROW(CE25)+1),CE25:CE28,0)-1,0)</f>
        <v>Bélgica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1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3</v>
      </c>
      <c r="BO27" s="6" t="n">
        <f aca="false">SUMIF(AY$25:AY$30,BM27,AX$25:AX$30)+SUMIF(BB$25:BB$30,BM27,BC$25:BC$30)</f>
        <v>0</v>
      </c>
      <c r="BP27" s="6" t="n">
        <f aca="false">SUMIF(C25:C30,BM27,D25:D30)+SUMIF(G25:G30,BM27,F25:F30)</f>
        <v>4</v>
      </c>
      <c r="BQ27" s="6" t="n">
        <f aca="false">CM27</f>
        <v>0.002</v>
      </c>
      <c r="BR27" s="53" t="n">
        <f aca="false">BS27+BQ27</f>
        <v>0.341047619047619</v>
      </c>
      <c r="BS27" s="51" t="n">
        <f aca="false">(BN27/MAX(ABS(BN$25:BN$28)))+((BO27/MAX(ABS(BO$25:BO$28)))/50)+((BP27/MAX(ABS(BP$25:BP$28)))/100)</f>
        <v>0.339047619047619</v>
      </c>
      <c r="BT27" s="52" t="n">
        <f aca="false">RANK(BR27,BR25:BR28)</f>
        <v>3</v>
      </c>
      <c r="BU27" s="49" t="str">
        <f aca="true">OFFSET(BM25,MATCH(SMALL(BT25:BT28,ROW()-ROW(BT25)+1),BT25:BT28,0)-1,0)</f>
        <v>Inglaterra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0</v>
      </c>
      <c r="BZ27" s="6" t="n">
        <f aca="false">SUMIF(BF$25:BF$30,BX27,BE$25:BE$30)+SUMIF(BI$25:BI$30,BX27,BJ$25:BJ$30)</f>
        <v>-4</v>
      </c>
      <c r="CA27" s="6" t="n">
        <f aca="false">SUMIF(T25:T30,BX27,U25:U30)+SUMIF(X25:X30,BX27,W25:W30)</f>
        <v>3</v>
      </c>
      <c r="CB27" s="6" t="n">
        <f aca="false">CR27</f>
        <v>0.002</v>
      </c>
      <c r="CC27" s="53" t="n">
        <f aca="false">CD27+CB27</f>
        <v>-0.0146666666666667</v>
      </c>
      <c r="CD27" s="51" t="n">
        <f aca="false">(BY27/MAX(ABS(BY$25:BY$28)))+((BZ27/MAX(ABS(BZ$25:BZ$28)))/50)+((CA27/MAX(ABS(CA$25:CA$28)))/100)</f>
        <v>-0.0166666666666667</v>
      </c>
      <c r="CE27" s="52" t="n">
        <f aca="false">RANK(CC27,CC25:CC28)</f>
        <v>4</v>
      </c>
      <c r="CF27" s="49" t="str">
        <f aca="true">OFFSET(BX25,MATCH(SMALL(CE25:CE28,ROW()-ROW(CE25)+1),CE25:CE28,0)-1,0)</f>
        <v>Algeria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3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3</v>
      </c>
      <c r="V28" s="61" t="s">
        <v>38</v>
      </c>
      <c r="W28" s="31" t="n">
        <v>2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9</v>
      </c>
      <c r="BO28" s="6" t="n">
        <f aca="false">SUMIF(AY$25:AY$30,BM28,AX$25:AX$30)+SUMIF(BB$25:BB$30,BM28,BC$25:BC$30)</f>
        <v>4</v>
      </c>
      <c r="BP28" s="6" t="n">
        <f aca="false">SUMIF(C25:C30,BM28,D25:D30)+SUMIF(G25:G30,BM28,F25:F30)</f>
        <v>7</v>
      </c>
      <c r="BQ28" s="6" t="n">
        <f aca="false">CM28</f>
        <v>0.001</v>
      </c>
      <c r="BR28" s="53" t="n">
        <f aca="false">BS28+BQ28</f>
        <v>1.02433333333333</v>
      </c>
      <c r="BS28" s="51" t="n">
        <f aca="false">(BN28/MAX(ABS(BN$25:BN$28)))+((BO28/MAX(ABS(BO$25:BO$28)))/50)+((BP28/MAX(ABS(BP$25:BP$28)))/100)</f>
        <v>1.02333333333333</v>
      </c>
      <c r="BT28" s="52" t="n">
        <f aca="false">RANK(BR28,BR25:BR28)</f>
        <v>1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9</v>
      </c>
      <c r="BZ28" s="6" t="n">
        <f aca="false">SUMIF(BF$25:BF$30,BX28,BE$25:BE$30)+SUMIF(BI$25:BI$30,BX28,BJ$25:BJ$30)</f>
        <v>4</v>
      </c>
      <c r="CA28" s="6" t="n">
        <f aca="false">SUMIF(T25:T30,BX28,U25:U30)+SUMIF(X25:X30,BX28,W25:W30)</f>
        <v>9</v>
      </c>
      <c r="CB28" s="6" t="n">
        <f aca="false">CR28</f>
        <v>0.001</v>
      </c>
      <c r="CC28" s="53" t="n">
        <f aca="false">CD28+CB28</f>
        <v>1.031</v>
      </c>
      <c r="CD28" s="51" t="n">
        <f aca="false">(BY28/MAX(ABS(BY$25:BY$28)))+((BZ28/MAX(ABS(BZ$25:BZ$28)))/50)+((CA28/MAX(ABS(CA$25:CA$28)))/100)</f>
        <v>1.03</v>
      </c>
      <c r="CE28" s="52" t="n">
        <f aca="false">RANK(CC28,CC25:CC28)</f>
        <v>1</v>
      </c>
      <c r="CF28" s="49" t="str">
        <f aca="true">OFFSET(BX25,MATCH(SMALL(CE25:CE28,ROW()-ROW(CE25)+1),CE25:CE28,0)-1,0)</f>
        <v>Rusia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2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3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V</v>
      </c>
      <c r="AL29" s="6" t="str">
        <f aca="false">IF(U29&gt;W29,"V",IF(U29=W29,"E","D"))</f>
        <v>V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1</v>
      </c>
      <c r="AY29" s="6" t="str">
        <f aca="false">C29</f>
        <v>Italia</v>
      </c>
      <c r="AZ29" s="6" t="n">
        <f aca="false">IF(AK29="V",3,IF(AK29="E",1,0))</f>
        <v>3</v>
      </c>
      <c r="BA29" s="6" t="n">
        <f aca="false">IF(AK29="V",0,IF(AK29="E",1,3))</f>
        <v>0</v>
      </c>
      <c r="BB29" s="6" t="str">
        <f aca="false">G29</f>
        <v>Uruguay</v>
      </c>
      <c r="BC29" s="5" t="n">
        <f aca="false">F29-D29</f>
        <v>-1</v>
      </c>
      <c r="BE29" s="5" t="n">
        <f aca="false">U29-W29</f>
        <v>1</v>
      </c>
      <c r="BF29" s="6" t="str">
        <f aca="false">T29</f>
        <v>Corea del Sur</v>
      </c>
      <c r="BG29" s="6" t="n">
        <f aca="false">IF(AL29="V",3,IF(AL29="E",1,0))</f>
        <v>3</v>
      </c>
      <c r="BH29" s="6" t="n">
        <f aca="false">IF(AL29="V",0,IF(AL29="E",1,3))</f>
        <v>0</v>
      </c>
      <c r="BI29" s="6" t="str">
        <f aca="false">X29</f>
        <v>Bélgica</v>
      </c>
      <c r="BJ29" s="6" t="n">
        <f aca="false">W29-U29</f>
        <v>-1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2</v>
      </c>
      <c r="V30" s="61" t="s">
        <v>38</v>
      </c>
      <c r="W30" s="31" t="n">
        <v>1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V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1</v>
      </c>
      <c r="BF30" s="6" t="str">
        <f aca="false">T30</f>
        <v>Algeria</v>
      </c>
      <c r="BG30" s="6" t="n">
        <f aca="false">IF(AL30="V",3,IF(AL30="E",1,0))</f>
        <v>3</v>
      </c>
      <c r="BH30" s="6" t="n">
        <f aca="false">IF(AL30="V",0,IF(AL30="E",1,3))</f>
        <v>0</v>
      </c>
      <c r="BI30" s="6" t="str">
        <f aca="false">X30</f>
        <v>Rusia</v>
      </c>
      <c r="BJ30" s="6" t="n">
        <f aca="false">W30-U30</f>
        <v>-1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3</v>
      </c>
      <c r="P34" s="105" t="s">
        <v>38</v>
      </c>
      <c r="Q34" s="104" t="n">
        <v>2</v>
      </c>
      <c r="R34" s="106" t="str">
        <f aca="false">IF(F16="","",BU12)</f>
        <v>Chile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Colombia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2</v>
      </c>
      <c r="P35" s="61" t="s">
        <v>38</v>
      </c>
      <c r="Q35" s="115" t="n">
        <v>1</v>
      </c>
      <c r="R35" s="116" t="str">
        <f aca="false">IF(F30="","",BU26)</f>
        <v>Uruguay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V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Mexico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Italia</v>
      </c>
      <c r="D37" s="5"/>
      <c r="E37" s="5"/>
      <c r="F37" s="5"/>
      <c r="G37" s="5"/>
      <c r="H37" s="7"/>
      <c r="I37" s="7"/>
      <c r="J37" s="114" t="str">
        <f aca="false">IF(F30="","",BU25)</f>
        <v>Italia</v>
      </c>
      <c r="K37" s="114"/>
      <c r="L37" s="114"/>
      <c r="M37" s="114"/>
      <c r="N37" s="114"/>
      <c r="O37" s="115" t="n">
        <v>3</v>
      </c>
      <c r="P37" s="61" t="s">
        <v>38</v>
      </c>
      <c r="Q37" s="115" t="n">
        <v>2</v>
      </c>
      <c r="R37" s="116" t="str">
        <f aca="false">IF(F23="","",BU19)</f>
        <v>Costa de Marfil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Ecuador</v>
      </c>
      <c r="D38" s="5"/>
      <c r="E38" s="5"/>
      <c r="F38" s="5"/>
      <c r="G38" s="5"/>
      <c r="H38" s="7"/>
      <c r="I38" s="7"/>
      <c r="J38" s="114" t="str">
        <f aca="false">IF(W9="","",CF4)</f>
        <v>Ecuador</v>
      </c>
      <c r="K38" s="114"/>
      <c r="L38" s="114"/>
      <c r="M38" s="114"/>
      <c r="N38" s="114"/>
      <c r="O38" s="115" t="n">
        <v>2</v>
      </c>
      <c r="P38" s="61" t="s">
        <v>38</v>
      </c>
      <c r="Q38" s="115" t="n">
        <v>1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Estados Unidos</v>
      </c>
      <c r="D39" s="5"/>
      <c r="E39" s="5"/>
      <c r="F39" s="5"/>
      <c r="G39" s="5"/>
      <c r="H39" s="7"/>
      <c r="I39" s="7"/>
      <c r="J39" s="114" t="str">
        <f aca="false">IF(W23="","",CF18)</f>
        <v>Estados Unidos</v>
      </c>
      <c r="K39" s="114"/>
      <c r="L39" s="114"/>
      <c r="M39" s="114"/>
      <c r="N39" s="114"/>
      <c r="O39" s="115" t="n">
        <v>2</v>
      </c>
      <c r="P39" s="61" t="s">
        <v>38</v>
      </c>
      <c r="Q39" s="115" t="n">
        <v>1</v>
      </c>
      <c r="R39" s="116" t="str">
        <f aca="false">IF(W30="","",CF26)</f>
        <v>Bélgica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3</v>
      </c>
      <c r="P40" s="61" t="s">
        <v>38</v>
      </c>
      <c r="Q40" s="115" t="n">
        <v>1</v>
      </c>
      <c r="R40" s="116" t="str">
        <f aca="false">IF(W9="","",CF5)</f>
        <v>Honduras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Corea del Sur</v>
      </c>
      <c r="D41" s="5"/>
      <c r="E41" s="5"/>
      <c r="F41" s="5"/>
      <c r="G41" s="5"/>
      <c r="H41" s="7"/>
      <c r="I41" s="7"/>
      <c r="J41" s="118" t="str">
        <f aca="false">IF(W30="","",CF25)</f>
        <v>Corea del Sur</v>
      </c>
      <c r="K41" s="118"/>
      <c r="L41" s="118"/>
      <c r="M41" s="118"/>
      <c r="N41" s="118"/>
      <c r="O41" s="119" t="n">
        <v>2</v>
      </c>
      <c r="P41" s="120" t="s">
        <v>38</v>
      </c>
      <c r="Q41" s="119" t="n">
        <v>1</v>
      </c>
      <c r="R41" s="121" t="str">
        <f aca="false">IF(W23="","",CF19)</f>
        <v>Portugal</v>
      </c>
      <c r="S41" s="121"/>
      <c r="T41" s="121"/>
      <c r="U41" s="107"/>
      <c r="V41" s="108" t="s">
        <v>38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V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1</v>
      </c>
      <c r="R44" s="116" t="str">
        <f aca="false">C35</f>
        <v>Colombia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Estados Unidos</v>
      </c>
      <c r="D45" s="5"/>
      <c r="E45" s="5"/>
      <c r="F45" s="5"/>
      <c r="G45" s="5"/>
      <c r="H45" s="7"/>
      <c r="I45" s="7"/>
      <c r="J45" s="114" t="str">
        <f aca="false">C38</f>
        <v>Ecuador</v>
      </c>
      <c r="K45" s="114"/>
      <c r="L45" s="114"/>
      <c r="M45" s="114"/>
      <c r="N45" s="114"/>
      <c r="O45" s="115" t="n">
        <v>1</v>
      </c>
      <c r="P45" s="61" t="s">
        <v>38</v>
      </c>
      <c r="Q45" s="115" t="n">
        <v>2</v>
      </c>
      <c r="R45" s="116" t="str">
        <f aca="false">C39</f>
        <v>Estados Unidos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3</v>
      </c>
      <c r="P46" s="61" t="s">
        <v>38</v>
      </c>
      <c r="Q46" s="115" t="n">
        <v>2</v>
      </c>
      <c r="R46" s="116" t="str">
        <f aca="false">C37</f>
        <v>Italia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Corea del Sur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Estados Unidos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3</v>
      </c>
      <c r="P50" s="32" t="s">
        <v>38</v>
      </c>
      <c r="Q50" s="31" t="n">
        <v>0</v>
      </c>
      <c r="R50" s="129" t="str">
        <f aca="false">C45</f>
        <v>Estados Unidos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España</v>
      </c>
      <c r="D51" s="5" t="str">
        <f aca="false">IF(O51="","",IF(O51&gt;Q51,R51,IF(AND(O51=Q51,U51&gt;W51),R51,J51)))</f>
        <v>Argentina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2</v>
      </c>
      <c r="P51" s="120" t="s">
        <v>38</v>
      </c>
      <c r="Q51" s="119" t="n">
        <v>0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V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Argentina</v>
      </c>
      <c r="D54" s="5" t="str">
        <f aca="false">IF(O54="","",IF(O54&gt;Q54,R54,IF(AND(O54=Q54,U54&gt;W54),R54,J54)))</f>
        <v>Estados Unidos</v>
      </c>
      <c r="E54" s="5"/>
      <c r="F54" s="5"/>
      <c r="G54" s="5"/>
      <c r="H54" s="92"/>
      <c r="I54" s="92"/>
      <c r="J54" s="132" t="str">
        <f aca="false">D50</f>
        <v>Estados Unidos</v>
      </c>
      <c r="K54" s="132"/>
      <c r="L54" s="132"/>
      <c r="M54" s="132"/>
      <c r="N54" s="132"/>
      <c r="O54" s="133" t="n">
        <v>1</v>
      </c>
      <c r="P54" s="134" t="s">
        <v>38</v>
      </c>
      <c r="Q54" s="133" t="n">
        <v>2</v>
      </c>
      <c r="R54" s="135" t="str">
        <f aca="false">D51</f>
        <v>Argentina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D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España</v>
      </c>
      <c r="D57" s="5" t="str">
        <f aca="false">IF(O57="","",IF(O57&gt;Q57,R57,IF(AND(O57=Q57,U57&gt;W57),R57,J57)))</f>
        <v>Brasil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1</v>
      </c>
      <c r="P57" s="134" t="s">
        <v>38</v>
      </c>
      <c r="Q57" s="133" t="n">
        <v>2</v>
      </c>
      <c r="R57" s="135" t="str">
        <f aca="false">C51</f>
        <v>España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D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España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Brasil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Argentina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Estados Unidos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cp:lastModifiedBy>Demostenes Garcia</cp:lastModifiedBy>
  <dcterms:modified xsi:type="dcterms:W3CDTF">2014-06-19T09:34:18Z</dcterms:modified>
  <cp:revision>0</cp:revision>
</cp:coreProperties>
</file>