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3395" windowHeight="12075" activeTab="3"/>
  </bookViews>
  <sheets>
    <sheet name="Plan1 (2)" sheetId="4" r:id="rId1"/>
    <sheet name="Plan1" sheetId="1" r:id="rId2"/>
    <sheet name="Plan2" sheetId="2" r:id="rId3"/>
    <sheet name="Plan3" sheetId="3" r:id="rId4"/>
  </sheets>
  <calcPr calcId="145621"/>
</workbook>
</file>

<file path=xl/calcChain.xml><?xml version="1.0" encoding="utf-8"?>
<calcChain xmlns="http://schemas.openxmlformats.org/spreadsheetml/2006/main">
  <c r="N31" i="3" l="1"/>
  <c r="J31" i="3"/>
  <c r="F31" i="3"/>
  <c r="J12" i="3"/>
  <c r="I12" i="3"/>
  <c r="E10" i="3"/>
  <c r="G10" i="3" s="1"/>
  <c r="I11" i="2"/>
  <c r="H11" i="2"/>
  <c r="I5" i="3" l="1"/>
  <c r="J5" i="3"/>
  <c r="K5" i="3" s="1"/>
  <c r="J37" i="2"/>
  <c r="F20" i="2"/>
  <c r="F21" i="2"/>
  <c r="F22" i="2"/>
  <c r="F23" i="2"/>
  <c r="F24" i="2"/>
  <c r="F25" i="2"/>
  <c r="F26" i="2"/>
  <c r="F27" i="2"/>
  <c r="F28" i="2"/>
  <c r="F19" i="2"/>
  <c r="F18" i="2"/>
  <c r="F17" i="2"/>
  <c r="L21" i="2"/>
  <c r="L22" i="2"/>
  <c r="L23" i="2"/>
  <c r="L24" i="2"/>
  <c r="L25" i="2"/>
  <c r="L26" i="2"/>
  <c r="L27" i="2"/>
  <c r="L28" i="2"/>
  <c r="L20" i="2"/>
  <c r="L19" i="2"/>
  <c r="L18" i="2"/>
  <c r="L17" i="2"/>
  <c r="P30" i="2"/>
  <c r="Q28" i="2"/>
  <c r="Q27" i="2"/>
  <c r="Q26" i="2"/>
  <c r="Q25" i="2"/>
  <c r="Q24" i="2"/>
  <c r="Q23" i="2"/>
  <c r="Q22" i="2"/>
  <c r="R21" i="2"/>
  <c r="Q21" i="2"/>
  <c r="Q20" i="2"/>
  <c r="Q19" i="2"/>
  <c r="R18" i="2"/>
  <c r="Q18" i="2"/>
  <c r="R17" i="2"/>
  <c r="R30" i="2" s="1"/>
  <c r="J30" i="2"/>
  <c r="D30" i="2"/>
  <c r="M47" i="2"/>
  <c r="M48" i="2"/>
  <c r="M49" i="2"/>
  <c r="M50" i="2"/>
  <c r="M51" i="2"/>
  <c r="M52" i="2"/>
  <c r="M53" i="2"/>
  <c r="M54" i="2"/>
  <c r="M55" i="2"/>
  <c r="M46" i="2"/>
  <c r="M45" i="2"/>
  <c r="M44" i="2"/>
  <c r="X57" i="2"/>
  <c r="W57" i="2"/>
  <c r="W59" i="2" s="1"/>
  <c r="J60" i="2"/>
  <c r="K60" i="2" s="1"/>
  <c r="R60" i="2" s="1"/>
  <c r="Q17" i="2" l="1"/>
  <c r="Q30" i="2" s="1"/>
  <c r="E30" i="2"/>
  <c r="F30" i="2"/>
  <c r="R57" i="2"/>
  <c r="K57" i="2"/>
  <c r="D9" i="2"/>
  <c r="F9" i="2" s="1"/>
  <c r="D38" i="4"/>
  <c r="H18" i="4"/>
  <c r="F17" i="4"/>
  <c r="E48" i="4"/>
  <c r="E47" i="4"/>
  <c r="H35" i="4"/>
  <c r="J35" i="4" s="1"/>
  <c r="H34" i="4"/>
  <c r="J34" i="4" s="1"/>
  <c r="H33" i="4"/>
  <c r="J33" i="4" s="1"/>
  <c r="H16" i="4"/>
  <c r="F35" i="4"/>
  <c r="F34" i="4"/>
  <c r="F33" i="4"/>
  <c r="H21" i="4"/>
  <c r="J21" i="4" s="1"/>
  <c r="B31" i="4"/>
  <c r="D27" i="4"/>
  <c r="D26" i="4"/>
  <c r="D25" i="4"/>
  <c r="D24" i="4"/>
  <c r="D23" i="4"/>
  <c r="D22" i="4"/>
  <c r="D21" i="4"/>
  <c r="F16" i="4"/>
  <c r="F15" i="4"/>
  <c r="F14" i="4"/>
  <c r="F13" i="4"/>
  <c r="H13" i="4" s="1"/>
  <c r="F12" i="4"/>
  <c r="F8" i="4"/>
  <c r="F7" i="4"/>
  <c r="F6" i="4"/>
  <c r="F5" i="4"/>
  <c r="F4" i="4"/>
  <c r="G30" i="1"/>
  <c r="I28" i="1"/>
  <c r="I27" i="1"/>
  <c r="I26" i="1"/>
  <c r="I25" i="1"/>
  <c r="I24" i="1"/>
  <c r="I23" i="1"/>
  <c r="I22" i="1"/>
  <c r="E24" i="1"/>
  <c r="E25" i="1"/>
  <c r="E26" i="1"/>
  <c r="E27" i="1"/>
  <c r="E28" i="1"/>
  <c r="E23" i="1"/>
  <c r="E22" i="1"/>
  <c r="C30" i="1"/>
  <c r="I14" i="1"/>
  <c r="I19" i="1"/>
  <c r="I17" i="1"/>
  <c r="G17" i="1"/>
  <c r="G16" i="1"/>
  <c r="G15" i="1"/>
  <c r="G14" i="1"/>
  <c r="G13" i="1"/>
  <c r="G8" i="1"/>
  <c r="G7" i="1"/>
  <c r="G6" i="1"/>
  <c r="G5" i="1"/>
  <c r="G4" i="1"/>
  <c r="G10" i="1" s="1"/>
  <c r="I34" i="2" l="1"/>
  <c r="F33" i="2"/>
  <c r="T57" i="2"/>
  <c r="F36" i="4"/>
  <c r="E38" i="4" s="1"/>
  <c r="F38" i="4" s="1"/>
  <c r="F22" i="4" s="1"/>
  <c r="F10" i="4"/>
  <c r="E50" i="4"/>
  <c r="F50" i="4" s="1"/>
  <c r="D31" i="4"/>
  <c r="F18" i="4"/>
  <c r="I30" i="1"/>
  <c r="E30" i="1"/>
  <c r="G19" i="1"/>
  <c r="H22" i="4" l="1"/>
  <c r="H28" i="4" s="1"/>
  <c r="J28" i="4" s="1"/>
  <c r="E26" i="4" l="1"/>
  <c r="E27" i="4"/>
  <c r="L30" i="2"/>
  <c r="K30" i="2"/>
  <c r="J34" i="2" l="1"/>
  <c r="K34" i="2" s="1"/>
  <c r="I37" i="2"/>
</calcChain>
</file>

<file path=xl/sharedStrings.xml><?xml version="1.0" encoding="utf-8"?>
<sst xmlns="http://schemas.openxmlformats.org/spreadsheetml/2006/main" count="71" uniqueCount="24">
  <si>
    <t>Entrada</t>
  </si>
  <si>
    <t>Mensais</t>
  </si>
  <si>
    <t>Anuais</t>
  </si>
  <si>
    <t>Habite-se</t>
  </si>
  <si>
    <t>Financiamento</t>
  </si>
  <si>
    <t>Entrada Ap - 48m - 4 Andar</t>
  </si>
  <si>
    <t>Entrada Ap - 39m - 5 Andar</t>
  </si>
  <si>
    <t xml:space="preserve">  </t>
  </si>
  <si>
    <t xml:space="preserve"> </t>
  </si>
  <si>
    <t xml:space="preserve">    </t>
  </si>
  <si>
    <t>bar</t>
  </si>
  <si>
    <t>DJ</t>
  </si>
  <si>
    <t xml:space="preserve">Sem </t>
  </si>
  <si>
    <t>Mês</t>
  </si>
  <si>
    <t>Antiga</t>
  </si>
  <si>
    <t>Nova</t>
  </si>
  <si>
    <t>Diferença</t>
  </si>
  <si>
    <t>2018 -2019</t>
  </si>
  <si>
    <t>2019 - 2020</t>
  </si>
  <si>
    <t>2020 - 2021</t>
  </si>
  <si>
    <t>2018 - 2019</t>
  </si>
  <si>
    <t>Valor Maximo</t>
  </si>
  <si>
    <t>Valor Minimo</t>
  </si>
  <si>
    <t>2019 -2020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</si>
</sst>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2" tint="-9.9978637043366805E-2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1">
    <xf numFmtId="0" fontId="0" fillId="0" borderId="0" xfId="0"/>
    <xf numFmtId="44" fontId="0" fillId="0" borderId="0" xfId="2" applyFont="1"/>
    <xf numFmtId="44" fontId="0" fillId="0" borderId="0" xfId="0" applyNumberFormat="1"/>
    <xf numFmtId="0" fontId="0" fillId="0" borderId="1" xfId="0" applyBorder="1"/>
    <xf numFmtId="44" fontId="0" fillId="0" borderId="1" xfId="2" applyFont="1" applyBorder="1"/>
    <xf numFmtId="44" fontId="0" fillId="0" borderId="1" xfId="0" applyNumberFormat="1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1" applyNumberFormat="1" applyFont="1"/>
    <xf numFmtId="44" fontId="0" fillId="0" borderId="0" xfId="2" applyFont="1" applyBorder="1"/>
    <xf numFmtId="0" fontId="0" fillId="0" borderId="0" xfId="0" applyBorder="1" applyAlignment="1">
      <alignment horizontal="center"/>
    </xf>
    <xf numFmtId="44" fontId="0" fillId="0" borderId="0" xfId="0" applyNumberFormat="1" applyBorder="1"/>
    <xf numFmtId="17" fontId="0" fillId="0" borderId="0" xfId="0" applyNumberFormat="1"/>
    <xf numFmtId="0" fontId="0" fillId="0" borderId="0" xfId="2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44" fontId="0" fillId="0" borderId="2" xfId="0" applyNumberFormat="1" applyBorder="1"/>
    <xf numFmtId="0" fontId="0" fillId="0" borderId="3" xfId="0" applyFill="1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 applyAlignment="1">
      <alignment horizontal="center" vertical="top"/>
    </xf>
    <xf numFmtId="44" fontId="2" fillId="2" borderId="1" xfId="2" applyFont="1" applyFill="1" applyBorder="1"/>
    <xf numFmtId="44" fontId="2" fillId="2" borderId="14" xfId="0" applyNumberFormat="1" applyFont="1" applyFill="1" applyBorder="1"/>
    <xf numFmtId="44" fontId="2" fillId="2" borderId="1" xfId="0" applyNumberFormat="1" applyFont="1" applyFill="1" applyBorder="1"/>
    <xf numFmtId="44" fontId="3" fillId="2" borderId="7" xfId="2" applyFont="1" applyFill="1" applyBorder="1"/>
    <xf numFmtId="44" fontId="3" fillId="2" borderId="8" xfId="2" applyFont="1" applyFill="1" applyBorder="1"/>
    <xf numFmtId="44" fontId="3" fillId="2" borderId="9" xfId="2" applyFont="1" applyFill="1" applyBorder="1"/>
    <xf numFmtId="44" fontId="3" fillId="2" borderId="1" xfId="2" applyFont="1" applyFill="1" applyBorder="1"/>
    <xf numFmtId="44" fontId="4" fillId="2" borderId="1" xfId="2" applyFont="1" applyFill="1" applyBorder="1"/>
    <xf numFmtId="44" fontId="5" fillId="2" borderId="13" xfId="0" applyNumberFormat="1" applyFont="1" applyFill="1" applyBorder="1"/>
    <xf numFmtId="0" fontId="4" fillId="2" borderId="1" xfId="0" applyFont="1" applyFill="1" applyBorder="1"/>
    <xf numFmtId="17" fontId="2" fillId="2" borderId="1" xfId="0" applyNumberFormat="1" applyFont="1" applyFill="1" applyBorder="1"/>
    <xf numFmtId="44" fontId="7" fillId="3" borderId="1" xfId="2" applyFont="1" applyFill="1" applyBorder="1"/>
    <xf numFmtId="44" fontId="2" fillId="4" borderId="1" xfId="2" applyFont="1" applyFill="1" applyBorder="1"/>
    <xf numFmtId="44" fontId="6" fillId="5" borderId="4" xfId="2" applyFont="1" applyFill="1" applyBorder="1"/>
    <xf numFmtId="44" fontId="6" fillId="5" borderId="4" xfId="0" applyNumberFormat="1" applyFont="1" applyFill="1" applyBorder="1"/>
    <xf numFmtId="44" fontId="3" fillId="6" borderId="1" xfId="2" applyFont="1" applyFill="1" applyBorder="1"/>
    <xf numFmtId="0" fontId="4" fillId="0" borderId="0" xfId="0" applyFont="1" applyAlignment="1">
      <alignment horizontal="center"/>
    </xf>
    <xf numFmtId="0" fontId="0" fillId="0" borderId="0" xfId="2" applyNumberFormat="1" applyFont="1" applyFill="1" applyBorder="1"/>
    <xf numFmtId="0" fontId="3" fillId="0" borderId="0" xfId="2" applyNumberFormat="1" applyFont="1" applyAlignment="1">
      <alignment horizontal="center"/>
    </xf>
    <xf numFmtId="0" fontId="2" fillId="0" borderId="0" xfId="2" applyNumberFormat="1" applyFont="1" applyAlignment="1">
      <alignment horizontal="center"/>
    </xf>
    <xf numFmtId="0" fontId="7" fillId="0" borderId="0" xfId="2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7" fillId="0" borderId="0" xfId="0" applyNumberFormat="1" applyFont="1" applyAlignment="1">
      <alignment horizontal="center"/>
    </xf>
    <xf numFmtId="44" fontId="6" fillId="5" borderId="0" xfId="2" applyFont="1" applyFill="1" applyBorder="1"/>
    <xf numFmtId="44" fontId="7" fillId="7" borderId="1" xfId="2" applyFont="1" applyFill="1" applyBorder="1"/>
    <xf numFmtId="44" fontId="2" fillId="7" borderId="1" xfId="2" applyFont="1" applyFill="1" applyBorder="1"/>
    <xf numFmtId="44" fontId="3" fillId="7" borderId="1" xfId="2" applyFont="1" applyFill="1" applyBorder="1"/>
    <xf numFmtId="0" fontId="2" fillId="2" borderId="0" xfId="0" applyFont="1" applyFill="1" applyBorder="1" applyAlignment="1">
      <alignment horizontal="center"/>
    </xf>
    <xf numFmtId="44" fontId="3" fillId="2" borderId="0" xfId="2" applyFont="1" applyFill="1" applyBorder="1"/>
    <xf numFmtId="44" fontId="3" fillId="2" borderId="13" xfId="2" applyFont="1" applyFill="1" applyBorder="1"/>
    <xf numFmtId="44" fontId="6" fillId="5" borderId="1" xfId="2" applyFont="1" applyFill="1" applyBorder="1"/>
    <xf numFmtId="0" fontId="0" fillId="8" borderId="24" xfId="0" applyFill="1" applyBorder="1"/>
    <xf numFmtId="0" fontId="2" fillId="8" borderId="25" xfId="0" applyFont="1" applyFill="1" applyBorder="1" applyAlignment="1">
      <alignment horizontal="center"/>
    </xf>
    <xf numFmtId="0" fontId="2" fillId="8" borderId="26" xfId="0" applyFont="1" applyFill="1" applyBorder="1" applyAlignment="1">
      <alignment horizontal="center"/>
    </xf>
    <xf numFmtId="44" fontId="2" fillId="9" borderId="1" xfId="2" applyFont="1" applyFill="1" applyBorder="1"/>
    <xf numFmtId="44" fontId="3" fillId="9" borderId="18" xfId="2" applyFont="1" applyFill="1" applyBorder="1"/>
    <xf numFmtId="44" fontId="3" fillId="2" borderId="18" xfId="2" applyFont="1" applyFill="1" applyBorder="1"/>
    <xf numFmtId="0" fontId="3" fillId="10" borderId="22" xfId="0" applyNumberFormat="1" applyFont="1" applyFill="1" applyBorder="1" applyAlignment="1">
      <alignment horizontal="center"/>
    </xf>
    <xf numFmtId="44" fontId="2" fillId="10" borderId="15" xfId="2" applyFont="1" applyFill="1" applyBorder="1"/>
    <xf numFmtId="44" fontId="3" fillId="10" borderId="23" xfId="2" applyFont="1" applyFill="1" applyBorder="1"/>
    <xf numFmtId="0" fontId="3" fillId="10" borderId="17" xfId="2" applyNumberFormat="1" applyFont="1" applyFill="1" applyBorder="1" applyAlignment="1">
      <alignment horizontal="center"/>
    </xf>
    <xf numFmtId="44" fontId="2" fillId="10" borderId="1" xfId="2" applyFont="1" applyFill="1" applyBorder="1"/>
    <xf numFmtId="44" fontId="3" fillId="10" borderId="18" xfId="2" applyFont="1" applyFill="1" applyBorder="1"/>
    <xf numFmtId="0" fontId="3" fillId="10" borderId="17" xfId="0" applyNumberFormat="1" applyFont="1" applyFill="1" applyBorder="1" applyAlignment="1">
      <alignment horizontal="center"/>
    </xf>
    <xf numFmtId="0" fontId="7" fillId="2" borderId="17" xfId="2" applyNumberFormat="1" applyFont="1" applyFill="1" applyBorder="1" applyAlignment="1">
      <alignment horizontal="center"/>
    </xf>
    <xf numFmtId="44" fontId="0" fillId="2" borderId="18" xfId="0" applyNumberFormat="1" applyFill="1" applyBorder="1"/>
    <xf numFmtId="0" fontId="7" fillId="2" borderId="17" xfId="0" applyNumberFormat="1" applyFont="1" applyFill="1" applyBorder="1" applyAlignment="1">
      <alignment horizontal="center"/>
    </xf>
    <xf numFmtId="44" fontId="2" fillId="9" borderId="20" xfId="2" applyFont="1" applyFill="1" applyBorder="1"/>
    <xf numFmtId="44" fontId="3" fillId="9" borderId="20" xfId="2" applyFont="1" applyFill="1" applyBorder="1"/>
    <xf numFmtId="44" fontId="3" fillId="9" borderId="21" xfId="2" applyFont="1" applyFill="1" applyBorder="1"/>
    <xf numFmtId="17" fontId="2" fillId="10" borderId="15" xfId="0" applyNumberFormat="1" applyFont="1" applyFill="1" applyBorder="1" applyAlignment="1">
      <alignment horizontal="center"/>
    </xf>
    <xf numFmtId="17" fontId="2" fillId="10" borderId="1" xfId="0" applyNumberFormat="1" applyFont="1" applyFill="1" applyBorder="1" applyAlignment="1">
      <alignment horizontal="center"/>
    </xf>
    <xf numFmtId="17" fontId="2" fillId="2" borderId="1" xfId="0" applyNumberFormat="1" applyFont="1" applyFill="1" applyBorder="1" applyAlignment="1">
      <alignment horizontal="center"/>
    </xf>
    <xf numFmtId="17" fontId="2" fillId="9" borderId="1" xfId="0" applyNumberFormat="1" applyFont="1" applyFill="1" applyBorder="1" applyAlignment="1">
      <alignment horizontal="center"/>
    </xf>
    <xf numFmtId="17" fontId="2" fillId="9" borderId="20" xfId="0" applyNumberFormat="1" applyFont="1" applyFill="1" applyBorder="1" applyAlignment="1">
      <alignment horizontal="center"/>
    </xf>
    <xf numFmtId="44" fontId="9" fillId="10" borderId="1" xfId="2" applyFont="1" applyFill="1" applyBorder="1"/>
    <xf numFmtId="44" fontId="9" fillId="2" borderId="1" xfId="2" applyFont="1" applyFill="1" applyBorder="1"/>
    <xf numFmtId="0" fontId="4" fillId="9" borderId="17" xfId="2" applyNumberFormat="1" applyFont="1" applyFill="1" applyBorder="1" applyAlignment="1">
      <alignment horizontal="center"/>
    </xf>
    <xf numFmtId="0" fontId="4" fillId="9" borderId="19" xfId="2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9" borderId="5" xfId="0" applyFont="1" applyFill="1" applyBorder="1" applyAlignment="1">
      <alignment horizontal="center"/>
    </xf>
    <xf numFmtId="0" fontId="8" fillId="9" borderId="16" xfId="0" applyFont="1" applyFill="1" applyBorder="1" applyAlignment="1">
      <alignment horizontal="center"/>
    </xf>
    <xf numFmtId="0" fontId="8" fillId="9" borderId="6" xfId="0" applyFont="1" applyFill="1" applyBorder="1" applyAlignment="1">
      <alignment horizontal="center"/>
    </xf>
    <xf numFmtId="0" fontId="2" fillId="0" borderId="27" xfId="0" applyFont="1" applyBorder="1" applyAlignment="1"/>
    <xf numFmtId="0" fontId="2" fillId="0" borderId="0" xfId="0" applyFont="1"/>
    <xf numFmtId="44" fontId="2" fillId="0" borderId="0" xfId="0" applyNumberFormat="1" applyFont="1"/>
    <xf numFmtId="44" fontId="3" fillId="0" borderId="0" xfId="0" applyNumberFormat="1" applyFont="1"/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50"/>
  <sheetViews>
    <sheetView topLeftCell="A10" workbookViewId="0">
      <selection activeCell="D39" sqref="D39"/>
    </sheetView>
  </sheetViews>
  <sheetFormatPr defaultRowHeight="15" x14ac:dyDescent="0.25"/>
  <cols>
    <col min="2" max="2" width="13.28515625" bestFit="1" customWidth="1"/>
    <col min="3" max="4" width="14.28515625" bestFit="1" customWidth="1"/>
    <col min="5" max="5" width="13.28515625" bestFit="1" customWidth="1"/>
    <col min="6" max="6" width="14.28515625" bestFit="1" customWidth="1"/>
    <col min="7" max="7" width="14.42578125" customWidth="1"/>
    <col min="8" max="8" width="13.140625" customWidth="1"/>
    <col min="9" max="9" width="6" customWidth="1"/>
    <col min="10" max="10" width="12.140625" bestFit="1" customWidth="1"/>
    <col min="12" max="12" width="10.5703125" bestFit="1" customWidth="1"/>
  </cols>
  <sheetData>
    <row r="4" spans="3:8" x14ac:dyDescent="0.25">
      <c r="C4" s="6" t="s">
        <v>0</v>
      </c>
      <c r="D4" s="4">
        <v>14369.76</v>
      </c>
      <c r="E4" s="3">
        <v>1</v>
      </c>
      <c r="F4" s="5">
        <f>E4*D4</f>
        <v>14369.76</v>
      </c>
    </row>
    <row r="5" spans="3:8" x14ac:dyDescent="0.25">
      <c r="C5" s="6" t="s">
        <v>1</v>
      </c>
      <c r="D5" s="4">
        <v>695</v>
      </c>
      <c r="E5" s="3">
        <v>38</v>
      </c>
      <c r="F5" s="5">
        <f>E5*D5</f>
        <v>26410</v>
      </c>
    </row>
    <row r="6" spans="3:8" x14ac:dyDescent="0.25">
      <c r="C6" s="6" t="s">
        <v>2</v>
      </c>
      <c r="D6" s="4">
        <v>7600</v>
      </c>
      <c r="E6" s="3">
        <v>2</v>
      </c>
      <c r="F6" s="5">
        <f>E6*D6</f>
        <v>15200</v>
      </c>
    </row>
    <row r="7" spans="3:8" x14ac:dyDescent="0.25">
      <c r="C7" s="6" t="s">
        <v>3</v>
      </c>
      <c r="D7" s="4">
        <v>2020.24</v>
      </c>
      <c r="E7" s="3">
        <v>1</v>
      </c>
      <c r="F7" s="5">
        <f>E7*D7</f>
        <v>2020.24</v>
      </c>
    </row>
    <row r="8" spans="3:8" x14ac:dyDescent="0.25">
      <c r="C8" s="6" t="s">
        <v>4</v>
      </c>
      <c r="D8" s="4">
        <v>184000</v>
      </c>
      <c r="E8" s="3">
        <v>1</v>
      </c>
      <c r="F8" s="5">
        <f>E8*D8</f>
        <v>184000</v>
      </c>
    </row>
    <row r="9" spans="3:8" x14ac:dyDescent="0.25">
      <c r="D9" s="1"/>
    </row>
    <row r="10" spans="3:8" x14ac:dyDescent="0.25">
      <c r="D10" s="1"/>
      <c r="F10" s="5">
        <f>SUM(F4:F8)</f>
        <v>242000</v>
      </c>
    </row>
    <row r="12" spans="3:8" x14ac:dyDescent="0.25">
      <c r="C12" s="6" t="s">
        <v>0</v>
      </c>
      <c r="D12" s="4">
        <v>14369.76</v>
      </c>
      <c r="E12" s="3">
        <v>1</v>
      </c>
      <c r="F12" s="5">
        <f>E12*D12</f>
        <v>14369.76</v>
      </c>
      <c r="G12" s="1"/>
    </row>
    <row r="13" spans="3:8" x14ac:dyDescent="0.25">
      <c r="C13" s="6" t="s">
        <v>1</v>
      </c>
      <c r="D13" s="4">
        <v>695</v>
      </c>
      <c r="E13" s="3">
        <v>30</v>
      </c>
      <c r="F13" s="5">
        <f>E13*D13</f>
        <v>20850</v>
      </c>
      <c r="G13" s="1">
        <v>26410</v>
      </c>
      <c r="H13" s="2">
        <f>F13-G13</f>
        <v>-5560</v>
      </c>
    </row>
    <row r="14" spans="3:8" x14ac:dyDescent="0.25">
      <c r="C14" s="6" t="s">
        <v>2</v>
      </c>
      <c r="D14" s="4">
        <v>7600</v>
      </c>
      <c r="E14" s="3">
        <v>2</v>
      </c>
      <c r="F14" s="5">
        <f>E14*D14</f>
        <v>15200</v>
      </c>
      <c r="G14" s="1"/>
    </row>
    <row r="15" spans="3:8" x14ac:dyDescent="0.25">
      <c r="C15" s="6" t="s">
        <v>3</v>
      </c>
      <c r="D15" s="4">
        <v>2020.24</v>
      </c>
      <c r="E15" s="3">
        <v>1</v>
      </c>
      <c r="F15" s="5">
        <f>E15*D15</f>
        <v>2020.24</v>
      </c>
      <c r="G15" s="1"/>
    </row>
    <row r="16" spans="3:8" x14ac:dyDescent="0.25">
      <c r="C16" s="6" t="s">
        <v>4</v>
      </c>
      <c r="D16" s="4">
        <v>184000</v>
      </c>
      <c r="E16" s="3">
        <v>1</v>
      </c>
      <c r="F16" s="5">
        <f>E16*D16</f>
        <v>184000</v>
      </c>
      <c r="G16" s="1">
        <v>120000</v>
      </c>
      <c r="H16" s="2">
        <f>F16-G16</f>
        <v>64000</v>
      </c>
    </row>
    <row r="17" spans="2:10" x14ac:dyDescent="0.25">
      <c r="D17" s="1">
        <v>9260</v>
      </c>
      <c r="E17" s="17">
        <v>1</v>
      </c>
      <c r="F17" s="2">
        <f>D17*E17</f>
        <v>9260</v>
      </c>
    </row>
    <row r="18" spans="2:10" x14ac:dyDescent="0.25">
      <c r="D18" s="1"/>
      <c r="F18" s="5">
        <f>SUM(F12:F16)</f>
        <v>236440</v>
      </c>
      <c r="H18" s="1">
        <f>F16-(G16+F17)</f>
        <v>54740</v>
      </c>
    </row>
    <row r="19" spans="2:10" x14ac:dyDescent="0.25">
      <c r="C19" s="1">
        <v>14369.76</v>
      </c>
      <c r="D19" s="1"/>
      <c r="G19" s="1">
        <v>10340</v>
      </c>
    </row>
    <row r="20" spans="2:10" x14ac:dyDescent="0.25">
      <c r="B20" s="83" t="s">
        <v>5</v>
      </c>
      <c r="C20" s="83"/>
      <c r="D20" s="83"/>
      <c r="F20" s="83"/>
      <c r="G20" s="83"/>
      <c r="H20" s="83"/>
    </row>
    <row r="21" spans="2:10" x14ac:dyDescent="0.25">
      <c r="B21" s="4">
        <v>969.76</v>
      </c>
      <c r="C21" s="8">
        <v>1</v>
      </c>
      <c r="D21" s="5">
        <f>B21/2</f>
        <v>484.88</v>
      </c>
      <c r="F21" s="4">
        <v>26410</v>
      </c>
      <c r="G21" s="8">
        <v>32</v>
      </c>
      <c r="H21" s="5">
        <f>F21/G21</f>
        <v>825.3125</v>
      </c>
      <c r="I21" s="8">
        <v>2</v>
      </c>
      <c r="J21" s="5">
        <f>H21/I21</f>
        <v>412.65625</v>
      </c>
    </row>
    <row r="22" spans="2:10" x14ac:dyDescent="0.25">
      <c r="B22" s="4">
        <v>1800</v>
      </c>
      <c r="C22" s="8">
        <v>2</v>
      </c>
      <c r="D22" s="5">
        <f>B22/2</f>
        <v>900</v>
      </c>
      <c r="F22" s="4">
        <f>F38</f>
        <v>32960.239999999998</v>
      </c>
      <c r="G22" s="8">
        <v>32</v>
      </c>
      <c r="H22" s="5">
        <f>F22/G22</f>
        <v>1030.0074999999999</v>
      </c>
      <c r="I22" s="7"/>
    </row>
    <row r="23" spans="2:10" x14ac:dyDescent="0.25">
      <c r="B23" s="4">
        <v>2400</v>
      </c>
      <c r="C23" s="8">
        <v>3</v>
      </c>
      <c r="D23" s="5">
        <f t="shared" ref="D23:D27" si="0">B23/2</f>
        <v>1200</v>
      </c>
      <c r="F23" s="4"/>
      <c r="G23" s="8"/>
      <c r="H23" s="5"/>
      <c r="I23" s="7"/>
    </row>
    <row r="24" spans="2:10" x14ac:dyDescent="0.25">
      <c r="B24" s="4">
        <v>3000</v>
      </c>
      <c r="C24" s="8">
        <v>4</v>
      </c>
      <c r="D24" s="5">
        <f t="shared" si="0"/>
        <v>1500</v>
      </c>
      <c r="F24" s="4"/>
      <c r="G24" s="8"/>
      <c r="H24" s="5"/>
      <c r="I24" s="7"/>
    </row>
    <row r="25" spans="2:10" x14ac:dyDescent="0.25">
      <c r="B25" s="4">
        <v>2900</v>
      </c>
      <c r="C25" s="8">
        <v>5</v>
      </c>
      <c r="D25" s="5">
        <f t="shared" si="0"/>
        <v>1450</v>
      </c>
      <c r="F25" s="4"/>
      <c r="G25" s="8"/>
      <c r="H25" s="5"/>
      <c r="I25" s="7"/>
    </row>
    <row r="26" spans="2:10" x14ac:dyDescent="0.25">
      <c r="B26" s="4">
        <v>1600</v>
      </c>
      <c r="C26" s="8">
        <v>6</v>
      </c>
      <c r="D26" s="5">
        <f t="shared" si="0"/>
        <v>800</v>
      </c>
      <c r="E26" s="2">
        <f>D26+J28</f>
        <v>1727.6599999999999</v>
      </c>
      <c r="F26" s="4"/>
      <c r="G26" s="8"/>
      <c r="H26" s="5"/>
      <c r="I26" s="7"/>
    </row>
    <row r="27" spans="2:10" x14ac:dyDescent="0.25">
      <c r="B27" s="4">
        <v>1500</v>
      </c>
      <c r="C27" s="8">
        <v>7</v>
      </c>
      <c r="D27" s="5">
        <f t="shared" si="0"/>
        <v>750</v>
      </c>
      <c r="E27" s="2">
        <f>D27+J28</f>
        <v>1677.6599999999999</v>
      </c>
      <c r="F27" s="4"/>
      <c r="G27" s="8"/>
      <c r="H27" s="16"/>
      <c r="I27" s="7"/>
    </row>
    <row r="28" spans="2:10" x14ac:dyDescent="0.25">
      <c r="B28" s="10"/>
      <c r="C28" s="11"/>
      <c r="D28" s="12"/>
      <c r="F28" s="10"/>
      <c r="G28" s="11"/>
      <c r="H28" s="5">
        <f>SUM(H21:H27)</f>
        <v>1855.32</v>
      </c>
      <c r="I28" s="8">
        <v>2</v>
      </c>
      <c r="J28" s="5">
        <f>H28/I28</f>
        <v>927.66</v>
      </c>
    </row>
    <row r="29" spans="2:10" x14ac:dyDescent="0.25">
      <c r="B29" s="10"/>
      <c r="C29" s="11"/>
      <c r="D29" s="12"/>
      <c r="F29" s="10"/>
      <c r="G29" s="11"/>
      <c r="H29" s="12"/>
    </row>
    <row r="30" spans="2:10" x14ac:dyDescent="0.25">
      <c r="B30" s="1"/>
      <c r="F30" s="1"/>
    </row>
    <row r="31" spans="2:10" x14ac:dyDescent="0.25">
      <c r="B31" s="1">
        <f>SUM(B21:B27)</f>
        <v>14169.76</v>
      </c>
      <c r="D31" s="1">
        <f>SUM(D21:D27)</f>
        <v>7084.88</v>
      </c>
      <c r="F31" s="1"/>
      <c r="H31" s="1"/>
    </row>
    <row r="33" spans="3:10" x14ac:dyDescent="0.25">
      <c r="C33" s="13">
        <v>43800</v>
      </c>
      <c r="D33" s="1">
        <v>7600</v>
      </c>
      <c r="E33" s="1">
        <v>10000</v>
      </c>
      <c r="F33" s="1">
        <f>E33-D33</f>
        <v>2400</v>
      </c>
      <c r="G33" s="14">
        <v>12</v>
      </c>
      <c r="H33" s="2">
        <f>E33/G33</f>
        <v>833.33333333333337</v>
      </c>
      <c r="I33" s="15">
        <v>2</v>
      </c>
      <c r="J33" s="1">
        <f>H33/I33</f>
        <v>416.66666666666669</v>
      </c>
    </row>
    <row r="34" spans="3:10" x14ac:dyDescent="0.25">
      <c r="C34" s="13">
        <v>44166</v>
      </c>
      <c r="D34" s="1">
        <v>7600</v>
      </c>
      <c r="E34" s="1">
        <v>12000</v>
      </c>
      <c r="F34" s="1">
        <f>E34-D34</f>
        <v>4400</v>
      </c>
      <c r="G34" s="14">
        <v>12</v>
      </c>
      <c r="H34" s="2">
        <f>E34/G34</f>
        <v>1000</v>
      </c>
      <c r="I34" s="15">
        <v>2</v>
      </c>
      <c r="J34" s="1">
        <f>H34/I34</f>
        <v>500</v>
      </c>
    </row>
    <row r="35" spans="3:10" x14ac:dyDescent="0.25">
      <c r="C35" s="13">
        <v>44531</v>
      </c>
      <c r="D35" s="1">
        <v>2020.24</v>
      </c>
      <c r="E35" s="1">
        <v>17000</v>
      </c>
      <c r="F35" s="1">
        <f>E35-D35</f>
        <v>14979.76</v>
      </c>
      <c r="G35" s="14">
        <v>12</v>
      </c>
      <c r="H35" s="2">
        <f>E35/G35</f>
        <v>1416.6666666666667</v>
      </c>
      <c r="I35" s="15">
        <v>2</v>
      </c>
      <c r="J35" s="1">
        <f>H35/I35</f>
        <v>708.33333333333337</v>
      </c>
    </row>
    <row r="36" spans="3:10" x14ac:dyDescent="0.25">
      <c r="F36" s="2">
        <f>SUM(F33:F35)</f>
        <v>21779.760000000002</v>
      </c>
    </row>
    <row r="38" spans="3:10" x14ac:dyDescent="0.25">
      <c r="D38" s="2">
        <f>H18</f>
        <v>54740</v>
      </c>
      <c r="E38" s="2">
        <f>F36</f>
        <v>21779.760000000002</v>
      </c>
      <c r="F38" s="2">
        <f>D38-E38</f>
        <v>32960.239999999998</v>
      </c>
      <c r="G38" s="2" t="s">
        <v>8</v>
      </c>
      <c r="H38" s="2" t="s">
        <v>8</v>
      </c>
      <c r="I38" s="2" t="s">
        <v>8</v>
      </c>
    </row>
    <row r="39" spans="3:10" x14ac:dyDescent="0.25">
      <c r="D39" t="s">
        <v>9</v>
      </c>
    </row>
    <row r="41" spans="3:10" x14ac:dyDescent="0.25">
      <c r="G41" t="s">
        <v>8</v>
      </c>
      <c r="H41" t="s">
        <v>8</v>
      </c>
      <c r="I41" t="s">
        <v>8</v>
      </c>
    </row>
    <row r="47" spans="3:10" x14ac:dyDescent="0.25">
      <c r="C47">
        <v>1000</v>
      </c>
      <c r="D47">
        <v>12</v>
      </c>
      <c r="E47" s="1">
        <f>C47*D47</f>
        <v>12000</v>
      </c>
    </row>
    <row r="48" spans="3:10" x14ac:dyDescent="0.25">
      <c r="C48">
        <v>200</v>
      </c>
      <c r="D48">
        <v>1</v>
      </c>
      <c r="E48" s="1">
        <f>C48*D48</f>
        <v>200</v>
      </c>
    </row>
    <row r="49" spans="4:6" x14ac:dyDescent="0.25">
      <c r="E49" s="1"/>
    </row>
    <row r="50" spans="4:6" x14ac:dyDescent="0.25">
      <c r="D50">
        <v>12487.05</v>
      </c>
      <c r="E50" s="1">
        <f>SUM(E47:E48)</f>
        <v>12200</v>
      </c>
      <c r="F50" s="2">
        <f>D50-E50</f>
        <v>287.04999999999927</v>
      </c>
    </row>
  </sheetData>
  <mergeCells count="2">
    <mergeCell ref="B20:D20"/>
    <mergeCell ref="F20:H20"/>
  </mergeCells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30"/>
  <sheetViews>
    <sheetView workbookViewId="0">
      <selection activeCell="H22" sqref="H22:H28"/>
    </sheetView>
  </sheetViews>
  <sheetFormatPr defaultRowHeight="15" x14ac:dyDescent="0.25"/>
  <cols>
    <col min="3" max="3" width="13.28515625" bestFit="1" customWidth="1"/>
    <col min="4" max="5" width="14.28515625" bestFit="1" customWidth="1"/>
    <col min="7" max="8" width="14.28515625" bestFit="1" customWidth="1"/>
    <col min="9" max="9" width="13.140625" customWidth="1"/>
    <col min="10" max="10" width="13.28515625" bestFit="1" customWidth="1"/>
  </cols>
  <sheetData>
    <row r="4" spans="4:9" x14ac:dyDescent="0.25">
      <c r="D4" s="6" t="s">
        <v>0</v>
      </c>
      <c r="E4" s="4">
        <v>14369.76</v>
      </c>
      <c r="F4" s="3">
        <v>1</v>
      </c>
      <c r="G4" s="5">
        <f>F4*E4</f>
        <v>14369.76</v>
      </c>
    </row>
    <row r="5" spans="4:9" x14ac:dyDescent="0.25">
      <c r="D5" s="6" t="s">
        <v>1</v>
      </c>
      <c r="E5" s="4">
        <v>695</v>
      </c>
      <c r="F5" s="3">
        <v>38</v>
      </c>
      <c r="G5" s="5">
        <f>F5*E5</f>
        <v>26410</v>
      </c>
    </row>
    <row r="6" spans="4:9" x14ac:dyDescent="0.25">
      <c r="D6" s="6" t="s">
        <v>2</v>
      </c>
      <c r="E6" s="4">
        <v>7600</v>
      </c>
      <c r="F6" s="3">
        <v>2</v>
      </c>
      <c r="G6" s="5">
        <f>F6*E6</f>
        <v>15200</v>
      </c>
    </row>
    <row r="7" spans="4:9" x14ac:dyDescent="0.25">
      <c r="D7" s="6" t="s">
        <v>3</v>
      </c>
      <c r="E7" s="4">
        <v>2020.24</v>
      </c>
      <c r="F7" s="3">
        <v>1</v>
      </c>
      <c r="G7" s="5">
        <f>F7*E7</f>
        <v>2020.24</v>
      </c>
    </row>
    <row r="8" spans="4:9" x14ac:dyDescent="0.25">
      <c r="D8" s="6" t="s">
        <v>4</v>
      </c>
      <c r="E8" s="4">
        <v>184000</v>
      </c>
      <c r="F8" s="3">
        <v>1</v>
      </c>
      <c r="G8" s="5">
        <f>F8*E8</f>
        <v>184000</v>
      </c>
    </row>
    <row r="9" spans="4:9" x14ac:dyDescent="0.25">
      <c r="E9" s="1"/>
    </row>
    <row r="10" spans="4:9" x14ac:dyDescent="0.25">
      <c r="E10" s="1"/>
      <c r="G10" s="5">
        <f>SUM(G4:G8)</f>
        <v>242000</v>
      </c>
    </row>
    <row r="11" spans="4:9" x14ac:dyDescent="0.25">
      <c r="E11" s="1"/>
    </row>
    <row r="13" spans="4:9" x14ac:dyDescent="0.25">
      <c r="D13" s="6" t="s">
        <v>0</v>
      </c>
      <c r="E13" s="4">
        <v>14369.76</v>
      </c>
      <c r="F13" s="3">
        <v>1</v>
      </c>
      <c r="G13" s="5">
        <f>F13*E13</f>
        <v>14369.76</v>
      </c>
      <c r="H13" s="1"/>
    </row>
    <row r="14" spans="4:9" x14ac:dyDescent="0.25">
      <c r="D14" s="6" t="s">
        <v>1</v>
      </c>
      <c r="E14" s="4">
        <v>695</v>
      </c>
      <c r="F14" s="3">
        <v>30</v>
      </c>
      <c r="G14" s="5">
        <f>F14*E14</f>
        <v>20850</v>
      </c>
      <c r="H14" s="1">
        <v>26410</v>
      </c>
      <c r="I14" s="2">
        <f>G14-H14</f>
        <v>-5560</v>
      </c>
    </row>
    <row r="15" spans="4:9" x14ac:dyDescent="0.25">
      <c r="D15" s="6" t="s">
        <v>2</v>
      </c>
      <c r="E15" s="4">
        <v>7600</v>
      </c>
      <c r="F15" s="3">
        <v>2</v>
      </c>
      <c r="G15" s="5">
        <f>F15*E15</f>
        <v>15200</v>
      </c>
      <c r="H15" s="1"/>
    </row>
    <row r="16" spans="4:9" x14ac:dyDescent="0.25">
      <c r="D16" s="6" t="s">
        <v>3</v>
      </c>
      <c r="E16" s="4">
        <v>2020.24</v>
      </c>
      <c r="F16" s="3">
        <v>1</v>
      </c>
      <c r="G16" s="5">
        <f>F16*E16</f>
        <v>2020.24</v>
      </c>
      <c r="H16" s="1"/>
    </row>
    <row r="17" spans="3:9" x14ac:dyDescent="0.25">
      <c r="D17" s="6" t="s">
        <v>4</v>
      </c>
      <c r="E17" s="4">
        <v>184000</v>
      </c>
      <c r="F17" s="3">
        <v>1</v>
      </c>
      <c r="G17" s="5">
        <f>F17*E17</f>
        <v>184000</v>
      </c>
      <c r="H17" s="1">
        <v>120000</v>
      </c>
      <c r="I17" s="2">
        <f>H17-G17</f>
        <v>-64000</v>
      </c>
    </row>
    <row r="18" spans="3:9" x14ac:dyDescent="0.25">
      <c r="E18" s="1"/>
    </row>
    <row r="19" spans="3:9" x14ac:dyDescent="0.25">
      <c r="E19" s="1"/>
      <c r="G19" s="5">
        <f>SUM(G13:G17)</f>
        <v>236440</v>
      </c>
      <c r="I19" s="1">
        <f>SUM(I13:I17)</f>
        <v>-69560</v>
      </c>
    </row>
    <row r="20" spans="3:9" x14ac:dyDescent="0.25">
      <c r="D20" s="1">
        <v>14369.76</v>
      </c>
      <c r="E20" s="1"/>
      <c r="H20" s="1">
        <v>10340</v>
      </c>
    </row>
    <row r="21" spans="3:9" x14ac:dyDescent="0.25">
      <c r="C21" s="83" t="s">
        <v>5</v>
      </c>
      <c r="D21" s="83"/>
      <c r="E21" s="83"/>
      <c r="G21" s="83" t="s">
        <v>6</v>
      </c>
      <c r="H21" s="83"/>
      <c r="I21" s="83"/>
    </row>
    <row r="22" spans="3:9" x14ac:dyDescent="0.25">
      <c r="C22" s="4">
        <v>969.76</v>
      </c>
      <c r="D22" s="8">
        <v>1</v>
      </c>
      <c r="E22" s="5">
        <f>C22/2</f>
        <v>484.88</v>
      </c>
      <c r="G22" s="4">
        <v>840</v>
      </c>
      <c r="H22" s="8">
        <v>1</v>
      </c>
      <c r="I22" s="5">
        <f>G22/2</f>
        <v>420</v>
      </c>
    </row>
    <row r="23" spans="3:9" x14ac:dyDescent="0.25">
      <c r="C23" s="4">
        <v>1800</v>
      </c>
      <c r="D23" s="8">
        <v>2</v>
      </c>
      <c r="E23" s="5">
        <f>C23/2</f>
        <v>900</v>
      </c>
      <c r="G23" s="4">
        <v>1800</v>
      </c>
      <c r="H23" s="8">
        <v>2</v>
      </c>
      <c r="I23" s="5">
        <f>G23/2</f>
        <v>900</v>
      </c>
    </row>
    <row r="24" spans="3:9" x14ac:dyDescent="0.25">
      <c r="C24" s="4">
        <v>2400</v>
      </c>
      <c r="D24" s="8">
        <v>3</v>
      </c>
      <c r="E24" s="5">
        <f t="shared" ref="E24:E28" si="0">C24/2</f>
        <v>1200</v>
      </c>
      <c r="G24" s="4">
        <v>2200</v>
      </c>
      <c r="H24" s="8">
        <v>3</v>
      </c>
      <c r="I24" s="5">
        <f t="shared" ref="I24:I28" si="1">G24/2</f>
        <v>1100</v>
      </c>
    </row>
    <row r="25" spans="3:9" x14ac:dyDescent="0.25">
      <c r="C25" s="4">
        <v>3500</v>
      </c>
      <c r="D25" s="8">
        <v>4</v>
      </c>
      <c r="E25" s="5">
        <f t="shared" si="0"/>
        <v>1750</v>
      </c>
      <c r="G25" s="4">
        <v>2200</v>
      </c>
      <c r="H25" s="8">
        <v>4</v>
      </c>
      <c r="I25" s="5">
        <f t="shared" si="1"/>
        <v>1100</v>
      </c>
    </row>
    <row r="26" spans="3:9" x14ac:dyDescent="0.25">
      <c r="C26" s="4">
        <v>3000</v>
      </c>
      <c r="D26" s="8">
        <v>5</v>
      </c>
      <c r="E26" s="5">
        <f t="shared" si="0"/>
        <v>1500</v>
      </c>
      <c r="G26" s="4">
        <v>1700</v>
      </c>
      <c r="H26" s="8">
        <v>5</v>
      </c>
      <c r="I26" s="5">
        <f t="shared" si="1"/>
        <v>850</v>
      </c>
    </row>
    <row r="27" spans="3:9" x14ac:dyDescent="0.25">
      <c r="C27" s="4">
        <v>1500</v>
      </c>
      <c r="D27" s="8">
        <v>6</v>
      </c>
      <c r="E27" s="5">
        <f t="shared" si="0"/>
        <v>750</v>
      </c>
      <c r="G27" s="4">
        <v>800</v>
      </c>
      <c r="H27" s="8">
        <v>6</v>
      </c>
      <c r="I27" s="5">
        <f t="shared" si="1"/>
        <v>400</v>
      </c>
    </row>
    <row r="28" spans="3:9" x14ac:dyDescent="0.25">
      <c r="C28" s="4">
        <v>1500</v>
      </c>
      <c r="D28" s="8">
        <v>7</v>
      </c>
      <c r="E28" s="5">
        <f t="shared" si="0"/>
        <v>750</v>
      </c>
      <c r="G28" s="4">
        <v>800</v>
      </c>
      <c r="H28" s="8">
        <v>7</v>
      </c>
      <c r="I28" s="5">
        <f t="shared" si="1"/>
        <v>400</v>
      </c>
    </row>
    <row r="29" spans="3:9" x14ac:dyDescent="0.25">
      <c r="C29" s="1"/>
      <c r="G29" s="1"/>
    </row>
    <row r="30" spans="3:9" x14ac:dyDescent="0.25">
      <c r="C30" s="1">
        <f>SUM(C22:C28)</f>
        <v>14669.76</v>
      </c>
      <c r="E30" s="1">
        <f>SUM(E22:E28)</f>
        <v>7334.88</v>
      </c>
      <c r="G30" s="1">
        <f>SUM(G22:G28)</f>
        <v>10340</v>
      </c>
      <c r="I30" s="1">
        <f>SUM(I22:I28)</f>
        <v>5170</v>
      </c>
    </row>
  </sheetData>
  <mergeCells count="2">
    <mergeCell ref="G21:I21"/>
    <mergeCell ref="C21:E21"/>
  </mergeCells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60"/>
  <sheetViews>
    <sheetView workbookViewId="0">
      <selection activeCell="B15" sqref="B15:F33"/>
    </sheetView>
  </sheetViews>
  <sheetFormatPr defaultRowHeight="15" x14ac:dyDescent="0.25"/>
  <cols>
    <col min="3" max="9" width="13.28515625" bestFit="1" customWidth="1"/>
    <col min="10" max="10" width="13.28515625" customWidth="1"/>
    <col min="11" max="12" width="13.28515625" bestFit="1" customWidth="1"/>
    <col min="13" max="17" width="13.28515625" customWidth="1"/>
    <col min="18" max="18" width="13.28515625" bestFit="1" customWidth="1"/>
    <col min="19" max="19" width="12.85546875" customWidth="1"/>
    <col min="20" max="20" width="12.140625" bestFit="1" customWidth="1"/>
    <col min="21" max="21" width="13.28515625" bestFit="1" customWidth="1"/>
    <col min="22" max="23" width="10.5703125" bestFit="1" customWidth="1"/>
    <col min="24" max="24" width="12.140625" bestFit="1" customWidth="1"/>
    <col min="25" max="25" width="13.28515625" bestFit="1" customWidth="1"/>
  </cols>
  <sheetData>
    <row r="1" spans="2:22" x14ac:dyDescent="0.25">
      <c r="D1" t="s">
        <v>7</v>
      </c>
    </row>
    <row r="2" spans="2:22" ht="15.75" thickBot="1" x14ac:dyDescent="0.3"/>
    <row r="3" spans="2:22" ht="15.75" thickBot="1" x14ac:dyDescent="0.3">
      <c r="C3" s="18" t="s">
        <v>12</v>
      </c>
      <c r="D3" s="19"/>
      <c r="E3" s="51"/>
    </row>
    <row r="4" spans="2:22" x14ac:dyDescent="0.25">
      <c r="C4" s="20" t="s">
        <v>10</v>
      </c>
      <c r="D4" s="27">
        <v>8000</v>
      </c>
      <c r="E4" s="52"/>
    </row>
    <row r="5" spans="2:22" x14ac:dyDescent="0.25">
      <c r="C5" s="21" t="s">
        <v>11</v>
      </c>
      <c r="D5" s="28">
        <v>3700</v>
      </c>
      <c r="E5" s="52"/>
    </row>
    <row r="6" spans="2:22" x14ac:dyDescent="0.25">
      <c r="C6" s="22"/>
      <c r="D6" s="28">
        <v>0</v>
      </c>
      <c r="E6" s="52"/>
    </row>
    <row r="7" spans="2:22" ht="15.75" thickBot="1" x14ac:dyDescent="0.3">
      <c r="C7" s="23"/>
      <c r="D7" s="29"/>
      <c r="E7" s="52"/>
      <c r="R7" s="2"/>
      <c r="T7" s="2"/>
      <c r="U7" s="9"/>
      <c r="V7" s="1"/>
    </row>
    <row r="8" spans="2:22" x14ac:dyDescent="0.25">
      <c r="G8" s="87"/>
      <c r="H8" s="87" t="s">
        <v>22</v>
      </c>
      <c r="I8" s="88" t="s">
        <v>21</v>
      </c>
      <c r="O8" s="40"/>
    </row>
    <row r="9" spans="2:22" x14ac:dyDescent="0.25">
      <c r="C9" s="31">
        <v>71000</v>
      </c>
      <c r="D9" s="30">
        <f>SUM(D4:D7)</f>
        <v>11700</v>
      </c>
      <c r="E9" s="53"/>
      <c r="F9" s="32">
        <f>C9-D9</f>
        <v>59300</v>
      </c>
      <c r="G9" s="24"/>
      <c r="H9" s="24">
        <v>500</v>
      </c>
      <c r="I9" s="24">
        <v>1500</v>
      </c>
      <c r="J9" s="24"/>
      <c r="K9" s="24"/>
      <c r="L9" s="24"/>
      <c r="M9" s="24"/>
      <c r="N9" s="25"/>
      <c r="O9" s="33"/>
      <c r="P9" s="26"/>
      <c r="Q9" s="26"/>
    </row>
    <row r="10" spans="2:22" x14ac:dyDescent="0.25">
      <c r="F10" s="40" t="s">
        <v>13</v>
      </c>
      <c r="G10" s="33"/>
      <c r="H10" s="33">
        <v>10</v>
      </c>
      <c r="I10" s="33">
        <v>10</v>
      </c>
      <c r="J10" s="33"/>
      <c r="K10" s="33"/>
      <c r="L10" s="33"/>
      <c r="M10" s="33"/>
      <c r="N10" s="40"/>
    </row>
    <row r="11" spans="2:22" x14ac:dyDescent="0.25">
      <c r="G11" s="24"/>
      <c r="H11" s="24">
        <f>H9*H10</f>
        <v>5000</v>
      </c>
      <c r="I11" s="24">
        <f>I9*I10</f>
        <v>15000</v>
      </c>
      <c r="J11" s="24"/>
      <c r="K11" s="24"/>
      <c r="L11" s="24"/>
      <c r="M11" s="24"/>
    </row>
    <row r="14" spans="2:22" ht="15.75" thickBot="1" x14ac:dyDescent="0.3"/>
    <row r="15" spans="2:22" ht="19.5" thickBot="1" x14ac:dyDescent="0.35">
      <c r="C15" s="84" t="s">
        <v>17</v>
      </c>
      <c r="D15" s="85"/>
      <c r="E15" s="86"/>
      <c r="I15" s="84" t="s">
        <v>18</v>
      </c>
      <c r="J15" s="85"/>
      <c r="K15" s="86"/>
      <c r="O15" s="84" t="s">
        <v>19</v>
      </c>
      <c r="P15" s="85"/>
      <c r="Q15" s="86"/>
    </row>
    <row r="16" spans="2:22" ht="15.75" thickBot="1" x14ac:dyDescent="0.3">
      <c r="B16" s="55"/>
      <c r="C16" s="56" t="s">
        <v>13</v>
      </c>
      <c r="D16" s="56" t="s">
        <v>14</v>
      </c>
      <c r="E16" s="56" t="s">
        <v>15</v>
      </c>
      <c r="F16" s="57" t="s">
        <v>16</v>
      </c>
      <c r="H16" s="55"/>
      <c r="I16" s="56" t="s">
        <v>13</v>
      </c>
      <c r="J16" s="56" t="s">
        <v>14</v>
      </c>
      <c r="K16" s="56" t="s">
        <v>15</v>
      </c>
      <c r="L16" s="57" t="s">
        <v>16</v>
      </c>
      <c r="N16" s="55"/>
      <c r="O16" s="56" t="s">
        <v>13</v>
      </c>
      <c r="P16" s="56" t="s">
        <v>14</v>
      </c>
      <c r="Q16" s="56" t="s">
        <v>15</v>
      </c>
      <c r="R16" s="57" t="s">
        <v>16</v>
      </c>
    </row>
    <row r="17" spans="2:18" x14ac:dyDescent="0.25">
      <c r="B17" s="61">
        <v>1</v>
      </c>
      <c r="C17" s="74">
        <v>43435</v>
      </c>
      <c r="D17" s="62">
        <v>969.57</v>
      </c>
      <c r="E17" s="62">
        <v>200</v>
      </c>
      <c r="F17" s="63">
        <f>E17-D17</f>
        <v>-769.57</v>
      </c>
      <c r="H17" s="61">
        <v>1</v>
      </c>
      <c r="I17" s="74">
        <v>43435</v>
      </c>
      <c r="J17" s="62">
        <v>969.57</v>
      </c>
      <c r="K17" s="62">
        <v>500.57</v>
      </c>
      <c r="L17" s="63">
        <f>K17-J17</f>
        <v>-469.00000000000006</v>
      </c>
      <c r="N17" s="61">
        <v>1</v>
      </c>
      <c r="O17" s="74">
        <v>43435</v>
      </c>
      <c r="P17" s="62">
        <v>969.57</v>
      </c>
      <c r="Q17" s="62">
        <f t="shared" ref="Q17:Q28" si="0">P17-R17</f>
        <v>200</v>
      </c>
      <c r="R17" s="63">
        <f>769.57</f>
        <v>769.57</v>
      </c>
    </row>
    <row r="18" spans="2:18" x14ac:dyDescent="0.25">
      <c r="B18" s="64">
        <v>2</v>
      </c>
      <c r="C18" s="75">
        <v>43466</v>
      </c>
      <c r="D18" s="65">
        <v>969.57</v>
      </c>
      <c r="E18" s="65">
        <v>100</v>
      </c>
      <c r="F18" s="66">
        <f>E18-D18</f>
        <v>-869.57</v>
      </c>
      <c r="H18" s="64">
        <v>2</v>
      </c>
      <c r="I18" s="75">
        <v>43466</v>
      </c>
      <c r="J18" s="65">
        <v>969.57</v>
      </c>
      <c r="K18" s="65">
        <v>600.57000000000005</v>
      </c>
      <c r="L18" s="66">
        <f>K18-J18</f>
        <v>-369</v>
      </c>
      <c r="N18" s="64">
        <v>2</v>
      </c>
      <c r="O18" s="75">
        <v>43466</v>
      </c>
      <c r="P18" s="65">
        <v>969.57</v>
      </c>
      <c r="Q18" s="65">
        <f t="shared" si="0"/>
        <v>100</v>
      </c>
      <c r="R18" s="66">
        <f>869.57</f>
        <v>869.57</v>
      </c>
    </row>
    <row r="19" spans="2:18" x14ac:dyDescent="0.25">
      <c r="B19" s="64">
        <v>3</v>
      </c>
      <c r="C19" s="75">
        <v>43497</v>
      </c>
      <c r="D19" s="65">
        <v>969.57</v>
      </c>
      <c r="E19" s="65">
        <v>250</v>
      </c>
      <c r="F19" s="66">
        <f>E19-D19</f>
        <v>-719.57</v>
      </c>
      <c r="H19" s="64">
        <v>3</v>
      </c>
      <c r="I19" s="75">
        <v>43497</v>
      </c>
      <c r="J19" s="65">
        <v>969.57</v>
      </c>
      <c r="K19" s="65">
        <v>1600.57</v>
      </c>
      <c r="L19" s="66">
        <f>K19-J19</f>
        <v>630.99999999999989</v>
      </c>
      <c r="N19" s="64">
        <v>3</v>
      </c>
      <c r="O19" s="75">
        <v>43497</v>
      </c>
      <c r="P19" s="65">
        <v>969.57</v>
      </c>
      <c r="Q19" s="65">
        <f t="shared" si="0"/>
        <v>100</v>
      </c>
      <c r="R19" s="66">
        <v>869.57</v>
      </c>
    </row>
    <row r="20" spans="2:18" x14ac:dyDescent="0.25">
      <c r="B20" s="67">
        <v>4</v>
      </c>
      <c r="C20" s="75">
        <v>43525</v>
      </c>
      <c r="D20" s="65">
        <v>969.57</v>
      </c>
      <c r="E20" s="65">
        <v>400</v>
      </c>
      <c r="F20" s="63">
        <f t="shared" ref="F20:F28" si="1">E20-D20</f>
        <v>-569.57000000000005</v>
      </c>
      <c r="H20" s="67">
        <v>4</v>
      </c>
      <c r="I20" s="75">
        <v>43525</v>
      </c>
      <c r="J20" s="65">
        <v>969.57</v>
      </c>
      <c r="K20" s="65">
        <v>1600.57</v>
      </c>
      <c r="L20" s="66">
        <f>K20-J20</f>
        <v>630.99999999999989</v>
      </c>
      <c r="N20" s="67">
        <v>4</v>
      </c>
      <c r="O20" s="75">
        <v>43525</v>
      </c>
      <c r="P20" s="65">
        <v>969.57</v>
      </c>
      <c r="Q20" s="65">
        <f t="shared" si="0"/>
        <v>400</v>
      </c>
      <c r="R20" s="66">
        <v>569.57000000000005</v>
      </c>
    </row>
    <row r="21" spans="2:18" x14ac:dyDescent="0.25">
      <c r="B21" s="64">
        <v>5</v>
      </c>
      <c r="C21" s="75">
        <v>43556</v>
      </c>
      <c r="D21" s="65">
        <v>969.57</v>
      </c>
      <c r="E21" s="65">
        <v>350</v>
      </c>
      <c r="F21" s="66">
        <f t="shared" si="1"/>
        <v>-619.57000000000005</v>
      </c>
      <c r="G21" s="45"/>
      <c r="H21" s="64">
        <v>5</v>
      </c>
      <c r="I21" s="75">
        <v>43556</v>
      </c>
      <c r="J21" s="65">
        <v>969.57</v>
      </c>
      <c r="K21" s="65">
        <v>1200.57</v>
      </c>
      <c r="L21" s="63">
        <f t="shared" ref="L21:L28" si="2">K21-J21</f>
        <v>230.99999999999989</v>
      </c>
      <c r="N21" s="64">
        <v>5</v>
      </c>
      <c r="O21" s="75">
        <v>43556</v>
      </c>
      <c r="P21" s="65">
        <v>969.57</v>
      </c>
      <c r="Q21" s="65">
        <f t="shared" si="0"/>
        <v>350</v>
      </c>
      <c r="R21" s="66">
        <f>569.57+50</f>
        <v>619.57000000000005</v>
      </c>
    </row>
    <row r="22" spans="2:18" x14ac:dyDescent="0.25">
      <c r="B22" s="64">
        <v>6</v>
      </c>
      <c r="C22" s="75">
        <v>43586</v>
      </c>
      <c r="D22" s="65">
        <v>969.57</v>
      </c>
      <c r="E22" s="65">
        <v>300</v>
      </c>
      <c r="F22" s="66">
        <f t="shared" si="1"/>
        <v>-669.57</v>
      </c>
      <c r="G22" s="42"/>
      <c r="H22" s="64">
        <v>6</v>
      </c>
      <c r="I22" s="75">
        <v>43586</v>
      </c>
      <c r="J22" s="65">
        <v>969.57</v>
      </c>
      <c r="K22" s="65">
        <v>1200.57</v>
      </c>
      <c r="L22" s="66">
        <f t="shared" si="2"/>
        <v>230.99999999999989</v>
      </c>
      <c r="N22" s="64">
        <v>6</v>
      </c>
      <c r="O22" s="75">
        <v>43586</v>
      </c>
      <c r="P22" s="65">
        <v>969.57</v>
      </c>
      <c r="Q22" s="65">
        <f t="shared" si="0"/>
        <v>300</v>
      </c>
      <c r="R22" s="66">
        <v>669.57</v>
      </c>
    </row>
    <row r="23" spans="2:18" x14ac:dyDescent="0.25">
      <c r="B23" s="67">
        <v>7</v>
      </c>
      <c r="C23" s="75">
        <v>43617</v>
      </c>
      <c r="D23" s="65">
        <v>2200</v>
      </c>
      <c r="E23" s="79">
        <v>1500</v>
      </c>
      <c r="F23" s="63">
        <f t="shared" si="1"/>
        <v>-700</v>
      </c>
      <c r="G23" s="42"/>
      <c r="H23" s="67">
        <v>7</v>
      </c>
      <c r="I23" s="75">
        <v>43617</v>
      </c>
      <c r="J23" s="65">
        <v>2200</v>
      </c>
      <c r="K23" s="79">
        <v>3500</v>
      </c>
      <c r="L23" s="66">
        <f t="shared" si="2"/>
        <v>1300</v>
      </c>
      <c r="N23" s="67">
        <v>7</v>
      </c>
      <c r="O23" s="75">
        <v>43617</v>
      </c>
      <c r="P23" s="65">
        <v>2200</v>
      </c>
      <c r="Q23" s="79">
        <f t="shared" si="0"/>
        <v>1500</v>
      </c>
      <c r="R23" s="66">
        <v>700</v>
      </c>
    </row>
    <row r="24" spans="2:18" x14ac:dyDescent="0.25">
      <c r="B24" s="68">
        <v>8</v>
      </c>
      <c r="C24" s="76">
        <v>43647</v>
      </c>
      <c r="D24" s="26">
        <v>969.57</v>
      </c>
      <c r="E24" s="24">
        <v>569.57000000000005</v>
      </c>
      <c r="F24" s="66">
        <f t="shared" si="1"/>
        <v>-400</v>
      </c>
      <c r="G24" s="45"/>
      <c r="H24" s="68">
        <v>8</v>
      </c>
      <c r="I24" s="76">
        <v>43647</v>
      </c>
      <c r="J24" s="26">
        <v>969.57</v>
      </c>
      <c r="K24" s="24">
        <v>1500.57</v>
      </c>
      <c r="L24" s="66">
        <f t="shared" si="2"/>
        <v>530.99999999999989</v>
      </c>
      <c r="N24" s="68">
        <v>8</v>
      </c>
      <c r="O24" s="76">
        <v>43647</v>
      </c>
      <c r="P24" s="26">
        <v>969.57</v>
      </c>
      <c r="Q24" s="24">
        <f t="shared" si="0"/>
        <v>469.57000000000005</v>
      </c>
      <c r="R24" s="69">
        <v>500</v>
      </c>
    </row>
    <row r="25" spans="2:18" x14ac:dyDescent="0.25">
      <c r="B25" s="68">
        <v>9</v>
      </c>
      <c r="C25" s="76">
        <v>43678</v>
      </c>
      <c r="D25" s="24">
        <v>2200</v>
      </c>
      <c r="E25" s="80">
        <v>1700</v>
      </c>
      <c r="F25" s="66">
        <f t="shared" si="1"/>
        <v>-500</v>
      </c>
      <c r="G25" s="42"/>
      <c r="H25" s="68">
        <v>9</v>
      </c>
      <c r="I25" s="76">
        <v>43678</v>
      </c>
      <c r="J25" s="24">
        <v>2200</v>
      </c>
      <c r="K25" s="80">
        <v>2200.5700000000002</v>
      </c>
      <c r="L25" s="63">
        <f t="shared" si="2"/>
        <v>0.57000000000016371</v>
      </c>
      <c r="N25" s="68">
        <v>9</v>
      </c>
      <c r="O25" s="76">
        <v>43678</v>
      </c>
      <c r="P25" s="24">
        <v>2200</v>
      </c>
      <c r="Q25" s="80">
        <f t="shared" si="0"/>
        <v>1700</v>
      </c>
      <c r="R25" s="60">
        <v>500</v>
      </c>
    </row>
    <row r="26" spans="2:18" x14ac:dyDescent="0.25">
      <c r="B26" s="70">
        <v>10</v>
      </c>
      <c r="C26" s="76">
        <v>43709</v>
      </c>
      <c r="D26" s="24">
        <v>2200</v>
      </c>
      <c r="E26" s="80">
        <v>1700</v>
      </c>
      <c r="F26" s="63">
        <f t="shared" si="1"/>
        <v>-500</v>
      </c>
      <c r="G26" s="42"/>
      <c r="H26" s="70">
        <v>10</v>
      </c>
      <c r="I26" s="76">
        <v>43709</v>
      </c>
      <c r="J26" s="24">
        <v>2200</v>
      </c>
      <c r="K26" s="80">
        <v>2200.5700000000002</v>
      </c>
      <c r="L26" s="66">
        <f t="shared" si="2"/>
        <v>0.57000000000016371</v>
      </c>
      <c r="N26" s="70">
        <v>10</v>
      </c>
      <c r="O26" s="76">
        <v>43709</v>
      </c>
      <c r="P26" s="24">
        <v>2200</v>
      </c>
      <c r="Q26" s="80">
        <f t="shared" si="0"/>
        <v>1700</v>
      </c>
      <c r="R26" s="60">
        <v>500</v>
      </c>
    </row>
    <row r="27" spans="2:18" x14ac:dyDescent="0.25">
      <c r="B27" s="81">
        <v>11</v>
      </c>
      <c r="C27" s="77">
        <v>43739</v>
      </c>
      <c r="D27" s="58">
        <v>969.57</v>
      </c>
      <c r="E27" s="58">
        <v>569.57000000000005</v>
      </c>
      <c r="F27" s="66">
        <f t="shared" si="1"/>
        <v>-400</v>
      </c>
      <c r="G27" s="45"/>
      <c r="H27" s="81">
        <v>11</v>
      </c>
      <c r="I27" s="77">
        <v>43739</v>
      </c>
      <c r="J27" s="58">
        <v>969.57</v>
      </c>
      <c r="K27" s="58">
        <v>1600.57</v>
      </c>
      <c r="L27" s="66">
        <f t="shared" si="2"/>
        <v>630.99999999999989</v>
      </c>
      <c r="N27" s="81">
        <v>11</v>
      </c>
      <c r="O27" s="77">
        <v>43739</v>
      </c>
      <c r="P27" s="58">
        <v>969.57</v>
      </c>
      <c r="Q27" s="58">
        <f t="shared" si="0"/>
        <v>469.57000000000005</v>
      </c>
      <c r="R27" s="59">
        <v>500</v>
      </c>
    </row>
    <row r="28" spans="2:18" ht="15.75" thickBot="1" x14ac:dyDescent="0.3">
      <c r="B28" s="82">
        <v>12</v>
      </c>
      <c r="C28" s="78">
        <v>43770</v>
      </c>
      <c r="D28" s="71">
        <v>5000</v>
      </c>
      <c r="E28" s="72">
        <v>2000</v>
      </c>
      <c r="F28" s="66">
        <f t="shared" si="1"/>
        <v>-3000</v>
      </c>
      <c r="G28" s="44"/>
      <c r="H28" s="82">
        <v>12</v>
      </c>
      <c r="I28" s="78">
        <v>43770</v>
      </c>
      <c r="J28" s="71">
        <v>5000</v>
      </c>
      <c r="K28" s="72">
        <v>5000</v>
      </c>
      <c r="L28" s="66">
        <f t="shared" si="2"/>
        <v>0</v>
      </c>
      <c r="N28" s="82">
        <v>12</v>
      </c>
      <c r="O28" s="78">
        <v>43770</v>
      </c>
      <c r="P28" s="71">
        <v>5000</v>
      </c>
      <c r="Q28" s="72">
        <f t="shared" si="0"/>
        <v>2000</v>
      </c>
      <c r="R28" s="73">
        <v>3000</v>
      </c>
    </row>
    <row r="29" spans="2:18" x14ac:dyDescent="0.25">
      <c r="E29" s="1"/>
      <c r="G29" s="44"/>
      <c r="K29" s="1"/>
      <c r="Q29" s="1"/>
    </row>
    <row r="30" spans="2:18" x14ac:dyDescent="0.25">
      <c r="D30" s="5">
        <f>SUM(D17:D28)</f>
        <v>19356.559999999998</v>
      </c>
      <c r="E30" s="54">
        <f>SUM(E17:E28)</f>
        <v>9639.14</v>
      </c>
      <c r="F30" s="5">
        <f>SUM(F17:F28)</f>
        <v>-9717.42</v>
      </c>
      <c r="G30" s="46"/>
      <c r="J30" s="5">
        <f>SUM(J17:J28)</f>
        <v>19356.559999999998</v>
      </c>
      <c r="K30" s="54">
        <f>SUM(K17:K28)</f>
        <v>22705.699999999997</v>
      </c>
      <c r="L30" s="5">
        <f>SUM(L17:L28)</f>
        <v>3349.14</v>
      </c>
      <c r="P30" s="5">
        <f>SUM(P17:P28)</f>
        <v>19356.559999999998</v>
      </c>
      <c r="Q30" s="54">
        <f>SUM(Q17:Q28)</f>
        <v>9289.14</v>
      </c>
      <c r="R30" s="5">
        <f>SUM(R17:R28)</f>
        <v>10067.42</v>
      </c>
    </row>
    <row r="31" spans="2:18" x14ac:dyDescent="0.25">
      <c r="F31">
        <v>12</v>
      </c>
      <c r="G31" s="43"/>
      <c r="L31">
        <v>12</v>
      </c>
    </row>
    <row r="32" spans="2:18" x14ac:dyDescent="0.25">
      <c r="G32" s="43"/>
    </row>
    <row r="33" spans="6:24" x14ac:dyDescent="0.25">
      <c r="F33" s="2">
        <f>F30/F31</f>
        <v>-809.78499999999997</v>
      </c>
      <c r="I33" s="8" t="s">
        <v>20</v>
      </c>
      <c r="J33" s="8" t="s">
        <v>18</v>
      </c>
      <c r="K33" s="3"/>
      <c r="L33" s="2"/>
    </row>
    <row r="34" spans="6:24" x14ac:dyDescent="0.25">
      <c r="G34" s="2"/>
      <c r="I34" s="5">
        <f>F30</f>
        <v>-9717.42</v>
      </c>
      <c r="J34" s="5">
        <f>L30</f>
        <v>3349.14</v>
      </c>
      <c r="K34" s="5">
        <f>J34+I34</f>
        <v>-6368.2800000000007</v>
      </c>
    </row>
    <row r="36" spans="6:24" x14ac:dyDescent="0.25">
      <c r="I36" s="8" t="s">
        <v>18</v>
      </c>
      <c r="J36" s="8" t="s">
        <v>19</v>
      </c>
      <c r="K36" s="3"/>
    </row>
    <row r="37" spans="6:24" x14ac:dyDescent="0.25">
      <c r="I37" s="5">
        <f>L30</f>
        <v>3349.14</v>
      </c>
      <c r="J37" s="5">
        <f>R30</f>
        <v>10067.42</v>
      </c>
      <c r="K37" s="3"/>
    </row>
    <row r="44" spans="6:24" x14ac:dyDescent="0.25">
      <c r="I44" s="36"/>
      <c r="J44" s="34">
        <v>43800</v>
      </c>
      <c r="K44" s="36">
        <v>969.57</v>
      </c>
      <c r="L44" s="36">
        <v>100</v>
      </c>
      <c r="M44" s="36">
        <f>K44-L44</f>
        <v>869.57</v>
      </c>
      <c r="N44" s="36"/>
      <c r="O44" s="49"/>
      <c r="P44" s="36"/>
      <c r="Q44" s="34">
        <v>44166</v>
      </c>
      <c r="R44" s="36">
        <v>969.57</v>
      </c>
      <c r="V44" s="34">
        <v>43466</v>
      </c>
      <c r="W44" s="1">
        <v>280</v>
      </c>
      <c r="X44" s="1">
        <v>1300</v>
      </c>
    </row>
    <row r="45" spans="6:24" x14ac:dyDescent="0.25">
      <c r="I45" s="36"/>
      <c r="J45" s="34">
        <v>43831</v>
      </c>
      <c r="K45" s="36">
        <v>969.57</v>
      </c>
      <c r="L45" s="36">
        <v>100</v>
      </c>
      <c r="M45" s="36">
        <f>K45-L45</f>
        <v>869.57</v>
      </c>
      <c r="N45" s="36"/>
      <c r="O45" s="49"/>
      <c r="P45" s="36"/>
      <c r="Q45" s="34">
        <v>44197</v>
      </c>
      <c r="R45" s="36">
        <v>969.57</v>
      </c>
      <c r="V45" s="34">
        <v>43497</v>
      </c>
      <c r="W45" s="1">
        <v>280</v>
      </c>
      <c r="X45" s="1">
        <v>1300</v>
      </c>
    </row>
    <row r="46" spans="6:24" x14ac:dyDescent="0.25">
      <c r="I46" s="36"/>
      <c r="J46" s="34">
        <v>43862</v>
      </c>
      <c r="K46" s="39">
        <v>5000</v>
      </c>
      <c r="L46" s="36">
        <v>100</v>
      </c>
      <c r="M46" s="39">
        <f>K46-L46</f>
        <v>4900</v>
      </c>
      <c r="N46" s="39"/>
      <c r="O46" s="50"/>
      <c r="P46" s="39"/>
      <c r="Q46" s="34">
        <v>44228</v>
      </c>
      <c r="R46" s="36">
        <v>969.57</v>
      </c>
      <c r="V46" s="34">
        <v>43525</v>
      </c>
      <c r="W46" s="1">
        <v>280</v>
      </c>
      <c r="X46" s="1">
        <v>1300</v>
      </c>
    </row>
    <row r="47" spans="6:24" x14ac:dyDescent="0.25">
      <c r="I47" s="36"/>
      <c r="J47" s="34">
        <v>43891</v>
      </c>
      <c r="K47" s="35">
        <v>2200</v>
      </c>
      <c r="L47" s="36">
        <v>100</v>
      </c>
      <c r="M47" s="36">
        <f t="shared" ref="M47:M55" si="3">K47-L47</f>
        <v>2100</v>
      </c>
      <c r="N47" s="35"/>
      <c r="O47" s="48"/>
      <c r="P47" s="35"/>
      <c r="Q47" s="34">
        <v>44256</v>
      </c>
      <c r="R47" s="35">
        <v>2200</v>
      </c>
      <c r="V47" s="34">
        <v>43556</v>
      </c>
      <c r="W47" s="1">
        <v>280</v>
      </c>
      <c r="X47" s="1">
        <v>1300</v>
      </c>
    </row>
    <row r="48" spans="6:24" x14ac:dyDescent="0.25">
      <c r="I48" s="36"/>
      <c r="J48" s="34">
        <v>43922</v>
      </c>
      <c r="K48" s="36">
        <v>969.57</v>
      </c>
      <c r="L48" s="36">
        <v>100</v>
      </c>
      <c r="M48" s="36">
        <f t="shared" si="3"/>
        <v>869.57</v>
      </c>
      <c r="N48" s="36"/>
      <c r="O48" s="49"/>
      <c r="P48" s="36"/>
      <c r="Q48" s="34">
        <v>44287</v>
      </c>
      <c r="R48" s="35">
        <v>2200</v>
      </c>
      <c r="V48" s="34">
        <v>43586</v>
      </c>
      <c r="W48" s="1">
        <v>280</v>
      </c>
      <c r="X48" s="1">
        <v>1300</v>
      </c>
    </row>
    <row r="49" spans="7:24" x14ac:dyDescent="0.25">
      <c r="I49" s="36"/>
      <c r="J49" s="34">
        <v>43952</v>
      </c>
      <c r="K49" s="35">
        <v>2200</v>
      </c>
      <c r="L49" s="36">
        <v>100</v>
      </c>
      <c r="M49" s="39">
        <f t="shared" si="3"/>
        <v>2100</v>
      </c>
      <c r="N49" s="35"/>
      <c r="O49" s="48"/>
      <c r="P49" s="35"/>
      <c r="Q49" s="34">
        <v>44317</v>
      </c>
      <c r="R49" s="36">
        <v>969.57</v>
      </c>
      <c r="V49" s="34">
        <v>43617</v>
      </c>
      <c r="W49" s="1">
        <v>280</v>
      </c>
      <c r="X49" s="1">
        <v>1300</v>
      </c>
    </row>
    <row r="50" spans="7:24" x14ac:dyDescent="0.25">
      <c r="I50" s="35"/>
      <c r="J50" s="34">
        <v>43983</v>
      </c>
      <c r="K50" s="35">
        <v>2200</v>
      </c>
      <c r="L50" s="36">
        <v>100</v>
      </c>
      <c r="M50" s="36">
        <f t="shared" si="3"/>
        <v>2100</v>
      </c>
      <c r="N50" s="35"/>
      <c r="O50" s="48"/>
      <c r="P50" s="35"/>
      <c r="Q50" s="34">
        <v>44348</v>
      </c>
      <c r="R50" s="36">
        <v>969.57</v>
      </c>
      <c r="V50" s="34">
        <v>43647</v>
      </c>
      <c r="W50" s="1">
        <v>280</v>
      </c>
      <c r="X50" s="1">
        <v>1300</v>
      </c>
    </row>
    <row r="51" spans="7:24" x14ac:dyDescent="0.25">
      <c r="I51" s="36"/>
      <c r="J51" s="34">
        <v>44013</v>
      </c>
      <c r="K51" s="36">
        <v>969.57</v>
      </c>
      <c r="L51" s="36">
        <v>100</v>
      </c>
      <c r="M51" s="36">
        <f t="shared" si="3"/>
        <v>869.57</v>
      </c>
      <c r="N51" s="36"/>
      <c r="O51" s="49"/>
      <c r="P51" s="36"/>
      <c r="Q51" s="34">
        <v>44378</v>
      </c>
      <c r="R51" s="36">
        <v>969.57</v>
      </c>
      <c r="V51" s="34">
        <v>43678</v>
      </c>
      <c r="W51" s="1">
        <v>280</v>
      </c>
      <c r="X51" s="1">
        <v>1300</v>
      </c>
    </row>
    <row r="52" spans="7:24" x14ac:dyDescent="0.25">
      <c r="I52" s="35"/>
      <c r="J52" s="34">
        <v>44044</v>
      </c>
      <c r="K52" s="35">
        <v>2200</v>
      </c>
      <c r="L52" s="36">
        <v>100</v>
      </c>
      <c r="M52" s="39">
        <f t="shared" si="3"/>
        <v>2100</v>
      </c>
      <c r="N52" s="35"/>
      <c r="O52" s="48"/>
      <c r="P52" s="35"/>
      <c r="Q52" s="34">
        <v>44409</v>
      </c>
      <c r="R52" s="36">
        <v>969.57</v>
      </c>
      <c r="V52" s="34">
        <v>43709</v>
      </c>
      <c r="W52" s="1">
        <v>280</v>
      </c>
      <c r="X52" s="1">
        <v>1300</v>
      </c>
    </row>
    <row r="53" spans="7:24" x14ac:dyDescent="0.25">
      <c r="I53" s="35"/>
      <c r="J53" s="34">
        <v>44075</v>
      </c>
      <c r="K53" s="36">
        <v>969.57</v>
      </c>
      <c r="L53" s="36">
        <v>100</v>
      </c>
      <c r="M53" s="36">
        <f t="shared" si="3"/>
        <v>869.57</v>
      </c>
      <c r="N53" s="36"/>
      <c r="O53" s="49"/>
      <c r="P53" s="36"/>
      <c r="Q53" s="34">
        <v>44440</v>
      </c>
      <c r="R53" s="36">
        <v>969.57</v>
      </c>
      <c r="V53" s="34">
        <v>43739</v>
      </c>
      <c r="W53" s="1">
        <v>280</v>
      </c>
      <c r="X53" s="1">
        <v>1300</v>
      </c>
    </row>
    <row r="54" spans="7:24" x14ac:dyDescent="0.25">
      <c r="I54" s="36"/>
      <c r="J54" s="34">
        <v>44105</v>
      </c>
      <c r="K54" s="36">
        <v>969.57</v>
      </c>
      <c r="L54" s="36">
        <v>100</v>
      </c>
      <c r="M54" s="36">
        <f t="shared" si="3"/>
        <v>869.57</v>
      </c>
      <c r="N54" s="36"/>
      <c r="O54" s="49"/>
      <c r="P54" s="36"/>
      <c r="Q54" s="34">
        <v>44470</v>
      </c>
      <c r="R54" s="39">
        <v>5000</v>
      </c>
      <c r="V54" s="34">
        <v>43770</v>
      </c>
      <c r="W54" s="1">
        <v>280</v>
      </c>
      <c r="X54" s="1">
        <v>1300</v>
      </c>
    </row>
    <row r="55" spans="7:24" x14ac:dyDescent="0.25">
      <c r="I55" s="39"/>
      <c r="J55" s="34">
        <v>44136</v>
      </c>
      <c r="K55" s="35">
        <v>2200</v>
      </c>
      <c r="L55" s="36">
        <v>100</v>
      </c>
      <c r="M55" s="39">
        <f t="shared" si="3"/>
        <v>2100</v>
      </c>
      <c r="N55" s="35"/>
      <c r="O55" s="48"/>
      <c r="P55" s="35"/>
      <c r="Q55" s="34">
        <v>44501</v>
      </c>
      <c r="R55" s="36">
        <v>969.57</v>
      </c>
      <c r="V55" s="34">
        <v>43800</v>
      </c>
      <c r="W55" s="1">
        <v>280</v>
      </c>
      <c r="X55" s="1">
        <v>1300</v>
      </c>
    </row>
    <row r="56" spans="7:24" ht="15.75" thickBot="1" x14ac:dyDescent="0.3">
      <c r="G56" s="13"/>
      <c r="I56" s="1"/>
      <c r="K56" s="1"/>
      <c r="L56" s="1"/>
      <c r="M56" s="1"/>
      <c r="N56" s="1"/>
      <c r="O56" s="1"/>
      <c r="P56" s="1"/>
      <c r="R56" s="1"/>
      <c r="W56" s="1"/>
      <c r="X56" s="1"/>
    </row>
    <row r="57" spans="7:24" ht="15.75" thickBot="1" x14ac:dyDescent="0.3">
      <c r="I57" s="47"/>
      <c r="K57" s="37">
        <f>SUM(K44:K55)</f>
        <v>21817.42</v>
      </c>
      <c r="L57" s="47"/>
      <c r="M57" s="47"/>
      <c r="N57" s="47"/>
      <c r="O57" s="47"/>
      <c r="P57" s="47"/>
      <c r="R57" s="37">
        <f>SUM(R44:R55)</f>
        <v>18126.129999999997</v>
      </c>
      <c r="T57" s="38">
        <f>R57+K57+E30</f>
        <v>49582.689999999995</v>
      </c>
      <c r="W57" s="1">
        <f>SUM(W44:W55)</f>
        <v>3360</v>
      </c>
      <c r="X57" s="1">
        <f>SUM(X44:X55)</f>
        <v>15600</v>
      </c>
    </row>
    <row r="58" spans="7:24" x14ac:dyDescent="0.25">
      <c r="W58" s="41">
        <v>3</v>
      </c>
    </row>
    <row r="59" spans="7:24" x14ac:dyDescent="0.25">
      <c r="W59" s="1">
        <f>W57/W58</f>
        <v>1120</v>
      </c>
    </row>
    <row r="60" spans="7:24" x14ac:dyDescent="0.25">
      <c r="G60" s="1">
        <v>1300</v>
      </c>
      <c r="H60" s="1">
        <v>280</v>
      </c>
      <c r="I60" s="1"/>
      <c r="J60" s="1">
        <f>G60+H60</f>
        <v>1580</v>
      </c>
      <c r="K60" s="1">
        <f>J60/2</f>
        <v>790</v>
      </c>
      <c r="L60" s="1"/>
      <c r="M60" s="1"/>
      <c r="N60" s="1"/>
      <c r="O60" s="1"/>
      <c r="P60" s="1"/>
      <c r="Q60" s="1">
        <v>1100</v>
      </c>
      <c r="R60" s="1">
        <f>Q60+K60</f>
        <v>1890</v>
      </c>
    </row>
  </sheetData>
  <mergeCells count="3">
    <mergeCell ref="O15:Q15"/>
    <mergeCell ref="C15:E15"/>
    <mergeCell ref="I15:K15"/>
  </mergeCells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R31"/>
  <sheetViews>
    <sheetView tabSelected="1" topLeftCell="A4" workbookViewId="0">
      <selection activeCell="F28" sqref="F28"/>
    </sheetView>
  </sheetViews>
  <sheetFormatPr defaultRowHeight="15" x14ac:dyDescent="0.25"/>
  <cols>
    <col min="4" max="7" width="13.28515625" bestFit="1" customWidth="1"/>
    <col min="9" max="9" width="13.28515625" bestFit="1" customWidth="1"/>
    <col min="10" max="10" width="13.5703125" bestFit="1" customWidth="1"/>
    <col min="11" max="11" width="13.28515625" bestFit="1" customWidth="1"/>
    <col min="14" max="14" width="13.28515625" bestFit="1" customWidth="1"/>
    <col min="22" max="22" width="12.140625" bestFit="1" customWidth="1"/>
  </cols>
  <sheetData>
    <row r="3" spans="4:18" ht="15.75" thickBot="1" x14ac:dyDescent="0.3"/>
    <row r="4" spans="4:18" ht="15.75" thickBot="1" x14ac:dyDescent="0.3">
      <c r="D4" s="18" t="s">
        <v>12</v>
      </c>
      <c r="E4" s="19"/>
      <c r="F4" s="51"/>
    </row>
    <row r="5" spans="4:18" x14ac:dyDescent="0.25">
      <c r="D5" s="20" t="s">
        <v>10</v>
      </c>
      <c r="E5" s="27">
        <v>8000</v>
      </c>
      <c r="F5" s="52"/>
      <c r="I5" s="89">
        <f>D10-E10</f>
        <v>56000</v>
      </c>
      <c r="J5" s="89">
        <f>F31+J31+N31</f>
        <v>55900</v>
      </c>
      <c r="K5" s="90">
        <f>I5-J5</f>
        <v>100</v>
      </c>
    </row>
    <row r="6" spans="4:18" x14ac:dyDescent="0.25">
      <c r="D6" s="21" t="s">
        <v>11</v>
      </c>
      <c r="E6" s="28">
        <v>3700</v>
      </c>
      <c r="F6" s="52"/>
    </row>
    <row r="7" spans="4:18" x14ac:dyDescent="0.25">
      <c r="D7" s="22"/>
      <c r="E7" s="28">
        <v>3300</v>
      </c>
      <c r="F7" s="52"/>
    </row>
    <row r="8" spans="4:18" ht="15.75" thickBot="1" x14ac:dyDescent="0.3">
      <c r="D8" s="23"/>
      <c r="E8" s="29"/>
      <c r="F8" s="52"/>
    </row>
    <row r="9" spans="4:18" x14ac:dyDescent="0.25">
      <c r="H9" s="87"/>
      <c r="I9" s="87" t="s">
        <v>22</v>
      </c>
      <c r="J9" s="88" t="s">
        <v>21</v>
      </c>
      <c r="P9" s="40"/>
    </row>
    <row r="10" spans="4:18" x14ac:dyDescent="0.25">
      <c r="D10" s="31">
        <v>71000</v>
      </c>
      <c r="E10" s="30">
        <f>SUM(E5:E8)</f>
        <v>15000</v>
      </c>
      <c r="F10" s="53"/>
      <c r="G10" s="32">
        <f>D10-E10</f>
        <v>56000</v>
      </c>
      <c r="H10" s="24"/>
      <c r="I10" s="24">
        <v>500</v>
      </c>
      <c r="J10" s="24">
        <v>1500</v>
      </c>
      <c r="K10" s="24"/>
      <c r="L10" s="24"/>
      <c r="M10" s="24"/>
      <c r="N10" s="24"/>
      <c r="O10" s="25"/>
      <c r="P10" s="33"/>
      <c r="Q10" s="26"/>
      <c r="R10" s="26"/>
    </row>
    <row r="11" spans="4:18" x14ac:dyDescent="0.25">
      <c r="G11" s="40" t="s">
        <v>13</v>
      </c>
      <c r="H11" s="33"/>
      <c r="I11" s="33">
        <v>10</v>
      </c>
      <c r="J11" s="33">
        <v>10</v>
      </c>
      <c r="K11" s="33"/>
      <c r="L11" s="33"/>
      <c r="M11" s="33"/>
      <c r="N11" s="33"/>
      <c r="O11" s="40"/>
    </row>
    <row r="12" spans="4:18" x14ac:dyDescent="0.25">
      <c r="H12" s="24"/>
      <c r="I12" s="24">
        <f>I10*I11</f>
        <v>5000</v>
      </c>
      <c r="J12" s="24">
        <f>J10*J11</f>
        <v>15000</v>
      </c>
      <c r="K12" s="24"/>
      <c r="L12" s="24"/>
      <c r="M12" s="24"/>
      <c r="N12" s="24"/>
    </row>
    <row r="15" spans="4:18" ht="15.75" thickBot="1" x14ac:dyDescent="0.3"/>
    <row r="16" spans="4:18" ht="19.5" thickBot="1" x14ac:dyDescent="0.35">
      <c r="E16" s="84" t="s">
        <v>17</v>
      </c>
      <c r="F16" s="86"/>
      <c r="I16" s="84" t="s">
        <v>23</v>
      </c>
      <c r="J16" s="86"/>
      <c r="M16" s="84" t="s">
        <v>19</v>
      </c>
      <c r="N16" s="86"/>
    </row>
    <row r="17" spans="4:14" ht="15.75" thickBot="1" x14ac:dyDescent="0.3">
      <c r="D17" s="55"/>
      <c r="E17" s="56" t="s">
        <v>13</v>
      </c>
      <c r="F17" s="56" t="s">
        <v>15</v>
      </c>
      <c r="H17" s="55"/>
      <c r="I17" s="56" t="s">
        <v>13</v>
      </c>
      <c r="J17" s="56" t="s">
        <v>15</v>
      </c>
      <c r="L17" s="55"/>
      <c r="M17" s="56" t="s">
        <v>13</v>
      </c>
      <c r="N17" s="56" t="s">
        <v>15</v>
      </c>
    </row>
    <row r="18" spans="4:14" x14ac:dyDescent="0.25">
      <c r="D18" s="61">
        <v>1</v>
      </c>
      <c r="E18" s="74">
        <v>43435</v>
      </c>
      <c r="F18" s="62">
        <v>500</v>
      </c>
      <c r="H18" s="61">
        <v>1</v>
      </c>
      <c r="I18" s="74">
        <v>43435</v>
      </c>
      <c r="J18" s="62">
        <v>500</v>
      </c>
      <c r="L18" s="61">
        <v>1</v>
      </c>
      <c r="M18" s="74">
        <v>43435</v>
      </c>
      <c r="N18" s="62">
        <v>600</v>
      </c>
    </row>
    <row r="19" spans="4:14" x14ac:dyDescent="0.25">
      <c r="D19" s="64">
        <v>2</v>
      </c>
      <c r="E19" s="75">
        <v>43466</v>
      </c>
      <c r="F19" s="65">
        <v>500</v>
      </c>
      <c r="H19" s="64">
        <v>2</v>
      </c>
      <c r="I19" s="75">
        <v>43466</v>
      </c>
      <c r="J19" s="65">
        <v>1500</v>
      </c>
      <c r="L19" s="64">
        <v>2</v>
      </c>
      <c r="M19" s="75">
        <v>43466</v>
      </c>
      <c r="N19" s="65">
        <v>1600</v>
      </c>
    </row>
    <row r="20" spans="4:14" x14ac:dyDescent="0.25">
      <c r="D20" s="64">
        <v>3</v>
      </c>
      <c r="E20" s="75">
        <v>43497</v>
      </c>
      <c r="F20" s="62">
        <v>500</v>
      </c>
      <c r="H20" s="64">
        <v>3</v>
      </c>
      <c r="I20" s="75">
        <v>43497</v>
      </c>
      <c r="J20" s="65">
        <v>2000</v>
      </c>
      <c r="L20" s="64">
        <v>3</v>
      </c>
      <c r="M20" s="75">
        <v>43497</v>
      </c>
      <c r="N20" s="65">
        <v>2100</v>
      </c>
    </row>
    <row r="21" spans="4:14" x14ac:dyDescent="0.25">
      <c r="D21" s="67">
        <v>4</v>
      </c>
      <c r="E21" s="75">
        <v>43525</v>
      </c>
      <c r="F21" s="65">
        <v>500</v>
      </c>
      <c r="H21" s="67">
        <v>4</v>
      </c>
      <c r="I21" s="75">
        <v>43525</v>
      </c>
      <c r="J21" s="65">
        <v>3000</v>
      </c>
      <c r="L21" s="67">
        <v>4</v>
      </c>
      <c r="M21" s="75">
        <v>43525</v>
      </c>
      <c r="N21" s="65">
        <v>2500</v>
      </c>
    </row>
    <row r="22" spans="4:14" x14ac:dyDescent="0.25">
      <c r="D22" s="64">
        <v>5</v>
      </c>
      <c r="E22" s="75">
        <v>43556</v>
      </c>
      <c r="F22" s="62">
        <v>500</v>
      </c>
      <c r="H22" s="64">
        <v>5</v>
      </c>
      <c r="I22" s="75">
        <v>43556</v>
      </c>
      <c r="J22" s="65">
        <v>3000</v>
      </c>
      <c r="L22" s="64">
        <v>5</v>
      </c>
      <c r="M22" s="75">
        <v>43556</v>
      </c>
      <c r="N22" s="65">
        <v>2500</v>
      </c>
    </row>
    <row r="23" spans="4:14" x14ac:dyDescent="0.25">
      <c r="D23" s="64">
        <v>6</v>
      </c>
      <c r="E23" s="75">
        <v>43586</v>
      </c>
      <c r="F23" s="65">
        <v>500</v>
      </c>
      <c r="H23" s="64">
        <v>6</v>
      </c>
      <c r="I23" s="75">
        <v>43586</v>
      </c>
      <c r="J23" s="65">
        <v>3000</v>
      </c>
      <c r="L23" s="64">
        <v>6</v>
      </c>
      <c r="M23" s="75">
        <v>43586</v>
      </c>
      <c r="N23" s="65">
        <v>2000</v>
      </c>
    </row>
    <row r="24" spans="4:14" x14ac:dyDescent="0.25">
      <c r="D24" s="67">
        <v>7</v>
      </c>
      <c r="E24" s="75">
        <v>43617</v>
      </c>
      <c r="F24" s="79">
        <v>1500</v>
      </c>
      <c r="H24" s="67">
        <v>7</v>
      </c>
      <c r="I24" s="75">
        <v>43617</v>
      </c>
      <c r="J24" s="79">
        <v>2500</v>
      </c>
      <c r="L24" s="67">
        <v>7</v>
      </c>
      <c r="M24" s="75">
        <v>43617</v>
      </c>
      <c r="N24" s="62">
        <v>3000</v>
      </c>
    </row>
    <row r="25" spans="4:14" x14ac:dyDescent="0.25">
      <c r="D25" s="68">
        <v>8</v>
      </c>
      <c r="E25" s="76">
        <v>43647</v>
      </c>
      <c r="F25" s="24">
        <v>1500</v>
      </c>
      <c r="H25" s="68">
        <v>8</v>
      </c>
      <c r="I25" s="76">
        <v>43647</v>
      </c>
      <c r="J25" s="24">
        <v>2500</v>
      </c>
      <c r="L25" s="68">
        <v>8</v>
      </c>
      <c r="M25" s="76">
        <v>43647</v>
      </c>
      <c r="N25" s="65">
        <v>900</v>
      </c>
    </row>
    <row r="26" spans="4:14" x14ac:dyDescent="0.25">
      <c r="D26" s="68">
        <v>9</v>
      </c>
      <c r="E26" s="76">
        <v>43678</v>
      </c>
      <c r="F26" s="80">
        <v>2100</v>
      </c>
      <c r="H26" s="68">
        <v>9</v>
      </c>
      <c r="I26" s="76">
        <v>43678</v>
      </c>
      <c r="J26" s="80">
        <v>2500</v>
      </c>
      <c r="L26" s="68">
        <v>9</v>
      </c>
      <c r="M26" s="76">
        <v>43678</v>
      </c>
      <c r="N26" s="65">
        <v>800</v>
      </c>
    </row>
    <row r="27" spans="4:14" x14ac:dyDescent="0.25">
      <c r="D27" s="70">
        <v>10</v>
      </c>
      <c r="E27" s="76">
        <v>43709</v>
      </c>
      <c r="F27" s="80">
        <v>1800</v>
      </c>
      <c r="H27" s="70">
        <v>10</v>
      </c>
      <c r="I27" s="76">
        <v>43709</v>
      </c>
      <c r="J27" s="80">
        <v>2500</v>
      </c>
      <c r="L27" s="70">
        <v>10</v>
      </c>
      <c r="M27" s="76">
        <v>43709</v>
      </c>
      <c r="N27" s="65">
        <v>800</v>
      </c>
    </row>
    <row r="28" spans="4:14" x14ac:dyDescent="0.25">
      <c r="D28" s="81">
        <v>11</v>
      </c>
      <c r="E28" s="77">
        <v>43739</v>
      </c>
      <c r="F28" s="58">
        <v>1500</v>
      </c>
      <c r="H28" s="81">
        <v>11</v>
      </c>
      <c r="I28" s="77">
        <v>43739</v>
      </c>
      <c r="J28" s="58">
        <v>1500</v>
      </c>
      <c r="L28" s="81">
        <v>11</v>
      </c>
      <c r="M28" s="77">
        <v>43739</v>
      </c>
      <c r="N28" s="65">
        <v>500</v>
      </c>
    </row>
    <row r="29" spans="4:14" ht="15.75" thickBot="1" x14ac:dyDescent="0.3">
      <c r="D29" s="82">
        <v>12</v>
      </c>
      <c r="E29" s="78">
        <v>43770</v>
      </c>
      <c r="F29" s="72">
        <v>1200</v>
      </c>
      <c r="H29" s="82">
        <v>12</v>
      </c>
      <c r="I29" s="78">
        <v>43770</v>
      </c>
      <c r="J29" s="72">
        <v>1000</v>
      </c>
      <c r="L29" s="82">
        <v>12</v>
      </c>
      <c r="M29" s="78">
        <v>43770</v>
      </c>
      <c r="N29" s="65">
        <v>500</v>
      </c>
    </row>
    <row r="30" spans="4:14" x14ac:dyDescent="0.25">
      <c r="F30" s="1"/>
      <c r="J30" s="1"/>
      <c r="N30" s="1"/>
    </row>
    <row r="31" spans="4:14" x14ac:dyDescent="0.25">
      <c r="F31" s="54">
        <f>SUM(F18:F29)</f>
        <v>12600</v>
      </c>
      <c r="J31" s="54">
        <f>SUM(J18:J29)</f>
        <v>25500</v>
      </c>
      <c r="N31" s="54">
        <f>SUM(N18:N29)</f>
        <v>17800</v>
      </c>
    </row>
  </sheetData>
  <mergeCells count="3">
    <mergeCell ref="E16:F16"/>
    <mergeCell ref="I16:J16"/>
    <mergeCell ref="M16:N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 (2)</vt:lpstr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Justino de Barros</dc:creator>
  <cp:lastModifiedBy>Fernando Justino de Barros</cp:lastModifiedBy>
  <dcterms:created xsi:type="dcterms:W3CDTF">2018-11-26T11:16:36Z</dcterms:created>
  <dcterms:modified xsi:type="dcterms:W3CDTF">2018-11-28T16:39:06Z</dcterms:modified>
</cp:coreProperties>
</file>