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ivia\Downloads\"/>
    </mc:Choice>
  </mc:AlternateContent>
  <xr:revisionPtr revIDLastSave="0" documentId="13_ncr:1_{0D508AFE-A497-4C41-A4A9-F9F104EED450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Geral" sheetId="1" r:id="rId1"/>
    <sheet name="Min" sheetId="2" r:id="rId2"/>
    <sheet name="1024" sheetId="3" r:id="rId3"/>
    <sheet name="2048" sheetId="4" r:id="rId4"/>
    <sheet name="4096" sheetId="5" r:id="rId5"/>
    <sheet name="819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1" l="1"/>
  <c r="I55" i="1"/>
  <c r="E57" i="1"/>
  <c r="D53" i="1"/>
  <c r="Q51" i="1"/>
  <c r="Q53" i="1" s="1"/>
  <c r="P52" i="1"/>
  <c r="N52" i="1"/>
  <c r="J52" i="1"/>
  <c r="C56" i="1"/>
  <c r="E56" i="1"/>
  <c r="C54" i="1"/>
  <c r="E54" i="1"/>
  <c r="E52" i="1"/>
  <c r="B51" i="1"/>
  <c r="C47" i="1"/>
  <c r="E47" i="1"/>
  <c r="P46" i="1"/>
  <c r="Q46" i="1"/>
  <c r="H47" i="1"/>
  <c r="I46" i="1"/>
  <c r="K46" i="1"/>
  <c r="I62" i="1"/>
  <c r="K62" i="1"/>
  <c r="A10" i="1"/>
  <c r="AA18" i="1" s="1"/>
  <c r="X24" i="1"/>
  <c r="X26" i="1" s="1"/>
  <c r="W24" i="1"/>
  <c r="AC21" i="1" s="1"/>
  <c r="AC16" i="1"/>
  <c r="AD22" i="1"/>
  <c r="AA15" i="1"/>
  <c r="D14" i="1"/>
  <c r="C14" i="1"/>
  <c r="B14" i="1"/>
  <c r="A14" i="1"/>
  <c r="D10" i="1"/>
  <c r="D12" i="1" s="1"/>
  <c r="C10" i="1"/>
  <c r="C12" i="1" s="1"/>
  <c r="B10" i="1"/>
  <c r="B12" i="1" s="1"/>
  <c r="U24" i="1"/>
  <c r="B56" i="1" s="1"/>
  <c r="B57" i="1" s="1"/>
  <c r="V24" i="1"/>
  <c r="V26" i="1" s="1"/>
  <c r="T24" i="1"/>
  <c r="Q52" i="1" s="1"/>
  <c r="S24" i="1"/>
  <c r="S26" i="1" s="1"/>
  <c r="R24" i="1"/>
  <c r="R26" i="1" s="1"/>
  <c r="Q24" i="1"/>
  <c r="Q26" i="1" s="1"/>
  <c r="X10" i="1"/>
  <c r="X12" i="1" s="1"/>
  <c r="W10" i="1"/>
  <c r="W12" i="1" s="1"/>
  <c r="V10" i="1"/>
  <c r="V12" i="1" s="1"/>
  <c r="U10" i="1"/>
  <c r="U12" i="1" s="1"/>
  <c r="T10" i="1"/>
  <c r="T12" i="1" s="1"/>
  <c r="S10" i="1"/>
  <c r="J51" i="1" s="1"/>
  <c r="R10" i="1"/>
  <c r="R12" i="1" s="1"/>
  <c r="Q10" i="1"/>
  <c r="Q12" i="1" s="1"/>
  <c r="X28" i="1"/>
  <c r="W28" i="1"/>
  <c r="V28" i="1"/>
  <c r="U28" i="1"/>
  <c r="X14" i="1"/>
  <c r="W14" i="1"/>
  <c r="V14" i="1"/>
  <c r="U14" i="1"/>
  <c r="T28" i="1"/>
  <c r="S28" i="1"/>
  <c r="R28" i="1"/>
  <c r="Q28" i="1"/>
  <c r="T26" i="1"/>
  <c r="T14" i="1"/>
  <c r="S14" i="1"/>
  <c r="R14" i="1"/>
  <c r="Q14" i="1"/>
  <c r="S12" i="1"/>
  <c r="M10" i="1"/>
  <c r="M10" i="2" s="1"/>
  <c r="I28" i="1"/>
  <c r="J28" i="1"/>
  <c r="K28" i="1"/>
  <c r="L28" i="1"/>
  <c r="M28" i="1"/>
  <c r="N28" i="1"/>
  <c r="O28" i="1"/>
  <c r="P28" i="1"/>
  <c r="I24" i="1"/>
  <c r="H8" i="3" s="1"/>
  <c r="J24" i="1"/>
  <c r="H8" i="4" s="1"/>
  <c r="K24" i="1"/>
  <c r="K26" i="1" s="1"/>
  <c r="L24" i="1"/>
  <c r="H8" i="6" s="1"/>
  <c r="M24" i="1"/>
  <c r="M26" i="1" s="1"/>
  <c r="N24" i="1"/>
  <c r="N20" i="2" s="1"/>
  <c r="O24" i="1"/>
  <c r="O26" i="1" s="1"/>
  <c r="P24" i="1"/>
  <c r="P20" i="2" s="1"/>
  <c r="F28" i="1"/>
  <c r="G28" i="1"/>
  <c r="H28" i="1"/>
  <c r="E28" i="1"/>
  <c r="F24" i="1"/>
  <c r="F26" i="1" s="1"/>
  <c r="G24" i="1"/>
  <c r="G20" i="2" s="1"/>
  <c r="H24" i="1"/>
  <c r="H20" i="2" s="1"/>
  <c r="E24" i="1"/>
  <c r="G8" i="3" s="1"/>
  <c r="B28" i="1"/>
  <c r="F9" i="4" s="1"/>
  <c r="C28" i="1"/>
  <c r="D28" i="1"/>
  <c r="A28" i="1"/>
  <c r="B24" i="1"/>
  <c r="B26" i="1" s="1"/>
  <c r="C24" i="1"/>
  <c r="F8" i="5" s="1"/>
  <c r="D24" i="1"/>
  <c r="F8" i="6" s="1"/>
  <c r="A24" i="1"/>
  <c r="A26" i="1" s="1"/>
  <c r="N10" i="1"/>
  <c r="N12" i="1" s="1"/>
  <c r="O10" i="1"/>
  <c r="O12" i="1" s="1"/>
  <c r="P10" i="1"/>
  <c r="P12" i="1" s="1"/>
  <c r="J10" i="1"/>
  <c r="D8" i="4" s="1"/>
  <c r="K10" i="1"/>
  <c r="D8" i="5" s="1"/>
  <c r="L10" i="1"/>
  <c r="D8" i="6" s="1"/>
  <c r="I10" i="1"/>
  <c r="D8" i="3" s="1"/>
  <c r="F10" i="1"/>
  <c r="C8" i="4" s="1"/>
  <c r="G10" i="1"/>
  <c r="G10" i="2" s="1"/>
  <c r="H10" i="1"/>
  <c r="H12" i="1" s="1"/>
  <c r="M14" i="1"/>
  <c r="N14" i="1"/>
  <c r="O14" i="1"/>
  <c r="P14" i="1"/>
  <c r="J14" i="1"/>
  <c r="K14" i="1"/>
  <c r="D9" i="5" s="1"/>
  <c r="L14" i="1"/>
  <c r="I14" i="1"/>
  <c r="E14" i="1"/>
  <c r="F14" i="1"/>
  <c r="G14" i="1"/>
  <c r="H14" i="1"/>
  <c r="E10" i="1"/>
  <c r="E10" i="2" s="1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I3" i="6"/>
  <c r="H3" i="6"/>
  <c r="G3" i="6"/>
  <c r="F3" i="6"/>
  <c r="E3" i="6"/>
  <c r="D3" i="6"/>
  <c r="C3" i="6"/>
  <c r="B3" i="6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B3" i="5"/>
  <c r="I7" i="4"/>
  <c r="H7" i="4"/>
  <c r="G7" i="4"/>
  <c r="F7" i="4"/>
  <c r="E7" i="4"/>
  <c r="D7" i="4"/>
  <c r="C7" i="4"/>
  <c r="I6" i="4"/>
  <c r="H6" i="4"/>
  <c r="G6" i="4"/>
  <c r="F6" i="4"/>
  <c r="E6" i="4"/>
  <c r="D6" i="4"/>
  <c r="C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I3" i="4"/>
  <c r="H3" i="4"/>
  <c r="G3" i="4"/>
  <c r="F3" i="4"/>
  <c r="E3" i="4"/>
  <c r="D3" i="4"/>
  <c r="C3" i="4"/>
  <c r="B3" i="4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B3" i="3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8" i="2"/>
  <c r="O8" i="2"/>
  <c r="N8" i="2"/>
  <c r="M8" i="2"/>
  <c r="L8" i="2"/>
  <c r="K8" i="2"/>
  <c r="J8" i="2"/>
  <c r="I8" i="2"/>
  <c r="H8" i="2"/>
  <c r="G8" i="2"/>
  <c r="F8" i="2"/>
  <c r="E8" i="2"/>
  <c r="P7" i="2"/>
  <c r="O7" i="2"/>
  <c r="N7" i="2"/>
  <c r="M7" i="2"/>
  <c r="L7" i="2"/>
  <c r="K7" i="2"/>
  <c r="J7" i="2"/>
  <c r="I7" i="2"/>
  <c r="H7" i="2"/>
  <c r="G7" i="2"/>
  <c r="F7" i="2"/>
  <c r="E7" i="2"/>
  <c r="P6" i="2"/>
  <c r="O6" i="2"/>
  <c r="N6" i="2"/>
  <c r="M6" i="2"/>
  <c r="L6" i="2"/>
  <c r="K6" i="2"/>
  <c r="J6" i="2"/>
  <c r="I6" i="2"/>
  <c r="H6" i="2"/>
  <c r="G6" i="2"/>
  <c r="F6" i="2"/>
  <c r="E6" i="2"/>
  <c r="P5" i="2"/>
  <c r="O5" i="2"/>
  <c r="N5" i="2"/>
  <c r="M5" i="2"/>
  <c r="L5" i="2"/>
  <c r="K5" i="2"/>
  <c r="J5" i="2"/>
  <c r="I5" i="2"/>
  <c r="H5" i="2"/>
  <c r="G5" i="2"/>
  <c r="F5" i="2"/>
  <c r="E5" i="2"/>
  <c r="P4" i="2"/>
  <c r="O4" i="2"/>
  <c r="N4" i="2"/>
  <c r="M4" i="2"/>
  <c r="L4" i="2"/>
  <c r="K4" i="2"/>
  <c r="J4" i="2"/>
  <c r="I4" i="2"/>
  <c r="H4" i="2"/>
  <c r="G4" i="2"/>
  <c r="F4" i="2"/>
  <c r="E4" i="2"/>
  <c r="I38" i="1"/>
  <c r="I40" i="1" s="1"/>
  <c r="E38" i="1"/>
  <c r="E40" i="1" s="1"/>
  <c r="A38" i="1"/>
  <c r="A40" i="1" s="1"/>
  <c r="K20" i="2"/>
  <c r="D9" i="4"/>
  <c r="P10" i="2"/>
  <c r="B6" i="6"/>
  <c r="B6" i="5"/>
  <c r="B6" i="4"/>
  <c r="B6" i="3"/>
  <c r="D4" i="2"/>
  <c r="C4" i="2"/>
  <c r="B4" i="4"/>
  <c r="B8" i="3"/>
  <c r="E53" i="1" l="1"/>
  <c r="AA23" i="1"/>
  <c r="AB19" i="1"/>
  <c r="O47" i="1"/>
  <c r="H52" i="1"/>
  <c r="I54" i="1"/>
  <c r="A12" i="1"/>
  <c r="AA14" i="1"/>
  <c r="AA24" i="1"/>
  <c r="AC22" i="1"/>
  <c r="AD18" i="1"/>
  <c r="AB16" i="1"/>
  <c r="J62" i="1"/>
  <c r="J46" i="1"/>
  <c r="N46" i="1"/>
  <c r="D47" i="1"/>
  <c r="D52" i="1"/>
  <c r="D54" i="1"/>
  <c r="D56" i="1"/>
  <c r="D57" i="1" s="1"/>
  <c r="K52" i="1"/>
  <c r="N51" i="1"/>
  <c r="N53" i="1" s="1"/>
  <c r="C52" i="1"/>
  <c r="AA16" i="1"/>
  <c r="AD20" i="1"/>
  <c r="AC15" i="1"/>
  <c r="P48" i="1"/>
  <c r="I52" i="1"/>
  <c r="AA19" i="1"/>
  <c r="AB24" i="1"/>
  <c r="AC20" i="1"/>
  <c r="AD17" i="1"/>
  <c r="AB15" i="1"/>
  <c r="K61" i="1"/>
  <c r="K63" i="1" s="1"/>
  <c r="K47" i="1"/>
  <c r="O46" i="1"/>
  <c r="O48" i="1" s="1"/>
  <c r="E46" i="1"/>
  <c r="E48" i="1" s="1"/>
  <c r="E51" i="1"/>
  <c r="E55" i="1" s="1"/>
  <c r="H51" i="1"/>
  <c r="AC24" i="1"/>
  <c r="AB18" i="1"/>
  <c r="H61" i="1"/>
  <c r="H63" i="1" s="1"/>
  <c r="B46" i="1"/>
  <c r="AA20" i="1"/>
  <c r="AD23" i="1"/>
  <c r="AB20" i="1"/>
  <c r="AC17" i="1"/>
  <c r="AD14" i="1"/>
  <c r="J61" i="1"/>
  <c r="J63" i="1" s="1"/>
  <c r="J47" i="1"/>
  <c r="J48" i="1" s="1"/>
  <c r="N47" i="1"/>
  <c r="D46" i="1"/>
  <c r="D48" i="1" s="1"/>
  <c r="D51" i="1"/>
  <c r="K51" i="1"/>
  <c r="H54" i="1"/>
  <c r="P51" i="1"/>
  <c r="P53" i="1" s="1"/>
  <c r="AD24" i="1"/>
  <c r="AC18" i="1"/>
  <c r="AA21" i="1"/>
  <c r="AC23" i="1"/>
  <c r="AD19" i="1"/>
  <c r="AB17" i="1"/>
  <c r="AC14" i="1"/>
  <c r="I61" i="1"/>
  <c r="I63" i="1" s="1"/>
  <c r="I47" i="1"/>
  <c r="Q47" i="1"/>
  <c r="Q48" i="1" s="1"/>
  <c r="C46" i="1"/>
  <c r="C48" i="1" s="1"/>
  <c r="C51" i="1"/>
  <c r="C55" i="1" s="1"/>
  <c r="K54" i="1"/>
  <c r="K55" i="1" s="1"/>
  <c r="O51" i="1"/>
  <c r="O53" i="1" s="1"/>
  <c r="AB22" i="1"/>
  <c r="AD15" i="1"/>
  <c r="J53" i="1"/>
  <c r="AA22" i="1"/>
  <c r="AB23" i="1"/>
  <c r="AC19" i="1"/>
  <c r="AD16" i="1"/>
  <c r="AB14" i="1"/>
  <c r="H62" i="1"/>
  <c r="H46" i="1"/>
  <c r="H48" i="1" s="1"/>
  <c r="P47" i="1"/>
  <c r="B47" i="1"/>
  <c r="B48" i="1" s="1"/>
  <c r="B52" i="1"/>
  <c r="B53" i="1" s="1"/>
  <c r="B54" i="1"/>
  <c r="B55" i="1" s="1"/>
  <c r="I51" i="1"/>
  <c r="J54" i="1"/>
  <c r="J55" i="1" s="1"/>
  <c r="H55" i="1"/>
  <c r="N48" i="1"/>
  <c r="K48" i="1"/>
  <c r="I48" i="1"/>
  <c r="AB21" i="1"/>
  <c r="AA17" i="1"/>
  <c r="AD21" i="1"/>
  <c r="E8" i="5"/>
  <c r="F20" i="2"/>
  <c r="N10" i="2"/>
  <c r="U26" i="1"/>
  <c r="W26" i="1"/>
  <c r="AE17" i="1"/>
  <c r="I8" i="3"/>
  <c r="O20" i="2"/>
  <c r="K12" i="1"/>
  <c r="N26" i="1"/>
  <c r="J12" i="1"/>
  <c r="G26" i="1"/>
  <c r="H26" i="1"/>
  <c r="P26" i="1"/>
  <c r="E12" i="1"/>
  <c r="I26" i="1"/>
  <c r="H10" i="2"/>
  <c r="J26" i="1"/>
  <c r="G12" i="1"/>
  <c r="F12" i="1"/>
  <c r="C26" i="1"/>
  <c r="L26" i="1"/>
  <c r="I12" i="1"/>
  <c r="E26" i="1"/>
  <c r="D26" i="1"/>
  <c r="M12" i="1"/>
  <c r="L12" i="1"/>
  <c r="F9" i="3"/>
  <c r="D9" i="3"/>
  <c r="I10" i="2"/>
  <c r="A20" i="2"/>
  <c r="I20" i="2"/>
  <c r="B4" i="3"/>
  <c r="C8" i="3"/>
  <c r="E8" i="4"/>
  <c r="G8" i="5"/>
  <c r="I8" i="6"/>
  <c r="H9" i="5"/>
  <c r="D9" i="6"/>
  <c r="F9" i="6"/>
  <c r="H9" i="6"/>
  <c r="J10" i="2"/>
  <c r="B20" i="2"/>
  <c r="J20" i="2"/>
  <c r="F8" i="4"/>
  <c r="H8" i="5"/>
  <c r="B8" i="6"/>
  <c r="H9" i="4"/>
  <c r="F9" i="5"/>
  <c r="C9" i="3"/>
  <c r="E9" i="3"/>
  <c r="G9" i="3"/>
  <c r="I9" i="3"/>
  <c r="K10" i="2"/>
  <c r="C20" i="2"/>
  <c r="E8" i="3"/>
  <c r="G8" i="4"/>
  <c r="I8" i="5"/>
  <c r="B4" i="6"/>
  <c r="C8" i="6"/>
  <c r="G9" i="4"/>
  <c r="I9" i="4"/>
  <c r="L10" i="2"/>
  <c r="D20" i="2"/>
  <c r="L20" i="2"/>
  <c r="F8" i="3"/>
  <c r="B8" i="5"/>
  <c r="G9" i="5"/>
  <c r="I9" i="5"/>
  <c r="A4" i="2"/>
  <c r="E20" i="2"/>
  <c r="M20" i="2"/>
  <c r="I8" i="4"/>
  <c r="B4" i="5"/>
  <c r="C8" i="5"/>
  <c r="E8" i="6"/>
  <c r="H9" i="3"/>
  <c r="C9" i="4"/>
  <c r="E9" i="4"/>
  <c r="C9" i="5"/>
  <c r="E9" i="5"/>
  <c r="C9" i="6"/>
  <c r="E9" i="6"/>
  <c r="G9" i="6"/>
  <c r="I9" i="6"/>
  <c r="B4" i="2"/>
  <c r="F10" i="2"/>
  <c r="B8" i="4"/>
  <c r="O10" i="2"/>
  <c r="G8" i="6"/>
  <c r="D55" i="1" l="1"/>
  <c r="C53" i="1"/>
  <c r="C57" i="1"/>
  <c r="H53" i="1"/>
  <c r="I53" i="1"/>
  <c r="K53" i="1"/>
  <c r="AE15" i="1"/>
  <c r="AE23" i="1"/>
  <c r="AE14" i="1"/>
  <c r="AE20" i="1"/>
  <c r="AE22" i="1"/>
  <c r="AE19" i="1"/>
  <c r="AE16" i="1"/>
  <c r="AE24" i="1"/>
  <c r="AE18" i="1"/>
  <c r="AE21" i="1"/>
</calcChain>
</file>

<file path=xl/sharedStrings.xml><?xml version="1.0" encoding="utf-8"?>
<sst xmlns="http://schemas.openxmlformats.org/spreadsheetml/2006/main" count="169" uniqueCount="65">
  <si>
    <t>Tabela de testes do código degem</t>
  </si>
  <si>
    <t>Python (ms)</t>
  </si>
  <si>
    <t>C (ms)</t>
  </si>
  <si>
    <t>C - 01 (ms)</t>
  </si>
  <si>
    <t>C - 02 (ms)</t>
  </si>
  <si>
    <t>Informações do sistemas</t>
  </si>
  <si>
    <t>Processador</t>
  </si>
  <si>
    <t>Intel(R) Core(TM) i7-8850H CPU @ 2.60GHz   2.59 GHz</t>
  </si>
  <si>
    <t>RAM instalada</t>
  </si>
  <si>
    <t>8,00 GB (utilizável: 7,79 GB)</t>
  </si>
  <si>
    <t>Sistema</t>
  </si>
  <si>
    <t>Sistema operacional de 64 bits, processador baseado em x64</t>
  </si>
  <si>
    <t>Média</t>
  </si>
  <si>
    <t>Desvio Padrão</t>
  </si>
  <si>
    <t>C - 03 (ms)</t>
  </si>
  <si>
    <t>C - AVX (ms)</t>
  </si>
  <si>
    <t>C - ILP (ms)</t>
  </si>
  <si>
    <t>C - CB (ms)</t>
  </si>
  <si>
    <t>Segundo teste CO1</t>
  </si>
  <si>
    <t>Segundo teste CO2</t>
  </si>
  <si>
    <t>Segundo teste CO3</t>
  </si>
  <si>
    <t>Desvio</t>
  </si>
  <si>
    <t>Tabela de testes do código degem em min</t>
  </si>
  <si>
    <t>Python (min)</t>
  </si>
  <si>
    <t>C (min)</t>
  </si>
  <si>
    <t>C - 01 (min)</t>
  </si>
  <si>
    <t>C - 02 (min)</t>
  </si>
  <si>
    <t>C - 03 (min)</t>
  </si>
  <si>
    <t>C - AVX (min)</t>
  </si>
  <si>
    <t>Python</t>
  </si>
  <si>
    <t>C</t>
  </si>
  <si>
    <t>C - 01</t>
  </si>
  <si>
    <t>C - 02</t>
  </si>
  <si>
    <t>C - 03</t>
  </si>
  <si>
    <t>C - AVX</t>
  </si>
  <si>
    <t>C - ILP</t>
  </si>
  <si>
    <t>C- CB</t>
  </si>
  <si>
    <t>Desvio P.</t>
  </si>
  <si>
    <t>log média</t>
  </si>
  <si>
    <t>JAVA (ms)</t>
  </si>
  <si>
    <t>JAVA CB(ms)</t>
  </si>
  <si>
    <t>velocidades</t>
  </si>
  <si>
    <t>python</t>
  </si>
  <si>
    <t>C - O0</t>
  </si>
  <si>
    <t>C - O1</t>
  </si>
  <si>
    <t>C - O2</t>
  </si>
  <si>
    <t>C - O3</t>
  </si>
  <si>
    <t>C - CB</t>
  </si>
  <si>
    <t>JAVA</t>
  </si>
  <si>
    <t>JAVA - CB</t>
  </si>
  <si>
    <t>NUMPY</t>
  </si>
  <si>
    <t>NUMPY (ms)</t>
  </si>
  <si>
    <t>C - MP</t>
  </si>
  <si>
    <t>MP(ms)</t>
  </si>
  <si>
    <t>tempo python/tempo código</t>
  </si>
  <si>
    <t>O3</t>
  </si>
  <si>
    <t>O3, AVX</t>
  </si>
  <si>
    <t>Ganho de desempenho</t>
  </si>
  <si>
    <t>O3, AVX, ILP</t>
  </si>
  <si>
    <t>O3, AVX, ILP,CB</t>
  </si>
  <si>
    <t>O3, AVX, ILP,CB,MP</t>
  </si>
  <si>
    <t>Numpy</t>
  </si>
  <si>
    <t>Java</t>
  </si>
  <si>
    <t>Java CB</t>
  </si>
  <si>
    <t>Otimização \ Tamanho da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</si>
</sst>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wrapText="1"/>
    </xf>
    <xf numFmtId="4" fontId="6" fillId="4" borderId="5" xfId="0" applyNumberFormat="1" applyFont="1" applyFill="1" applyBorder="1" applyAlignment="1">
      <alignment horizontal="center" vertical="center" wrapText="1"/>
    </xf>
    <xf numFmtId="4" fontId="7" fillId="3" borderId="5" xfId="0" applyNumberFormat="1" applyFont="1" applyFill="1" applyBorder="1" applyAlignment="1">
      <alignment horizontal="center"/>
    </xf>
    <xf numFmtId="4" fontId="6" fillId="3" borderId="5" xfId="0" applyNumberFormat="1" applyFont="1" applyFill="1" applyBorder="1" applyAlignment="1">
      <alignment horizontal="center" vertical="center" wrapText="1"/>
    </xf>
    <xf numFmtId="4" fontId="6" fillId="0" borderId="5" xfId="0" applyNumberFormat="1" applyFont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/>
    </xf>
    <xf numFmtId="4" fontId="7" fillId="4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/>
    <xf numFmtId="0" fontId="6" fillId="0" borderId="0" xfId="0" applyFont="1" applyAlignment="1">
      <alignment horizontal="center" vertical="center" wrapText="1"/>
    </xf>
    <xf numFmtId="0" fontId="4" fillId="4" borderId="12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4" fontId="5" fillId="4" borderId="12" xfId="0" applyNumberFormat="1" applyFont="1" applyFill="1" applyBorder="1"/>
    <xf numFmtId="4" fontId="5" fillId="3" borderId="13" xfId="0" applyNumberFormat="1" applyFont="1" applyFill="1" applyBorder="1" applyAlignment="1">
      <alignment horizontal="center" wrapText="1"/>
    </xf>
    <xf numFmtId="4" fontId="5" fillId="3" borderId="12" xfId="0" applyNumberFormat="1" applyFont="1" applyFill="1" applyBorder="1" applyAlignment="1">
      <alignment horizontal="center" wrapText="1"/>
    </xf>
    <xf numFmtId="4" fontId="5" fillId="3" borderId="12" xfId="0" applyNumberFormat="1" applyFont="1" applyFill="1" applyBorder="1"/>
    <xf numFmtId="4" fontId="5" fillId="4" borderId="9" xfId="0" applyNumberFormat="1" applyFont="1" applyFill="1" applyBorder="1"/>
    <xf numFmtId="4" fontId="5" fillId="3" borderId="14" xfId="0" applyNumberFormat="1" applyFont="1" applyFill="1" applyBorder="1" applyAlignment="1">
      <alignment horizontal="center" wrapText="1"/>
    </xf>
    <xf numFmtId="4" fontId="5" fillId="3" borderId="9" xfId="0" applyNumberFormat="1" applyFont="1" applyFill="1" applyBorder="1" applyAlignment="1">
      <alignment horizontal="center" wrapText="1"/>
    </xf>
    <xf numFmtId="4" fontId="5" fillId="3" borderId="9" xfId="0" applyNumberFormat="1" applyFont="1" applyFill="1" applyBorder="1"/>
    <xf numFmtId="4" fontId="5" fillId="3" borderId="0" xfId="0" applyNumberFormat="1" applyFont="1" applyFill="1" applyAlignment="1">
      <alignment horizontal="center" wrapText="1"/>
    </xf>
    <xf numFmtId="4" fontId="5" fillId="3" borderId="0" xfId="0" applyNumberFormat="1" applyFont="1" applyFill="1"/>
    <xf numFmtId="0" fontId="6" fillId="4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4" fontId="6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4" borderId="5" xfId="0" applyFont="1" applyFill="1" applyBorder="1"/>
    <xf numFmtId="0" fontId="6" fillId="0" borderId="5" xfId="0" applyFont="1" applyBorder="1"/>
    <xf numFmtId="0" fontId="6" fillId="3" borderId="0" xfId="0" applyFont="1" applyFill="1"/>
    <xf numFmtId="0" fontId="4" fillId="4" borderId="13" xfId="0" applyFont="1" applyFill="1" applyBorder="1" applyAlignment="1">
      <alignment horizontal="center" wrapText="1"/>
    </xf>
    <xf numFmtId="0" fontId="6" fillId="3" borderId="5" xfId="0" applyFont="1" applyFill="1" applyBorder="1"/>
    <xf numFmtId="0" fontId="3" fillId="4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4" fontId="0" fillId="3" borderId="5" xfId="0" applyNumberForma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" fontId="0" fillId="3" borderId="0" xfId="0" applyNumberForma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3" borderId="11" xfId="0" applyFont="1" applyFill="1" applyBorder="1" applyAlignment="1">
      <alignment horizontal="center" wrapText="1"/>
    </xf>
    <xf numFmtId="4" fontId="5" fillId="3" borderId="11" xfId="0" applyNumberFormat="1" applyFont="1" applyFill="1" applyBorder="1"/>
    <xf numFmtId="4" fontId="6" fillId="0" borderId="1" xfId="0" applyNumberFormat="1" applyFont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4" fontId="9" fillId="5" borderId="21" xfId="0" applyNumberFormat="1" applyFont="1" applyFill="1" applyBorder="1" applyAlignment="1">
      <alignment horizontal="center" vertical="center" wrapText="1"/>
    </xf>
    <xf numFmtId="4" fontId="9" fillId="5" borderId="21" xfId="0" applyNumberFormat="1" applyFont="1" applyFill="1" applyBorder="1" applyAlignment="1">
      <alignment horizontal="center" wrapText="1"/>
    </xf>
    <xf numFmtId="0" fontId="9" fillId="5" borderId="21" xfId="0" applyFont="1" applyFill="1" applyBorder="1" applyAlignment="1">
      <alignment horizontal="center" vertical="center" wrapText="1"/>
    </xf>
    <xf numFmtId="4" fontId="6" fillId="4" borderId="1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4" fontId="9" fillId="0" borderId="20" xfId="0" applyNumberFormat="1" applyFont="1" applyBorder="1" applyAlignment="1">
      <alignment horizontal="center" vertical="center" wrapText="1"/>
    </xf>
    <xf numFmtId="4" fontId="9" fillId="6" borderId="22" xfId="0" applyNumberFormat="1" applyFont="1" applyFill="1" applyBorder="1" applyAlignment="1">
      <alignment horizontal="center" wrapText="1"/>
    </xf>
    <xf numFmtId="4" fontId="9" fillId="0" borderId="19" xfId="0" applyNumberFormat="1" applyFont="1" applyBorder="1" applyAlignment="1">
      <alignment horizontal="center" wrapText="1"/>
    </xf>
    <xf numFmtId="4" fontId="9" fillId="0" borderId="19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12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" fontId="6" fillId="0" borderId="2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8" fillId="5" borderId="2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3" fillId="4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0" fillId="0" borderId="0" xfId="0"/>
    <xf numFmtId="0" fontId="4" fillId="3" borderId="0" xfId="0" applyFont="1" applyFill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6" fillId="4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21428571428571427"/>
          <c:y val="8.225806451612902E-2"/>
          <c:w val="0.65129568106312286"/>
          <c:h val="0.8354838709677417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'1024'!$B$8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71-47DF-86CF-A925BF19FFF3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'1024'!$C$8</c:f>
              <c:numCache>
                <c:formatCode>#,##0.00</c:formatCode>
                <c:ptCount val="1"/>
                <c:pt idx="0">
                  <c:v>14145.2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71-47DF-86CF-A925BF19FFF3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'1024'!$D$8</c:f>
              <c:numCache>
                <c:formatCode>#,##0.00</c:formatCode>
                <c:ptCount val="1"/>
                <c:pt idx="0">
                  <c:v>4687.6000000000004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71-47DF-86CF-A925BF19FFF3}"/>
            </c:ext>
          </c:extLst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'1024'!$E$8</c:f>
              <c:numCache>
                <c:formatCode>#,##0.00</c:formatCode>
                <c:ptCount val="1"/>
                <c:pt idx="0">
                  <c:v>2773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D71-47DF-86CF-A925BF19FFF3}"/>
            </c:ext>
          </c:extLst>
        </c:ser>
        <c:ser>
          <c:idx val="4"/>
          <c:order val="4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'1024'!$F$8</c:f>
              <c:numCache>
                <c:formatCode>#,##0.00</c:formatCode>
                <c:ptCount val="1"/>
                <c:pt idx="0">
                  <c:v>3213.4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D71-47DF-86CF-A925BF19FFF3}"/>
            </c:ext>
          </c:extLst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'1024'!$G$8</c:f>
              <c:numCache>
                <c:formatCode>#,##0.00</c:formatCode>
                <c:ptCount val="1"/>
                <c:pt idx="0">
                  <c:v>993.8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D71-47DF-86CF-A925BF19FFF3}"/>
            </c:ext>
          </c:extLst>
        </c:ser>
        <c:ser>
          <c:idx val="6"/>
          <c:order val="6"/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'1024'!$H$8</c:f>
              <c:numCache>
                <c:formatCode>#,##0.00</c:formatCode>
                <c:ptCount val="1"/>
                <c:pt idx="0">
                  <c:v>233.6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D71-47DF-86CF-A925BF19FFF3}"/>
            </c:ext>
          </c:extLst>
        </c:ser>
        <c:ser>
          <c:idx val="7"/>
          <c:order val="7"/>
          <c:spPr>
            <a:solidFill>
              <a:srgbClr val="F8C4C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'1024'!$I$8</c:f>
              <c:numCache>
                <c:formatCode>#,##0.00</c:formatCode>
                <c:ptCount val="1"/>
                <c:pt idx="0">
                  <c:v>157.19999999999999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9D71-47DF-86CF-A925BF19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479036"/>
        <c:axId val="1027772043"/>
      </c:barChart>
      <c:catAx>
        <c:axId val="736479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27772043"/>
        <c:crosses val="autoZero"/>
        <c:auto val="1"/>
        <c:lblAlgn val="ctr"/>
        <c:lblOffset val="100"/>
        <c:noMultiLvlLbl val="1"/>
      </c:catAx>
      <c:valAx>
        <c:axId val="1027772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364790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'2048'!$B$8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BF-4AD6-BE6A-C5706FCD86B9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'2048'!$C$8</c:f>
              <c:numCache>
                <c:formatCode>#,##0.00</c:formatCode>
                <c:ptCount val="1"/>
                <c:pt idx="0">
                  <c:v>215174.2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BF-4AD6-BE6A-C5706FCD86B9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'2048'!$D$8</c:f>
              <c:numCache>
                <c:formatCode>#,##0.00</c:formatCode>
                <c:ptCount val="1"/>
                <c:pt idx="0">
                  <c:v>89694.399999999994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4BF-4AD6-BE6A-C5706FCD86B9}"/>
            </c:ext>
          </c:extLst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'2048'!$E$8</c:f>
              <c:numCache>
                <c:formatCode>#,##0.00</c:formatCode>
                <c:ptCount val="1"/>
                <c:pt idx="0">
                  <c:v>95217.25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4BF-4AD6-BE6A-C5706FCD86B9}"/>
            </c:ext>
          </c:extLst>
        </c:ser>
        <c:ser>
          <c:idx val="4"/>
          <c:order val="4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'2048'!$F$8</c:f>
              <c:numCache>
                <c:formatCode>#,##0.00</c:formatCode>
                <c:ptCount val="1"/>
                <c:pt idx="0">
                  <c:v>131344.25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4BF-4AD6-BE6A-C5706FCD86B9}"/>
            </c:ext>
          </c:extLst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'2048'!$G$8</c:f>
              <c:numCache>
                <c:formatCode>#,##0.00</c:formatCode>
                <c:ptCount val="1"/>
                <c:pt idx="0">
                  <c:v>33551.800000000003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4BF-4AD6-BE6A-C5706FCD86B9}"/>
            </c:ext>
          </c:extLst>
        </c:ser>
        <c:ser>
          <c:idx val="6"/>
          <c:order val="6"/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'2048'!$H$8</c:f>
              <c:numCache>
                <c:formatCode>#,##0.00</c:formatCode>
                <c:ptCount val="1"/>
                <c:pt idx="0">
                  <c:v>8555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24BF-4AD6-BE6A-C5706FCD86B9}"/>
            </c:ext>
          </c:extLst>
        </c:ser>
        <c:ser>
          <c:idx val="7"/>
          <c:order val="7"/>
          <c:spPr>
            <a:solidFill>
              <a:srgbClr val="F8C4C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'2048'!$I$8</c:f>
              <c:numCache>
                <c:formatCode>#,##0.00</c:formatCode>
                <c:ptCount val="1"/>
                <c:pt idx="0">
                  <c:v>1908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24BF-4AD6-BE6A-C5706FCD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60460"/>
        <c:axId val="1758825818"/>
      </c:barChart>
      <c:catAx>
        <c:axId val="161860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58825818"/>
        <c:crosses val="autoZero"/>
        <c:auto val="1"/>
        <c:lblAlgn val="ctr"/>
        <c:lblOffset val="100"/>
        <c:noMultiLvlLbl val="1"/>
      </c:catAx>
      <c:valAx>
        <c:axId val="1758825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18604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'4096'!$B$8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A6-4C8D-A7A2-18D18A089193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'4096'!$C$8</c:f>
              <c:numCache>
                <c:formatCode>#,##0.00</c:formatCode>
                <c:ptCount val="1"/>
                <c:pt idx="0">
                  <c:v>1910004.8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CA6-4C8D-A7A2-18D18A089193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'4096'!$D$8</c:f>
              <c:numCache>
                <c:formatCode>#,##0.00</c:formatCode>
                <c:ptCount val="1"/>
                <c:pt idx="0">
                  <c:v>1047237.2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CA6-4C8D-A7A2-18D18A089193}"/>
            </c:ext>
          </c:extLst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'4096'!$E$8</c:f>
              <c:numCache>
                <c:formatCode>#,##0.00</c:formatCode>
                <c:ptCount val="1"/>
                <c:pt idx="0">
                  <c:v>1171113.8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CA6-4C8D-A7A2-18D18A089193}"/>
            </c:ext>
          </c:extLst>
        </c:ser>
        <c:ser>
          <c:idx val="4"/>
          <c:order val="4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'4096'!$F$8</c:f>
              <c:numCache>
                <c:formatCode>#,##0.00</c:formatCode>
                <c:ptCount val="1"/>
                <c:pt idx="0">
                  <c:v>1264930.3999999999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CA6-4C8D-A7A2-18D18A089193}"/>
            </c:ext>
          </c:extLst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'4096'!$G$8</c:f>
              <c:numCache>
                <c:formatCode>#,##0.00</c:formatCode>
                <c:ptCount val="1"/>
                <c:pt idx="0">
                  <c:v>407404.25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CA6-4C8D-A7A2-18D18A089193}"/>
            </c:ext>
          </c:extLst>
        </c:ser>
        <c:ser>
          <c:idx val="6"/>
          <c:order val="6"/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'4096'!$H$8</c:f>
              <c:numCache>
                <c:formatCode>#,##0.00</c:formatCode>
                <c:ptCount val="1"/>
                <c:pt idx="0">
                  <c:v>81400.800000000003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CA6-4C8D-A7A2-18D18A089193}"/>
            </c:ext>
          </c:extLst>
        </c:ser>
        <c:ser>
          <c:idx val="7"/>
          <c:order val="7"/>
          <c:spPr>
            <a:solidFill>
              <a:srgbClr val="F8C4C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'4096'!$I$8</c:f>
              <c:numCache>
                <c:formatCode>#,##0.00</c:formatCode>
                <c:ptCount val="1"/>
                <c:pt idx="0">
                  <c:v>16261.6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CA6-4C8D-A7A2-18D18A08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79851"/>
        <c:axId val="760686267"/>
      </c:barChart>
      <c:catAx>
        <c:axId val="56179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60686267"/>
        <c:crosses val="autoZero"/>
        <c:auto val="1"/>
        <c:lblAlgn val="ctr"/>
        <c:lblOffset val="100"/>
        <c:noMultiLvlLbl val="1"/>
      </c:catAx>
      <c:valAx>
        <c:axId val="760686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6179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'8192'!$B$8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41-4469-A0EF-73CBDA336A79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'8192'!$C$8</c:f>
              <c:numCache>
                <c:formatCode>#,##0.00</c:formatCode>
                <c:ptCount val="1"/>
                <c:pt idx="0">
                  <c:v>19237158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41-4469-A0EF-73CBDA336A79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'8192'!$D$8</c:f>
              <c:numCache>
                <c:formatCode>#,##0.00</c:formatCode>
                <c:ptCount val="1"/>
                <c:pt idx="0">
                  <c:v>14605264.199999999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441-4469-A0EF-73CBDA336A79}"/>
            </c:ext>
          </c:extLst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'8192'!$E$8</c:f>
              <c:numCache>
                <c:formatCode>#,##0.00</c:formatCode>
                <c:ptCount val="1"/>
                <c:pt idx="0">
                  <c:v>16059473.199999999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441-4469-A0EF-73CBDA336A79}"/>
            </c:ext>
          </c:extLst>
        </c:ser>
        <c:ser>
          <c:idx val="4"/>
          <c:order val="4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'8192'!$F$8</c:f>
              <c:numCache>
                <c:formatCode>#,##0.00</c:formatCode>
                <c:ptCount val="1"/>
                <c:pt idx="0">
                  <c:v>15158145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441-4469-A0EF-73CBDA336A79}"/>
            </c:ext>
          </c:extLst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'8192'!$G$8</c:f>
              <c:numCache>
                <c:formatCode>#,##0.00</c:formatCode>
                <c:ptCount val="1"/>
                <c:pt idx="0">
                  <c:v>4174849.2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441-4469-A0EF-73CBDA336A79}"/>
            </c:ext>
          </c:extLst>
        </c:ser>
        <c:ser>
          <c:idx val="6"/>
          <c:order val="6"/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'8192'!$H$8</c:f>
              <c:numCache>
                <c:formatCode>#,##0.00</c:formatCode>
                <c:ptCount val="1"/>
                <c:pt idx="0">
                  <c:v>841600.75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441-4469-A0EF-73CBDA336A79}"/>
            </c:ext>
          </c:extLst>
        </c:ser>
        <c:ser>
          <c:idx val="7"/>
          <c:order val="7"/>
          <c:spPr>
            <a:solidFill>
              <a:srgbClr val="F8C4C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'8192'!$I$8</c:f>
              <c:numCache>
                <c:formatCode>#,##0.00</c:formatCode>
                <c:ptCount val="1"/>
                <c:pt idx="0">
                  <c:v>136179.20000000001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441-4469-A0EF-73CBDA33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265616"/>
        <c:axId val="968296891"/>
      </c:barChart>
      <c:catAx>
        <c:axId val="42326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68296891"/>
        <c:crosses val="autoZero"/>
        <c:auto val="1"/>
        <c:lblAlgn val="ctr"/>
        <c:lblOffset val="100"/>
        <c:noMultiLvlLbl val="1"/>
      </c:catAx>
      <c:valAx>
        <c:axId val="968296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232656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952500</xdr:colOff>
      <xdr:row>0</xdr:row>
      <xdr:rowOff>0</xdr:rowOff>
    </xdr:from>
    <xdr:ext cx="2867025" cy="17716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952500</xdr:colOff>
      <xdr:row>0</xdr:row>
      <xdr:rowOff>0</xdr:rowOff>
    </xdr:from>
    <xdr:ext cx="2914650" cy="180022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952500</xdr:colOff>
      <xdr:row>0</xdr:row>
      <xdr:rowOff>0</xdr:rowOff>
    </xdr:from>
    <xdr:ext cx="2867025" cy="17716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952500</xdr:colOff>
      <xdr:row>0</xdr:row>
      <xdr:rowOff>0</xdr:rowOff>
    </xdr:from>
    <xdr:ext cx="2876550" cy="1771650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2"/>
  <sheetViews>
    <sheetView tabSelected="1" topLeftCell="K46" zoomScaleNormal="100" workbookViewId="0">
      <selection activeCell="Q53" sqref="Q53"/>
    </sheetView>
  </sheetViews>
  <sheetFormatPr defaultColWidth="12.6640625" defaultRowHeight="15.75" customHeight="1" x14ac:dyDescent="0.25"/>
  <cols>
    <col min="1" max="1" width="12.6640625" customWidth="1"/>
    <col min="2" max="3" width="12.77734375" bestFit="1" customWidth="1"/>
    <col min="4" max="4" width="13.88671875" bestFit="1" customWidth="1"/>
    <col min="5" max="5" width="14.21875" bestFit="1" customWidth="1"/>
    <col min="8" max="10" width="12.77734375" bestFit="1" customWidth="1"/>
    <col min="11" max="11" width="14.21875" bestFit="1" customWidth="1"/>
    <col min="14" max="16" width="12.77734375" bestFit="1" customWidth="1"/>
    <col min="17" max="17" width="13.21875" bestFit="1" customWidth="1"/>
    <col min="20" max="21" width="12.77734375" bestFit="1" customWidth="1"/>
    <col min="30" max="30" width="17.77734375" customWidth="1"/>
  </cols>
  <sheetData>
    <row r="1" spans="1:36" ht="13.8" thickBot="1" x14ac:dyDescent="0.3">
      <c r="A1" s="93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1"/>
      <c r="R1" s="51"/>
      <c r="S1" s="51"/>
      <c r="T1" s="51"/>
      <c r="U1" s="51"/>
      <c r="V1" s="51"/>
      <c r="W1" s="51"/>
      <c r="X1" s="51"/>
      <c r="Y1" s="1"/>
      <c r="Z1" s="2"/>
      <c r="AA1" s="2"/>
      <c r="AB1" s="2"/>
      <c r="AC1" s="2"/>
      <c r="AD1" s="2"/>
      <c r="AE1" s="3"/>
      <c r="AF1" s="3"/>
      <c r="AG1" s="3"/>
      <c r="AH1" s="3"/>
      <c r="AI1" s="3"/>
      <c r="AJ1" s="3"/>
    </row>
    <row r="2" spans="1:36" ht="13.8" thickBot="1" x14ac:dyDescent="0.3">
      <c r="A2" s="74" t="s">
        <v>1</v>
      </c>
      <c r="B2" s="75"/>
      <c r="C2" s="75"/>
      <c r="D2" s="76"/>
      <c r="E2" s="77" t="s">
        <v>2</v>
      </c>
      <c r="F2" s="75"/>
      <c r="G2" s="75"/>
      <c r="H2" s="76"/>
      <c r="I2" s="74" t="s">
        <v>3</v>
      </c>
      <c r="J2" s="75"/>
      <c r="K2" s="75"/>
      <c r="L2" s="76"/>
      <c r="M2" s="78" t="s">
        <v>4</v>
      </c>
      <c r="N2" s="75"/>
      <c r="O2" s="75"/>
      <c r="P2" s="75"/>
      <c r="Q2" s="84" t="s">
        <v>39</v>
      </c>
      <c r="R2" s="84"/>
      <c r="S2" s="84"/>
      <c r="T2" s="84"/>
      <c r="U2" s="85" t="s">
        <v>51</v>
      </c>
      <c r="V2" s="86"/>
      <c r="W2" s="86"/>
      <c r="X2" s="87"/>
      <c r="Z2" s="74" t="s">
        <v>5</v>
      </c>
      <c r="AA2" s="75"/>
      <c r="AB2" s="75"/>
      <c r="AC2" s="75"/>
      <c r="AD2" s="76"/>
    </row>
    <row r="3" spans="1:36" ht="13.8" thickBot="1" x14ac:dyDescent="0.3">
      <c r="A3" s="4">
        <v>1024</v>
      </c>
      <c r="B3" s="4">
        <v>2048</v>
      </c>
      <c r="C3" s="4">
        <v>4096</v>
      </c>
      <c r="D3" s="4">
        <v>8192</v>
      </c>
      <c r="E3" s="5">
        <v>1024</v>
      </c>
      <c r="F3" s="5">
        <v>2048</v>
      </c>
      <c r="G3" s="5">
        <v>4096</v>
      </c>
      <c r="H3" s="5">
        <v>8192</v>
      </c>
      <c r="I3" s="4">
        <v>1024</v>
      </c>
      <c r="J3" s="4">
        <v>2048</v>
      </c>
      <c r="K3" s="4">
        <v>4096</v>
      </c>
      <c r="L3" s="4">
        <v>8192</v>
      </c>
      <c r="M3" s="6">
        <v>1024</v>
      </c>
      <c r="N3" s="6">
        <v>2048</v>
      </c>
      <c r="O3" s="6">
        <v>4096</v>
      </c>
      <c r="P3" s="50">
        <v>8192</v>
      </c>
      <c r="Q3" s="55">
        <v>1024</v>
      </c>
      <c r="R3" s="55">
        <v>2048</v>
      </c>
      <c r="S3" s="55">
        <v>4096</v>
      </c>
      <c r="T3" s="55">
        <v>8192</v>
      </c>
      <c r="U3" s="61">
        <v>1024</v>
      </c>
      <c r="V3" s="62">
        <v>2048</v>
      </c>
      <c r="W3" s="62">
        <v>4096</v>
      </c>
      <c r="X3" s="62">
        <v>8192</v>
      </c>
      <c r="Z3" s="7" t="s">
        <v>6</v>
      </c>
      <c r="AA3" s="82" t="s">
        <v>7</v>
      </c>
      <c r="AB3" s="75"/>
      <c r="AC3" s="75"/>
      <c r="AD3" s="76"/>
    </row>
    <row r="4" spans="1:36" ht="27" thickBot="1" x14ac:dyDescent="0.3">
      <c r="A4" s="8">
        <v>145880</v>
      </c>
      <c r="B4" s="8">
        <v>1220870</v>
      </c>
      <c r="C4" s="8">
        <v>10957350</v>
      </c>
      <c r="D4" s="8">
        <v>118236570</v>
      </c>
      <c r="E4" s="9">
        <v>16608</v>
      </c>
      <c r="F4" s="9">
        <v>237215</v>
      </c>
      <c r="G4" s="10">
        <v>1907777</v>
      </c>
      <c r="H4" s="9">
        <v>18763025</v>
      </c>
      <c r="I4" s="8">
        <v>4893</v>
      </c>
      <c r="J4" s="8">
        <v>93274</v>
      </c>
      <c r="K4" s="8">
        <v>1058913</v>
      </c>
      <c r="L4" s="8">
        <v>17593302</v>
      </c>
      <c r="M4" s="10">
        <v>2905</v>
      </c>
      <c r="N4" s="11">
        <v>103935</v>
      </c>
      <c r="O4" s="12">
        <v>1095775</v>
      </c>
      <c r="P4" s="54">
        <v>19112853</v>
      </c>
      <c r="Q4" s="56">
        <v>8243.23</v>
      </c>
      <c r="R4" s="56">
        <v>91613.78</v>
      </c>
      <c r="S4" s="57">
        <v>910796.66</v>
      </c>
      <c r="T4" s="56">
        <v>18972768.91</v>
      </c>
      <c r="U4" s="63">
        <v>17.829999999999998</v>
      </c>
      <c r="V4" s="64">
        <v>140.62</v>
      </c>
      <c r="W4" s="65">
        <v>1094.1400000000001</v>
      </c>
      <c r="X4" s="65">
        <v>9524.4</v>
      </c>
      <c r="Z4" s="7" t="s">
        <v>8</v>
      </c>
      <c r="AA4" s="82" t="s">
        <v>9</v>
      </c>
      <c r="AB4" s="75"/>
      <c r="AC4" s="75"/>
      <c r="AD4" s="76"/>
    </row>
    <row r="5" spans="1:36" ht="13.8" thickBot="1" x14ac:dyDescent="0.3">
      <c r="A5" s="8">
        <v>140710</v>
      </c>
      <c r="B5" s="8">
        <v>1186490</v>
      </c>
      <c r="C5" s="8">
        <v>10567170</v>
      </c>
      <c r="D5" s="8">
        <v>122185650</v>
      </c>
      <c r="E5" s="9">
        <v>13941</v>
      </c>
      <c r="F5" s="9">
        <v>230784</v>
      </c>
      <c r="G5" s="9">
        <v>1971415</v>
      </c>
      <c r="H5" s="9">
        <v>16310377</v>
      </c>
      <c r="I5" s="8">
        <v>4917</v>
      </c>
      <c r="J5" s="8">
        <v>93341</v>
      </c>
      <c r="K5" s="8">
        <v>1057824</v>
      </c>
      <c r="L5" s="8">
        <v>14117981</v>
      </c>
      <c r="M5" s="11">
        <v>2786</v>
      </c>
      <c r="N5" s="11">
        <v>86926</v>
      </c>
      <c r="O5" s="11">
        <v>1197617</v>
      </c>
      <c r="P5" s="54">
        <v>17760482</v>
      </c>
      <c r="Q5" s="56">
        <v>7831.25</v>
      </c>
      <c r="R5" s="56">
        <v>90678.85</v>
      </c>
      <c r="S5" s="56">
        <v>911537.07</v>
      </c>
      <c r="T5" s="56">
        <v>19382566</v>
      </c>
      <c r="U5" s="63">
        <v>13.54</v>
      </c>
      <c r="V5" s="64">
        <v>140.66999999999999</v>
      </c>
      <c r="W5" s="65">
        <v>1094.18</v>
      </c>
      <c r="X5" s="65">
        <v>9616.3799999999992</v>
      </c>
      <c r="Z5" s="7" t="s">
        <v>10</v>
      </c>
      <c r="AA5" s="83" t="s">
        <v>11</v>
      </c>
      <c r="AB5" s="75"/>
      <c r="AC5" s="75"/>
      <c r="AD5" s="76"/>
    </row>
    <row r="6" spans="1:36" ht="13.8" thickBot="1" x14ac:dyDescent="0.3">
      <c r="A6" s="8">
        <v>143760</v>
      </c>
      <c r="B6" s="8">
        <v>1239300</v>
      </c>
      <c r="C6" s="8">
        <v>10887300</v>
      </c>
      <c r="D6" s="8">
        <v>126134940</v>
      </c>
      <c r="E6" s="9">
        <v>10936</v>
      </c>
      <c r="F6" s="9">
        <v>202224</v>
      </c>
      <c r="G6" s="9">
        <v>1810759</v>
      </c>
      <c r="H6" s="9">
        <v>22456861</v>
      </c>
      <c r="I6" s="8">
        <v>4307</v>
      </c>
      <c r="J6" s="8">
        <v>86847</v>
      </c>
      <c r="K6" s="8">
        <v>992701</v>
      </c>
      <c r="L6" s="8">
        <v>11413551</v>
      </c>
      <c r="M6" s="11">
        <v>2699</v>
      </c>
      <c r="N6" s="11"/>
      <c r="O6" s="11">
        <v>1190066</v>
      </c>
      <c r="P6" s="54">
        <v>18225285</v>
      </c>
      <c r="Q6" s="56">
        <v>7841.61</v>
      </c>
      <c r="R6" s="56">
        <v>93192.02</v>
      </c>
      <c r="S6" s="56">
        <v>934618.91</v>
      </c>
      <c r="T6" s="56">
        <v>19636494.469999999</v>
      </c>
      <c r="U6" s="63">
        <v>31.28</v>
      </c>
      <c r="V6" s="64">
        <v>140.66999999999999</v>
      </c>
      <c r="W6" s="65">
        <v>1126.53</v>
      </c>
      <c r="X6" s="65">
        <v>9709.77</v>
      </c>
    </row>
    <row r="7" spans="1:36" ht="13.8" thickBot="1" x14ac:dyDescent="0.3">
      <c r="A7" s="8">
        <v>139870</v>
      </c>
      <c r="B7" s="8">
        <v>1210460</v>
      </c>
      <c r="C7" s="8">
        <v>11123456</v>
      </c>
      <c r="D7" s="8">
        <v>120735310</v>
      </c>
      <c r="E7" s="11">
        <v>14152</v>
      </c>
      <c r="F7" s="9">
        <v>207779</v>
      </c>
      <c r="G7" s="9">
        <v>1928703</v>
      </c>
      <c r="H7" s="9">
        <v>16521126</v>
      </c>
      <c r="I7" s="8">
        <v>4703</v>
      </c>
      <c r="J7" s="8">
        <v>86740</v>
      </c>
      <c r="K7" s="8">
        <v>1072782</v>
      </c>
      <c r="L7" s="8">
        <v>11982753</v>
      </c>
      <c r="M7" s="11">
        <v>2704</v>
      </c>
      <c r="N7" s="11">
        <v>94613</v>
      </c>
      <c r="O7" s="11">
        <v>1217692</v>
      </c>
      <c r="P7" s="54">
        <v>12321265</v>
      </c>
      <c r="Q7" s="56">
        <v>7739.78</v>
      </c>
      <c r="R7" s="56">
        <v>92948.79</v>
      </c>
      <c r="S7" s="56">
        <v>931717.19</v>
      </c>
      <c r="T7" s="56">
        <v>19516695.620000001</v>
      </c>
      <c r="U7" s="63">
        <v>15.64</v>
      </c>
      <c r="V7" s="64">
        <v>140.53</v>
      </c>
      <c r="W7" s="65">
        <v>1094.17</v>
      </c>
      <c r="X7" s="65">
        <v>9740.7099999999991</v>
      </c>
    </row>
    <row r="8" spans="1:36" ht="13.8" thickBot="1" x14ac:dyDescent="0.3">
      <c r="A8" s="8">
        <v>142430</v>
      </c>
      <c r="B8" s="8">
        <v>1212470</v>
      </c>
      <c r="C8" s="8">
        <v>11095750</v>
      </c>
      <c r="D8" s="8">
        <v>121887560</v>
      </c>
      <c r="E8" s="9">
        <v>15089</v>
      </c>
      <c r="F8" s="9">
        <v>197869</v>
      </c>
      <c r="G8" s="9">
        <v>1931370</v>
      </c>
      <c r="H8" s="9">
        <v>22134401</v>
      </c>
      <c r="I8" s="8">
        <v>4618</v>
      </c>
      <c r="J8" s="8">
        <v>88270</v>
      </c>
      <c r="K8" s="8">
        <v>1053966</v>
      </c>
      <c r="L8" s="13">
        <v>17918734</v>
      </c>
      <c r="M8" s="11">
        <v>2771</v>
      </c>
      <c r="N8" s="11">
        <v>95395</v>
      </c>
      <c r="O8" s="11">
        <v>1154419</v>
      </c>
      <c r="P8" s="54">
        <v>12877481</v>
      </c>
      <c r="Q8" s="56">
        <v>7796.46</v>
      </c>
      <c r="R8" s="56">
        <v>94801.11</v>
      </c>
      <c r="S8" s="56">
        <v>932504.68</v>
      </c>
      <c r="T8" s="56">
        <v>19263385.370000001</v>
      </c>
      <c r="U8" s="63">
        <v>31.26</v>
      </c>
      <c r="V8" s="64">
        <v>140.61000000000001</v>
      </c>
      <c r="W8" s="65">
        <v>1125.8699999999999</v>
      </c>
      <c r="X8" s="65">
        <v>9820.59</v>
      </c>
    </row>
    <row r="9" spans="1:36" ht="13.8" thickBot="1" x14ac:dyDescent="0.3">
      <c r="A9" s="74" t="s">
        <v>12</v>
      </c>
      <c r="B9" s="75"/>
      <c r="C9" s="75"/>
      <c r="D9" s="76"/>
      <c r="E9" s="78" t="s">
        <v>12</v>
      </c>
      <c r="F9" s="75"/>
      <c r="G9" s="75"/>
      <c r="H9" s="76"/>
      <c r="I9" s="74" t="s">
        <v>12</v>
      </c>
      <c r="J9" s="75"/>
      <c r="K9" s="75"/>
      <c r="L9" s="76"/>
      <c r="M9" s="78" t="s">
        <v>12</v>
      </c>
      <c r="N9" s="75"/>
      <c r="O9" s="75"/>
      <c r="P9" s="75"/>
      <c r="Q9" s="84" t="s">
        <v>12</v>
      </c>
      <c r="R9" s="84"/>
      <c r="S9" s="84"/>
      <c r="T9" s="84"/>
      <c r="U9" s="85" t="s">
        <v>12</v>
      </c>
      <c r="V9" s="86"/>
      <c r="W9" s="86"/>
      <c r="X9" s="87"/>
    </row>
    <row r="10" spans="1:36" ht="13.2" x14ac:dyDescent="0.25">
      <c r="A10" s="8">
        <f>AVERAGE(A4:A8)</f>
        <v>142530</v>
      </c>
      <c r="B10" s="8">
        <f t="shared" ref="B10:D10" si="0">AVERAGE(B4:B8)</f>
        <v>1213918</v>
      </c>
      <c r="C10" s="8">
        <f t="shared" si="0"/>
        <v>10926205.199999999</v>
      </c>
      <c r="D10" s="8">
        <f t="shared" si="0"/>
        <v>121836006</v>
      </c>
      <c r="E10" s="11">
        <f>AVERAGE(E4:E8)</f>
        <v>14145.2</v>
      </c>
      <c r="F10" s="11">
        <f t="shared" ref="F10:H10" si="1">AVERAGE(F4:F8)</f>
        <v>215174.2</v>
      </c>
      <c r="G10" s="11">
        <f t="shared" si="1"/>
        <v>1910004.8</v>
      </c>
      <c r="H10" s="11">
        <f t="shared" si="1"/>
        <v>19237158</v>
      </c>
      <c r="I10" s="8">
        <f>AVERAGE(I4:I8)</f>
        <v>4687.6000000000004</v>
      </c>
      <c r="J10" s="8">
        <f t="shared" ref="J10:L10" si="2">AVERAGE(J4:J8)</f>
        <v>89694.399999999994</v>
      </c>
      <c r="K10" s="8">
        <f t="shared" si="2"/>
        <v>1047237.2</v>
      </c>
      <c r="L10" s="8">
        <f t="shared" si="2"/>
        <v>14605264.199999999</v>
      </c>
      <c r="M10" s="11">
        <f>AVERAGE(M4:M8)</f>
        <v>2773</v>
      </c>
      <c r="N10" s="11">
        <f t="shared" ref="N10:P10" si="3">AVERAGE(N4:N8)</f>
        <v>95217.25</v>
      </c>
      <c r="O10" s="11">
        <f t="shared" si="3"/>
        <v>1171113.8</v>
      </c>
      <c r="P10" s="54">
        <f t="shared" si="3"/>
        <v>16059473.199999999</v>
      </c>
      <c r="Q10" s="8">
        <f>AVERAGE(Q4:Q8)</f>
        <v>7890.4660000000003</v>
      </c>
      <c r="R10" s="8">
        <f t="shared" ref="R10:T10" si="4">AVERAGE(R4:R8)</f>
        <v>92646.91</v>
      </c>
      <c r="S10" s="8">
        <f t="shared" si="4"/>
        <v>924234.902</v>
      </c>
      <c r="T10" s="8">
        <f t="shared" si="4"/>
        <v>19354382.074000001</v>
      </c>
      <c r="U10" s="11">
        <f>AVERAGE(U4:U8)</f>
        <v>21.91</v>
      </c>
      <c r="V10" s="11">
        <f t="shared" ref="V10:X10" si="5">AVERAGE(V4:V8)</f>
        <v>140.61999999999998</v>
      </c>
      <c r="W10" s="11">
        <f t="shared" si="5"/>
        <v>1106.9780000000001</v>
      </c>
      <c r="X10" s="54">
        <f t="shared" si="5"/>
        <v>9682.369999999999</v>
      </c>
    </row>
    <row r="11" spans="1:36" ht="13.2" x14ac:dyDescent="0.25">
      <c r="A11" s="74" t="s">
        <v>38</v>
      </c>
      <c r="B11" s="75"/>
      <c r="C11" s="75"/>
      <c r="D11" s="76"/>
      <c r="E11" s="78" t="s">
        <v>38</v>
      </c>
      <c r="F11" s="75"/>
      <c r="G11" s="75"/>
      <c r="H11" s="76"/>
      <c r="I11" s="74" t="s">
        <v>38</v>
      </c>
      <c r="J11" s="75"/>
      <c r="K11" s="75"/>
      <c r="L11" s="76"/>
      <c r="M11" s="78" t="s">
        <v>38</v>
      </c>
      <c r="N11" s="75"/>
      <c r="O11" s="75"/>
      <c r="P11" s="75"/>
      <c r="Q11" s="88" t="s">
        <v>38</v>
      </c>
      <c r="R11" s="89"/>
      <c r="S11" s="89"/>
      <c r="T11" s="89"/>
      <c r="U11" s="78" t="s">
        <v>38</v>
      </c>
      <c r="V11" s="75"/>
      <c r="W11" s="75"/>
      <c r="X11" s="75"/>
      <c r="AA11" s="60" t="s">
        <v>54</v>
      </c>
    </row>
    <row r="12" spans="1:36" ht="13.2" x14ac:dyDescent="0.25">
      <c r="A12" s="8">
        <f>LOG10(A10)</f>
        <v>5.1539062851388682</v>
      </c>
      <c r="B12" s="8">
        <f t="shared" ref="B12:D12" si="6">LOG10(B10)</f>
        <v>6.0841893511953451</v>
      </c>
      <c r="C12" s="8">
        <f t="shared" si="6"/>
        <v>7.0384693525386997</v>
      </c>
      <c r="D12" s="8">
        <f t="shared" si="6"/>
        <v>8.0857756536192564</v>
      </c>
      <c r="E12" s="11">
        <f>LOG10(E10)</f>
        <v>4.1506090923573309</v>
      </c>
      <c r="F12" s="11">
        <f t="shared" ref="F12:H12" si="7">LOG10(F10)</f>
        <v>5.3327901969694915</v>
      </c>
      <c r="G12" s="11">
        <f t="shared" si="7"/>
        <v>6.2810344586670439</v>
      </c>
      <c r="H12" s="11">
        <f t="shared" si="7"/>
        <v>7.2841409119801153</v>
      </c>
      <c r="I12" s="8">
        <f>LOG10(I10)</f>
        <v>3.6709505455858977</v>
      </c>
      <c r="J12" s="8">
        <f t="shared" ref="J12:L12" si="8">LOG10(J10)</f>
        <v>4.9527653290528031</v>
      </c>
      <c r="K12" s="8">
        <f t="shared" si="8"/>
        <v>6.0200450608419551</v>
      </c>
      <c r="L12" s="8">
        <f t="shared" si="8"/>
        <v>7.1645094174933632</v>
      </c>
      <c r="M12" s="11">
        <f>LOG10(M10)</f>
        <v>3.4429498695778618</v>
      </c>
      <c r="N12" s="11">
        <f t="shared" ref="N12:P12" si="9">LOG10(N10)</f>
        <v>4.9787156343211034</v>
      </c>
      <c r="O12" s="11">
        <f t="shared" si="9"/>
        <v>6.0685990985827818</v>
      </c>
      <c r="P12" s="11">
        <f t="shared" si="9"/>
        <v>7.2057312949846626</v>
      </c>
      <c r="Q12" s="59">
        <f>LOG10(Q10)</f>
        <v>3.8971026527977943</v>
      </c>
      <c r="R12" s="59">
        <f t="shared" ref="R12:T12" si="10">LOG10(R10)</f>
        <v>4.9668309391181884</v>
      </c>
      <c r="S12" s="59">
        <f t="shared" si="10"/>
        <v>5.9657823648100416</v>
      </c>
      <c r="T12" s="59">
        <f t="shared" si="10"/>
        <v>7.2867793101868283</v>
      </c>
      <c r="U12" s="11">
        <f>LOG10(U10)</f>
        <v>1.3406423775607053</v>
      </c>
      <c r="V12" s="11">
        <f t="shared" ref="V12:X12" si="11">LOG10(V10)</f>
        <v>2.1480470935993354</v>
      </c>
      <c r="W12" s="11">
        <f t="shared" si="11"/>
        <v>3.0441389898276445</v>
      </c>
      <c r="X12" s="11">
        <f t="shared" si="11"/>
        <v>3.9859816746576904</v>
      </c>
      <c r="Z12" s="60" t="s">
        <v>41</v>
      </c>
      <c r="AA12">
        <v>1024</v>
      </c>
      <c r="AB12">
        <v>2048</v>
      </c>
      <c r="AC12">
        <v>4096</v>
      </c>
      <c r="AD12">
        <v>8192</v>
      </c>
    </row>
    <row r="13" spans="1:36" ht="13.8" customHeight="1" x14ac:dyDescent="0.25">
      <c r="A13" s="74" t="s">
        <v>13</v>
      </c>
      <c r="B13" s="75"/>
      <c r="C13" s="75"/>
      <c r="D13" s="76"/>
      <c r="E13" s="78" t="s">
        <v>13</v>
      </c>
      <c r="F13" s="75"/>
      <c r="G13" s="75"/>
      <c r="H13" s="76"/>
      <c r="I13" s="74" t="s">
        <v>13</v>
      </c>
      <c r="J13" s="75"/>
      <c r="K13" s="75"/>
      <c r="L13" s="76"/>
      <c r="M13" s="78" t="s">
        <v>13</v>
      </c>
      <c r="N13" s="75"/>
      <c r="O13" s="75"/>
      <c r="P13" s="76"/>
      <c r="Q13" s="74" t="s">
        <v>13</v>
      </c>
      <c r="R13" s="75"/>
      <c r="S13" s="75"/>
      <c r="T13" s="76"/>
      <c r="U13" s="78" t="s">
        <v>13</v>
      </c>
      <c r="V13" s="75"/>
      <c r="W13" s="75"/>
      <c r="X13" s="76"/>
      <c r="Z13" s="60" t="s">
        <v>42</v>
      </c>
      <c r="AA13">
        <v>1</v>
      </c>
      <c r="AB13">
        <v>1</v>
      </c>
      <c r="AC13">
        <v>1</v>
      </c>
      <c r="AD13">
        <v>1</v>
      </c>
    </row>
    <row r="14" spans="1:36" ht="13.2" x14ac:dyDescent="0.25">
      <c r="A14" s="8">
        <f>_xlfn.STDEV.P(A4:A8)</f>
        <v>2150.9718733632944</v>
      </c>
      <c r="B14" s="8">
        <f t="shared" ref="B14:D14" si="12">_xlfn.STDEV.P(B4:B8)</f>
        <v>17081.720522242482</v>
      </c>
      <c r="C14" s="8">
        <f t="shared" si="12"/>
        <v>199521.02911763461</v>
      </c>
      <c r="D14" s="8">
        <f t="shared" si="12"/>
        <v>2560203.6434830725</v>
      </c>
      <c r="E14" s="11">
        <f>_xlfn.STDEV.P(E4:E8)</f>
        <v>1859.938214027552</v>
      </c>
      <c r="F14" s="11">
        <f t="shared" ref="F14:H14" si="13">_xlfn.STDEV.P(F4:F8)</f>
        <v>15819.793492963174</v>
      </c>
      <c r="G14" s="11">
        <f t="shared" si="13"/>
        <v>53725.225041501682</v>
      </c>
      <c r="H14" s="11">
        <f t="shared" si="13"/>
        <v>2643035.503277699</v>
      </c>
      <c r="I14" s="8">
        <f>_xlfn.STDEV.P(I4:I8)</f>
        <v>221.24701127924868</v>
      </c>
      <c r="J14" s="8">
        <f t="shared" ref="J14:L14" si="14">_xlfn.STDEV.P(J4:J8)</f>
        <v>2999.2102027033716</v>
      </c>
      <c r="K14" s="8">
        <f t="shared" si="14"/>
        <v>28001.483199287853</v>
      </c>
      <c r="L14" s="8">
        <f t="shared" si="14"/>
        <v>2727984.4234131104</v>
      </c>
      <c r="M14" s="11">
        <f>_xlfn.STDEV.P(M4:M8)</f>
        <v>74.610991147417423</v>
      </c>
      <c r="N14" s="11">
        <f t="shared" ref="N14:P14" si="15">_xlfn.STDEV.P(N4:N8)</f>
        <v>6023.7178044377215</v>
      </c>
      <c r="O14" s="11">
        <f t="shared" si="15"/>
        <v>42862.070278510815</v>
      </c>
      <c r="P14" s="11">
        <f t="shared" si="15"/>
        <v>2863793.805466895</v>
      </c>
      <c r="Q14" s="8">
        <f>_xlfn.STDEV.P(Q4:Q8)</f>
        <v>179.93292179031596</v>
      </c>
      <c r="R14" s="8">
        <f t="shared" ref="R14:T14" si="16">_xlfn.STDEV.P(R4:R8)</f>
        <v>1412.0532459507313</v>
      </c>
      <c r="S14" s="8">
        <f t="shared" si="16"/>
        <v>10714.688698969103</v>
      </c>
      <c r="T14" s="8">
        <f t="shared" si="16"/>
        <v>228314.00831034538</v>
      </c>
      <c r="U14" s="11">
        <f>_xlfn.STDEV.P(U4:U8)</f>
        <v>7.761901828804592</v>
      </c>
      <c r="V14" s="11">
        <f t="shared" ref="V14:X14" si="17">_xlfn.STDEV.P(V4:V8)</f>
        <v>5.1380930314654717E-2</v>
      </c>
      <c r="W14" s="11">
        <f t="shared" si="17"/>
        <v>15.696090468648483</v>
      </c>
      <c r="X14" s="11">
        <f t="shared" si="17"/>
        <v>102.53612534126709</v>
      </c>
      <c r="Z14" s="60" t="s">
        <v>43</v>
      </c>
      <c r="AA14">
        <f>A10/E10</f>
        <v>10.076209597602013</v>
      </c>
      <c r="AB14">
        <f t="shared" ref="AB14:AD14" si="18">B10/F10</f>
        <v>5.641559257568983</v>
      </c>
      <c r="AC14">
        <f t="shared" si="18"/>
        <v>5.7205119065669354</v>
      </c>
      <c r="AD14">
        <f t="shared" si="18"/>
        <v>6.3333682657282324</v>
      </c>
      <c r="AE14">
        <f t="shared" ref="AE14:AE24" si="19">AVERAGE(AA14:AC14)</f>
        <v>7.1460935872459759</v>
      </c>
    </row>
    <row r="15" spans="1:36" ht="13.8" thickBot="1" x14ac:dyDescent="0.3">
      <c r="A15" s="14"/>
      <c r="B15" s="14"/>
      <c r="C15" s="14"/>
      <c r="D15" s="14"/>
      <c r="E15" s="15"/>
      <c r="F15" s="14"/>
      <c r="G15" s="14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Z15" s="60" t="s">
        <v>44</v>
      </c>
      <c r="AA15">
        <f>A10/I10</f>
        <v>30.405751343971325</v>
      </c>
      <c r="AB15">
        <f t="shared" ref="AB15:AD15" si="20">B10/J10</f>
        <v>13.533932999161598</v>
      </c>
      <c r="AC15">
        <f t="shared" si="20"/>
        <v>10.433362374827786</v>
      </c>
      <c r="AD15">
        <f t="shared" si="20"/>
        <v>8.3419241399275759</v>
      </c>
      <c r="AE15">
        <f t="shared" si="19"/>
        <v>18.124348905986903</v>
      </c>
    </row>
    <row r="16" spans="1:36" ht="13.8" customHeight="1" thickBot="1" x14ac:dyDescent="0.3">
      <c r="A16" s="74" t="s">
        <v>14</v>
      </c>
      <c r="B16" s="75"/>
      <c r="C16" s="75"/>
      <c r="D16" s="76"/>
      <c r="E16" s="78" t="s">
        <v>15</v>
      </c>
      <c r="F16" s="75"/>
      <c r="G16" s="75"/>
      <c r="H16" s="76"/>
      <c r="I16" s="79" t="s">
        <v>16</v>
      </c>
      <c r="J16" s="75"/>
      <c r="K16" s="75"/>
      <c r="L16" s="76"/>
      <c r="M16" s="81" t="s">
        <v>17</v>
      </c>
      <c r="N16" s="75"/>
      <c r="O16" s="75"/>
      <c r="P16" s="75"/>
      <c r="Q16" s="84" t="s">
        <v>40</v>
      </c>
      <c r="R16" s="84"/>
      <c r="S16" s="84"/>
      <c r="T16" s="84"/>
      <c r="U16" s="85" t="s">
        <v>53</v>
      </c>
      <c r="V16" s="86"/>
      <c r="W16" s="86"/>
      <c r="X16" s="87"/>
      <c r="Z16" s="60" t="s">
        <v>45</v>
      </c>
      <c r="AA16">
        <f>A10/M10</f>
        <v>51.399206635412909</v>
      </c>
      <c r="AB16">
        <f t="shared" ref="AB16:AD16" si="21">B10/N10</f>
        <v>12.748929421927224</v>
      </c>
      <c r="AC16">
        <f t="shared" si="21"/>
        <v>9.3297553149830517</v>
      </c>
      <c r="AD16">
        <f t="shared" si="21"/>
        <v>7.5865505974380287</v>
      </c>
      <c r="AE16">
        <f t="shared" si="19"/>
        <v>24.492630457441063</v>
      </c>
    </row>
    <row r="17" spans="1:32" ht="13.8" thickBot="1" x14ac:dyDescent="0.3">
      <c r="A17" s="4">
        <v>1024</v>
      </c>
      <c r="B17" s="4">
        <v>2048</v>
      </c>
      <c r="C17" s="4">
        <v>4096</v>
      </c>
      <c r="D17" s="4">
        <v>8192</v>
      </c>
      <c r="E17" s="6">
        <v>1024</v>
      </c>
      <c r="F17" s="6">
        <v>2048</v>
      </c>
      <c r="G17" s="6">
        <v>4096</v>
      </c>
      <c r="H17" s="6">
        <v>8192</v>
      </c>
      <c r="I17" s="17">
        <v>1024</v>
      </c>
      <c r="J17" s="17">
        <v>2048</v>
      </c>
      <c r="K17" s="17">
        <v>4096</v>
      </c>
      <c r="L17" s="17">
        <v>8192</v>
      </c>
      <c r="M17" s="18">
        <v>1024</v>
      </c>
      <c r="N17" s="19">
        <v>2048</v>
      </c>
      <c r="O17" s="19">
        <v>4096</v>
      </c>
      <c r="P17" s="52">
        <v>8192</v>
      </c>
      <c r="Q17" s="55">
        <v>1024</v>
      </c>
      <c r="R17" s="55">
        <v>2048</v>
      </c>
      <c r="S17" s="55">
        <v>4096</v>
      </c>
      <c r="T17" s="55">
        <v>8192</v>
      </c>
      <c r="U17" s="61">
        <v>1024</v>
      </c>
      <c r="V17" s="62">
        <v>2048</v>
      </c>
      <c r="W17" s="62">
        <v>4096</v>
      </c>
      <c r="X17" s="62">
        <v>8192</v>
      </c>
      <c r="Z17" s="60" t="s">
        <v>46</v>
      </c>
      <c r="AA17">
        <f>A10/A24</f>
        <v>44.354888902719857</v>
      </c>
      <c r="AB17">
        <f t="shared" ref="AB17:AD17" si="22">B10/B24</f>
        <v>9.2422622231273923</v>
      </c>
      <c r="AC17">
        <f t="shared" si="22"/>
        <v>8.6377916128824168</v>
      </c>
      <c r="AD17">
        <f t="shared" si="22"/>
        <v>8.0376593573949844</v>
      </c>
      <c r="AE17">
        <f t="shared" si="19"/>
        <v>20.744980912909888</v>
      </c>
    </row>
    <row r="18" spans="1:32" ht="13.8" thickBot="1" x14ac:dyDescent="0.3">
      <c r="A18" s="8">
        <v>2719</v>
      </c>
      <c r="B18" s="8">
        <v>136418</v>
      </c>
      <c r="C18" s="8">
        <v>1220196</v>
      </c>
      <c r="D18" s="8">
        <v>17629741</v>
      </c>
      <c r="E18" s="11">
        <v>811</v>
      </c>
      <c r="F18" s="11">
        <v>29632</v>
      </c>
      <c r="G18" s="11"/>
      <c r="H18" s="9">
        <v>4192734</v>
      </c>
      <c r="I18" s="20">
        <v>251</v>
      </c>
      <c r="J18" s="20">
        <v>8751</v>
      </c>
      <c r="K18" s="20">
        <v>73191</v>
      </c>
      <c r="L18" s="20"/>
      <c r="M18" s="21">
        <v>149</v>
      </c>
      <c r="N18" s="22">
        <v>1903</v>
      </c>
      <c r="O18" s="23">
        <v>16355</v>
      </c>
      <c r="P18" s="53">
        <v>135828</v>
      </c>
      <c r="Q18" s="56">
        <v>1209.3499999999999</v>
      </c>
      <c r="R18" s="56">
        <v>9734.2199999999993</v>
      </c>
      <c r="S18" s="57">
        <v>86793.74</v>
      </c>
      <c r="T18" s="56">
        <v>838700.3</v>
      </c>
      <c r="U18" s="63">
        <v>58</v>
      </c>
      <c r="V18" s="69">
        <v>541</v>
      </c>
      <c r="W18" s="66">
        <v>4181</v>
      </c>
      <c r="X18" s="65">
        <v>37195</v>
      </c>
      <c r="Z18" s="60" t="s">
        <v>34</v>
      </c>
      <c r="AA18">
        <f>A10/E24</f>
        <v>143.41919903401089</v>
      </c>
      <c r="AB18">
        <f t="shared" ref="AB18:AD18" si="23">B10/F24</f>
        <v>36.180413569465721</v>
      </c>
      <c r="AC18">
        <f t="shared" si="23"/>
        <v>26.819075156923372</v>
      </c>
      <c r="AD18">
        <f t="shared" si="23"/>
        <v>29.183330981152565</v>
      </c>
      <c r="AE18">
        <f t="shared" si="19"/>
        <v>68.806229253466654</v>
      </c>
    </row>
    <row r="19" spans="1:32" ht="15.75" customHeight="1" thickBot="1" x14ac:dyDescent="0.3">
      <c r="A19" s="8">
        <v>3228</v>
      </c>
      <c r="B19" s="8">
        <v>147271</v>
      </c>
      <c r="C19" s="8">
        <v>1318683</v>
      </c>
      <c r="D19" s="8">
        <v>12239479</v>
      </c>
      <c r="E19" s="11">
        <v>878</v>
      </c>
      <c r="F19" s="11">
        <v>34954</v>
      </c>
      <c r="G19" s="11">
        <v>423920</v>
      </c>
      <c r="H19" s="11">
        <v>4255367</v>
      </c>
      <c r="I19" s="20">
        <v>225</v>
      </c>
      <c r="J19" s="20">
        <v>8772</v>
      </c>
      <c r="K19" s="20">
        <v>83617</v>
      </c>
      <c r="L19" s="20">
        <v>828697</v>
      </c>
      <c r="M19" s="21">
        <v>163</v>
      </c>
      <c r="N19" s="22">
        <v>1940</v>
      </c>
      <c r="O19" s="23">
        <v>16319</v>
      </c>
      <c r="P19" s="53">
        <v>136126</v>
      </c>
      <c r="Q19" s="56">
        <v>1141.58</v>
      </c>
      <c r="R19" s="56">
        <v>9657.48</v>
      </c>
      <c r="S19" s="56">
        <v>87035.27</v>
      </c>
      <c r="T19" s="56">
        <v>835111.22</v>
      </c>
      <c r="U19" s="63">
        <v>50</v>
      </c>
      <c r="V19" s="70">
        <v>509</v>
      </c>
      <c r="W19" s="67">
        <v>4431</v>
      </c>
      <c r="X19" s="65">
        <v>45285</v>
      </c>
      <c r="Z19" s="60" t="s">
        <v>35</v>
      </c>
      <c r="AA19">
        <f>A10/I24</f>
        <v>610.14554794520552</v>
      </c>
      <c r="AB19">
        <f t="shared" ref="AB19:AD19" si="24">B10/J24</f>
        <v>141.89573348918762</v>
      </c>
      <c r="AC19">
        <f t="shared" si="24"/>
        <v>134.22724592387297</v>
      </c>
      <c r="AD19">
        <f t="shared" si="24"/>
        <v>144.76698838493192</v>
      </c>
      <c r="AE19">
        <f t="shared" si="19"/>
        <v>295.42284245275533</v>
      </c>
    </row>
    <row r="20" spans="1:32" ht="15.75" customHeight="1" thickBot="1" x14ac:dyDescent="0.3">
      <c r="A20" s="8">
        <v>2707</v>
      </c>
      <c r="B20" s="8"/>
      <c r="C20" s="8">
        <v>1235406</v>
      </c>
      <c r="D20" s="8">
        <v>19164206</v>
      </c>
      <c r="E20" s="11">
        <v>1110</v>
      </c>
      <c r="F20" s="11">
        <v>33188</v>
      </c>
      <c r="G20" s="11">
        <v>394891</v>
      </c>
      <c r="H20" s="11">
        <v>4001220</v>
      </c>
      <c r="I20" s="20">
        <v>229</v>
      </c>
      <c r="J20" s="20">
        <v>8425</v>
      </c>
      <c r="K20" s="20">
        <v>81576</v>
      </c>
      <c r="L20" s="20">
        <v>837992</v>
      </c>
      <c r="M20" s="21">
        <v>166</v>
      </c>
      <c r="N20" s="22">
        <v>1899</v>
      </c>
      <c r="O20" s="23">
        <v>16346</v>
      </c>
      <c r="P20" s="53">
        <v>139721</v>
      </c>
      <c r="Q20" s="58">
        <v>936.82</v>
      </c>
      <c r="R20" s="56">
        <v>8250.31</v>
      </c>
      <c r="S20" s="56">
        <v>71803.149999999994</v>
      </c>
      <c r="T20" s="56">
        <v>710972.75</v>
      </c>
      <c r="U20" s="63">
        <v>54</v>
      </c>
      <c r="V20" s="70">
        <v>563</v>
      </c>
      <c r="W20" s="66">
        <v>3865</v>
      </c>
      <c r="X20" s="65">
        <v>45612</v>
      </c>
      <c r="Z20" s="60" t="s">
        <v>47</v>
      </c>
      <c r="AA20">
        <f>A10/M24</f>
        <v>906.67938931297715</v>
      </c>
      <c r="AB20">
        <f t="shared" ref="AB20:AD20" si="25">B10/N24</f>
        <v>636.22536687631032</v>
      </c>
      <c r="AC20">
        <f t="shared" si="25"/>
        <v>671.90222364342981</v>
      </c>
      <c r="AD20">
        <f t="shared" si="25"/>
        <v>894.6741205705423</v>
      </c>
      <c r="AE20">
        <f t="shared" si="19"/>
        <v>738.26899327757246</v>
      </c>
    </row>
    <row r="21" spans="1:32" ht="15.75" customHeight="1" thickBot="1" x14ac:dyDescent="0.3">
      <c r="A21" s="8">
        <v>2707</v>
      </c>
      <c r="B21" s="8">
        <v>116998</v>
      </c>
      <c r="C21" s="8">
        <v>1263288</v>
      </c>
      <c r="D21" s="8">
        <v>11995921</v>
      </c>
      <c r="E21" s="11">
        <v>903</v>
      </c>
      <c r="F21" s="11">
        <v>31613</v>
      </c>
      <c r="G21" s="11">
        <v>413081</v>
      </c>
      <c r="H21" s="11">
        <v>4357608</v>
      </c>
      <c r="I21" s="20">
        <v>226</v>
      </c>
      <c r="J21" s="20">
        <v>8115</v>
      </c>
      <c r="K21" s="20">
        <v>82369</v>
      </c>
      <c r="L21" s="20">
        <v>862885</v>
      </c>
      <c r="M21" s="21">
        <v>167</v>
      </c>
      <c r="N21" s="22">
        <v>1905</v>
      </c>
      <c r="O21" s="23">
        <v>16543</v>
      </c>
      <c r="P21" s="53">
        <v>134489</v>
      </c>
      <c r="Q21" s="58">
        <v>942.74</v>
      </c>
      <c r="R21" s="56">
        <v>8453.18</v>
      </c>
      <c r="S21" s="56">
        <v>72107.960000000006</v>
      </c>
      <c r="T21" s="56">
        <v>710065.88</v>
      </c>
      <c r="U21" s="63">
        <v>52</v>
      </c>
      <c r="V21" s="70">
        <v>555</v>
      </c>
      <c r="W21" s="68">
        <v>3878</v>
      </c>
      <c r="X21" s="65">
        <v>45153</v>
      </c>
      <c r="Z21" s="60" t="s">
        <v>52</v>
      </c>
      <c r="AA21">
        <f>A10/U24</f>
        <v>2620.0367647058824</v>
      </c>
      <c r="AB21">
        <f t="shared" ref="AB21:AD21" si="26">B10/V24</f>
        <v>2234.7533136966126</v>
      </c>
      <c r="AC21">
        <f t="shared" si="26"/>
        <v>2682.4622409898852</v>
      </c>
      <c r="AD21">
        <f t="shared" si="26"/>
        <v>2789.7840273675247</v>
      </c>
      <c r="AE21">
        <f t="shared" si="19"/>
        <v>2512.4174397974602</v>
      </c>
    </row>
    <row r="22" spans="1:32" ht="15.75" customHeight="1" thickBot="1" x14ac:dyDescent="0.3">
      <c r="A22" s="8">
        <v>4706</v>
      </c>
      <c r="B22" s="8">
        <v>124690</v>
      </c>
      <c r="C22" s="8">
        <v>1287079</v>
      </c>
      <c r="D22" s="8">
        <v>14761378</v>
      </c>
      <c r="E22" s="11">
        <v>1267</v>
      </c>
      <c r="F22" s="11">
        <v>38372</v>
      </c>
      <c r="G22" s="11">
        <v>397725</v>
      </c>
      <c r="H22" s="11">
        <v>4067317</v>
      </c>
      <c r="I22" s="24">
        <v>237</v>
      </c>
      <c r="J22" s="24">
        <v>8712</v>
      </c>
      <c r="K22" s="24">
        <v>86251</v>
      </c>
      <c r="L22" s="24">
        <v>836829</v>
      </c>
      <c r="M22" s="25">
        <v>141</v>
      </c>
      <c r="N22" s="26">
        <v>1893</v>
      </c>
      <c r="O22" s="27">
        <v>15745</v>
      </c>
      <c r="P22" s="29">
        <v>134732</v>
      </c>
      <c r="Q22" s="58">
        <v>950.7</v>
      </c>
      <c r="R22" s="56">
        <v>8998.66</v>
      </c>
      <c r="S22" s="56">
        <v>72069.03</v>
      </c>
      <c r="T22" s="56">
        <v>711603.55</v>
      </c>
      <c r="U22" s="63">
        <v>58</v>
      </c>
      <c r="V22" s="70">
        <v>548</v>
      </c>
      <c r="W22" s="68">
        <v>4011</v>
      </c>
      <c r="X22" s="65">
        <v>45116</v>
      </c>
      <c r="Z22" s="60" t="s">
        <v>48</v>
      </c>
      <c r="AA22">
        <f>A10/Q10</f>
        <v>18.06357191070844</v>
      </c>
      <c r="AB22">
        <f t="shared" ref="AB22:AD22" si="27">B10/R10</f>
        <v>13.102628031523123</v>
      </c>
      <c r="AC22">
        <f t="shared" si="27"/>
        <v>11.821892006411158</v>
      </c>
      <c r="AD22">
        <f t="shared" si="27"/>
        <v>6.2950088271570408</v>
      </c>
      <c r="AE22">
        <f t="shared" si="19"/>
        <v>14.329363982880906</v>
      </c>
    </row>
    <row r="23" spans="1:32" ht="15.75" customHeight="1" thickBot="1" x14ac:dyDescent="0.3">
      <c r="A23" s="74" t="s">
        <v>12</v>
      </c>
      <c r="B23" s="75"/>
      <c r="C23" s="75"/>
      <c r="D23" s="76"/>
      <c r="E23" s="78" t="s">
        <v>12</v>
      </c>
      <c r="F23" s="75"/>
      <c r="G23" s="75"/>
      <c r="H23" s="76"/>
      <c r="I23" s="80" t="s">
        <v>12</v>
      </c>
      <c r="J23" s="75"/>
      <c r="K23" s="75"/>
      <c r="L23" s="76"/>
      <c r="M23" s="81" t="s">
        <v>12</v>
      </c>
      <c r="N23" s="75"/>
      <c r="O23" s="75"/>
      <c r="P23" s="75"/>
      <c r="Q23" s="84" t="s">
        <v>12</v>
      </c>
      <c r="R23" s="84"/>
      <c r="S23" s="84"/>
      <c r="T23" s="84"/>
      <c r="U23" s="85" t="s">
        <v>12</v>
      </c>
      <c r="V23" s="86"/>
      <c r="W23" s="86"/>
      <c r="X23" s="87"/>
      <c r="Z23" s="60" t="s">
        <v>49</v>
      </c>
      <c r="AA23">
        <f>A10/Q24</f>
        <v>137.54562175870797</v>
      </c>
      <c r="AB23">
        <f t="shared" ref="AB23:AD23" si="28">B10/R24</f>
        <v>134.59906395217976</v>
      </c>
      <c r="AC23">
        <f t="shared" si="28"/>
        <v>140.14813659453606</v>
      </c>
      <c r="AD23">
        <f t="shared" si="28"/>
        <v>160.03873369062654</v>
      </c>
      <c r="AE23">
        <f t="shared" si="19"/>
        <v>137.43094076847458</v>
      </c>
    </row>
    <row r="24" spans="1:32" ht="15.75" customHeight="1" x14ac:dyDescent="0.25">
      <c r="A24" s="8">
        <f>AVERAGE(A18:A22)</f>
        <v>3213.4</v>
      </c>
      <c r="B24" s="8">
        <f t="shared" ref="B24:D24" si="29">AVERAGE(B18:B22)</f>
        <v>131344.25</v>
      </c>
      <c r="C24" s="8">
        <f t="shared" si="29"/>
        <v>1264930.3999999999</v>
      </c>
      <c r="D24" s="8">
        <f t="shared" si="29"/>
        <v>15158145</v>
      </c>
      <c r="E24" s="11">
        <f>AVERAGE(E18:E22)</f>
        <v>993.8</v>
      </c>
      <c r="F24" s="11">
        <f t="shared" ref="F24:H24" si="30">AVERAGE(F18:F22)</f>
        <v>33551.800000000003</v>
      </c>
      <c r="G24" s="11">
        <f t="shared" si="30"/>
        <v>407404.25</v>
      </c>
      <c r="H24" s="11">
        <f t="shared" si="30"/>
        <v>4174849.2</v>
      </c>
      <c r="I24" s="8">
        <f>AVERAGE(I18:I22)</f>
        <v>233.6</v>
      </c>
      <c r="J24" s="8">
        <f t="shared" ref="J24:L24" si="31">AVERAGE(J18:J22)</f>
        <v>8555</v>
      </c>
      <c r="K24" s="8">
        <f t="shared" si="31"/>
        <v>81400.800000000003</v>
      </c>
      <c r="L24" s="8">
        <f t="shared" si="31"/>
        <v>841600.75</v>
      </c>
      <c r="M24" s="11">
        <f>AVERAGE(M18:M22)</f>
        <v>157.19999999999999</v>
      </c>
      <c r="N24" s="11">
        <f t="shared" ref="N24:P24" si="32">AVERAGE(N18:N22)</f>
        <v>1908</v>
      </c>
      <c r="O24" s="11">
        <f t="shared" si="32"/>
        <v>16261.6</v>
      </c>
      <c r="P24" s="54">
        <f t="shared" si="32"/>
        <v>136179.20000000001</v>
      </c>
      <c r="Q24" s="8">
        <f>AVERAGE(Q18:Q22)</f>
        <v>1036.2379999999998</v>
      </c>
      <c r="R24" s="8">
        <f t="shared" ref="R24:T24" si="33">AVERAGE(R18:R22)</f>
        <v>9018.7699999999986</v>
      </c>
      <c r="S24" s="8">
        <f t="shared" si="33"/>
        <v>77961.83</v>
      </c>
      <c r="T24" s="8">
        <f t="shared" si="33"/>
        <v>761290.74</v>
      </c>
      <c r="U24" s="11">
        <f t="shared" ref="U24:X24" si="34">AVERAGE(U18:U22)</f>
        <v>54.4</v>
      </c>
      <c r="V24" s="11">
        <f t="shared" si="34"/>
        <v>543.20000000000005</v>
      </c>
      <c r="W24" s="11">
        <f>AVERAGE(W18:W22)</f>
        <v>4073.2</v>
      </c>
      <c r="X24" s="11">
        <f t="shared" si="34"/>
        <v>43672.2</v>
      </c>
      <c r="Z24" s="60" t="s">
        <v>50</v>
      </c>
      <c r="AA24">
        <f>A10/U10</f>
        <v>6505.2487448653583</v>
      </c>
      <c r="AB24">
        <f t="shared" ref="AB24:AD24" si="35">B10/V10</f>
        <v>8632.6127151187611</v>
      </c>
      <c r="AC24">
        <f t="shared" si="35"/>
        <v>9870.3002227686538</v>
      </c>
      <c r="AD24">
        <f t="shared" si="35"/>
        <v>12583.283431639156</v>
      </c>
      <c r="AE24">
        <f t="shared" si="19"/>
        <v>8336.0538942509247</v>
      </c>
    </row>
    <row r="25" spans="1:32" ht="15.75" customHeight="1" x14ac:dyDescent="0.25">
      <c r="A25" s="74" t="s">
        <v>38</v>
      </c>
      <c r="B25" s="75"/>
      <c r="C25" s="75"/>
      <c r="D25" s="76"/>
      <c r="E25" s="78" t="s">
        <v>38</v>
      </c>
      <c r="F25" s="75"/>
      <c r="G25" s="75"/>
      <c r="H25" s="76"/>
      <c r="I25" s="74" t="s">
        <v>38</v>
      </c>
      <c r="J25" s="75"/>
      <c r="K25" s="75"/>
      <c r="L25" s="76"/>
      <c r="M25" s="78" t="s">
        <v>38</v>
      </c>
      <c r="N25" s="75"/>
      <c r="O25" s="75"/>
      <c r="P25" s="76"/>
      <c r="Q25" s="90" t="s">
        <v>38</v>
      </c>
      <c r="R25" s="91"/>
      <c r="S25" s="91"/>
      <c r="T25" s="92"/>
      <c r="U25" s="78" t="s">
        <v>38</v>
      </c>
      <c r="V25" s="75"/>
      <c r="W25" s="75"/>
      <c r="X25" s="75"/>
      <c r="AC25" s="16"/>
      <c r="AD25" s="16"/>
      <c r="AE25" s="16"/>
      <c r="AF25" s="16"/>
    </row>
    <row r="26" spans="1:32" ht="15.75" customHeight="1" x14ac:dyDescent="0.25">
      <c r="A26" s="8">
        <f>LOG10(A24)</f>
        <v>3.5069647893486628</v>
      </c>
      <c r="B26" s="8">
        <f t="shared" ref="B26:D26" si="36">LOG10(B24)</f>
        <v>5.1184110649566428</v>
      </c>
      <c r="C26" s="8">
        <f t="shared" si="36"/>
        <v>6.1020666300750701</v>
      </c>
      <c r="D26" s="8">
        <f t="shared" si="36"/>
        <v>7.1806460571300619</v>
      </c>
      <c r="E26" s="11">
        <f>LOG10(E24)</f>
        <v>2.9972989924095139</v>
      </c>
      <c r="F26" s="11">
        <f t="shared" ref="F26:H26" si="37">LOG10(F24)</f>
        <v>4.5257158243290876</v>
      </c>
      <c r="G26" s="11">
        <f t="shared" si="37"/>
        <v>5.6100255552039604</v>
      </c>
      <c r="H26" s="11">
        <f t="shared" si="37"/>
        <v>6.6206407929236519</v>
      </c>
      <c r="I26" s="8">
        <f>LOG10(I24)</f>
        <v>2.3684728384403617</v>
      </c>
      <c r="J26" s="8">
        <f t="shared" ref="J26:L26" si="38">LOG10(J24)</f>
        <v>3.9322200138771191</v>
      </c>
      <c r="K26" s="8">
        <f t="shared" si="38"/>
        <v>4.9106286731186639</v>
      </c>
      <c r="L26" s="8">
        <f t="shared" si="38"/>
        <v>5.9251061138352297</v>
      </c>
      <c r="M26" s="11">
        <f>LOG10(M24)</f>
        <v>2.1964525417033891</v>
      </c>
      <c r="N26" s="11">
        <f t="shared" ref="N26:P26" si="39">LOG10(N24)</f>
        <v>3.2805783703680764</v>
      </c>
      <c r="O26" s="11">
        <f t="shared" si="39"/>
        <v>4.2111632741599729</v>
      </c>
      <c r="P26" s="11">
        <f t="shared" si="39"/>
        <v>5.1341107785381235</v>
      </c>
      <c r="Q26" s="8">
        <f>LOG10(Q24)</f>
        <v>3.0154595143048115</v>
      </c>
      <c r="R26" s="8">
        <f t="shared" ref="R26:T26" si="40">LOG10(R24)</f>
        <v>3.9551473115289077</v>
      </c>
      <c r="S26" s="8">
        <f t="shared" si="40"/>
        <v>4.8918820247705472</v>
      </c>
      <c r="T26" s="8">
        <f t="shared" si="40"/>
        <v>5.8815505472616412</v>
      </c>
      <c r="U26" s="11">
        <f>LOG10(U24)</f>
        <v>1.7355988996981799</v>
      </c>
      <c r="V26" s="11">
        <f t="shared" ref="V26:X26" si="41">LOG10(V24)</f>
        <v>2.7349597612724454</v>
      </c>
      <c r="W26" s="11">
        <f t="shared" si="41"/>
        <v>3.6099357350955477</v>
      </c>
      <c r="X26" s="11">
        <f t="shared" si="41"/>
        <v>4.6402050701854645</v>
      </c>
      <c r="AC26" s="16"/>
      <c r="AD26" s="16"/>
      <c r="AE26" s="16"/>
      <c r="AF26" s="16"/>
    </row>
    <row r="27" spans="1:32" ht="13.8" customHeight="1" x14ac:dyDescent="0.25">
      <c r="A27" s="74" t="s">
        <v>13</v>
      </c>
      <c r="B27" s="75"/>
      <c r="C27" s="75"/>
      <c r="D27" s="76"/>
      <c r="E27" s="78" t="s">
        <v>13</v>
      </c>
      <c r="F27" s="75"/>
      <c r="G27" s="75"/>
      <c r="H27" s="76"/>
      <c r="I27" s="80" t="s">
        <v>13</v>
      </c>
      <c r="J27" s="75"/>
      <c r="K27" s="75"/>
      <c r="L27" s="76"/>
      <c r="M27" s="81" t="s">
        <v>13</v>
      </c>
      <c r="N27" s="75"/>
      <c r="O27" s="75"/>
      <c r="P27" s="76"/>
      <c r="Q27" s="74" t="s">
        <v>13</v>
      </c>
      <c r="R27" s="75"/>
      <c r="S27" s="75"/>
      <c r="T27" s="76"/>
      <c r="U27" s="78" t="s">
        <v>13</v>
      </c>
      <c r="V27" s="75"/>
      <c r="W27" s="75"/>
      <c r="X27" s="76"/>
      <c r="AC27" s="16"/>
      <c r="AD27" s="16"/>
      <c r="AE27" s="16"/>
      <c r="AF27" s="16"/>
    </row>
    <row r="28" spans="1:32" ht="13.2" x14ac:dyDescent="0.25">
      <c r="A28" s="8">
        <f>_xlfn.STDEV.P(A18:A22)</f>
        <v>772.70708551170924</v>
      </c>
      <c r="B28" s="8">
        <f t="shared" ref="B28:D28" si="42">_xlfn.STDEV.P(B18:B22)</f>
        <v>11505.41434227816</v>
      </c>
      <c r="C28" s="8">
        <f t="shared" si="42"/>
        <v>35370.769585068403</v>
      </c>
      <c r="D28" s="8">
        <f t="shared" si="42"/>
        <v>2857726.6286668498</v>
      </c>
      <c r="E28" s="11">
        <f>_xlfn.STDEV.P(E18:E22)</f>
        <v>169.23994800282821</v>
      </c>
      <c r="F28" s="11">
        <f t="shared" ref="F28:H28" si="43">_xlfn.STDEV.P(F18:F22)</f>
        <v>2981.8323494120191</v>
      </c>
      <c r="G28" s="11">
        <f t="shared" si="43"/>
        <v>11782.028632094729</v>
      </c>
      <c r="H28" s="11">
        <f t="shared" si="43"/>
        <v>127995.33920795711</v>
      </c>
      <c r="I28" s="8">
        <f>_xlfn.STDEV.P(I18:I22)</f>
        <v>9.6664367788756582</v>
      </c>
      <c r="J28" s="8">
        <f t="shared" ref="J28:L28" si="44">_xlfn.STDEV.P(J18:J22)</f>
        <v>253.24059706137166</v>
      </c>
      <c r="K28" s="8">
        <f t="shared" si="44"/>
        <v>4400.1114713152438</v>
      </c>
      <c r="L28" s="8">
        <f t="shared" si="44"/>
        <v>12799.597032231131</v>
      </c>
      <c r="M28" s="11">
        <f>_xlfn.STDEV.P(M18:M22)</f>
        <v>10.361467077590895</v>
      </c>
      <c r="N28" s="11">
        <f t="shared" ref="N28:P28" si="45">_xlfn.STDEV.P(N18:N22)</f>
        <v>16.516658257650064</v>
      </c>
      <c r="O28" s="11">
        <f t="shared" si="45"/>
        <v>270.26031895193194</v>
      </c>
      <c r="P28" s="11">
        <f t="shared" si="45"/>
        <v>1877.3216453234645</v>
      </c>
      <c r="Q28" s="8">
        <f>_xlfn.STDEV.P(Q18:Q22)</f>
        <v>115.76464544929094</v>
      </c>
      <c r="R28" s="8">
        <f t="shared" ref="R28:T28" si="46">_xlfn.STDEV.P(R18:R22)</f>
        <v>605.08617541636147</v>
      </c>
      <c r="S28" s="8">
        <f t="shared" si="46"/>
        <v>7310.9804108751405</v>
      </c>
      <c r="T28" s="8">
        <f t="shared" si="46"/>
        <v>61751.771628965907</v>
      </c>
      <c r="U28" s="11">
        <f>_xlfn.STDEV.P(U18:U22)</f>
        <v>3.1999999999999997</v>
      </c>
      <c r="V28" s="11">
        <f t="shared" ref="V28:X28" si="47">_xlfn.STDEV.P(V18:V22)</f>
        <v>18.594622878671132</v>
      </c>
      <c r="W28" s="11">
        <f>_xlfn.STDEV.P(W18:W22)</f>
        <v>212.11355449381352</v>
      </c>
      <c r="X28" s="11">
        <f t="shared" si="47"/>
        <v>3243.3129605389609</v>
      </c>
      <c r="AC28" s="16"/>
      <c r="AD28" s="16"/>
      <c r="AE28" s="16"/>
      <c r="AF28" s="16"/>
    </row>
    <row r="29" spans="1:32" ht="13.2" x14ac:dyDescent="0.25">
      <c r="A29" s="28"/>
      <c r="B29" s="28"/>
      <c r="C29" s="29"/>
      <c r="D29" s="29"/>
      <c r="E29" s="29"/>
      <c r="F29" s="29"/>
      <c r="G29" s="29"/>
      <c r="H29" s="29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13.2" hidden="1" x14ac:dyDescent="0.25"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AA30" s="16"/>
      <c r="AB30" s="16"/>
      <c r="AC30" s="16"/>
      <c r="AD30" s="16"/>
      <c r="AE30" s="16"/>
      <c r="AF30" s="16"/>
    </row>
    <row r="31" spans="1:32" ht="15.6" hidden="1" customHeight="1" x14ac:dyDescent="0.25">
      <c r="A31" s="74" t="s">
        <v>18</v>
      </c>
      <c r="B31" s="75"/>
      <c r="C31" s="75"/>
      <c r="D31" s="76"/>
      <c r="E31" s="77" t="s">
        <v>19</v>
      </c>
      <c r="F31" s="75"/>
      <c r="G31" s="75"/>
      <c r="H31" s="76"/>
      <c r="I31" s="74" t="s">
        <v>20</v>
      </c>
      <c r="J31" s="75"/>
      <c r="K31" s="75"/>
      <c r="L31" s="76"/>
      <c r="O31" s="16"/>
      <c r="P31" s="16"/>
      <c r="Q31" s="16"/>
      <c r="R31" s="16"/>
      <c r="S31" s="16"/>
      <c r="T31" s="16"/>
      <c r="U31" s="16"/>
      <c r="V31" s="16"/>
      <c r="W31" s="11"/>
      <c r="X31" s="54"/>
      <c r="Y31" s="16"/>
      <c r="AA31" s="16"/>
      <c r="AB31" s="16"/>
      <c r="AC31" s="16"/>
      <c r="AD31" s="16"/>
      <c r="AE31" s="16"/>
      <c r="AF31" s="16"/>
    </row>
    <row r="32" spans="1:32" ht="13.2" hidden="1" x14ac:dyDescent="0.25">
      <c r="A32" s="8">
        <v>3200</v>
      </c>
      <c r="B32" s="8"/>
      <c r="C32" s="8"/>
      <c r="D32" s="8"/>
      <c r="E32" s="10">
        <v>2791</v>
      </c>
      <c r="F32" s="10"/>
      <c r="G32" s="10"/>
      <c r="H32" s="10"/>
      <c r="I32" s="8">
        <v>2719</v>
      </c>
      <c r="J32" s="8"/>
      <c r="K32" s="8"/>
      <c r="L32" s="8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AA32" s="16"/>
      <c r="AB32" s="16"/>
      <c r="AC32" s="16"/>
      <c r="AD32" s="16"/>
      <c r="AE32" s="16"/>
      <c r="AF32" s="16"/>
    </row>
    <row r="33" spans="1:36" ht="13.2" hidden="1" x14ac:dyDescent="0.25">
      <c r="A33" s="8">
        <v>3125</v>
      </c>
      <c r="B33" s="8"/>
      <c r="C33" s="8"/>
      <c r="D33" s="8"/>
      <c r="E33" s="10">
        <v>2905</v>
      </c>
      <c r="F33" s="10"/>
      <c r="G33" s="10"/>
      <c r="H33" s="10"/>
      <c r="I33" s="8">
        <v>3228</v>
      </c>
      <c r="J33" s="8"/>
      <c r="K33" s="8"/>
      <c r="L33" s="8"/>
      <c r="O33" s="16"/>
      <c r="P33" s="16"/>
      <c r="Q33" s="16"/>
      <c r="R33" s="16"/>
      <c r="S33" s="16"/>
      <c r="T33" s="16"/>
      <c r="U33" s="16"/>
      <c r="V33" s="16"/>
      <c r="W33" s="11"/>
      <c r="X33" s="11"/>
      <c r="Y33" s="16"/>
      <c r="Z33" s="16"/>
      <c r="AA33" s="16"/>
      <c r="AB33" s="16"/>
      <c r="AC33" s="16"/>
      <c r="AD33" s="16"/>
      <c r="AE33" s="16"/>
      <c r="AF33" s="16"/>
    </row>
    <row r="34" spans="1:36" ht="13.2" hidden="1" x14ac:dyDescent="0.25">
      <c r="A34" s="8">
        <v>4618</v>
      </c>
      <c r="B34" s="8"/>
      <c r="C34" s="8"/>
      <c r="D34" s="8"/>
      <c r="E34" s="10">
        <v>2650</v>
      </c>
      <c r="F34" s="10"/>
      <c r="G34" s="10"/>
      <c r="H34" s="10"/>
      <c r="I34" s="8">
        <v>2707</v>
      </c>
      <c r="J34" s="8"/>
      <c r="K34" s="8"/>
      <c r="L34" s="8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6" ht="13.2" hidden="1" x14ac:dyDescent="0.25">
      <c r="A35" s="8">
        <v>4332</v>
      </c>
      <c r="B35" s="8"/>
      <c r="C35" s="8"/>
      <c r="D35" s="8"/>
      <c r="E35" s="10">
        <v>2706</v>
      </c>
      <c r="F35" s="10"/>
      <c r="G35" s="10"/>
      <c r="H35" s="10"/>
      <c r="I35" s="8">
        <v>2707</v>
      </c>
      <c r="J35" s="8"/>
      <c r="K35" s="8"/>
      <c r="L35" s="8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6" ht="13.2" hidden="1" x14ac:dyDescent="0.25">
      <c r="A36" s="8">
        <v>4772</v>
      </c>
      <c r="B36" s="8"/>
      <c r="C36" s="8"/>
      <c r="D36" s="8"/>
      <c r="E36" s="10">
        <v>2708</v>
      </c>
      <c r="F36" s="10"/>
      <c r="G36" s="10"/>
      <c r="H36" s="10"/>
      <c r="I36" s="8">
        <v>4706</v>
      </c>
      <c r="J36" s="8"/>
      <c r="K36" s="8"/>
      <c r="L36" s="8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36" ht="13.2" hidden="1" x14ac:dyDescent="0.25">
      <c r="A37" s="4" t="s">
        <v>12</v>
      </c>
      <c r="B37" s="30"/>
      <c r="C37" s="30"/>
      <c r="D37" s="30"/>
      <c r="E37" s="5" t="s">
        <v>12</v>
      </c>
      <c r="F37" s="31"/>
      <c r="G37" s="31"/>
      <c r="H37" s="31"/>
      <c r="I37" s="4" t="s">
        <v>12</v>
      </c>
      <c r="J37" s="30"/>
      <c r="K37" s="30"/>
      <c r="L37" s="30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36" ht="13.2" hidden="1" x14ac:dyDescent="0.25">
      <c r="A38" s="32">
        <f>SUM(A32:A36)/5</f>
        <v>4009.4</v>
      </c>
      <c r="B38" s="8"/>
      <c r="C38" s="8"/>
      <c r="D38" s="8"/>
      <c r="E38" s="10">
        <f>SUM(E32:E36)/5</f>
        <v>2752</v>
      </c>
      <c r="F38" s="10"/>
      <c r="G38" s="10"/>
      <c r="H38" s="10"/>
      <c r="I38" s="8">
        <f>SUM(I32:I36)/5</f>
        <v>3213.4</v>
      </c>
      <c r="J38" s="8"/>
      <c r="K38" s="8"/>
      <c r="L38" s="8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 spans="1:36" ht="13.2" hidden="1" x14ac:dyDescent="0.25">
      <c r="A39" s="33" t="s">
        <v>21</v>
      </c>
      <c r="B39" s="30"/>
      <c r="C39" s="30"/>
      <c r="D39" s="30"/>
      <c r="E39" s="5" t="s">
        <v>21</v>
      </c>
      <c r="F39" s="31"/>
      <c r="G39" s="31"/>
      <c r="H39" s="31"/>
      <c r="I39" s="4" t="s">
        <v>21</v>
      </c>
      <c r="J39" s="30"/>
      <c r="K39" s="30"/>
      <c r="L39" s="30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1:36" ht="13.2" hidden="1" x14ac:dyDescent="0.25">
      <c r="A40" s="32">
        <f>SQRT(((A32-A38)^2)+((A33-A38)^2)+((A34-A38)^2)+((A35-A38)^2)+((A36-A38)^2))</f>
        <v>1579.0234957086611</v>
      </c>
      <c r="B40" s="8"/>
      <c r="C40" s="8"/>
      <c r="D40" s="8"/>
      <c r="E40" s="10">
        <f>SQRT(((E32-E38)^2)+((E33-E38)^2)+((E34-E38)^2)+((E35-E38)^2)+((E36-E38)^2))</f>
        <v>198.45906378898394</v>
      </c>
      <c r="F40" s="10"/>
      <c r="G40" s="10"/>
      <c r="H40" s="10"/>
      <c r="I40" s="8">
        <f>SQRT(((I32-I38)^2)+((I33-I38)^2)+((I34-I38)^2)+((I35-I38)^2)+((I36-I38)^2))</f>
        <v>1727.8255698999249</v>
      </c>
      <c r="J40" s="8"/>
      <c r="K40" s="8"/>
      <c r="L40" s="8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 spans="1:36" ht="13.2" hidden="1" x14ac:dyDescent="0.25">
      <c r="A41" s="34"/>
      <c r="B41" s="34"/>
      <c r="C41" s="34"/>
      <c r="D41" s="34"/>
      <c r="E41" s="34"/>
      <c r="F41" s="34"/>
      <c r="G41" s="34"/>
      <c r="H41" s="34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</row>
    <row r="42" spans="1:36" ht="13.2" hidden="1" x14ac:dyDescent="0.25">
      <c r="A42" s="34"/>
      <c r="B42" s="34"/>
      <c r="C42" s="34"/>
      <c r="D42" s="34"/>
      <c r="E42" s="34"/>
      <c r="F42" s="34"/>
      <c r="G42" s="34"/>
      <c r="H42" s="34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 spans="1:36" ht="13.2" hidden="1" x14ac:dyDescent="0.25">
      <c r="A43" s="34"/>
      <c r="B43" s="34"/>
      <c r="C43" s="34"/>
      <c r="D43" s="34"/>
      <c r="E43" s="34"/>
      <c r="F43" s="34"/>
      <c r="G43" s="34"/>
      <c r="H43" s="34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 spans="1:36" ht="13.2" x14ac:dyDescent="0.25">
      <c r="A44" s="16"/>
      <c r="B44" s="16"/>
      <c r="C44" s="16"/>
      <c r="D44" s="16"/>
      <c r="E44" s="16"/>
      <c r="F44" s="16"/>
      <c r="G44" s="16"/>
      <c r="H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ht="39.6" x14ac:dyDescent="0.25">
      <c r="A45" s="71" t="s">
        <v>64</v>
      </c>
      <c r="B45" s="72">
        <v>1024</v>
      </c>
      <c r="C45" s="72">
        <v>2048</v>
      </c>
      <c r="D45" s="72">
        <v>4096</v>
      </c>
      <c r="E45" s="72">
        <v>8192</v>
      </c>
      <c r="F45" s="16"/>
      <c r="G45" s="71" t="s">
        <v>64</v>
      </c>
      <c r="H45" s="72">
        <v>1024</v>
      </c>
      <c r="I45" s="72">
        <v>2048</v>
      </c>
      <c r="J45" s="72">
        <v>4096</v>
      </c>
      <c r="K45" s="72">
        <v>8192</v>
      </c>
      <c r="M45" s="71" t="s">
        <v>64</v>
      </c>
      <c r="N45" s="72">
        <v>1024</v>
      </c>
      <c r="O45" s="72">
        <v>2048</v>
      </c>
      <c r="P45" s="72">
        <v>4096</v>
      </c>
      <c r="Q45" s="72">
        <v>8192</v>
      </c>
      <c r="R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30" customHeight="1" x14ac:dyDescent="0.25">
      <c r="A46" s="71" t="s">
        <v>59</v>
      </c>
      <c r="B46" s="73">
        <f>M24</f>
        <v>157.19999999999999</v>
      </c>
      <c r="C46" s="73">
        <f>N24</f>
        <v>1908</v>
      </c>
      <c r="D46" s="73">
        <f>O24</f>
        <v>16261.6</v>
      </c>
      <c r="E46" s="73">
        <f>P24</f>
        <v>136179.20000000001</v>
      </c>
      <c r="F46" s="16"/>
      <c r="G46" s="71" t="s">
        <v>56</v>
      </c>
      <c r="H46" s="73">
        <f>E24</f>
        <v>993.8</v>
      </c>
      <c r="I46" s="73">
        <f t="shared" ref="I46:K46" si="48">F24</f>
        <v>33551.800000000003</v>
      </c>
      <c r="J46" s="73">
        <f t="shared" si="48"/>
        <v>407404.25</v>
      </c>
      <c r="K46" s="73">
        <f t="shared" si="48"/>
        <v>4174849.2</v>
      </c>
      <c r="M46" s="71" t="s">
        <v>58</v>
      </c>
      <c r="N46" s="73">
        <f>I24</f>
        <v>233.6</v>
      </c>
      <c r="O46" s="73">
        <f t="shared" ref="O46:Q46" si="49">J24</f>
        <v>8555</v>
      </c>
      <c r="P46" s="73">
        <f t="shared" si="49"/>
        <v>81400.800000000003</v>
      </c>
      <c r="Q46" s="73">
        <f t="shared" si="49"/>
        <v>841600.75</v>
      </c>
      <c r="R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1:36" ht="30" customHeight="1" x14ac:dyDescent="0.25">
      <c r="A47" s="71" t="s">
        <v>60</v>
      </c>
      <c r="B47" s="73">
        <f>U24</f>
        <v>54.4</v>
      </c>
      <c r="C47" s="73">
        <f>V24</f>
        <v>543.20000000000005</v>
      </c>
      <c r="D47" s="73">
        <f>W24</f>
        <v>4073.2</v>
      </c>
      <c r="E47" s="73">
        <f>X24</f>
        <v>43672.2</v>
      </c>
      <c r="F47" s="16"/>
      <c r="G47" s="71" t="s">
        <v>58</v>
      </c>
      <c r="H47" s="73">
        <f>I24</f>
        <v>233.6</v>
      </c>
      <c r="I47" s="73">
        <f t="shared" ref="I47:K47" si="50">J24</f>
        <v>8555</v>
      </c>
      <c r="J47" s="73">
        <f t="shared" si="50"/>
        <v>81400.800000000003</v>
      </c>
      <c r="K47" s="73">
        <f t="shared" si="50"/>
        <v>841600.75</v>
      </c>
      <c r="L47" s="16"/>
      <c r="M47" s="71" t="s">
        <v>59</v>
      </c>
      <c r="N47" s="73">
        <f>M24</f>
        <v>157.19999999999999</v>
      </c>
      <c r="O47" s="73">
        <f t="shared" ref="O47:Q47" si="51">N24</f>
        <v>1908</v>
      </c>
      <c r="P47" s="73">
        <f t="shared" si="51"/>
        <v>16261.6</v>
      </c>
      <c r="Q47" s="73">
        <f t="shared" si="51"/>
        <v>136179.20000000001</v>
      </c>
      <c r="R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 spans="1:36" ht="30" customHeight="1" x14ac:dyDescent="0.25">
      <c r="A48" s="71" t="s">
        <v>57</v>
      </c>
      <c r="B48" s="72">
        <f>B46/B47</f>
        <v>2.8897058823529411</v>
      </c>
      <c r="C48" s="72">
        <f t="shared" ref="C48" si="52">C46/C47</f>
        <v>3.5125184094256254</v>
      </c>
      <c r="D48" s="72">
        <f t="shared" ref="D48" si="53">D46/D47</f>
        <v>3.9923401748011393</v>
      </c>
      <c r="E48" s="72">
        <f t="shared" ref="E48" si="54">E46/E47</f>
        <v>3.1182125013166275</v>
      </c>
      <c r="F48" s="16"/>
      <c r="G48" s="71" t="s">
        <v>57</v>
      </c>
      <c r="H48" s="72">
        <f>H46/H47</f>
        <v>4.2542808219178081</v>
      </c>
      <c r="I48" s="72">
        <f t="shared" ref="I48" si="55">I46/I47</f>
        <v>3.9218936294564584</v>
      </c>
      <c r="J48" s="72">
        <f t="shared" ref="J48" si="56">J46/J47</f>
        <v>5.0049170278424784</v>
      </c>
      <c r="K48" s="72">
        <f t="shared" ref="K48" si="57">K46/K47</f>
        <v>4.960605370182952</v>
      </c>
      <c r="L48" s="16"/>
      <c r="M48" s="71" t="s">
        <v>57</v>
      </c>
      <c r="N48" s="72">
        <f>N46/N47</f>
        <v>1.4860050890585244</v>
      </c>
      <c r="O48" s="72">
        <f t="shared" ref="O48" si="58">O46/O47</f>
        <v>4.4837526205450731</v>
      </c>
      <c r="P48" s="72">
        <f t="shared" ref="P48" si="59">P46/P47</f>
        <v>5.0057066955281151</v>
      </c>
      <c r="Q48" s="72">
        <f t="shared" ref="Q48" si="60">Q46/Q47</f>
        <v>6.1800976213694891</v>
      </c>
      <c r="R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</row>
    <row r="49" spans="1:36" ht="30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 spans="1:36" ht="49.95" customHeight="1" x14ac:dyDescent="0.25">
      <c r="A50" s="71" t="s">
        <v>64</v>
      </c>
      <c r="B50" s="72">
        <v>1024</v>
      </c>
      <c r="C50" s="72">
        <v>2048</v>
      </c>
      <c r="D50" s="72">
        <v>4096</v>
      </c>
      <c r="E50" s="72">
        <v>8192</v>
      </c>
      <c r="F50" s="16"/>
      <c r="G50" s="71" t="s">
        <v>64</v>
      </c>
      <c r="H50" s="72">
        <v>1024</v>
      </c>
      <c r="I50" s="72">
        <v>2048</v>
      </c>
      <c r="J50" s="72">
        <v>4096</v>
      </c>
      <c r="K50" s="72">
        <v>8192</v>
      </c>
      <c r="L50" s="16"/>
      <c r="M50" s="71" t="s">
        <v>64</v>
      </c>
      <c r="N50" s="72">
        <v>1024</v>
      </c>
      <c r="O50" s="72">
        <v>2048</v>
      </c>
      <c r="P50" s="72">
        <v>4096</v>
      </c>
      <c r="Q50" s="72">
        <v>8192</v>
      </c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 spans="1:36" ht="30" customHeight="1" x14ac:dyDescent="0.25">
      <c r="A51" s="71" t="s">
        <v>61</v>
      </c>
      <c r="B51" s="73">
        <f>U10</f>
        <v>21.91</v>
      </c>
      <c r="C51" s="73">
        <f t="shared" ref="C51:E51" si="61">V10</f>
        <v>140.61999999999998</v>
      </c>
      <c r="D51" s="73">
        <f t="shared" si="61"/>
        <v>1106.9780000000001</v>
      </c>
      <c r="E51" s="73">
        <f t="shared" si="61"/>
        <v>9682.369999999999</v>
      </c>
      <c r="F51" s="16"/>
      <c r="G51" s="71" t="s">
        <v>62</v>
      </c>
      <c r="H51" s="73">
        <f>Q10</f>
        <v>7890.4660000000003</v>
      </c>
      <c r="I51" s="73">
        <f t="shared" ref="I51:K51" si="62">R10</f>
        <v>92646.91</v>
      </c>
      <c r="J51" s="73">
        <f t="shared" si="62"/>
        <v>924234.902</v>
      </c>
      <c r="K51" s="73">
        <f t="shared" si="62"/>
        <v>19354382.074000001</v>
      </c>
      <c r="L51" s="16"/>
      <c r="M51" s="71" t="s">
        <v>62</v>
      </c>
      <c r="N51" s="73">
        <f>Q10</f>
        <v>7890.4660000000003</v>
      </c>
      <c r="O51" s="73">
        <f t="shared" ref="O51:Q51" si="63">R10</f>
        <v>92646.91</v>
      </c>
      <c r="P51" s="73">
        <f t="shared" si="63"/>
        <v>924234.902</v>
      </c>
      <c r="Q51" s="73">
        <f t="shared" si="63"/>
        <v>19354382.074000001</v>
      </c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2" spans="1:36" ht="30" customHeight="1" x14ac:dyDescent="0.25">
      <c r="A52" s="71" t="s">
        <v>29</v>
      </c>
      <c r="B52" s="73">
        <f>A10</f>
        <v>142530</v>
      </c>
      <c r="C52" s="73">
        <f t="shared" ref="C52:E52" si="64">B10</f>
        <v>1213918</v>
      </c>
      <c r="D52" s="73">
        <f t="shared" si="64"/>
        <v>10926205.199999999</v>
      </c>
      <c r="E52" s="73">
        <f t="shared" si="64"/>
        <v>121836006</v>
      </c>
      <c r="F52" s="16"/>
      <c r="G52" s="71" t="s">
        <v>29</v>
      </c>
      <c r="H52" s="73">
        <f>A10</f>
        <v>142530</v>
      </c>
      <c r="I52" s="73">
        <f t="shared" ref="I52:K52" si="65">B10</f>
        <v>1213918</v>
      </c>
      <c r="J52" s="73">
        <f t="shared" si="65"/>
        <v>10926205.199999999</v>
      </c>
      <c r="K52" s="73">
        <f t="shared" si="65"/>
        <v>121836006</v>
      </c>
      <c r="L52" s="16"/>
      <c r="M52" s="71" t="s">
        <v>63</v>
      </c>
      <c r="N52" s="73">
        <f>Q24</f>
        <v>1036.2379999999998</v>
      </c>
      <c r="O52" s="73">
        <f>R24</f>
        <v>9018.7699999999986</v>
      </c>
      <c r="P52" s="73">
        <f t="shared" ref="O52:Q52" si="66">S24</f>
        <v>77961.83</v>
      </c>
      <c r="Q52" s="73">
        <f t="shared" si="66"/>
        <v>761290.74</v>
      </c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</row>
    <row r="53" spans="1:36" ht="30" customHeight="1" x14ac:dyDescent="0.25">
      <c r="A53" s="71" t="s">
        <v>57</v>
      </c>
      <c r="B53" s="72">
        <f>B52/B51</f>
        <v>6505.2487448653583</v>
      </c>
      <c r="C53" s="72">
        <f t="shared" ref="C53:E53" si="67">C52/C51</f>
        <v>8632.6127151187611</v>
      </c>
      <c r="D53" s="72">
        <f>D52/D51</f>
        <v>9870.3002227686538</v>
      </c>
      <c r="E53" s="72">
        <f t="shared" si="67"/>
        <v>12583.283431639156</v>
      </c>
      <c r="F53" s="16"/>
      <c r="G53" s="71" t="s">
        <v>57</v>
      </c>
      <c r="H53" s="72">
        <f>H52/H51</f>
        <v>18.06357191070844</v>
      </c>
      <c r="I53" s="72">
        <f t="shared" ref="I53" si="68">I52/I51</f>
        <v>13.102628031523123</v>
      </c>
      <c r="J53" s="72">
        <f t="shared" ref="J53" si="69">J52/J51</f>
        <v>11.821892006411158</v>
      </c>
      <c r="K53" s="72">
        <f t="shared" ref="K53" si="70">K52/K51</f>
        <v>6.2950088271570408</v>
      </c>
      <c r="L53" s="16"/>
      <c r="M53" s="71" t="s">
        <v>57</v>
      </c>
      <c r="N53" s="72">
        <f>N51/N52</f>
        <v>7.6145306387142737</v>
      </c>
      <c r="O53" s="72">
        <f t="shared" ref="O53" si="71">O51/O52</f>
        <v>10.272676872788642</v>
      </c>
      <c r="P53" s="72">
        <f t="shared" ref="P53" si="72">P51/P52</f>
        <v>11.854966744623619</v>
      </c>
      <c r="Q53" s="72">
        <f t="shared" ref="Q53" si="73">Q51/Q52</f>
        <v>25.423115055885219</v>
      </c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</row>
    <row r="54" spans="1:36" ht="30" customHeight="1" x14ac:dyDescent="0.25">
      <c r="A54" s="71" t="s">
        <v>55</v>
      </c>
      <c r="B54" s="73">
        <f>A24</f>
        <v>3213.4</v>
      </c>
      <c r="C54" s="73">
        <f t="shared" ref="C54:E54" si="74">B24</f>
        <v>131344.25</v>
      </c>
      <c r="D54" s="73">
        <f t="shared" si="74"/>
        <v>1264930.3999999999</v>
      </c>
      <c r="E54" s="73">
        <f t="shared" si="74"/>
        <v>15158145</v>
      </c>
      <c r="F54" s="16"/>
      <c r="G54" s="71" t="s">
        <v>55</v>
      </c>
      <c r="H54" s="73">
        <f>A24</f>
        <v>3213.4</v>
      </c>
      <c r="I54" s="73">
        <f t="shared" ref="I54:K54" si="75">B24</f>
        <v>131344.25</v>
      </c>
      <c r="J54" s="73">
        <f t="shared" si="75"/>
        <v>1264930.3999999999</v>
      </c>
      <c r="K54" s="73">
        <f t="shared" si="75"/>
        <v>15158145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</row>
    <row r="55" spans="1:36" ht="30" customHeight="1" x14ac:dyDescent="0.25">
      <c r="A55" s="71" t="s">
        <v>57</v>
      </c>
      <c r="B55" s="72">
        <f>B54/B51</f>
        <v>146.66362391602007</v>
      </c>
      <c r="C55" s="72">
        <f t="shared" ref="C55:E55" si="76">C54/C51</f>
        <v>934.03676575167128</v>
      </c>
      <c r="D55" s="72">
        <f t="shared" si="76"/>
        <v>1142.6879305641123</v>
      </c>
      <c r="E55" s="72">
        <f t="shared" si="76"/>
        <v>1565.5407715259798</v>
      </c>
      <c r="F55" s="16"/>
      <c r="G55" s="71" t="s">
        <v>57</v>
      </c>
      <c r="H55" s="72">
        <f>H54/H51</f>
        <v>0.40725097858605563</v>
      </c>
      <c r="I55" s="72">
        <f>I54/I51</f>
        <v>1.4176862455531436</v>
      </c>
      <c r="J55" s="72">
        <f t="shared" ref="J55" si="77">J54/J51</f>
        <v>1.368624358658985</v>
      </c>
      <c r="K55" s="72">
        <f t="shared" ref="K55" si="78">K54/K51</f>
        <v>0.78318930266251807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</row>
    <row r="56" spans="1:36" ht="30" customHeight="1" x14ac:dyDescent="0.25">
      <c r="A56" s="71" t="s">
        <v>60</v>
      </c>
      <c r="B56" s="73">
        <f>U24</f>
        <v>54.4</v>
      </c>
      <c r="C56" s="73">
        <f t="shared" ref="C56:E56" si="79">V24</f>
        <v>543.20000000000005</v>
      </c>
      <c r="D56" s="73">
        <f t="shared" si="79"/>
        <v>4073.2</v>
      </c>
      <c r="E56" s="73">
        <f t="shared" si="79"/>
        <v>43672.2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</row>
    <row r="57" spans="1:36" ht="30" customHeight="1" x14ac:dyDescent="0.25">
      <c r="A57" s="71" t="s">
        <v>57</v>
      </c>
      <c r="B57" s="72">
        <f>B56/B51</f>
        <v>2.4828845276129621</v>
      </c>
      <c r="C57" s="72">
        <f t="shared" ref="C57:E57" si="80">C56/C51</f>
        <v>3.8628929028587691</v>
      </c>
      <c r="D57" s="72">
        <f t="shared" si="80"/>
        <v>3.6795672542724422</v>
      </c>
      <c r="E57" s="72">
        <f>E56/E51</f>
        <v>4.5104865854124556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 spans="1:36" ht="30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</row>
    <row r="59" spans="1:36" ht="30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</row>
    <row r="60" spans="1:36" ht="30" customHeight="1" x14ac:dyDescent="0.25">
      <c r="F60" s="16"/>
      <c r="G60" s="71" t="s">
        <v>64</v>
      </c>
      <c r="H60" s="72">
        <v>1024</v>
      </c>
      <c r="I60" s="72">
        <v>2048</v>
      </c>
      <c r="J60" s="72">
        <v>4096</v>
      </c>
      <c r="K60" s="72">
        <v>8192</v>
      </c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</row>
    <row r="61" spans="1:36" ht="30" customHeight="1" x14ac:dyDescent="0.25">
      <c r="F61" s="16"/>
      <c r="G61" s="71" t="s">
        <v>55</v>
      </c>
      <c r="H61" s="73">
        <f>A24</f>
        <v>3213.4</v>
      </c>
      <c r="I61" s="73">
        <f>B24</f>
        <v>131344.25</v>
      </c>
      <c r="J61" s="73">
        <f>C24</f>
        <v>1264930.3999999999</v>
      </c>
      <c r="K61" s="73">
        <f>D24</f>
        <v>15158145</v>
      </c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</row>
    <row r="62" spans="1:36" ht="30" customHeight="1" x14ac:dyDescent="0.25">
      <c r="F62" s="16"/>
      <c r="G62" s="71" t="s">
        <v>56</v>
      </c>
      <c r="H62" s="73">
        <f>E24</f>
        <v>993.8</v>
      </c>
      <c r="I62" s="73">
        <f>F24</f>
        <v>33551.800000000003</v>
      </c>
      <c r="J62" s="73">
        <f>G24</f>
        <v>407404.25</v>
      </c>
      <c r="K62" s="73">
        <f>H24</f>
        <v>4174849.2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</row>
    <row r="63" spans="1:36" ht="30" customHeight="1" x14ac:dyDescent="0.25">
      <c r="F63" s="16"/>
      <c r="G63" s="71" t="s">
        <v>57</v>
      </c>
      <c r="H63" s="72">
        <f>H61/H62</f>
        <v>3.2334473737170457</v>
      </c>
      <c r="I63" s="72">
        <f t="shared" ref="I63:K63" si="81">I61/I62</f>
        <v>3.914670747918144</v>
      </c>
      <c r="J63" s="72">
        <f t="shared" si="81"/>
        <v>3.1048532262488666</v>
      </c>
      <c r="K63" s="72">
        <f t="shared" si="81"/>
        <v>3.6308245576870175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</row>
    <row r="64" spans="1:36" ht="13.2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36" ht="13.2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 spans="1:36" ht="13.2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</row>
    <row r="67" spans="1:36" ht="13.2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</row>
    <row r="68" spans="1:36" ht="13.2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 spans="1:36" ht="13.2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 spans="1:36" ht="13.2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 spans="1:36" ht="13.2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 spans="1:36" ht="13.2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 spans="1:36" ht="13.2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 spans="1:36" ht="13.2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 spans="1:36" ht="13.2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 spans="1:36" ht="13.2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 spans="1:36" ht="13.2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 spans="1:36" ht="13.2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 spans="1:36" ht="13.2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 spans="1:36" ht="13.2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 spans="1:36" ht="13.2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spans="1:36" ht="13.2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 spans="1:36" ht="13.2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 spans="1:36" ht="13.2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 spans="1:36" ht="13.2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 spans="1:36" ht="13.2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 spans="1:36" ht="13.2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 spans="1:36" ht="13.2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 spans="1:36" ht="13.2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 spans="1:36" ht="13.2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 spans="1:36" ht="13.2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 spans="1:36" ht="13.2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spans="1:36" ht="13.2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 spans="1:36" ht="13.2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 spans="1:36" ht="13.2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 spans="1:36" ht="13.2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 spans="1:36" ht="13.2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 spans="1:36" ht="13.2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 spans="1:36" ht="13.2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 spans="1:36" ht="13.2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 spans="1:36" ht="13.2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</row>
    <row r="102" spans="1:36" ht="13.2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 spans="1:36" ht="13.2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</row>
    <row r="104" spans="1:36" ht="13.2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 spans="1:36" ht="13.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</row>
    <row r="106" spans="1:36" ht="13.2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 spans="1:36" ht="13.2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 spans="1:36" ht="13.2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 spans="1:36" ht="13.2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 spans="1:36" ht="13.2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 spans="1:36" ht="13.2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</row>
    <row r="112" spans="1:36" ht="13.2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</row>
    <row r="113" spans="1:36" ht="13.2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 spans="1:36" ht="13.2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</row>
    <row r="115" spans="1:36" ht="13.2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</row>
    <row r="116" spans="1:36" ht="13.2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</row>
    <row r="117" spans="1:36" ht="13.2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</row>
    <row r="118" spans="1:36" ht="13.2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</row>
    <row r="119" spans="1:36" ht="13.2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</row>
    <row r="120" spans="1:36" ht="13.2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</row>
    <row r="121" spans="1:36" ht="13.2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</row>
    <row r="122" spans="1:36" ht="13.2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</row>
    <row r="123" spans="1:36" ht="13.2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</row>
    <row r="124" spans="1:36" ht="13.2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</row>
    <row r="125" spans="1:36" ht="13.2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</row>
    <row r="126" spans="1:36" ht="13.2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</row>
    <row r="127" spans="1:36" ht="13.2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</row>
    <row r="128" spans="1:36" ht="13.2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</row>
    <row r="129" spans="1:36" ht="13.2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</row>
    <row r="130" spans="1:36" ht="13.2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</row>
    <row r="131" spans="1:36" ht="13.2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</row>
    <row r="132" spans="1:36" ht="13.2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 spans="1:36" ht="13.2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</row>
    <row r="134" spans="1:36" ht="13.2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</row>
    <row r="135" spans="1:36" ht="13.2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</row>
    <row r="136" spans="1:36" ht="13.2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</row>
    <row r="137" spans="1:36" ht="13.2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</row>
    <row r="138" spans="1:36" ht="13.2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</row>
    <row r="139" spans="1:36" ht="13.2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</row>
    <row r="140" spans="1:36" ht="13.2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</row>
    <row r="141" spans="1:36" ht="13.2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</row>
    <row r="142" spans="1:36" ht="13.2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</row>
    <row r="143" spans="1:36" ht="13.2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</row>
    <row r="144" spans="1:36" ht="13.2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</row>
    <row r="145" spans="1:36" ht="13.2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</row>
    <row r="146" spans="1:36" ht="13.2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</row>
    <row r="147" spans="1:36" ht="13.2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</row>
    <row r="148" spans="1:36" ht="13.2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</row>
    <row r="149" spans="1:36" ht="13.2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</row>
    <row r="150" spans="1:36" ht="13.2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</row>
    <row r="151" spans="1:36" ht="13.2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</row>
    <row r="152" spans="1:36" ht="13.2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</row>
    <row r="153" spans="1:36" ht="13.2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</row>
    <row r="154" spans="1:36" ht="13.2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</row>
    <row r="155" spans="1:36" ht="13.2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</row>
    <row r="156" spans="1:36" ht="13.2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</row>
    <row r="157" spans="1:36" ht="13.2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</row>
    <row r="158" spans="1:36" ht="13.2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</row>
    <row r="159" spans="1:36" ht="13.2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</row>
    <row r="160" spans="1:36" ht="13.2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</row>
    <row r="161" spans="1:36" ht="13.2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</row>
    <row r="162" spans="1:36" ht="13.2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</row>
    <row r="163" spans="1:36" ht="13.2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</row>
    <row r="164" spans="1:36" ht="13.2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 spans="1:36" ht="13.2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</row>
    <row r="166" spans="1:36" ht="13.2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</row>
    <row r="167" spans="1:36" ht="13.2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</row>
    <row r="168" spans="1:36" ht="13.2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</row>
    <row r="169" spans="1:36" ht="13.2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</row>
    <row r="170" spans="1:36" ht="13.2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</row>
    <row r="171" spans="1:36" ht="13.2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</row>
    <row r="172" spans="1:36" ht="13.2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</row>
    <row r="173" spans="1:36" ht="13.2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</row>
    <row r="174" spans="1:36" ht="13.2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</row>
    <row r="175" spans="1:36" ht="13.2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</row>
    <row r="176" spans="1:36" ht="13.2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</row>
    <row r="177" spans="1:36" ht="13.2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</row>
    <row r="178" spans="1:36" ht="13.2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</row>
    <row r="179" spans="1:36" ht="13.2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</row>
    <row r="180" spans="1:36" ht="13.2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</row>
    <row r="181" spans="1:36" ht="13.2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</row>
    <row r="182" spans="1:36" ht="13.2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</row>
    <row r="183" spans="1:36" ht="13.2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</row>
    <row r="184" spans="1:36" ht="13.2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</row>
    <row r="185" spans="1:36" ht="13.2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</row>
    <row r="186" spans="1:36" ht="13.2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</row>
    <row r="187" spans="1:36" ht="13.2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</row>
    <row r="188" spans="1:36" ht="13.2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 spans="1:36" ht="13.2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</row>
    <row r="190" spans="1:36" ht="13.2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</row>
    <row r="191" spans="1:36" ht="13.2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</row>
    <row r="192" spans="1:36" ht="13.2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</row>
    <row r="193" spans="1:36" ht="13.2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</row>
    <row r="194" spans="1:36" ht="13.2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</row>
    <row r="195" spans="1:36" ht="13.2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 spans="1:36" ht="13.2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1:36" ht="13.2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1:36" ht="13.2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1:36" ht="13.2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1:36" ht="13.2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1:36" ht="13.2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1:36" ht="13.2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1:36" ht="13.2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1:36" ht="13.2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1:36" ht="13.2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1:36" ht="13.2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 spans="1:36" ht="13.2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  <row r="208" spans="1:36" ht="13.2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</row>
    <row r="209" spans="1:36" ht="13.2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</row>
    <row r="210" spans="1:36" ht="13.2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 spans="1:36" ht="13.2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</row>
    <row r="212" spans="1:36" ht="13.2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 spans="1:36" ht="13.2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 spans="1:36" ht="13.2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 spans="1:36" ht="13.2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</row>
    <row r="216" spans="1:36" ht="13.2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 spans="1:36" ht="13.2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</row>
    <row r="218" spans="1:36" ht="13.2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</row>
    <row r="219" spans="1:36" ht="13.2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</row>
    <row r="220" spans="1:36" ht="13.2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 spans="1:36" ht="13.2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</row>
    <row r="222" spans="1:36" ht="13.2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 spans="1:36" ht="13.2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</row>
    <row r="224" spans="1:36" ht="13.2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 spans="1:36" ht="13.2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</row>
    <row r="226" spans="1:36" ht="13.2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 spans="1:36" ht="13.2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</row>
    <row r="228" spans="1:36" ht="13.2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</row>
    <row r="229" spans="1:36" ht="13.2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</row>
    <row r="230" spans="1:36" ht="13.2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</row>
    <row r="231" spans="1:36" ht="13.2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</row>
    <row r="232" spans="1:36" ht="13.2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</row>
    <row r="233" spans="1:36" ht="13.2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</row>
    <row r="234" spans="1:36" ht="13.2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</row>
    <row r="235" spans="1:36" ht="13.2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</row>
    <row r="236" spans="1:36" ht="13.2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</row>
    <row r="237" spans="1:36" ht="13.2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</row>
    <row r="238" spans="1:36" ht="13.2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</row>
    <row r="239" spans="1:36" ht="13.2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</row>
    <row r="240" spans="1:36" ht="13.2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</row>
    <row r="241" spans="1:36" ht="13.2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</row>
    <row r="242" spans="1:36" ht="13.2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</row>
    <row r="243" spans="1:36" ht="13.2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</row>
    <row r="244" spans="1:36" ht="13.2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</row>
    <row r="245" spans="1:36" ht="13.2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</row>
    <row r="246" spans="1:36" ht="13.2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</row>
    <row r="247" spans="1:36" ht="13.2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</row>
    <row r="248" spans="1:36" ht="13.2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</row>
    <row r="249" spans="1:36" ht="13.2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</row>
    <row r="250" spans="1:36" ht="13.2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</row>
    <row r="251" spans="1:36" ht="13.2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</row>
    <row r="252" spans="1:36" ht="13.2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</row>
    <row r="253" spans="1:36" ht="13.2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</row>
    <row r="254" spans="1:36" ht="13.2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</row>
    <row r="255" spans="1:36" ht="13.2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</row>
    <row r="256" spans="1:36" ht="13.2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</row>
    <row r="257" spans="1:36" ht="13.2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</row>
    <row r="258" spans="1:36" ht="13.2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</row>
    <row r="259" spans="1:36" ht="13.2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</row>
    <row r="260" spans="1:36" ht="13.2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</row>
    <row r="261" spans="1:36" ht="13.2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</row>
    <row r="262" spans="1:36" ht="13.2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</row>
    <row r="263" spans="1:36" ht="13.2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</row>
    <row r="264" spans="1:36" ht="13.2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</row>
    <row r="265" spans="1:36" ht="13.2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</row>
    <row r="266" spans="1:36" ht="13.2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</row>
    <row r="267" spans="1:36" ht="13.2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</row>
    <row r="268" spans="1:36" ht="13.2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</row>
    <row r="269" spans="1:36" ht="13.2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</row>
    <row r="270" spans="1:36" ht="13.2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</row>
    <row r="271" spans="1:36" ht="13.2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</row>
    <row r="272" spans="1:36" ht="13.2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</row>
    <row r="273" spans="1:36" ht="13.2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</row>
    <row r="274" spans="1:36" ht="13.2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</row>
    <row r="275" spans="1:36" ht="13.2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</row>
    <row r="276" spans="1:36" ht="13.2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</row>
    <row r="277" spans="1:36" ht="13.2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</row>
    <row r="278" spans="1:36" ht="13.2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</row>
    <row r="279" spans="1:36" ht="13.2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</row>
    <row r="280" spans="1:36" ht="13.2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</row>
    <row r="281" spans="1:36" ht="13.2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</row>
    <row r="282" spans="1:36" ht="13.2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</row>
    <row r="283" spans="1:36" ht="13.2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</row>
    <row r="284" spans="1:36" ht="13.2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</row>
    <row r="285" spans="1:36" ht="13.2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</row>
    <row r="286" spans="1:36" ht="13.2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</row>
    <row r="287" spans="1:36" ht="13.2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</row>
    <row r="288" spans="1:36" ht="13.2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</row>
    <row r="289" spans="1:36" ht="13.2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</row>
    <row r="290" spans="1:36" ht="13.2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</row>
    <row r="291" spans="1:36" ht="13.2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</row>
    <row r="292" spans="1:36" ht="13.2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</row>
    <row r="293" spans="1:36" ht="13.2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</row>
    <row r="294" spans="1:36" ht="13.2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</row>
    <row r="295" spans="1:36" ht="13.2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</row>
    <row r="296" spans="1:36" ht="13.2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</row>
    <row r="297" spans="1:36" ht="13.2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</row>
    <row r="298" spans="1:36" ht="13.2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</row>
    <row r="299" spans="1:36" ht="13.2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</row>
    <row r="300" spans="1:36" ht="13.2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</row>
    <row r="301" spans="1:36" ht="13.2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</row>
    <row r="302" spans="1:36" ht="13.2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</row>
    <row r="303" spans="1:36" ht="13.2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</row>
    <row r="304" spans="1:36" ht="13.2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</row>
    <row r="305" spans="1:36" ht="13.2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</row>
    <row r="306" spans="1:36" ht="13.2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</row>
    <row r="307" spans="1:36" ht="13.2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</row>
    <row r="308" spans="1:36" ht="13.2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</row>
    <row r="309" spans="1:36" ht="13.2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</row>
    <row r="310" spans="1:36" ht="13.2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  <row r="311" spans="1:36" ht="13.2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</row>
    <row r="312" spans="1:36" ht="13.2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</row>
    <row r="313" spans="1:36" ht="13.2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</row>
    <row r="314" spans="1:36" ht="13.2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</row>
    <row r="315" spans="1:36" ht="13.2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</row>
    <row r="316" spans="1:36" ht="13.2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</row>
    <row r="317" spans="1:36" ht="13.2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</row>
    <row r="318" spans="1:36" ht="13.2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</row>
    <row r="319" spans="1:36" ht="13.2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</row>
    <row r="320" spans="1:36" ht="13.2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</row>
    <row r="321" spans="1:36" ht="13.2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</row>
    <row r="322" spans="1:36" ht="13.2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</row>
    <row r="323" spans="1:36" ht="13.2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</row>
    <row r="324" spans="1:36" ht="13.2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</row>
    <row r="325" spans="1:36" ht="13.2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</row>
    <row r="326" spans="1:36" ht="13.2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</row>
    <row r="327" spans="1:36" ht="13.2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</row>
    <row r="328" spans="1:36" ht="13.2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</row>
    <row r="329" spans="1:36" ht="13.2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</row>
    <row r="330" spans="1:36" ht="13.2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</row>
    <row r="331" spans="1:36" ht="13.2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</row>
    <row r="332" spans="1:36" ht="13.2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</row>
    <row r="333" spans="1:36" ht="13.2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</row>
    <row r="334" spans="1:36" ht="13.2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</row>
    <row r="335" spans="1:36" ht="13.2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</row>
    <row r="336" spans="1:36" ht="13.2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</row>
    <row r="337" spans="1:36" ht="13.2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</row>
    <row r="338" spans="1:36" ht="13.2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</row>
    <row r="339" spans="1:36" ht="13.2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</row>
    <row r="340" spans="1:36" ht="13.2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</row>
    <row r="341" spans="1:36" ht="13.2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</row>
    <row r="342" spans="1:36" ht="13.2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</row>
    <row r="343" spans="1:36" ht="13.2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</row>
    <row r="344" spans="1:36" ht="13.2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</row>
    <row r="345" spans="1:36" ht="13.2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</row>
    <row r="346" spans="1:36" ht="13.2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</row>
    <row r="347" spans="1:36" ht="13.2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</row>
    <row r="348" spans="1:36" ht="13.2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</row>
    <row r="349" spans="1:36" ht="13.2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</row>
    <row r="350" spans="1:36" ht="13.2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</row>
    <row r="351" spans="1:36" ht="13.2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</row>
    <row r="352" spans="1:36" ht="13.2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</row>
    <row r="353" spans="1:36" ht="13.2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</row>
    <row r="354" spans="1:36" ht="13.2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</row>
    <row r="355" spans="1:36" ht="13.2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</row>
    <row r="356" spans="1:36" ht="13.2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</row>
    <row r="357" spans="1:36" ht="13.2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</row>
    <row r="358" spans="1:36" ht="13.2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</row>
    <row r="359" spans="1:36" ht="13.2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</row>
    <row r="360" spans="1:36" ht="13.2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</row>
    <row r="361" spans="1:36" ht="13.2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</row>
    <row r="362" spans="1:36" ht="13.2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</row>
    <row r="363" spans="1:36" ht="13.2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</row>
    <row r="364" spans="1:36" ht="13.2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</row>
    <row r="365" spans="1:36" ht="13.2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</row>
    <row r="366" spans="1:36" ht="13.2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</row>
    <row r="367" spans="1:36" ht="13.2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</row>
    <row r="368" spans="1:36" ht="13.2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</row>
    <row r="369" spans="1:36" ht="13.2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</row>
    <row r="370" spans="1:36" ht="13.2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</row>
    <row r="371" spans="1:36" ht="13.2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</row>
    <row r="372" spans="1:36" ht="13.2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</row>
    <row r="373" spans="1:36" ht="13.2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</row>
    <row r="374" spans="1:36" ht="13.2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</row>
    <row r="375" spans="1:36" ht="13.2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</row>
    <row r="376" spans="1:36" ht="13.2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</row>
    <row r="377" spans="1:36" ht="13.2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</row>
    <row r="378" spans="1:36" ht="13.2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</row>
    <row r="379" spans="1:36" ht="13.2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</row>
    <row r="380" spans="1:36" ht="13.2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</row>
    <row r="381" spans="1:36" ht="13.2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</row>
    <row r="382" spans="1:36" ht="13.2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</row>
    <row r="383" spans="1:36" ht="13.2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</row>
    <row r="384" spans="1:36" ht="13.2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</row>
    <row r="385" spans="1:36" ht="13.2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</row>
    <row r="386" spans="1:36" ht="13.2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</row>
    <row r="387" spans="1:36" ht="13.2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</row>
    <row r="388" spans="1:36" ht="13.2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</row>
    <row r="389" spans="1:36" ht="13.2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</row>
    <row r="390" spans="1:36" ht="13.2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</row>
    <row r="391" spans="1:36" ht="13.2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</row>
    <row r="392" spans="1:36" ht="13.2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</row>
    <row r="393" spans="1:36" ht="13.2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</row>
    <row r="394" spans="1:36" ht="13.2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</row>
    <row r="395" spans="1:36" ht="13.2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</row>
    <row r="396" spans="1:36" ht="13.2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</row>
    <row r="397" spans="1:36" ht="13.2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</row>
    <row r="398" spans="1:36" ht="13.2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</row>
    <row r="399" spans="1:36" ht="13.2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</row>
    <row r="400" spans="1:36" ht="13.2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</row>
    <row r="401" spans="1:36" ht="13.2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</row>
    <row r="402" spans="1:36" ht="13.2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</row>
    <row r="403" spans="1:36" ht="13.2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</row>
    <row r="404" spans="1:36" ht="13.2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</row>
    <row r="405" spans="1:36" ht="13.2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</row>
    <row r="406" spans="1:36" ht="13.2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</row>
    <row r="407" spans="1:36" ht="13.2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</row>
    <row r="408" spans="1:36" ht="13.2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</row>
    <row r="409" spans="1:36" ht="13.2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</row>
    <row r="410" spans="1:36" ht="13.2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</row>
    <row r="411" spans="1:36" ht="13.2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</row>
    <row r="412" spans="1:36" ht="13.2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</row>
    <row r="413" spans="1:36" ht="13.2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</row>
    <row r="414" spans="1:36" ht="13.2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</row>
    <row r="415" spans="1:36" ht="13.2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</row>
    <row r="416" spans="1:36" ht="13.2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</row>
    <row r="417" spans="1:36" ht="13.2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</row>
    <row r="418" spans="1:36" ht="13.2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</row>
    <row r="419" spans="1:36" ht="13.2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</row>
    <row r="420" spans="1:36" ht="13.2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</row>
    <row r="421" spans="1:36" ht="13.2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</row>
    <row r="422" spans="1:36" ht="13.2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</row>
    <row r="423" spans="1:36" ht="13.2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</row>
    <row r="424" spans="1:36" ht="13.2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</row>
    <row r="425" spans="1:36" ht="13.2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</row>
    <row r="426" spans="1:36" ht="13.2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</row>
    <row r="427" spans="1:36" ht="13.2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</row>
    <row r="428" spans="1:36" ht="13.2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</row>
    <row r="429" spans="1:36" ht="13.2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</row>
    <row r="430" spans="1:36" ht="13.2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</row>
    <row r="431" spans="1:36" ht="13.2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</row>
    <row r="432" spans="1:36" ht="13.2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</row>
    <row r="433" spans="1:36" ht="13.2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</row>
    <row r="434" spans="1:36" ht="13.2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</row>
    <row r="435" spans="1:36" ht="13.2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</row>
    <row r="436" spans="1:36" ht="13.2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</row>
    <row r="437" spans="1:36" ht="13.2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</row>
    <row r="438" spans="1:36" ht="13.2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</row>
    <row r="439" spans="1:36" ht="13.2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</row>
    <row r="440" spans="1:36" ht="13.2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</row>
    <row r="441" spans="1:36" ht="13.2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</row>
    <row r="442" spans="1:36" ht="13.2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</row>
    <row r="443" spans="1:36" ht="13.2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</row>
    <row r="444" spans="1:36" ht="13.2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</row>
    <row r="445" spans="1:36" ht="13.2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</row>
    <row r="446" spans="1:36" ht="13.2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</row>
    <row r="447" spans="1:36" ht="13.2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</row>
    <row r="448" spans="1:36" ht="13.2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</row>
    <row r="449" spans="1:36" ht="13.2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</row>
    <row r="450" spans="1:36" ht="13.2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</row>
    <row r="451" spans="1:36" ht="13.2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</row>
    <row r="452" spans="1:36" ht="13.2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</row>
    <row r="453" spans="1:36" ht="13.2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</row>
    <row r="454" spans="1:36" ht="13.2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</row>
    <row r="455" spans="1:36" ht="13.2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</row>
    <row r="456" spans="1:36" ht="13.2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</row>
    <row r="457" spans="1:36" ht="13.2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</row>
    <row r="458" spans="1:36" ht="13.2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</row>
    <row r="459" spans="1:36" ht="13.2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</row>
    <row r="460" spans="1:36" ht="13.2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</row>
    <row r="461" spans="1:36" ht="13.2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</row>
    <row r="462" spans="1:36" ht="13.2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</row>
    <row r="463" spans="1:36" ht="13.2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</row>
    <row r="464" spans="1:36" ht="13.2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</row>
    <row r="465" spans="1:36" ht="13.2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</row>
    <row r="466" spans="1:36" ht="13.2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</row>
    <row r="467" spans="1:36" ht="13.2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</row>
    <row r="468" spans="1:36" ht="13.2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</row>
    <row r="469" spans="1:36" ht="13.2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</row>
    <row r="470" spans="1:36" ht="13.2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</row>
    <row r="471" spans="1:36" ht="13.2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</row>
    <row r="472" spans="1:36" ht="13.2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</row>
    <row r="473" spans="1:36" ht="13.2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</row>
    <row r="474" spans="1:36" ht="13.2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</row>
    <row r="475" spans="1:36" ht="13.2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</row>
    <row r="476" spans="1:36" ht="13.2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</row>
    <row r="477" spans="1:36" ht="13.2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</row>
    <row r="478" spans="1:36" ht="13.2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</row>
    <row r="479" spans="1:36" ht="13.2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</row>
    <row r="480" spans="1:36" ht="13.2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</row>
    <row r="481" spans="1:36" ht="13.2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</row>
    <row r="482" spans="1:36" ht="13.2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</row>
    <row r="483" spans="1:36" ht="13.2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</row>
    <row r="484" spans="1:36" ht="13.2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</row>
    <row r="485" spans="1:36" ht="13.2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</row>
    <row r="486" spans="1:36" ht="13.2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</row>
    <row r="487" spans="1:36" ht="13.2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</row>
    <row r="488" spans="1:36" ht="13.2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</row>
    <row r="489" spans="1:36" ht="13.2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</row>
    <row r="490" spans="1:36" ht="13.2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</row>
    <row r="491" spans="1:36" ht="13.2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</row>
    <row r="492" spans="1:36" ht="13.2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</row>
    <row r="493" spans="1:36" ht="13.2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</row>
    <row r="494" spans="1:36" ht="13.2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</row>
    <row r="495" spans="1:36" ht="13.2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</row>
    <row r="496" spans="1:36" ht="13.2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</row>
    <row r="497" spans="1:36" ht="13.2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</row>
    <row r="498" spans="1:36" ht="13.2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</row>
    <row r="499" spans="1:36" ht="13.2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</row>
    <row r="500" spans="1:36" ht="13.2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</row>
    <row r="501" spans="1:36" ht="13.2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</row>
    <row r="502" spans="1:36" ht="13.2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</row>
    <row r="503" spans="1:36" ht="13.2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</row>
    <row r="504" spans="1:36" ht="13.2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</row>
    <row r="505" spans="1:36" ht="13.2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</row>
    <row r="506" spans="1:36" ht="13.2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</row>
    <row r="507" spans="1:36" ht="13.2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</row>
    <row r="508" spans="1:36" ht="13.2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</row>
    <row r="509" spans="1:36" ht="13.2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</row>
    <row r="510" spans="1:36" ht="13.2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</row>
    <row r="511" spans="1:36" ht="13.2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</row>
    <row r="512" spans="1:36" ht="13.2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</row>
    <row r="513" spans="1:36" ht="13.2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</row>
    <row r="514" spans="1:36" ht="13.2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</row>
    <row r="515" spans="1:36" ht="13.2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</row>
    <row r="516" spans="1:36" ht="13.2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</row>
    <row r="517" spans="1:36" ht="13.2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</row>
    <row r="518" spans="1:36" ht="13.2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</row>
    <row r="519" spans="1:36" ht="13.2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</row>
    <row r="520" spans="1:36" ht="13.2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</row>
    <row r="521" spans="1:36" ht="13.2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</row>
    <row r="522" spans="1:36" ht="13.2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</row>
    <row r="523" spans="1:36" ht="13.2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</row>
    <row r="524" spans="1:36" ht="13.2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</row>
    <row r="525" spans="1:36" ht="13.2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</row>
    <row r="526" spans="1:36" ht="13.2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</row>
    <row r="527" spans="1:36" ht="13.2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</row>
    <row r="528" spans="1:36" ht="13.2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</row>
    <row r="529" spans="1:36" ht="13.2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</row>
    <row r="530" spans="1:36" ht="13.2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</row>
    <row r="531" spans="1:36" ht="13.2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</row>
    <row r="532" spans="1:36" ht="13.2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</row>
    <row r="533" spans="1:36" ht="13.2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</row>
    <row r="534" spans="1:36" ht="13.2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</row>
    <row r="535" spans="1:36" ht="13.2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</row>
    <row r="536" spans="1:36" ht="13.2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</row>
    <row r="537" spans="1:36" ht="13.2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</row>
    <row r="538" spans="1:36" ht="13.2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</row>
    <row r="539" spans="1:36" ht="13.2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</row>
    <row r="540" spans="1:36" ht="13.2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</row>
    <row r="541" spans="1:36" ht="13.2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</row>
    <row r="542" spans="1:36" ht="13.2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</row>
    <row r="543" spans="1:36" ht="13.2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</row>
    <row r="544" spans="1:36" ht="13.2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</row>
    <row r="545" spans="1:36" ht="13.2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</row>
    <row r="546" spans="1:36" ht="13.2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</row>
    <row r="547" spans="1:36" ht="13.2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</row>
    <row r="548" spans="1:36" ht="13.2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</row>
    <row r="549" spans="1:36" ht="13.2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</row>
    <row r="550" spans="1:36" ht="13.2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</row>
    <row r="551" spans="1:36" ht="13.2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</row>
    <row r="552" spans="1:36" ht="13.2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</row>
    <row r="553" spans="1:36" ht="13.2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</row>
    <row r="554" spans="1:36" ht="13.2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</row>
    <row r="555" spans="1:36" ht="13.2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</row>
    <row r="556" spans="1:36" ht="13.2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</row>
    <row r="557" spans="1:36" ht="13.2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</row>
    <row r="558" spans="1:36" ht="13.2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</row>
    <row r="559" spans="1:36" ht="13.2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</row>
    <row r="560" spans="1:36" ht="13.2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</row>
    <row r="561" spans="1:36" ht="13.2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</row>
    <row r="562" spans="1:36" ht="13.2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</row>
    <row r="563" spans="1:36" ht="13.2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</row>
    <row r="564" spans="1:36" ht="13.2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</row>
    <row r="565" spans="1:36" ht="13.2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</row>
    <row r="566" spans="1:36" ht="13.2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</row>
    <row r="567" spans="1:36" ht="13.2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</row>
    <row r="568" spans="1:36" ht="13.2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</row>
    <row r="569" spans="1:36" ht="13.2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</row>
    <row r="570" spans="1:36" ht="13.2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</row>
    <row r="571" spans="1:36" ht="13.2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</row>
    <row r="572" spans="1:36" ht="13.2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</row>
    <row r="573" spans="1:36" ht="13.2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</row>
    <row r="574" spans="1:36" ht="13.2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</row>
    <row r="575" spans="1:36" ht="13.2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</row>
    <row r="576" spans="1:36" ht="13.2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</row>
    <row r="577" spans="1:36" ht="13.2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</row>
    <row r="578" spans="1:36" ht="13.2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</row>
    <row r="579" spans="1:36" ht="13.2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</row>
    <row r="580" spans="1:36" ht="13.2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</row>
    <row r="581" spans="1:36" ht="13.2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</row>
    <row r="582" spans="1:36" ht="13.2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</row>
    <row r="583" spans="1:36" ht="13.2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</row>
    <row r="584" spans="1:36" ht="13.2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</row>
    <row r="585" spans="1:36" ht="13.2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</row>
    <row r="586" spans="1:36" ht="13.2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</row>
    <row r="587" spans="1:36" ht="13.2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</row>
    <row r="588" spans="1:36" ht="13.2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</row>
    <row r="589" spans="1:36" ht="13.2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</row>
    <row r="590" spans="1:36" ht="13.2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</row>
    <row r="591" spans="1:36" ht="13.2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</row>
    <row r="592" spans="1:36" ht="13.2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</row>
    <row r="593" spans="1:36" ht="13.2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</row>
    <row r="594" spans="1:36" ht="13.2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</row>
    <row r="595" spans="1:36" ht="13.2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</row>
    <row r="596" spans="1:36" ht="13.2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</row>
    <row r="597" spans="1:36" ht="13.2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</row>
    <row r="598" spans="1:36" ht="13.2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</row>
    <row r="599" spans="1:36" ht="13.2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</row>
    <row r="600" spans="1:36" ht="13.2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</row>
    <row r="601" spans="1:36" ht="13.2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</row>
    <row r="602" spans="1:36" ht="13.2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</row>
    <row r="603" spans="1:36" ht="13.2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</row>
    <row r="604" spans="1:36" ht="13.2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</row>
    <row r="605" spans="1:36" ht="13.2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</row>
    <row r="606" spans="1:36" ht="13.2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</row>
    <row r="607" spans="1:36" ht="13.2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</row>
    <row r="608" spans="1:36" ht="13.2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</row>
    <row r="609" spans="1:36" ht="13.2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</row>
    <row r="610" spans="1:36" ht="13.2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</row>
    <row r="611" spans="1:36" ht="13.2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</row>
    <row r="612" spans="1:36" ht="13.2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</row>
    <row r="613" spans="1:36" ht="13.2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</row>
    <row r="614" spans="1:36" ht="13.2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</row>
    <row r="615" spans="1:36" ht="13.2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</row>
    <row r="616" spans="1:36" ht="13.2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</row>
    <row r="617" spans="1:36" ht="13.2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</row>
    <row r="618" spans="1:36" ht="13.2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</row>
    <row r="619" spans="1:36" ht="13.2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</row>
    <row r="620" spans="1:36" ht="13.2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</row>
    <row r="621" spans="1:36" ht="13.2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</row>
    <row r="622" spans="1:36" ht="13.2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</row>
    <row r="623" spans="1:36" ht="13.2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</row>
    <row r="624" spans="1:36" ht="13.2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</row>
    <row r="625" spans="1:36" ht="13.2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</row>
    <row r="626" spans="1:36" ht="13.2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</row>
    <row r="627" spans="1:36" ht="13.2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</row>
    <row r="628" spans="1:36" ht="13.2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</row>
    <row r="629" spans="1:36" ht="13.2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</row>
    <row r="630" spans="1:36" ht="13.2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</row>
    <row r="631" spans="1:36" ht="13.2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</row>
    <row r="632" spans="1:36" ht="13.2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</row>
    <row r="633" spans="1:36" ht="13.2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</row>
    <row r="634" spans="1:36" ht="13.2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</row>
    <row r="635" spans="1:36" ht="13.2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</row>
    <row r="636" spans="1:36" ht="13.2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</row>
    <row r="637" spans="1:36" ht="13.2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</row>
    <row r="638" spans="1:36" ht="13.2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</row>
    <row r="639" spans="1:36" ht="13.2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</row>
    <row r="640" spans="1:36" ht="13.2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</row>
    <row r="641" spans="1:36" ht="13.2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</row>
    <row r="642" spans="1:36" ht="13.2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</row>
    <row r="643" spans="1:36" ht="13.2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</row>
    <row r="644" spans="1:36" ht="13.2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</row>
    <row r="645" spans="1:36" ht="13.2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</row>
    <row r="646" spans="1:36" ht="13.2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</row>
    <row r="647" spans="1:36" ht="13.2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</row>
    <row r="648" spans="1:36" ht="13.2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</row>
    <row r="649" spans="1:36" ht="13.2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</row>
    <row r="650" spans="1:36" ht="13.2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</row>
    <row r="651" spans="1:36" ht="13.2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</row>
    <row r="652" spans="1:36" ht="13.2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</row>
    <row r="653" spans="1:36" ht="13.2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</row>
    <row r="654" spans="1:36" ht="13.2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</row>
    <row r="655" spans="1:36" ht="13.2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</row>
    <row r="656" spans="1:36" ht="13.2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</row>
    <row r="657" spans="1:36" ht="13.2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</row>
    <row r="658" spans="1:36" ht="13.2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</row>
    <row r="659" spans="1:36" ht="13.2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</row>
    <row r="660" spans="1:36" ht="13.2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</row>
    <row r="661" spans="1:36" ht="13.2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</row>
    <row r="662" spans="1:36" ht="13.2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</row>
    <row r="663" spans="1:36" ht="13.2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</row>
    <row r="664" spans="1:36" ht="13.2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</row>
    <row r="665" spans="1:36" ht="13.2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</row>
    <row r="666" spans="1:36" ht="13.2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</row>
    <row r="667" spans="1:36" ht="13.2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</row>
    <row r="668" spans="1:36" ht="13.2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</row>
    <row r="669" spans="1:36" ht="13.2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</row>
    <row r="670" spans="1:36" ht="13.2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</row>
    <row r="671" spans="1:36" ht="13.2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</row>
    <row r="672" spans="1:36" ht="13.2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</row>
    <row r="673" spans="1:36" ht="13.2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</row>
    <row r="674" spans="1:36" ht="13.2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</row>
    <row r="675" spans="1:36" ht="13.2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</row>
    <row r="676" spans="1:36" ht="13.2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</row>
    <row r="677" spans="1:36" ht="13.2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</row>
    <row r="678" spans="1:36" ht="13.2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</row>
    <row r="679" spans="1:36" ht="13.2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</row>
    <row r="680" spans="1:36" ht="13.2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</row>
    <row r="681" spans="1:36" ht="13.2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</row>
    <row r="682" spans="1:36" ht="13.2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</row>
    <row r="683" spans="1:36" ht="13.2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</row>
    <row r="684" spans="1:36" ht="13.2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</row>
    <row r="685" spans="1:36" ht="13.2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</row>
    <row r="686" spans="1:36" ht="13.2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</row>
    <row r="687" spans="1:36" ht="13.2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</row>
    <row r="688" spans="1:36" ht="13.2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</row>
    <row r="689" spans="1:36" ht="13.2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</row>
    <row r="690" spans="1:36" ht="13.2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</row>
    <row r="691" spans="1:36" ht="13.2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</row>
    <row r="692" spans="1:36" ht="13.2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</row>
    <row r="693" spans="1:36" ht="13.2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</row>
    <row r="694" spans="1:36" ht="13.2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</row>
    <row r="695" spans="1:36" ht="13.2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</row>
    <row r="696" spans="1:36" ht="13.2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</row>
    <row r="697" spans="1:36" ht="13.2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</row>
    <row r="698" spans="1:36" ht="13.2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</row>
    <row r="699" spans="1:36" ht="13.2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</row>
    <row r="700" spans="1:36" ht="13.2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</row>
    <row r="701" spans="1:36" ht="13.2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</row>
    <row r="702" spans="1:36" ht="13.2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</row>
    <row r="703" spans="1:36" ht="13.2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</row>
    <row r="704" spans="1:36" ht="13.2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</row>
    <row r="705" spans="1:36" ht="13.2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</row>
    <row r="706" spans="1:36" ht="13.2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</row>
    <row r="707" spans="1:36" ht="13.2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</row>
    <row r="708" spans="1:36" ht="13.2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</row>
    <row r="709" spans="1:36" ht="13.2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</row>
    <row r="710" spans="1:36" ht="13.2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</row>
    <row r="711" spans="1:36" ht="13.2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</row>
    <row r="712" spans="1:36" ht="13.2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</row>
    <row r="713" spans="1:36" ht="13.2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</row>
    <row r="714" spans="1:36" ht="13.2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</row>
    <row r="715" spans="1:36" ht="13.2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</row>
    <row r="716" spans="1:36" ht="13.2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</row>
    <row r="717" spans="1:36" ht="13.2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</row>
    <row r="718" spans="1:36" ht="13.2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</row>
    <row r="719" spans="1:36" ht="13.2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</row>
    <row r="720" spans="1:36" ht="13.2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</row>
    <row r="721" spans="1:36" ht="13.2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</row>
    <row r="722" spans="1:36" ht="13.2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</row>
    <row r="723" spans="1:36" ht="13.2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</row>
    <row r="724" spans="1:36" ht="13.2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</row>
    <row r="725" spans="1:36" ht="13.2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</row>
    <row r="726" spans="1:36" ht="13.2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</row>
    <row r="727" spans="1:36" ht="13.2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</row>
    <row r="728" spans="1:36" ht="13.2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</row>
    <row r="729" spans="1:36" ht="13.2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</row>
    <row r="730" spans="1:36" ht="13.2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</row>
    <row r="731" spans="1:36" ht="13.2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</row>
    <row r="732" spans="1:36" ht="13.2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</row>
    <row r="733" spans="1:36" ht="13.2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</row>
    <row r="734" spans="1:36" ht="13.2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</row>
    <row r="735" spans="1:36" ht="13.2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</row>
    <row r="736" spans="1:36" ht="13.2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</row>
    <row r="737" spans="1:36" ht="13.2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</row>
    <row r="738" spans="1:36" ht="13.2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</row>
    <row r="739" spans="1:36" ht="13.2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</row>
    <row r="740" spans="1:36" ht="13.2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</row>
    <row r="741" spans="1:36" ht="13.2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</row>
    <row r="742" spans="1:36" ht="13.2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</row>
    <row r="743" spans="1:36" ht="13.2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</row>
    <row r="744" spans="1:36" ht="13.2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</row>
    <row r="745" spans="1:36" ht="13.2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</row>
    <row r="746" spans="1:36" ht="13.2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</row>
    <row r="747" spans="1:36" ht="13.2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</row>
    <row r="748" spans="1:36" ht="13.2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</row>
    <row r="749" spans="1:36" ht="13.2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</row>
    <row r="750" spans="1:36" ht="13.2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</row>
    <row r="751" spans="1:36" ht="13.2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</row>
    <row r="752" spans="1:36" ht="13.2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</row>
    <row r="753" spans="1:36" ht="13.2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</row>
    <row r="754" spans="1:36" ht="13.2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</row>
    <row r="755" spans="1:36" ht="13.2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</row>
    <row r="756" spans="1:36" ht="13.2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</row>
    <row r="757" spans="1:36" ht="13.2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</row>
    <row r="758" spans="1:36" ht="13.2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</row>
    <row r="759" spans="1:36" ht="13.2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</row>
    <row r="760" spans="1:36" ht="13.2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</row>
    <row r="761" spans="1:36" ht="13.2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</row>
    <row r="762" spans="1:36" ht="13.2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</row>
    <row r="763" spans="1:36" ht="13.2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</row>
    <row r="764" spans="1:36" ht="13.2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</row>
    <row r="765" spans="1:36" ht="13.2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</row>
    <row r="766" spans="1:36" ht="13.2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</row>
    <row r="767" spans="1:36" ht="13.2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</row>
    <row r="768" spans="1:36" ht="13.2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</row>
    <row r="769" spans="1:36" ht="13.2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</row>
    <row r="770" spans="1:36" ht="13.2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</row>
    <row r="771" spans="1:36" ht="13.2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</row>
    <row r="772" spans="1:36" ht="13.2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</row>
    <row r="773" spans="1:36" ht="13.2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</row>
    <row r="774" spans="1:36" ht="13.2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</row>
    <row r="775" spans="1:36" ht="13.2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</row>
    <row r="776" spans="1:36" ht="13.2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</row>
    <row r="777" spans="1:36" ht="13.2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</row>
    <row r="778" spans="1:36" ht="13.2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</row>
    <row r="779" spans="1:36" ht="13.2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</row>
    <row r="780" spans="1:36" ht="13.2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</row>
    <row r="781" spans="1:36" ht="13.2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</row>
    <row r="782" spans="1:36" ht="13.2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</row>
    <row r="783" spans="1:36" ht="13.2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</row>
    <row r="784" spans="1:36" ht="13.2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</row>
    <row r="785" spans="1:36" ht="13.2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</row>
    <row r="786" spans="1:36" ht="13.2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</row>
    <row r="787" spans="1:36" ht="13.2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</row>
    <row r="788" spans="1:36" ht="13.2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</row>
    <row r="789" spans="1:36" ht="13.2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</row>
    <row r="790" spans="1:36" ht="13.2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</row>
    <row r="791" spans="1:36" ht="13.2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</row>
    <row r="792" spans="1:36" ht="13.2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</row>
    <row r="793" spans="1:36" ht="13.2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</row>
    <row r="794" spans="1:36" ht="13.2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</row>
    <row r="795" spans="1:36" ht="13.2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</row>
    <row r="796" spans="1:36" ht="13.2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</row>
    <row r="797" spans="1:36" ht="13.2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</row>
    <row r="798" spans="1:36" ht="13.2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</row>
    <row r="799" spans="1:36" ht="13.2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</row>
    <row r="800" spans="1:36" ht="13.2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</row>
    <row r="801" spans="1:36" ht="13.2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</row>
    <row r="802" spans="1:36" ht="13.2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</row>
    <row r="803" spans="1:36" ht="13.2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</row>
    <row r="804" spans="1:36" ht="13.2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</row>
    <row r="805" spans="1:36" ht="13.2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</row>
    <row r="806" spans="1:36" ht="13.2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</row>
    <row r="807" spans="1:36" ht="13.2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</row>
    <row r="808" spans="1:36" ht="13.2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</row>
    <row r="809" spans="1:36" ht="13.2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</row>
    <row r="810" spans="1:36" ht="13.2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</row>
    <row r="811" spans="1:36" ht="13.2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</row>
    <row r="812" spans="1:36" ht="13.2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</row>
    <row r="813" spans="1:36" ht="13.2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</row>
    <row r="814" spans="1:36" ht="13.2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</row>
    <row r="815" spans="1:36" ht="13.2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</row>
    <row r="816" spans="1:36" ht="13.2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</row>
    <row r="817" spans="1:36" ht="13.2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</row>
    <row r="818" spans="1:36" ht="13.2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</row>
    <row r="819" spans="1:36" ht="13.2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</row>
    <row r="820" spans="1:36" ht="13.2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</row>
    <row r="821" spans="1:36" ht="13.2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</row>
    <row r="822" spans="1:36" ht="13.2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</row>
    <row r="823" spans="1:36" ht="13.2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</row>
    <row r="824" spans="1:36" ht="13.2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</row>
    <row r="825" spans="1:36" ht="13.2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</row>
    <row r="826" spans="1:36" ht="13.2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</row>
    <row r="827" spans="1:36" ht="13.2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</row>
    <row r="828" spans="1:36" ht="13.2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</row>
    <row r="829" spans="1:36" ht="13.2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</row>
    <row r="830" spans="1:36" ht="13.2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</row>
    <row r="831" spans="1:36" ht="13.2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</row>
    <row r="832" spans="1:36" ht="13.2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</row>
    <row r="833" spans="1:36" ht="13.2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</row>
    <row r="834" spans="1:36" ht="13.2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</row>
    <row r="835" spans="1:36" ht="13.2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</row>
    <row r="836" spans="1:36" ht="13.2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</row>
    <row r="837" spans="1:36" ht="13.2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</row>
    <row r="838" spans="1:36" ht="13.2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</row>
    <row r="839" spans="1:36" ht="13.2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</row>
    <row r="840" spans="1:36" ht="13.2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</row>
    <row r="841" spans="1:36" ht="13.2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</row>
    <row r="842" spans="1:36" ht="13.2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</row>
    <row r="843" spans="1:36" ht="13.2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</row>
    <row r="844" spans="1:36" ht="13.2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</row>
    <row r="845" spans="1:36" ht="13.2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</row>
    <row r="846" spans="1:36" ht="13.2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</row>
    <row r="847" spans="1:36" ht="13.2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</row>
    <row r="848" spans="1:36" ht="13.2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</row>
    <row r="849" spans="1:36" ht="13.2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</row>
    <row r="850" spans="1:36" ht="13.2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</row>
    <row r="851" spans="1:36" ht="13.2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</row>
    <row r="852" spans="1:36" ht="13.2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</row>
    <row r="853" spans="1:36" ht="13.2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</row>
    <row r="854" spans="1:36" ht="13.2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</row>
    <row r="855" spans="1:36" ht="13.2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</row>
    <row r="856" spans="1:36" ht="13.2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</row>
    <row r="857" spans="1:36" ht="13.2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</row>
    <row r="858" spans="1:36" ht="13.2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</row>
    <row r="859" spans="1:36" ht="13.2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</row>
    <row r="860" spans="1:36" ht="13.2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</row>
    <row r="861" spans="1:36" ht="13.2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</row>
    <row r="862" spans="1:36" ht="13.2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</row>
    <row r="863" spans="1:36" ht="13.2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</row>
    <row r="864" spans="1:36" ht="13.2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</row>
    <row r="865" spans="1:36" ht="13.2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</row>
    <row r="866" spans="1:36" ht="13.2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</row>
    <row r="867" spans="1:36" ht="13.2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</row>
    <row r="868" spans="1:36" ht="13.2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</row>
    <row r="869" spans="1:36" ht="13.2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</row>
    <row r="870" spans="1:36" ht="13.2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</row>
    <row r="871" spans="1:36" ht="13.2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</row>
    <row r="872" spans="1:36" ht="13.2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</row>
    <row r="873" spans="1:36" ht="13.2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</row>
    <row r="874" spans="1:36" ht="13.2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</row>
    <row r="875" spans="1:36" ht="13.2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</row>
    <row r="876" spans="1:36" ht="13.2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</row>
    <row r="877" spans="1:36" ht="13.2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</row>
    <row r="878" spans="1:36" ht="13.2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</row>
    <row r="879" spans="1:36" ht="13.2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</row>
    <row r="880" spans="1:36" ht="13.2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</row>
    <row r="881" spans="1:36" ht="13.2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</row>
    <row r="882" spans="1:36" ht="13.2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</row>
    <row r="883" spans="1:36" ht="13.2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</row>
    <row r="884" spans="1:36" ht="13.2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</row>
    <row r="885" spans="1:36" ht="13.2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</row>
    <row r="886" spans="1:36" ht="13.2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</row>
    <row r="887" spans="1:36" ht="13.2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</row>
    <row r="888" spans="1:36" ht="13.2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</row>
    <row r="889" spans="1:36" ht="13.2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</row>
    <row r="890" spans="1:36" ht="13.2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</row>
    <row r="891" spans="1:36" ht="13.2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</row>
    <row r="892" spans="1:36" ht="13.2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</row>
    <row r="893" spans="1:36" ht="13.2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</row>
    <row r="894" spans="1:36" ht="13.2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</row>
    <row r="895" spans="1:36" ht="13.2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</row>
    <row r="896" spans="1:36" ht="13.2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</row>
    <row r="897" spans="1:36" ht="13.2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</row>
    <row r="898" spans="1:36" ht="13.2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</row>
    <row r="899" spans="1:36" ht="13.2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</row>
    <row r="900" spans="1:36" ht="13.2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</row>
    <row r="901" spans="1:36" ht="13.2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</row>
    <row r="902" spans="1:36" ht="13.2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</row>
    <row r="903" spans="1:36" ht="13.2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</row>
    <row r="904" spans="1:36" ht="13.2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</row>
    <row r="905" spans="1:36" ht="13.2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</row>
    <row r="906" spans="1:36" ht="13.2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</row>
    <row r="907" spans="1:36" ht="13.2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</row>
    <row r="908" spans="1:36" ht="13.2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</row>
    <row r="909" spans="1:36" ht="13.2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</row>
    <row r="910" spans="1:36" ht="13.2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</row>
    <row r="911" spans="1:36" ht="13.2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</row>
    <row r="912" spans="1:36" ht="13.2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</row>
    <row r="913" spans="1:36" ht="13.2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</row>
    <row r="914" spans="1:36" ht="13.2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</row>
    <row r="915" spans="1:36" ht="13.2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</row>
    <row r="916" spans="1:36" ht="13.2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</row>
    <row r="917" spans="1:36" ht="13.2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</row>
    <row r="918" spans="1:36" ht="13.2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</row>
    <row r="919" spans="1:36" ht="13.2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</row>
    <row r="920" spans="1:36" ht="13.2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</row>
    <row r="921" spans="1:36" ht="13.2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</row>
    <row r="922" spans="1:36" ht="13.2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</row>
    <row r="923" spans="1:36" ht="13.2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</row>
    <row r="924" spans="1:36" ht="13.2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</row>
    <row r="925" spans="1:36" ht="13.2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</row>
    <row r="926" spans="1:36" ht="13.2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</row>
    <row r="927" spans="1:36" ht="13.2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</row>
    <row r="928" spans="1:36" ht="13.2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</row>
    <row r="929" spans="1:36" ht="13.2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</row>
    <row r="930" spans="1:36" ht="13.2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</row>
    <row r="931" spans="1:36" ht="13.2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</row>
    <row r="932" spans="1:36" ht="13.2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</row>
    <row r="933" spans="1:36" ht="13.2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</row>
    <row r="934" spans="1:36" ht="13.2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</row>
    <row r="935" spans="1:36" ht="13.2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</row>
    <row r="936" spans="1:36" ht="13.2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</row>
    <row r="937" spans="1:36" ht="13.2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</row>
    <row r="938" spans="1:36" ht="13.2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</row>
    <row r="939" spans="1:36" ht="13.2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</row>
    <row r="940" spans="1:36" ht="13.2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</row>
    <row r="941" spans="1:36" ht="13.2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</row>
    <row r="942" spans="1:36" ht="13.2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</row>
    <row r="943" spans="1:36" ht="13.2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</row>
    <row r="944" spans="1:36" ht="13.2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</row>
    <row r="945" spans="1:36" ht="13.2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</row>
    <row r="946" spans="1:36" ht="13.2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</row>
    <row r="947" spans="1:36" ht="13.2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</row>
    <row r="948" spans="1:36" ht="13.2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</row>
    <row r="949" spans="1:36" ht="13.2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</row>
    <row r="950" spans="1:36" ht="13.2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</row>
    <row r="951" spans="1:36" ht="13.2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</row>
    <row r="952" spans="1:36" ht="13.2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</row>
    <row r="953" spans="1:36" ht="13.2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</row>
    <row r="954" spans="1:36" ht="13.2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</row>
    <row r="955" spans="1:36" ht="13.2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</row>
    <row r="956" spans="1:36" ht="13.2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</row>
    <row r="957" spans="1:36" ht="13.2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</row>
    <row r="958" spans="1:36" ht="13.2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</row>
    <row r="959" spans="1:36" ht="13.2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</row>
    <row r="960" spans="1:36" ht="13.2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</row>
    <row r="961" spans="1:36" ht="13.2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</row>
    <row r="962" spans="1:36" ht="13.2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</row>
    <row r="963" spans="1:36" ht="13.2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</row>
    <row r="964" spans="1:36" ht="13.2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</row>
    <row r="965" spans="1:36" ht="13.2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</row>
    <row r="966" spans="1:36" ht="13.2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</row>
    <row r="967" spans="1:36" ht="13.2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</row>
    <row r="968" spans="1:36" ht="13.2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</row>
    <row r="969" spans="1:36" ht="13.2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</row>
    <row r="970" spans="1:36" ht="13.2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</row>
    <row r="971" spans="1:36" ht="13.2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</row>
    <row r="972" spans="1:36" ht="13.2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</row>
    <row r="973" spans="1:36" ht="13.2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</row>
    <row r="974" spans="1:36" ht="13.2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</row>
    <row r="975" spans="1:36" ht="13.2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</row>
    <row r="976" spans="1:36" ht="13.2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</row>
    <row r="977" spans="1:36" ht="13.2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</row>
    <row r="978" spans="1:36" ht="13.2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</row>
    <row r="979" spans="1:36" ht="13.2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</row>
    <row r="980" spans="1:36" ht="13.2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</row>
    <row r="981" spans="1:36" ht="13.2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</row>
    <row r="982" spans="1:36" ht="13.2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</row>
    <row r="983" spans="1:36" ht="13.2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</row>
    <row r="984" spans="1:36" ht="13.2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</row>
    <row r="985" spans="1:36" ht="13.2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</row>
    <row r="986" spans="1:36" ht="13.2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</row>
    <row r="987" spans="1:36" ht="13.2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</row>
    <row r="988" spans="1:36" ht="13.2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</row>
    <row r="989" spans="1:36" ht="13.2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</row>
    <row r="990" spans="1:36" ht="13.2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</row>
    <row r="991" spans="1:36" ht="13.2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</row>
    <row r="992" spans="1:36" ht="13.2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</row>
    <row r="993" spans="1:36" ht="13.2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</row>
    <row r="994" spans="1:36" ht="13.2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</row>
    <row r="995" spans="1:36" ht="13.2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</row>
    <row r="996" spans="1:36" ht="13.2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</row>
    <row r="997" spans="1:36" ht="13.2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</row>
    <row r="998" spans="1:36" ht="13.2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</row>
    <row r="999" spans="1:36" ht="13.2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</row>
    <row r="1000" spans="1:36" ht="13.2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</row>
    <row r="1001" spans="1:36" ht="13.2" x14ac:dyDescent="0.2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</row>
    <row r="1002" spans="1:36" ht="13.2" x14ac:dyDescent="0.25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</row>
  </sheetData>
  <mergeCells count="56">
    <mergeCell ref="U16:X16"/>
    <mergeCell ref="U23:X23"/>
    <mergeCell ref="U25:X25"/>
    <mergeCell ref="U27:X27"/>
    <mergeCell ref="Q16:T16"/>
    <mergeCell ref="Q23:T23"/>
    <mergeCell ref="Q27:T27"/>
    <mergeCell ref="Q25:T25"/>
    <mergeCell ref="A1:P1"/>
    <mergeCell ref="A2:D2"/>
    <mergeCell ref="E2:H2"/>
    <mergeCell ref="I2:L2"/>
    <mergeCell ref="M2:P2"/>
    <mergeCell ref="A9:D9"/>
    <mergeCell ref="A11:D11"/>
    <mergeCell ref="A13:D13"/>
    <mergeCell ref="Z2:AD2"/>
    <mergeCell ref="AA3:AD3"/>
    <mergeCell ref="I13:L13"/>
    <mergeCell ref="M13:P13"/>
    <mergeCell ref="AA4:AD4"/>
    <mergeCell ref="AA5:AD5"/>
    <mergeCell ref="Q2:T2"/>
    <mergeCell ref="Q9:T9"/>
    <mergeCell ref="Q13:T13"/>
    <mergeCell ref="U2:X2"/>
    <mergeCell ref="U9:X9"/>
    <mergeCell ref="U13:X13"/>
    <mergeCell ref="U11:X11"/>
    <mergeCell ref="Q11:T11"/>
    <mergeCell ref="M27:P27"/>
    <mergeCell ref="M25:P25"/>
    <mergeCell ref="E9:H9"/>
    <mergeCell ref="I9:L9"/>
    <mergeCell ref="M9:P9"/>
    <mergeCell ref="E13:H13"/>
    <mergeCell ref="M16:P16"/>
    <mergeCell ref="M23:P23"/>
    <mergeCell ref="E11:H11"/>
    <mergeCell ref="I11:L11"/>
    <mergeCell ref="M11:P11"/>
    <mergeCell ref="A31:D31"/>
    <mergeCell ref="E31:H31"/>
    <mergeCell ref="I31:L31"/>
    <mergeCell ref="A16:D16"/>
    <mergeCell ref="E16:H16"/>
    <mergeCell ref="I16:L16"/>
    <mergeCell ref="A25:D25"/>
    <mergeCell ref="E25:H25"/>
    <mergeCell ref="I25:L25"/>
    <mergeCell ref="A23:D23"/>
    <mergeCell ref="A27:D27"/>
    <mergeCell ref="E27:H27"/>
    <mergeCell ref="I27:L27"/>
    <mergeCell ref="E23:H23"/>
    <mergeCell ref="I23:L23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"/>
  <sheetViews>
    <sheetView workbookViewId="0"/>
  </sheetViews>
  <sheetFormatPr defaultColWidth="12.6640625" defaultRowHeight="15.75" customHeight="1" x14ac:dyDescent="0.25"/>
  <sheetData>
    <row r="1" spans="1:28" x14ac:dyDescent="0.25">
      <c r="A1" s="93" t="s">
        <v>22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5"/>
    </row>
    <row r="2" spans="1:28" x14ac:dyDescent="0.25">
      <c r="A2" s="74" t="s">
        <v>23</v>
      </c>
      <c r="B2" s="75"/>
      <c r="C2" s="75"/>
      <c r="D2" s="76"/>
      <c r="E2" s="77" t="s">
        <v>24</v>
      </c>
      <c r="F2" s="75"/>
      <c r="G2" s="75"/>
      <c r="H2" s="76"/>
      <c r="I2" s="74" t="s">
        <v>25</v>
      </c>
      <c r="J2" s="75"/>
      <c r="K2" s="75"/>
      <c r="L2" s="76"/>
      <c r="M2" s="78" t="s">
        <v>26</v>
      </c>
      <c r="N2" s="75"/>
      <c r="O2" s="75"/>
      <c r="P2" s="76"/>
    </row>
    <row r="3" spans="1:28" x14ac:dyDescent="0.25">
      <c r="A3" s="4">
        <v>1024</v>
      </c>
      <c r="B3" s="4">
        <v>2048</v>
      </c>
      <c r="C3" s="4">
        <v>4096</v>
      </c>
      <c r="D3" s="4">
        <v>8192</v>
      </c>
      <c r="E3" s="5">
        <v>1024</v>
      </c>
      <c r="F3" s="5">
        <v>2048</v>
      </c>
      <c r="G3" s="5">
        <v>4096</v>
      </c>
      <c r="H3" s="5">
        <v>8192</v>
      </c>
      <c r="I3" s="4">
        <v>1024</v>
      </c>
      <c r="J3" s="4">
        <v>2048</v>
      </c>
      <c r="K3" s="4">
        <v>4096</v>
      </c>
      <c r="L3" s="4">
        <v>8192</v>
      </c>
      <c r="M3" s="6">
        <v>1024</v>
      </c>
      <c r="N3" s="6">
        <v>2048</v>
      </c>
      <c r="O3" s="6">
        <v>4096</v>
      </c>
      <c r="P3" s="6">
        <v>8192</v>
      </c>
    </row>
    <row r="4" spans="1:28" x14ac:dyDescent="0.25">
      <c r="A4" s="36" t="e">
        <f>(Geral!#REF!/1000)/60</f>
        <v>#REF!</v>
      </c>
      <c r="B4" s="36" t="e">
        <f>(Geral!#REF!/1000)/60</f>
        <v>#REF!</v>
      </c>
      <c r="C4" s="36" t="e">
        <f>(Geral!#REF!/1000)/60</f>
        <v>#REF!</v>
      </c>
      <c r="D4" s="36" t="e">
        <f>(Geral!#REF!/1000)/60</f>
        <v>#REF!</v>
      </c>
      <c r="E4" s="37">
        <f>(Geral!E4/1000)/60</f>
        <v>0.27679999999999999</v>
      </c>
      <c r="F4" s="37">
        <f>(Geral!F4/1000)/60</f>
        <v>3.9535833333333334</v>
      </c>
      <c r="G4" s="37">
        <f>(Geral!G4/1000)/60</f>
        <v>31.796283333333335</v>
      </c>
      <c r="H4" s="37">
        <f>(Geral!H4/1000)/60</f>
        <v>312.71708333333333</v>
      </c>
      <c r="I4" s="36">
        <f>(Geral!I4/1000)/60</f>
        <v>8.1549999999999997E-2</v>
      </c>
      <c r="J4" s="36">
        <f>(Geral!J4/1000)/60</f>
        <v>1.5545666666666667</v>
      </c>
      <c r="K4" s="36">
        <f>(Geral!K4/1000)/60</f>
        <v>17.64855</v>
      </c>
      <c r="L4" s="36">
        <f>(Geral!L4/1000)/60</f>
        <v>293.2217</v>
      </c>
      <c r="M4" s="37">
        <f>(Geral!M4/1000)/60</f>
        <v>4.8416666666666663E-2</v>
      </c>
      <c r="N4" s="37">
        <f>(Geral!N4/1000)/60</f>
        <v>1.7322500000000001</v>
      </c>
      <c r="O4" s="37">
        <f>(Geral!O4/1000)/60</f>
        <v>18.262916666666669</v>
      </c>
      <c r="P4" s="37">
        <f>(Geral!P4/1000)/60</f>
        <v>318.54755</v>
      </c>
    </row>
    <row r="5" spans="1:28" x14ac:dyDescent="0.25">
      <c r="A5" s="99"/>
      <c r="B5" s="100"/>
      <c r="C5" s="100"/>
      <c r="D5" s="101"/>
      <c r="E5" s="37">
        <f>(Geral!E5/1000)/60</f>
        <v>0.23235</v>
      </c>
      <c r="F5" s="37">
        <f>(Geral!F5/1000)/60</f>
        <v>3.8464</v>
      </c>
      <c r="G5" s="37">
        <f>(Geral!G5/1000)/60</f>
        <v>32.856916666666663</v>
      </c>
      <c r="H5" s="37">
        <f>(Geral!H5/1000)/60</f>
        <v>271.8396166666667</v>
      </c>
      <c r="I5" s="36">
        <f>(Geral!I5/1000)/60</f>
        <v>8.1949999999999995E-2</v>
      </c>
      <c r="J5" s="36">
        <f>(Geral!J5/1000)/60</f>
        <v>1.5556833333333333</v>
      </c>
      <c r="K5" s="36">
        <f>(Geral!K5/1000)/60</f>
        <v>17.630400000000002</v>
      </c>
      <c r="L5" s="36">
        <f>(Geral!L5/1000)/60</f>
        <v>235.29968333333332</v>
      </c>
      <c r="M5" s="37">
        <f>(Geral!M5/1000)/60</f>
        <v>4.6433333333333333E-2</v>
      </c>
      <c r="N5" s="37">
        <f>(Geral!N5/1000)/60</f>
        <v>1.4487666666666668</v>
      </c>
      <c r="O5" s="37">
        <f>(Geral!O5/1000)/60</f>
        <v>19.960283333333333</v>
      </c>
      <c r="P5" s="37">
        <f>(Geral!P5/1000)/60</f>
        <v>296.00803333333334</v>
      </c>
    </row>
    <row r="6" spans="1:28" x14ac:dyDescent="0.25">
      <c r="A6" s="102"/>
      <c r="B6" s="95"/>
      <c r="C6" s="95"/>
      <c r="D6" s="103"/>
      <c r="E6" s="37">
        <f>(Geral!E6/1000)/60</f>
        <v>0.18226666666666666</v>
      </c>
      <c r="F6" s="37">
        <f>(Geral!F6/1000)/60</f>
        <v>3.3703999999999996</v>
      </c>
      <c r="G6" s="37">
        <f>(Geral!G6/1000)/60</f>
        <v>30.179316666666669</v>
      </c>
      <c r="H6" s="37">
        <f>(Geral!H6/1000)/60</f>
        <v>374.28101666666669</v>
      </c>
      <c r="I6" s="36">
        <f>(Geral!I6/1000)/60</f>
        <v>7.1783333333333338E-2</v>
      </c>
      <c r="J6" s="36">
        <f>(Geral!J6/1000)/60</f>
        <v>1.4474499999999999</v>
      </c>
      <c r="K6" s="36">
        <f>(Geral!K6/1000)/60</f>
        <v>16.545016666666665</v>
      </c>
      <c r="L6" s="36">
        <f>(Geral!L6/1000)/60</f>
        <v>190.22584999999998</v>
      </c>
      <c r="M6" s="37">
        <f>(Geral!M6/1000)/60</f>
        <v>4.4983333333333334E-2</v>
      </c>
      <c r="N6" s="37">
        <f>(Geral!N6/1000)/60</f>
        <v>0</v>
      </c>
      <c r="O6" s="37">
        <f>(Geral!O6/1000)/60</f>
        <v>19.834433333333333</v>
      </c>
      <c r="P6" s="37">
        <f>(Geral!P6/1000)/60</f>
        <v>303.75475</v>
      </c>
    </row>
    <row r="7" spans="1:28" x14ac:dyDescent="0.25">
      <c r="A7" s="102"/>
      <c r="B7" s="95"/>
      <c r="C7" s="95"/>
      <c r="D7" s="103"/>
      <c r="E7" s="37">
        <f>(Geral!E7/1000)/60</f>
        <v>0.23586666666666664</v>
      </c>
      <c r="F7" s="37">
        <f>(Geral!F7/1000)/60</f>
        <v>3.4629833333333333</v>
      </c>
      <c r="G7" s="37">
        <f>(Geral!G7/1000)/60</f>
        <v>32.145049999999998</v>
      </c>
      <c r="H7" s="37">
        <f>(Geral!H7/1000)/60</f>
        <v>275.35210000000001</v>
      </c>
      <c r="I7" s="36">
        <f>(Geral!I7/1000)/60</f>
        <v>7.8383333333333333E-2</v>
      </c>
      <c r="J7" s="36">
        <f>(Geral!J7/1000)/60</f>
        <v>1.4456666666666667</v>
      </c>
      <c r="K7" s="36">
        <f>(Geral!K7/1000)/60</f>
        <v>17.8797</v>
      </c>
      <c r="L7" s="36">
        <f>(Geral!L7/1000)/60</f>
        <v>199.71255000000002</v>
      </c>
      <c r="M7" s="37">
        <f>(Geral!M7/1000)/60</f>
        <v>4.5066666666666672E-2</v>
      </c>
      <c r="N7" s="37">
        <f>(Geral!N7/1000)/60</f>
        <v>1.5768833333333334</v>
      </c>
      <c r="O7" s="37">
        <f>(Geral!O7/1000)/60</f>
        <v>20.294866666666667</v>
      </c>
      <c r="P7" s="37">
        <f>(Geral!P7/1000)/60</f>
        <v>205.35441666666665</v>
      </c>
    </row>
    <row r="8" spans="1:28" x14ac:dyDescent="0.25">
      <c r="A8" s="102"/>
      <c r="B8" s="95"/>
      <c r="C8" s="95"/>
      <c r="D8" s="103"/>
      <c r="E8" s="37">
        <f>(Geral!E8/1000)/60</f>
        <v>0.25148333333333334</v>
      </c>
      <c r="F8" s="37">
        <f>(Geral!F8/1000)/60</f>
        <v>3.2978166666666668</v>
      </c>
      <c r="G8" s="37">
        <f>(Geral!G8/1000)/60</f>
        <v>32.189499999999995</v>
      </c>
      <c r="H8" s="37">
        <f>(Geral!H8/1000)/60</f>
        <v>368.90668333333338</v>
      </c>
      <c r="I8" s="36">
        <f>(Geral!I8/1000)/60</f>
        <v>7.6966666666666669E-2</v>
      </c>
      <c r="J8" s="36">
        <f>(Geral!J8/1000)/60</f>
        <v>1.4711666666666665</v>
      </c>
      <c r="K8" s="36">
        <f>(Geral!K8/1000)/60</f>
        <v>17.566099999999999</v>
      </c>
      <c r="L8" s="36">
        <f>(Geral!L8/1000)/60</f>
        <v>298.6455666666667</v>
      </c>
      <c r="M8" s="37">
        <f>(Geral!M8/1000)/60</f>
        <v>4.6183333333333333E-2</v>
      </c>
      <c r="N8" s="37">
        <f>(Geral!N8/1000)/60</f>
        <v>1.5899166666666666</v>
      </c>
      <c r="O8" s="37">
        <f>(Geral!O8/1000)/60</f>
        <v>19.240316666666669</v>
      </c>
      <c r="P8" s="37">
        <f>(Geral!P8/1000)/60</f>
        <v>214.62468333333334</v>
      </c>
    </row>
    <row r="9" spans="1:28" x14ac:dyDescent="0.25">
      <c r="A9" s="102"/>
      <c r="B9" s="95"/>
      <c r="C9" s="95"/>
      <c r="D9" s="103"/>
      <c r="E9" s="105" t="s">
        <v>12</v>
      </c>
      <c r="F9" s="75"/>
      <c r="G9" s="75"/>
      <c r="H9" s="76"/>
      <c r="I9" s="79" t="s">
        <v>12</v>
      </c>
      <c r="J9" s="75"/>
      <c r="K9" s="75"/>
      <c r="L9" s="76"/>
      <c r="M9" s="98" t="s">
        <v>12</v>
      </c>
      <c r="N9" s="75"/>
      <c r="O9" s="75"/>
      <c r="P9" s="76"/>
    </row>
    <row r="10" spans="1:28" x14ac:dyDescent="0.25">
      <c r="A10" s="104"/>
      <c r="B10" s="91"/>
      <c r="C10" s="91"/>
      <c r="D10" s="92"/>
      <c r="E10" s="37">
        <f>(Geral!E10/1000)/60</f>
        <v>0.23575333333333334</v>
      </c>
      <c r="F10" s="37">
        <f>(Geral!F10/1000)/60</f>
        <v>3.5862366666666667</v>
      </c>
      <c r="G10" s="37">
        <f>(Geral!G10/1000)/60</f>
        <v>31.833413333333336</v>
      </c>
      <c r="H10" s="37">
        <f>(Geral!H10/1000)/60</f>
        <v>320.61930000000001</v>
      </c>
      <c r="I10" s="36">
        <f>(Geral!I10/1000)/60</f>
        <v>7.8126666666666678E-2</v>
      </c>
      <c r="J10" s="36">
        <f>(Geral!J10/1000)/60</f>
        <v>1.4949066666666664</v>
      </c>
      <c r="K10" s="36">
        <f>(Geral!K10/1000)/60</f>
        <v>17.453953333333335</v>
      </c>
      <c r="L10" s="36">
        <f>(Geral!L10/1000)/60</f>
        <v>243.42106999999999</v>
      </c>
      <c r="M10" s="37">
        <f>(Geral!M10/1000)/60</f>
        <v>4.621666666666667E-2</v>
      </c>
      <c r="N10" s="37">
        <f>(Geral!N10/1000)/60</f>
        <v>1.5869541666666669</v>
      </c>
      <c r="O10" s="37">
        <f>(Geral!O10/1000)/60</f>
        <v>19.518563333333336</v>
      </c>
      <c r="P10" s="37">
        <f>(Geral!P10/1000)/60</f>
        <v>267.65788666666663</v>
      </c>
    </row>
    <row r="11" spans="1:28" x14ac:dyDescent="0.25">
      <c r="A11" s="15"/>
      <c r="B11" s="15"/>
      <c r="C11" s="15"/>
      <c r="D11" s="15"/>
      <c r="E11" s="94"/>
      <c r="F11" s="95"/>
      <c r="G11" s="95"/>
      <c r="H11" s="95"/>
      <c r="I11" s="94"/>
      <c r="J11" s="95"/>
      <c r="K11" s="95"/>
      <c r="L11" s="95"/>
      <c r="M11" s="94"/>
      <c r="N11" s="95"/>
      <c r="O11" s="95"/>
      <c r="P11" s="95"/>
      <c r="Q11" s="96"/>
      <c r="R11" s="95"/>
      <c r="S11" s="95"/>
      <c r="T11" s="95"/>
      <c r="U11" s="96"/>
      <c r="V11" s="95"/>
      <c r="W11" s="95"/>
      <c r="X11" s="95"/>
    </row>
    <row r="12" spans="1:28" x14ac:dyDescent="0.25">
      <c r="A12" s="77" t="s">
        <v>27</v>
      </c>
      <c r="B12" s="75"/>
      <c r="C12" s="75"/>
      <c r="D12" s="76"/>
      <c r="E12" s="74" t="s">
        <v>28</v>
      </c>
      <c r="F12" s="75"/>
      <c r="G12" s="75"/>
      <c r="H12" s="76"/>
      <c r="I12" s="97" t="s">
        <v>16</v>
      </c>
      <c r="J12" s="75"/>
      <c r="K12" s="75"/>
      <c r="L12" s="76"/>
      <c r="M12" s="80" t="s">
        <v>17</v>
      </c>
      <c r="N12" s="75"/>
      <c r="O12" s="75"/>
      <c r="P12" s="76"/>
      <c r="Q12" s="38"/>
      <c r="R12" s="38"/>
      <c r="S12" s="38"/>
      <c r="T12" s="38"/>
      <c r="U12" s="38"/>
      <c r="V12" s="38"/>
      <c r="W12" s="38"/>
      <c r="X12" s="38"/>
    </row>
    <row r="13" spans="1:28" x14ac:dyDescent="0.25">
      <c r="A13" s="5">
        <v>1024</v>
      </c>
      <c r="B13" s="5">
        <v>2048</v>
      </c>
      <c r="C13" s="5">
        <v>4096</v>
      </c>
      <c r="D13" s="5">
        <v>8192</v>
      </c>
      <c r="E13" s="4">
        <v>1024</v>
      </c>
      <c r="F13" s="4">
        <v>2048</v>
      </c>
      <c r="G13" s="4">
        <v>4096</v>
      </c>
      <c r="H13" s="4">
        <v>8192</v>
      </c>
      <c r="I13" s="19">
        <v>1024</v>
      </c>
      <c r="J13" s="19">
        <v>2048</v>
      </c>
      <c r="K13" s="19">
        <v>4096</v>
      </c>
      <c r="L13" s="19">
        <v>8192</v>
      </c>
      <c r="M13" s="39">
        <v>1024</v>
      </c>
      <c r="N13" s="17">
        <v>2048</v>
      </c>
      <c r="O13" s="17">
        <v>4096</v>
      </c>
      <c r="P13" s="17">
        <v>8192</v>
      </c>
    </row>
    <row r="14" spans="1:28" x14ac:dyDescent="0.25">
      <c r="A14" s="40">
        <f>(Geral!A18/1000)/60</f>
        <v>4.5316666666666665E-2</v>
      </c>
      <c r="B14" s="40">
        <f>(Geral!B18/1000)/60</f>
        <v>2.2736333333333336</v>
      </c>
      <c r="C14" s="40">
        <f>(Geral!C18/1000)/60</f>
        <v>20.336599999999997</v>
      </c>
      <c r="D14" s="40">
        <f>(Geral!D18/1000)/60</f>
        <v>293.82901666666669</v>
      </c>
      <c r="E14" s="36">
        <f>(Geral!E18/1000)/60</f>
        <v>1.3516666666666668E-2</v>
      </c>
      <c r="F14" s="36">
        <f>(Geral!F18/1000)/60</f>
        <v>0.49386666666666668</v>
      </c>
      <c r="G14" s="36">
        <f>(Geral!G18/1000)/60</f>
        <v>0</v>
      </c>
      <c r="H14" s="36">
        <f>(Geral!H18/1000)/60</f>
        <v>69.878900000000002</v>
      </c>
      <c r="I14" s="37">
        <f>(Geral!I18/1000)/60</f>
        <v>4.1833333333333332E-3</v>
      </c>
      <c r="J14" s="37">
        <f>(Geral!J18/1000)/60</f>
        <v>0.14584999999999998</v>
      </c>
      <c r="K14" s="37">
        <f>(Geral!K18/1000)/60</f>
        <v>1.2198500000000001</v>
      </c>
      <c r="L14" s="37">
        <f>(Geral!L18/1000)/60</f>
        <v>0</v>
      </c>
      <c r="M14" s="36">
        <f>(Geral!M18/1000)/60</f>
        <v>2.4833333333333331E-3</v>
      </c>
      <c r="N14" s="36">
        <f>(Geral!N18/1000)/60</f>
        <v>3.1716666666666664E-2</v>
      </c>
      <c r="O14" s="36">
        <f>(Geral!O18/1000)/60</f>
        <v>0.27258333333333334</v>
      </c>
      <c r="P14" s="36">
        <f>(Geral!P18/1000)/60</f>
        <v>2.2638000000000003</v>
      </c>
    </row>
    <row r="15" spans="1:28" x14ac:dyDescent="0.25">
      <c r="A15" s="40">
        <f>(Geral!A19/1000)/60</f>
        <v>5.3800000000000001E-2</v>
      </c>
      <c r="B15" s="40">
        <f>(Geral!B19/1000)/60</f>
        <v>2.4545166666666662</v>
      </c>
      <c r="C15" s="40">
        <f>(Geral!C19/1000)/60</f>
        <v>21.97805</v>
      </c>
      <c r="D15" s="40">
        <f>(Geral!D19/1000)/60</f>
        <v>203.99131666666665</v>
      </c>
      <c r="E15" s="36">
        <f>(Geral!E19/1000)/60</f>
        <v>1.4633333333333333E-2</v>
      </c>
      <c r="F15" s="36">
        <f>(Geral!F19/1000)/60</f>
        <v>0.58256666666666668</v>
      </c>
      <c r="G15" s="36">
        <f>(Geral!G19/1000)/60</f>
        <v>7.0653333333333332</v>
      </c>
      <c r="H15" s="36">
        <f>(Geral!H19/1000)/60</f>
        <v>70.922783333333342</v>
      </c>
      <c r="I15" s="37">
        <f>(Geral!I19/1000)/60</f>
        <v>3.7500000000000003E-3</v>
      </c>
      <c r="J15" s="37">
        <f>(Geral!J19/1000)/60</f>
        <v>0.1462</v>
      </c>
      <c r="K15" s="37">
        <f>(Geral!K19/1000)/60</f>
        <v>1.3936166666666667</v>
      </c>
      <c r="L15" s="37">
        <f>(Geral!L19/1000)/60</f>
        <v>13.811616666666668</v>
      </c>
      <c r="M15" s="36">
        <f>(Geral!M19/1000)/60</f>
        <v>2.7166666666666667E-3</v>
      </c>
      <c r="N15" s="36">
        <f>(Geral!N19/1000)/60</f>
        <v>3.2333333333333332E-2</v>
      </c>
      <c r="O15" s="36">
        <f>(Geral!O19/1000)/60</f>
        <v>0.2719833333333333</v>
      </c>
      <c r="P15" s="36">
        <f>(Geral!P19/1000)/60</f>
        <v>2.2687666666666666</v>
      </c>
    </row>
    <row r="16" spans="1:28" x14ac:dyDescent="0.25">
      <c r="A16" s="40">
        <f>(Geral!A20/1000)/60</f>
        <v>4.5116666666666666E-2</v>
      </c>
      <c r="B16" s="40">
        <f>(Geral!B20/1000)/60</f>
        <v>0</v>
      </c>
      <c r="C16" s="40">
        <f>(Geral!C20/1000)/60</f>
        <v>20.5901</v>
      </c>
      <c r="D16" s="40">
        <f>(Geral!D20/1000)/60</f>
        <v>319.40343333333328</v>
      </c>
      <c r="E16" s="36">
        <f>(Geral!E20/1000)/60</f>
        <v>1.8500000000000003E-2</v>
      </c>
      <c r="F16" s="36">
        <f>(Geral!F20/1000)/60</f>
        <v>0.55313333333333337</v>
      </c>
      <c r="G16" s="36">
        <f>(Geral!G20/1000)/60</f>
        <v>6.5815166666666673</v>
      </c>
      <c r="H16" s="36">
        <f>(Geral!H20/1000)/60</f>
        <v>66.686999999999998</v>
      </c>
      <c r="I16" s="37">
        <f>(Geral!I20/1000)/60</f>
        <v>3.816666666666667E-3</v>
      </c>
      <c r="J16" s="37">
        <f>(Geral!J20/1000)/60</f>
        <v>0.14041666666666669</v>
      </c>
      <c r="K16" s="37">
        <f>(Geral!K20/1000)/60</f>
        <v>1.3595999999999999</v>
      </c>
      <c r="L16" s="37">
        <f>(Geral!L20/1000)/60</f>
        <v>13.966533333333333</v>
      </c>
      <c r="M16" s="36">
        <f>(Geral!M20/1000)/60</f>
        <v>2.7666666666666668E-3</v>
      </c>
      <c r="N16" s="36">
        <f>(Geral!N20/1000)/60</f>
        <v>3.1649999999999998E-2</v>
      </c>
      <c r="O16" s="36">
        <f>(Geral!O20/1000)/60</f>
        <v>0.27243333333333336</v>
      </c>
      <c r="P16" s="36">
        <f>(Geral!P20/1000)/60</f>
        <v>2.3286833333333332</v>
      </c>
    </row>
    <row r="17" spans="1:16" x14ac:dyDescent="0.25">
      <c r="A17" s="40">
        <f>(Geral!A21/1000)/60</f>
        <v>4.5116666666666666E-2</v>
      </c>
      <c r="B17" s="40">
        <f>(Geral!B21/1000)/60</f>
        <v>1.9499666666666668</v>
      </c>
      <c r="C17" s="40">
        <f>(Geral!C21/1000)/60</f>
        <v>21.0548</v>
      </c>
      <c r="D17" s="40">
        <f>(Geral!D21/1000)/60</f>
        <v>199.93201666666667</v>
      </c>
      <c r="E17" s="36">
        <f>(Geral!E21/1000)/60</f>
        <v>1.5050000000000001E-2</v>
      </c>
      <c r="F17" s="36">
        <f>(Geral!F21/1000)/60</f>
        <v>0.52688333333333337</v>
      </c>
      <c r="G17" s="36">
        <f>(Geral!G21/1000)/60</f>
        <v>6.8846833333333333</v>
      </c>
      <c r="H17" s="36">
        <f>(Geral!H21/1000)/60</f>
        <v>72.626800000000003</v>
      </c>
      <c r="I17" s="37">
        <f>(Geral!I21/1000)/60</f>
        <v>3.7666666666666669E-3</v>
      </c>
      <c r="J17" s="37">
        <f>(Geral!J21/1000)/60</f>
        <v>0.13525000000000001</v>
      </c>
      <c r="K17" s="37">
        <f>(Geral!K21/1000)/60</f>
        <v>1.3728166666666666</v>
      </c>
      <c r="L17" s="37">
        <f>(Geral!L21/1000)/60</f>
        <v>14.381416666666667</v>
      </c>
      <c r="M17" s="36">
        <f>(Geral!M21/1000)/60</f>
        <v>2.7833333333333334E-3</v>
      </c>
      <c r="N17" s="36">
        <f>(Geral!N21/1000)/60</f>
        <v>3.175E-2</v>
      </c>
      <c r="O17" s="36">
        <f>(Geral!O21/1000)/60</f>
        <v>0.27571666666666667</v>
      </c>
      <c r="P17" s="36">
        <f>(Geral!P21/1000)/60</f>
        <v>2.2414833333333335</v>
      </c>
    </row>
    <row r="18" spans="1:16" x14ac:dyDescent="0.25">
      <c r="A18" s="40">
        <f>(Geral!A22/1000)/60</f>
        <v>7.8433333333333341E-2</v>
      </c>
      <c r="B18" s="40">
        <f>(Geral!B22/1000)/60</f>
        <v>2.0781666666666667</v>
      </c>
      <c r="C18" s="40">
        <f>(Geral!C22/1000)/60</f>
        <v>21.451316666666667</v>
      </c>
      <c r="D18" s="40">
        <f>(Geral!D22/1000)/60</f>
        <v>246.02296666666669</v>
      </c>
      <c r="E18" s="36">
        <f>(Geral!E22/1000)/60</f>
        <v>2.1116666666666666E-2</v>
      </c>
      <c r="F18" s="36">
        <f>(Geral!F22/1000)/60</f>
        <v>0.63953333333333329</v>
      </c>
      <c r="G18" s="36">
        <f>(Geral!G22/1000)/60</f>
        <v>6.6287500000000001</v>
      </c>
      <c r="H18" s="36">
        <f>(Geral!H22/1000)/60</f>
        <v>67.78861666666667</v>
      </c>
      <c r="I18" s="37">
        <f>(Geral!I22/1000)/60</f>
        <v>3.9499999999999995E-3</v>
      </c>
      <c r="J18" s="37">
        <f>(Geral!J22/1000)/60</f>
        <v>0.1452</v>
      </c>
      <c r="K18" s="37">
        <f>(Geral!K22/1000)/60</f>
        <v>1.4375166666666668</v>
      </c>
      <c r="L18" s="37">
        <f>(Geral!L22/1000)/60</f>
        <v>13.947149999999999</v>
      </c>
      <c r="M18" s="36">
        <f>(Geral!M22/1000)/60</f>
        <v>2.3499999999999997E-3</v>
      </c>
      <c r="N18" s="36">
        <f>(Geral!N22/1000)/60</f>
        <v>3.1550000000000002E-2</v>
      </c>
      <c r="O18" s="36">
        <f>(Geral!O22/1000)/60</f>
        <v>0.26241666666666663</v>
      </c>
      <c r="P18" s="36">
        <f>(Geral!P22/1000)/60</f>
        <v>2.2455333333333334</v>
      </c>
    </row>
    <row r="19" spans="1:16" x14ac:dyDescent="0.25">
      <c r="A19" s="97" t="s">
        <v>12</v>
      </c>
      <c r="B19" s="75"/>
      <c r="C19" s="75"/>
      <c r="D19" s="76"/>
      <c r="E19" s="79" t="s">
        <v>12</v>
      </c>
      <c r="F19" s="75"/>
      <c r="G19" s="75"/>
      <c r="H19" s="76"/>
      <c r="I19" s="81" t="s">
        <v>12</v>
      </c>
      <c r="J19" s="75"/>
      <c r="K19" s="75"/>
      <c r="L19" s="76"/>
      <c r="M19" s="80" t="s">
        <v>12</v>
      </c>
      <c r="N19" s="75"/>
      <c r="O19" s="75"/>
      <c r="P19" s="76"/>
    </row>
    <row r="20" spans="1:16" x14ac:dyDescent="0.25">
      <c r="A20" s="40">
        <f>(Geral!A24/1000)/60</f>
        <v>5.3556666666666669E-2</v>
      </c>
      <c r="B20" s="40">
        <f>(Geral!B24/1000)/60</f>
        <v>2.1890708333333331</v>
      </c>
      <c r="C20" s="40">
        <f>(Geral!C24/1000)/60</f>
        <v>21.082173333333333</v>
      </c>
      <c r="D20" s="40">
        <f>(Geral!D24/1000)/60</f>
        <v>252.63575</v>
      </c>
      <c r="E20" s="36">
        <f>(Geral!E24/1000)/60</f>
        <v>1.6563333333333333E-2</v>
      </c>
      <c r="F20" s="36">
        <f>(Geral!F24/1000)/60</f>
        <v>0.55919666666666668</v>
      </c>
      <c r="G20" s="36">
        <f>(Geral!G24/1000)/60</f>
        <v>6.7900708333333331</v>
      </c>
      <c r="H20" s="36">
        <f>(Geral!H24/1000)/60</f>
        <v>69.580820000000003</v>
      </c>
      <c r="I20" s="37">
        <f>(Geral!I24/1000)/60</f>
        <v>3.8933333333333333E-3</v>
      </c>
      <c r="J20" s="37">
        <f>(Geral!J24/1000)/60</f>
        <v>0.14258333333333334</v>
      </c>
      <c r="K20" s="37">
        <f>(Geral!K24/1000)/60</f>
        <v>1.3566800000000001</v>
      </c>
      <c r="L20" s="37">
        <f>(Geral!L24/1000)/60</f>
        <v>14.026679166666666</v>
      </c>
      <c r="M20" s="36">
        <f>(Geral!M24/1000)/60</f>
        <v>2.6199999999999995E-3</v>
      </c>
      <c r="N20" s="36">
        <f>(Geral!N24/1000)/60</f>
        <v>3.1800000000000002E-2</v>
      </c>
      <c r="O20" s="36">
        <f>(Geral!O24/1000)/60</f>
        <v>0.27102666666666669</v>
      </c>
      <c r="P20" s="36">
        <f>(Geral!P24/1000)/60</f>
        <v>2.2696533333333333</v>
      </c>
    </row>
  </sheetData>
  <mergeCells count="22">
    <mergeCell ref="I9:L9"/>
    <mergeCell ref="M9:P9"/>
    <mergeCell ref="A1:P1"/>
    <mergeCell ref="A2:D2"/>
    <mergeCell ref="E2:H2"/>
    <mergeCell ref="I2:L2"/>
    <mergeCell ref="M2:P2"/>
    <mergeCell ref="A5:D10"/>
    <mergeCell ref="E9:H9"/>
    <mergeCell ref="I12:L12"/>
    <mergeCell ref="M12:P12"/>
    <mergeCell ref="A19:D19"/>
    <mergeCell ref="E19:H19"/>
    <mergeCell ref="I19:L19"/>
    <mergeCell ref="M19:P19"/>
    <mergeCell ref="A12:D12"/>
    <mergeCell ref="E12:H12"/>
    <mergeCell ref="E11:H11"/>
    <mergeCell ref="I11:L11"/>
    <mergeCell ref="M11:P11"/>
    <mergeCell ref="Q11:T11"/>
    <mergeCell ref="U11:X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sheetData>
    <row r="1" spans="1:26" x14ac:dyDescent="0.25">
      <c r="A1" s="74">
        <v>1024</v>
      </c>
      <c r="B1" s="75"/>
      <c r="C1" s="75"/>
      <c r="D1" s="75"/>
      <c r="E1" s="75"/>
      <c r="F1" s="75"/>
      <c r="G1" s="75"/>
      <c r="H1" s="75"/>
      <c r="I1" s="7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30"/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4">
        <v>1</v>
      </c>
      <c r="B3" s="10" t="e">
        <f>Geral!#REF!</f>
        <v>#REF!</v>
      </c>
      <c r="C3" s="11">
        <f>Geral!E4</f>
        <v>16608</v>
      </c>
      <c r="D3" s="11">
        <f>Geral!I4</f>
        <v>4893</v>
      </c>
      <c r="E3" s="11">
        <f>Geral!M4</f>
        <v>2905</v>
      </c>
      <c r="F3" s="11">
        <f>Geral!A18</f>
        <v>2719</v>
      </c>
      <c r="G3" s="11">
        <f>Geral!E18</f>
        <v>811</v>
      </c>
      <c r="H3" s="11">
        <f>Geral!I18</f>
        <v>251</v>
      </c>
      <c r="I3" s="11">
        <f>Geral!M18</f>
        <v>149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4">
        <v>2</v>
      </c>
      <c r="B4" s="10" t="e">
        <f>Geral!#REF!</f>
        <v>#REF!</v>
      </c>
      <c r="C4" s="11">
        <f>Geral!E5</f>
        <v>13941</v>
      </c>
      <c r="D4" s="11">
        <f>Geral!I5</f>
        <v>4917</v>
      </c>
      <c r="E4" s="11">
        <f>Geral!M5</f>
        <v>2786</v>
      </c>
      <c r="F4" s="11">
        <f>Geral!A19</f>
        <v>3228</v>
      </c>
      <c r="G4" s="11">
        <f>Geral!E19</f>
        <v>878</v>
      </c>
      <c r="H4" s="11">
        <f>Geral!I19</f>
        <v>225</v>
      </c>
      <c r="I4" s="11">
        <f>Geral!M19</f>
        <v>163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4">
        <v>3</v>
      </c>
      <c r="B5" s="10" t="e">
        <f>Geral!#REF!</f>
        <v>#REF!</v>
      </c>
      <c r="C5" s="11">
        <f>Geral!E6</f>
        <v>10936</v>
      </c>
      <c r="D5" s="11">
        <f>Geral!I6</f>
        <v>4307</v>
      </c>
      <c r="E5" s="11">
        <f>Geral!M6</f>
        <v>2699</v>
      </c>
      <c r="F5" s="11">
        <f>Geral!A20</f>
        <v>2707</v>
      </c>
      <c r="G5" s="11">
        <f>Geral!E20</f>
        <v>1110</v>
      </c>
      <c r="H5" s="11">
        <f>Geral!I20</f>
        <v>229</v>
      </c>
      <c r="I5" s="11">
        <f>Geral!M20</f>
        <v>166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4">
        <v>4</v>
      </c>
      <c r="B6" s="10" t="e">
        <f>Geral!#REF!</f>
        <v>#REF!</v>
      </c>
      <c r="C6" s="11">
        <f>Geral!E7</f>
        <v>14152</v>
      </c>
      <c r="D6" s="11">
        <f>Geral!I7</f>
        <v>4703</v>
      </c>
      <c r="E6" s="11">
        <f>Geral!M7</f>
        <v>2704</v>
      </c>
      <c r="F6" s="11">
        <f>Geral!A21</f>
        <v>2707</v>
      </c>
      <c r="G6" s="11">
        <f>Geral!E21</f>
        <v>903</v>
      </c>
      <c r="H6" s="11">
        <f>Geral!I21</f>
        <v>226</v>
      </c>
      <c r="I6" s="11">
        <f>Geral!M21</f>
        <v>167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41">
        <v>5</v>
      </c>
      <c r="B7" s="42"/>
      <c r="C7" s="43">
        <f>Geral!E8</f>
        <v>15089</v>
      </c>
      <c r="D7" s="43">
        <f>Geral!I8</f>
        <v>4618</v>
      </c>
      <c r="E7" s="43">
        <f>Geral!M8</f>
        <v>2771</v>
      </c>
      <c r="F7" s="43">
        <f>Geral!A22</f>
        <v>4706</v>
      </c>
      <c r="G7" s="43">
        <f>Geral!E22</f>
        <v>1267</v>
      </c>
      <c r="H7" s="43">
        <f>Geral!I22</f>
        <v>237</v>
      </c>
      <c r="I7" s="43">
        <f>Geral!M22</f>
        <v>141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4" t="s">
        <v>12</v>
      </c>
      <c r="B8" s="44" t="e">
        <f>Geral!#REF!</f>
        <v>#REF!</v>
      </c>
      <c r="C8" s="11">
        <f>Geral!E10</f>
        <v>14145.2</v>
      </c>
      <c r="D8" s="11">
        <f>Geral!I10</f>
        <v>4687.6000000000004</v>
      </c>
      <c r="E8" s="11">
        <f>Geral!M10</f>
        <v>2773</v>
      </c>
      <c r="F8" s="11">
        <f>Geral!A24</f>
        <v>3213.4</v>
      </c>
      <c r="G8" s="11">
        <f>Geral!E24</f>
        <v>993.8</v>
      </c>
      <c r="H8" s="11">
        <f>Geral!I24</f>
        <v>233.6</v>
      </c>
      <c r="I8" s="11">
        <f>Geral!M24</f>
        <v>157.19999999999999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4" t="s">
        <v>37</v>
      </c>
      <c r="B9" s="45"/>
      <c r="C9" s="11">
        <f>Geral!E14</f>
        <v>1859.938214027552</v>
      </c>
      <c r="D9" s="11">
        <f>Geral!I14</f>
        <v>221.24701127924868</v>
      </c>
      <c r="E9" s="11">
        <f>Geral!M14</f>
        <v>74.610991147417423</v>
      </c>
      <c r="F9" s="11">
        <f>Geral!A28</f>
        <v>772.70708551170924</v>
      </c>
      <c r="G9" s="11">
        <f>Geral!E28</f>
        <v>169.23994800282821</v>
      </c>
      <c r="H9" s="11">
        <f>Geral!I28</f>
        <v>9.6664367788756582</v>
      </c>
      <c r="I9" s="11">
        <f>Geral!M28</f>
        <v>10.361467077590895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46"/>
      <c r="B10" s="46"/>
      <c r="C10" s="46"/>
      <c r="D10" s="46"/>
      <c r="E10" s="46"/>
      <c r="F10" s="46"/>
      <c r="G10" s="46"/>
      <c r="H10" s="46"/>
      <c r="I10" s="4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46"/>
      <c r="B11" s="46"/>
      <c r="C11" s="46"/>
      <c r="D11" s="46"/>
      <c r="E11" s="46"/>
      <c r="F11" s="46"/>
      <c r="G11" s="46"/>
      <c r="H11" s="46"/>
      <c r="I11" s="4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46"/>
      <c r="B12" s="46"/>
      <c r="C12" s="46"/>
      <c r="D12" s="46"/>
      <c r="E12" s="46"/>
      <c r="F12" s="46"/>
      <c r="G12" s="46"/>
      <c r="H12" s="46"/>
      <c r="I12" s="4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2"/>
  <sheetViews>
    <sheetView workbookViewId="0"/>
  </sheetViews>
  <sheetFormatPr defaultColWidth="12.6640625" defaultRowHeight="15.75" customHeight="1" x14ac:dyDescent="0.25"/>
  <sheetData>
    <row r="1" spans="1:9" x14ac:dyDescent="0.25">
      <c r="A1" s="74">
        <v>2048</v>
      </c>
      <c r="B1" s="75"/>
      <c r="C1" s="75"/>
      <c r="D1" s="75"/>
      <c r="E1" s="75"/>
      <c r="F1" s="75"/>
      <c r="G1" s="75"/>
      <c r="H1" s="75"/>
      <c r="I1" s="76"/>
    </row>
    <row r="2" spans="1:9" x14ac:dyDescent="0.25">
      <c r="A2" s="30"/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</row>
    <row r="3" spans="1:9" x14ac:dyDescent="0.25">
      <c r="A3" s="4">
        <v>1</v>
      </c>
      <c r="B3" s="10" t="e">
        <f>Geral!#REF!</f>
        <v>#REF!</v>
      </c>
      <c r="C3" s="11">
        <f>Geral!F4</f>
        <v>237215</v>
      </c>
      <c r="D3" s="11">
        <f>Geral!J4</f>
        <v>93274</v>
      </c>
      <c r="E3" s="11">
        <f>Geral!N4</f>
        <v>103935</v>
      </c>
      <c r="F3" s="11">
        <f>Geral!B18</f>
        <v>136418</v>
      </c>
      <c r="G3" s="11">
        <f>Geral!F18</f>
        <v>29632</v>
      </c>
      <c r="H3" s="11">
        <f>Geral!J18</f>
        <v>8751</v>
      </c>
      <c r="I3" s="11">
        <f>Geral!N18</f>
        <v>1903</v>
      </c>
    </row>
    <row r="4" spans="1:9" x14ac:dyDescent="0.25">
      <c r="A4" s="4">
        <v>2</v>
      </c>
      <c r="B4" s="10" t="e">
        <f>Geral!#REF!</f>
        <v>#REF!</v>
      </c>
      <c r="C4" s="11">
        <f>Geral!F5</f>
        <v>230784</v>
      </c>
      <c r="D4" s="11">
        <f>Geral!J5</f>
        <v>93341</v>
      </c>
      <c r="E4" s="11">
        <f>Geral!N5</f>
        <v>86926</v>
      </c>
      <c r="F4" s="11">
        <f>Geral!B19</f>
        <v>147271</v>
      </c>
      <c r="G4" s="11">
        <f>Geral!F19</f>
        <v>34954</v>
      </c>
      <c r="H4" s="11">
        <f>Geral!J19</f>
        <v>8772</v>
      </c>
      <c r="I4" s="11">
        <f>Geral!N19</f>
        <v>1940</v>
      </c>
    </row>
    <row r="5" spans="1:9" x14ac:dyDescent="0.25">
      <c r="A5" s="4">
        <v>3</v>
      </c>
      <c r="B5" s="10" t="e">
        <f>Geral!#REF!</f>
        <v>#REF!</v>
      </c>
      <c r="C5" s="11">
        <f>Geral!F6</f>
        <v>202224</v>
      </c>
      <c r="D5" s="11">
        <f>Geral!J6</f>
        <v>86847</v>
      </c>
      <c r="E5" s="11">
        <f>Geral!N6</f>
        <v>0</v>
      </c>
      <c r="F5" s="11">
        <f>Geral!B20</f>
        <v>0</v>
      </c>
      <c r="G5" s="11">
        <f>Geral!F20</f>
        <v>33188</v>
      </c>
      <c r="H5" s="11">
        <f>Geral!J20</f>
        <v>8425</v>
      </c>
      <c r="I5" s="11">
        <f>Geral!N20</f>
        <v>1899</v>
      </c>
    </row>
    <row r="6" spans="1:9" x14ac:dyDescent="0.25">
      <c r="A6" s="4">
        <v>4</v>
      </c>
      <c r="B6" s="10" t="e">
        <f>Geral!#REF!</f>
        <v>#REF!</v>
      </c>
      <c r="C6" s="11">
        <f>Geral!F7</f>
        <v>207779</v>
      </c>
      <c r="D6" s="11">
        <f>Geral!J7</f>
        <v>86740</v>
      </c>
      <c r="E6" s="11">
        <f>Geral!N7</f>
        <v>94613</v>
      </c>
      <c r="F6" s="11">
        <f>Geral!B21</f>
        <v>116998</v>
      </c>
      <c r="G6" s="11">
        <f>Geral!F21</f>
        <v>31613</v>
      </c>
      <c r="H6" s="11">
        <f>Geral!J21</f>
        <v>8115</v>
      </c>
      <c r="I6" s="11">
        <f>Geral!N21</f>
        <v>1905</v>
      </c>
    </row>
    <row r="7" spans="1:9" x14ac:dyDescent="0.25">
      <c r="A7" s="4">
        <v>5</v>
      </c>
      <c r="B7" s="45"/>
      <c r="C7" s="11">
        <f>Geral!F8</f>
        <v>197869</v>
      </c>
      <c r="D7" s="11">
        <f>Geral!J8</f>
        <v>88270</v>
      </c>
      <c r="E7" s="11">
        <f>Geral!N8</f>
        <v>95395</v>
      </c>
      <c r="F7" s="11">
        <f>Geral!B22</f>
        <v>124690</v>
      </c>
      <c r="G7" s="11">
        <f>Geral!F22</f>
        <v>38372</v>
      </c>
      <c r="H7" s="11">
        <f>Geral!J22</f>
        <v>8712</v>
      </c>
      <c r="I7" s="11">
        <f>Geral!N22</f>
        <v>1893</v>
      </c>
    </row>
    <row r="8" spans="1:9" x14ac:dyDescent="0.25">
      <c r="A8" s="4" t="s">
        <v>12</v>
      </c>
      <c r="B8" s="11" t="e">
        <f>Geral!#REF!</f>
        <v>#REF!</v>
      </c>
      <c r="C8" s="11">
        <f>Geral!F10</f>
        <v>215174.2</v>
      </c>
      <c r="D8" s="11">
        <f>Geral!J10</f>
        <v>89694.399999999994</v>
      </c>
      <c r="E8" s="11">
        <f>Geral!N10</f>
        <v>95217.25</v>
      </c>
      <c r="F8" s="11">
        <f>Geral!B24</f>
        <v>131344.25</v>
      </c>
      <c r="G8" s="11">
        <f>Geral!F24</f>
        <v>33551.800000000003</v>
      </c>
      <c r="H8" s="11">
        <f>Geral!J24</f>
        <v>8555</v>
      </c>
      <c r="I8" s="11">
        <f>Geral!N24</f>
        <v>1908</v>
      </c>
    </row>
    <row r="9" spans="1:9" x14ac:dyDescent="0.25">
      <c r="A9" s="4" t="s">
        <v>37</v>
      </c>
      <c r="B9" s="45"/>
      <c r="C9" s="11">
        <f>Geral!F14</f>
        <v>15819.793492963174</v>
      </c>
      <c r="D9" s="11">
        <f>Geral!J14</f>
        <v>2999.2102027033716</v>
      </c>
      <c r="E9" s="11">
        <f>Geral!N14</f>
        <v>6023.7178044377215</v>
      </c>
      <c r="F9" s="11">
        <f>Geral!B28</f>
        <v>11505.41434227816</v>
      </c>
      <c r="G9" s="11">
        <f>Geral!F28</f>
        <v>2981.8323494120191</v>
      </c>
      <c r="H9" s="11">
        <f>Geral!J28</f>
        <v>253.24059706137166</v>
      </c>
      <c r="I9" s="11">
        <f>Geral!N28</f>
        <v>16.516658257650064</v>
      </c>
    </row>
    <row r="10" spans="1:9" x14ac:dyDescent="0.25">
      <c r="A10" s="46"/>
      <c r="B10" s="46"/>
      <c r="C10" s="46"/>
      <c r="D10" s="46"/>
      <c r="E10" s="46"/>
      <c r="F10" s="46"/>
      <c r="G10" s="46"/>
      <c r="H10" s="46"/>
      <c r="I10" s="46"/>
    </row>
    <row r="11" spans="1:9" x14ac:dyDescent="0.25">
      <c r="A11" s="46"/>
      <c r="B11" s="46"/>
      <c r="C11" s="46"/>
      <c r="D11" s="46"/>
      <c r="E11" s="46"/>
      <c r="F11" s="46"/>
      <c r="G11" s="46"/>
      <c r="H11" s="46"/>
      <c r="I11" s="46"/>
    </row>
    <row r="12" spans="1:9" x14ac:dyDescent="0.25">
      <c r="A12" s="46"/>
      <c r="B12" s="46"/>
      <c r="C12" s="46"/>
      <c r="D12" s="46"/>
      <c r="E12" s="46"/>
      <c r="F12" s="46"/>
      <c r="G12" s="46"/>
      <c r="H12" s="46"/>
      <c r="I12" s="46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2"/>
  <sheetViews>
    <sheetView workbookViewId="0"/>
  </sheetViews>
  <sheetFormatPr defaultColWidth="12.6640625" defaultRowHeight="15.75" customHeight="1" x14ac:dyDescent="0.25"/>
  <sheetData>
    <row r="1" spans="1:9" x14ac:dyDescent="0.25">
      <c r="A1" s="74">
        <v>4096</v>
      </c>
      <c r="B1" s="75"/>
      <c r="C1" s="75"/>
      <c r="D1" s="75"/>
      <c r="E1" s="75"/>
      <c r="F1" s="75"/>
      <c r="G1" s="75"/>
      <c r="H1" s="75"/>
      <c r="I1" s="76"/>
    </row>
    <row r="2" spans="1:9" x14ac:dyDescent="0.25">
      <c r="A2" s="30"/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</row>
    <row r="3" spans="1:9" x14ac:dyDescent="0.25">
      <c r="A3" s="4">
        <v>1</v>
      </c>
      <c r="B3" s="10" t="e">
        <f>Geral!#REF!</f>
        <v>#REF!</v>
      </c>
      <c r="C3" s="11">
        <f>Geral!G4</f>
        <v>1907777</v>
      </c>
      <c r="D3" s="11">
        <f>Geral!K4</f>
        <v>1058913</v>
      </c>
      <c r="E3" s="11">
        <f>Geral!O4</f>
        <v>1095775</v>
      </c>
      <c r="F3" s="11">
        <f>Geral!C18</f>
        <v>1220196</v>
      </c>
      <c r="G3" s="11">
        <f>Geral!G18</f>
        <v>0</v>
      </c>
      <c r="H3" s="11">
        <f>Geral!K18</f>
        <v>73191</v>
      </c>
      <c r="I3" s="11">
        <f>Geral!O18</f>
        <v>16355</v>
      </c>
    </row>
    <row r="4" spans="1:9" x14ac:dyDescent="0.25">
      <c r="A4" s="4">
        <v>2</v>
      </c>
      <c r="B4" s="10" t="e">
        <f>Geral!#REF!</f>
        <v>#REF!</v>
      </c>
      <c r="C4" s="11">
        <f>Geral!G5</f>
        <v>1971415</v>
      </c>
      <c r="D4" s="11">
        <f>Geral!K5</f>
        <v>1057824</v>
      </c>
      <c r="E4" s="11">
        <f>Geral!O5</f>
        <v>1197617</v>
      </c>
      <c r="F4" s="11">
        <f>Geral!C19</f>
        <v>1318683</v>
      </c>
      <c r="G4" s="11">
        <f>Geral!G19</f>
        <v>423920</v>
      </c>
      <c r="H4" s="11">
        <f>Geral!K19</f>
        <v>83617</v>
      </c>
      <c r="I4" s="11">
        <f>Geral!O19</f>
        <v>16319</v>
      </c>
    </row>
    <row r="5" spans="1:9" x14ac:dyDescent="0.25">
      <c r="A5" s="4">
        <v>3</v>
      </c>
      <c r="B5" s="10" t="e">
        <f>Geral!#REF!</f>
        <v>#REF!</v>
      </c>
      <c r="C5" s="11">
        <f>Geral!G6</f>
        <v>1810759</v>
      </c>
      <c r="D5" s="11">
        <f>Geral!K6</f>
        <v>992701</v>
      </c>
      <c r="E5" s="11">
        <f>Geral!O6</f>
        <v>1190066</v>
      </c>
      <c r="F5" s="11">
        <f>Geral!C20</f>
        <v>1235406</v>
      </c>
      <c r="G5" s="11">
        <f>Geral!G20</f>
        <v>394891</v>
      </c>
      <c r="H5" s="11">
        <f>Geral!K20</f>
        <v>81576</v>
      </c>
      <c r="I5" s="11">
        <f>Geral!O20</f>
        <v>16346</v>
      </c>
    </row>
    <row r="6" spans="1:9" x14ac:dyDescent="0.25">
      <c r="A6" s="4">
        <v>4</v>
      </c>
      <c r="B6" s="10" t="e">
        <f>Geral!#REF!</f>
        <v>#REF!</v>
      </c>
      <c r="C6" s="11">
        <f>Geral!G7</f>
        <v>1928703</v>
      </c>
      <c r="D6" s="11">
        <f>Geral!K7</f>
        <v>1072782</v>
      </c>
      <c r="E6" s="11">
        <f>Geral!O7</f>
        <v>1217692</v>
      </c>
      <c r="F6" s="11">
        <f>Geral!C21</f>
        <v>1263288</v>
      </c>
      <c r="G6" s="11">
        <f>Geral!G21</f>
        <v>413081</v>
      </c>
      <c r="H6" s="11">
        <f>Geral!K21</f>
        <v>82369</v>
      </c>
      <c r="I6" s="11">
        <f>Geral!O21</f>
        <v>16543</v>
      </c>
    </row>
    <row r="7" spans="1:9" x14ac:dyDescent="0.25">
      <c r="A7" s="4">
        <v>5</v>
      </c>
      <c r="B7" s="45"/>
      <c r="C7" s="11">
        <f>Geral!G8</f>
        <v>1931370</v>
      </c>
      <c r="D7" s="11">
        <f>Geral!K8</f>
        <v>1053966</v>
      </c>
      <c r="E7" s="11">
        <f>Geral!O8</f>
        <v>1154419</v>
      </c>
      <c r="F7" s="11">
        <f>Geral!C22</f>
        <v>1287079</v>
      </c>
      <c r="G7" s="11">
        <f>Geral!G22</f>
        <v>397725</v>
      </c>
      <c r="H7" s="11">
        <f>Geral!K22</f>
        <v>86251</v>
      </c>
      <c r="I7" s="11">
        <f>Geral!O22</f>
        <v>15745</v>
      </c>
    </row>
    <row r="8" spans="1:9" x14ac:dyDescent="0.25">
      <c r="A8" s="4" t="s">
        <v>12</v>
      </c>
      <c r="B8" s="11" t="e">
        <f>Geral!#REF!</f>
        <v>#REF!</v>
      </c>
      <c r="C8" s="11">
        <f>Geral!G10</f>
        <v>1910004.8</v>
      </c>
      <c r="D8" s="11">
        <f>Geral!K10</f>
        <v>1047237.2</v>
      </c>
      <c r="E8" s="11">
        <f>Geral!O10</f>
        <v>1171113.8</v>
      </c>
      <c r="F8" s="11">
        <f>Geral!C24</f>
        <v>1264930.3999999999</v>
      </c>
      <c r="G8" s="11">
        <f>Geral!G24</f>
        <v>407404.25</v>
      </c>
      <c r="H8" s="11">
        <f>Geral!K24</f>
        <v>81400.800000000003</v>
      </c>
      <c r="I8" s="11">
        <f>Geral!O24</f>
        <v>16261.6</v>
      </c>
    </row>
    <row r="9" spans="1:9" x14ac:dyDescent="0.25">
      <c r="A9" s="41" t="s">
        <v>37</v>
      </c>
      <c r="B9" s="42"/>
      <c r="C9" s="43">
        <f>Geral!G14</f>
        <v>53725.225041501682</v>
      </c>
      <c r="D9" s="43">
        <f>Geral!K14</f>
        <v>28001.483199287853</v>
      </c>
      <c r="E9" s="43">
        <f>Geral!O14</f>
        <v>42862.070278510815</v>
      </c>
      <c r="F9" s="43">
        <f>Geral!C28</f>
        <v>35370.769585068403</v>
      </c>
      <c r="G9" s="43">
        <f>Geral!G28</f>
        <v>11782.028632094729</v>
      </c>
      <c r="H9" s="43">
        <f>Geral!K28</f>
        <v>4400.1114713152438</v>
      </c>
      <c r="I9" s="43">
        <f>Geral!O28</f>
        <v>270.26031895193194</v>
      </c>
    </row>
    <row r="10" spans="1:9" x14ac:dyDescent="0.25">
      <c r="A10" s="47"/>
      <c r="B10" s="48"/>
      <c r="C10" s="48"/>
      <c r="D10" s="48"/>
      <c r="E10" s="48"/>
      <c r="F10" s="48"/>
      <c r="G10" s="48"/>
      <c r="H10" s="48"/>
      <c r="I10" s="48"/>
    </row>
    <row r="11" spans="1:9" x14ac:dyDescent="0.25">
      <c r="A11" s="4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46"/>
      <c r="B12" s="16"/>
      <c r="C12" s="16"/>
      <c r="D12" s="16"/>
      <c r="E12" s="16"/>
      <c r="F12" s="16"/>
      <c r="G12" s="16"/>
      <c r="H12" s="16"/>
      <c r="I12" s="16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2"/>
  <sheetViews>
    <sheetView workbookViewId="0"/>
  </sheetViews>
  <sheetFormatPr defaultColWidth="12.6640625" defaultRowHeight="15.75" customHeight="1" x14ac:dyDescent="0.25"/>
  <sheetData>
    <row r="1" spans="1:9" x14ac:dyDescent="0.25">
      <c r="A1" s="74">
        <v>8192</v>
      </c>
      <c r="B1" s="75"/>
      <c r="C1" s="75"/>
      <c r="D1" s="75"/>
      <c r="E1" s="75"/>
      <c r="F1" s="75"/>
      <c r="G1" s="75"/>
      <c r="H1" s="75"/>
      <c r="I1" s="76"/>
    </row>
    <row r="2" spans="1:9" x14ac:dyDescent="0.25">
      <c r="A2" s="30"/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</row>
    <row r="3" spans="1:9" x14ac:dyDescent="0.25">
      <c r="A3" s="4">
        <v>1</v>
      </c>
      <c r="B3" s="10" t="e">
        <f>Geral!#REF!</f>
        <v>#REF!</v>
      </c>
      <c r="C3" s="11">
        <f>Geral!H4</f>
        <v>18763025</v>
      </c>
      <c r="D3" s="11">
        <f>Geral!L4</f>
        <v>17593302</v>
      </c>
      <c r="E3" s="11">
        <f>Geral!P4</f>
        <v>19112853</v>
      </c>
      <c r="F3" s="11">
        <f>Geral!D18</f>
        <v>17629741</v>
      </c>
      <c r="G3" s="11">
        <f>Geral!H18</f>
        <v>4192734</v>
      </c>
      <c r="H3" s="11">
        <f>Geral!L18</f>
        <v>0</v>
      </c>
      <c r="I3" s="11">
        <f>Geral!P18</f>
        <v>135828</v>
      </c>
    </row>
    <row r="4" spans="1:9" x14ac:dyDescent="0.25">
      <c r="A4" s="4">
        <v>2</v>
      </c>
      <c r="B4" s="10" t="e">
        <f>Geral!#REF!</f>
        <v>#REF!</v>
      </c>
      <c r="C4" s="11">
        <f>Geral!H5</f>
        <v>16310377</v>
      </c>
      <c r="D4" s="11">
        <f>Geral!L5</f>
        <v>14117981</v>
      </c>
      <c r="E4" s="11">
        <f>Geral!P5</f>
        <v>17760482</v>
      </c>
      <c r="F4" s="11">
        <f>Geral!D19</f>
        <v>12239479</v>
      </c>
      <c r="G4" s="11">
        <f>Geral!H19</f>
        <v>4255367</v>
      </c>
      <c r="H4" s="11">
        <f>Geral!L19</f>
        <v>828697</v>
      </c>
      <c r="I4" s="11">
        <f>Geral!P19</f>
        <v>136126</v>
      </c>
    </row>
    <row r="5" spans="1:9" x14ac:dyDescent="0.25">
      <c r="A5" s="4">
        <v>3</v>
      </c>
      <c r="B5" s="10" t="e">
        <f>Geral!#REF!</f>
        <v>#REF!</v>
      </c>
      <c r="C5" s="11">
        <f>Geral!H6</f>
        <v>22456861</v>
      </c>
      <c r="D5" s="11">
        <f>Geral!L6</f>
        <v>11413551</v>
      </c>
      <c r="E5" s="11">
        <f>Geral!P6</f>
        <v>18225285</v>
      </c>
      <c r="F5" s="11">
        <f>Geral!D20</f>
        <v>19164206</v>
      </c>
      <c r="G5" s="11">
        <f>Geral!H20</f>
        <v>4001220</v>
      </c>
      <c r="H5" s="11">
        <f>Geral!L20</f>
        <v>837992</v>
      </c>
      <c r="I5" s="11">
        <f>Geral!P20</f>
        <v>139721</v>
      </c>
    </row>
    <row r="6" spans="1:9" x14ac:dyDescent="0.25">
      <c r="A6" s="4">
        <v>4</v>
      </c>
      <c r="B6" s="10" t="e">
        <f>Geral!#REF!</f>
        <v>#REF!</v>
      </c>
      <c r="C6" s="11">
        <f>Geral!H7</f>
        <v>16521126</v>
      </c>
      <c r="D6" s="11">
        <f>Geral!L7</f>
        <v>11982753</v>
      </c>
      <c r="E6" s="11">
        <f>Geral!P7</f>
        <v>12321265</v>
      </c>
      <c r="F6" s="11">
        <f>Geral!D21</f>
        <v>11995921</v>
      </c>
      <c r="G6" s="11">
        <f>Geral!H21</f>
        <v>4357608</v>
      </c>
      <c r="H6" s="11">
        <f>Geral!L21</f>
        <v>862885</v>
      </c>
      <c r="I6" s="11">
        <f>Geral!P21</f>
        <v>134489</v>
      </c>
    </row>
    <row r="7" spans="1:9" x14ac:dyDescent="0.25">
      <c r="A7" s="4">
        <v>5</v>
      </c>
      <c r="B7" s="45"/>
      <c r="C7" s="11">
        <f>Geral!H8</f>
        <v>22134401</v>
      </c>
      <c r="D7" s="11">
        <f>Geral!L8</f>
        <v>17918734</v>
      </c>
      <c r="E7" s="11">
        <f>Geral!P8</f>
        <v>12877481</v>
      </c>
      <c r="F7" s="11">
        <f>Geral!D22</f>
        <v>14761378</v>
      </c>
      <c r="G7" s="11">
        <f>Geral!H22</f>
        <v>4067317</v>
      </c>
      <c r="H7" s="11">
        <f>Geral!L22</f>
        <v>836829</v>
      </c>
      <c r="I7" s="11">
        <f>Geral!P22</f>
        <v>134732</v>
      </c>
    </row>
    <row r="8" spans="1:9" x14ac:dyDescent="0.25">
      <c r="A8" s="4" t="s">
        <v>12</v>
      </c>
      <c r="B8" s="49" t="e">
        <f>Geral!#REF!</f>
        <v>#REF!</v>
      </c>
      <c r="C8" s="11">
        <f>Geral!H10</f>
        <v>19237158</v>
      </c>
      <c r="D8" s="11">
        <f>Geral!L10</f>
        <v>14605264.199999999</v>
      </c>
      <c r="E8" s="11">
        <f>Geral!P10</f>
        <v>16059473.199999999</v>
      </c>
      <c r="F8" s="11">
        <f>Geral!D24</f>
        <v>15158145</v>
      </c>
      <c r="G8" s="11">
        <f>Geral!H24</f>
        <v>4174849.2</v>
      </c>
      <c r="H8" s="11">
        <f>Geral!L24</f>
        <v>841600.75</v>
      </c>
      <c r="I8" s="11">
        <f>Geral!P24</f>
        <v>136179.20000000001</v>
      </c>
    </row>
    <row r="9" spans="1:9" x14ac:dyDescent="0.25">
      <c r="A9" s="41" t="s">
        <v>37</v>
      </c>
      <c r="B9" s="42"/>
      <c r="C9" s="43">
        <f>Geral!H14</f>
        <v>2643035.503277699</v>
      </c>
      <c r="D9" s="43">
        <f>Geral!L14</f>
        <v>2727984.4234131104</v>
      </c>
      <c r="E9" s="43">
        <f>Geral!P14</f>
        <v>2863793.805466895</v>
      </c>
      <c r="F9" s="43">
        <f>Geral!D28</f>
        <v>2857726.6286668498</v>
      </c>
      <c r="G9" s="43">
        <f>Geral!H28</f>
        <v>127995.33920795711</v>
      </c>
      <c r="H9" s="43">
        <f>Geral!L28</f>
        <v>12799.597032231131</v>
      </c>
      <c r="I9" s="43">
        <f>Geral!P28</f>
        <v>1877.3216453234645</v>
      </c>
    </row>
    <row r="10" spans="1:9" x14ac:dyDescent="0.25">
      <c r="A10" s="47"/>
      <c r="B10" s="47"/>
      <c r="C10" s="47"/>
      <c r="D10" s="47"/>
      <c r="E10" s="47"/>
      <c r="F10" s="47"/>
      <c r="G10" s="47"/>
      <c r="H10" s="47"/>
      <c r="I10" s="47"/>
    </row>
    <row r="11" spans="1:9" x14ac:dyDescent="0.25">
      <c r="A11" s="46"/>
      <c r="B11" s="46"/>
      <c r="C11" s="46"/>
      <c r="D11" s="46"/>
      <c r="E11" s="46"/>
      <c r="F11" s="46"/>
      <c r="G11" s="46"/>
      <c r="H11" s="46"/>
      <c r="I11" s="46"/>
    </row>
    <row r="12" spans="1:9" x14ac:dyDescent="0.25">
      <c r="A12" s="46"/>
      <c r="B12" s="46"/>
      <c r="C12" s="46"/>
      <c r="D12" s="46"/>
      <c r="E12" s="46"/>
      <c r="F12" s="46"/>
      <c r="G12" s="46"/>
      <c r="H12" s="46"/>
      <c r="I12" s="46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Min</vt:lpstr>
      <vt:lpstr>1024</vt:lpstr>
      <vt:lpstr>2048</vt:lpstr>
      <vt:lpstr>4096</vt:lpstr>
      <vt:lpstr>8192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souza</cp:lastModifiedBy>
  <dcterms:modified xsi:type="dcterms:W3CDTF">2024-06-06T12:33:34Z</dcterms:modified>
</cp:coreProperties>
</file>