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das\Desktop\projetos cnc\pendrive\muxarabi\anteriores 2020\bagunça\blocos gaveteiro\"/>
    </mc:Choice>
  </mc:AlternateContent>
  <bookViews>
    <workbookView xWindow="0" yWindow="0" windowWidth="20400" windowHeight="7755" activeTab="3"/>
  </bookViews>
  <sheets>
    <sheet name="menu" sheetId="3" r:id="rId1"/>
    <sheet name="gavetas" sheetId="1" r:id="rId2"/>
    <sheet name="estrutura" sheetId="2" r:id="rId3"/>
    <sheet name="lista de cort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E9" i="4"/>
  <c r="D9" i="4"/>
  <c r="C9" i="4"/>
  <c r="F8" i="4"/>
  <c r="E8" i="4"/>
  <c r="D8" i="4"/>
  <c r="C6" i="4"/>
  <c r="C7" i="4"/>
  <c r="C8" i="4"/>
  <c r="F7" i="4"/>
  <c r="E7" i="4"/>
  <c r="D7" i="4"/>
  <c r="F6" i="4"/>
  <c r="E6" i="4"/>
  <c r="D6" i="4"/>
  <c r="F38" i="2"/>
  <c r="F37" i="2"/>
  <c r="F20" i="2"/>
  <c r="F19" i="2"/>
  <c r="F14" i="2"/>
  <c r="F13" i="2"/>
  <c r="I14" i="2"/>
  <c r="I13" i="2"/>
  <c r="B4" i="2" l="1"/>
  <c r="K20" i="2" s="1"/>
  <c r="K24" i="2" s="1"/>
  <c r="K28" i="2" s="1"/>
  <c r="K32" i="2" s="1"/>
  <c r="B6" i="2"/>
  <c r="B5" i="2"/>
  <c r="B6" i="1"/>
  <c r="B4" i="1"/>
  <c r="K40" i="2"/>
  <c r="K36" i="2"/>
  <c r="K13" i="2"/>
  <c r="K14" i="2"/>
  <c r="K8" i="2" l="1"/>
  <c r="K4" i="2"/>
  <c r="J5" i="2"/>
  <c r="J8" i="2" s="1"/>
  <c r="J9" i="2" s="1"/>
  <c r="J13" i="2" s="1"/>
  <c r="G5" i="2"/>
  <c r="G4" i="2"/>
  <c r="K5" i="2" s="1"/>
  <c r="F32" i="1"/>
  <c r="F28" i="1"/>
  <c r="G25" i="1"/>
  <c r="O13" i="1"/>
  <c r="O14" i="1" s="1"/>
  <c r="O19" i="1" s="1"/>
  <c r="J19" i="2" s="1"/>
  <c r="J20" i="2" s="1"/>
  <c r="J23" i="2" s="1"/>
  <c r="J24" i="2" s="1"/>
  <c r="O8" i="1"/>
  <c r="O9" i="1" s="1"/>
  <c r="O4" i="1" s="1"/>
  <c r="P4" i="1"/>
  <c r="P8" i="1"/>
  <c r="G19" i="1"/>
  <c r="G14" i="1"/>
  <c r="H4" i="1"/>
  <c r="G4" i="1"/>
  <c r="G9" i="1" s="1"/>
  <c r="J14" i="2" l="1"/>
  <c r="M13" i="2"/>
  <c r="K9" i="2"/>
  <c r="M4" i="2"/>
  <c r="O18" i="1"/>
  <c r="M23" i="2"/>
  <c r="J27" i="2"/>
  <c r="O3" i="1"/>
  <c r="R3" i="1" s="1"/>
  <c r="M19" i="2"/>
  <c r="M8" i="2"/>
  <c r="P9" i="1"/>
  <c r="J3" i="1"/>
  <c r="H8" i="1"/>
  <c r="J28" i="2" l="1"/>
  <c r="J31" i="2" s="1"/>
  <c r="P13" i="1"/>
  <c r="P14" i="1"/>
  <c r="R8" i="1"/>
  <c r="O23" i="1" s="1"/>
  <c r="H9" i="1"/>
  <c r="H14" i="1" s="1"/>
  <c r="H19" i="1" s="1"/>
  <c r="M27" i="2" l="1"/>
  <c r="J32" i="2"/>
  <c r="J35" i="2" s="1"/>
  <c r="P18" i="1"/>
  <c r="P19" i="1"/>
  <c r="R13" i="1"/>
  <c r="J8" i="1"/>
  <c r="H13" i="1"/>
  <c r="M31" i="2" l="1"/>
  <c r="J36" i="2"/>
  <c r="J39" i="2" s="1"/>
  <c r="R18" i="1"/>
  <c r="O22" i="1" s="1"/>
  <c r="R28" i="1" s="1"/>
  <c r="J13" i="1"/>
  <c r="H18" i="1"/>
  <c r="J40" i="2" l="1"/>
  <c r="M39" i="2" s="1"/>
  <c r="M35" i="2"/>
  <c r="J18" i="1"/>
  <c r="J28" i="1" s="1"/>
  <c r="I36" i="1" s="1"/>
  <c r="A2" i="1" s="1"/>
  <c r="I43" i="2" l="1"/>
  <c r="A2" i="2" s="1"/>
  <c r="P5" i="3" s="1"/>
</calcChain>
</file>

<file path=xl/sharedStrings.xml><?xml version="1.0" encoding="utf-8"?>
<sst xmlns="http://schemas.openxmlformats.org/spreadsheetml/2006/main" count="210" uniqueCount="52">
  <si>
    <t>medida gaveta</t>
  </si>
  <si>
    <t>1º canto</t>
  </si>
  <si>
    <t>2º canto</t>
  </si>
  <si>
    <t>x</t>
  </si>
  <si>
    <t>y</t>
  </si>
  <si>
    <t>,</t>
  </si>
  <si>
    <t>;</t>
  </si>
  <si>
    <t>espessura ferramenta</t>
  </si>
  <si>
    <t>mm</t>
  </si>
  <si>
    <t>rect;</t>
  </si>
  <si>
    <t>rect</t>
  </si>
  <si>
    <t>;tn</t>
  </si>
  <si>
    <t>;rect</t>
  </si>
  <si>
    <t>largura</t>
  </si>
  <si>
    <t xml:space="preserve">altura </t>
  </si>
  <si>
    <t>profundidade</t>
  </si>
  <si>
    <t>l1</t>
  </si>
  <si>
    <t>l2</t>
  </si>
  <si>
    <t>l3</t>
  </si>
  <si>
    <t>l4</t>
  </si>
  <si>
    <t>ultimo y = 6 de folga</t>
  </si>
  <si>
    <t>mv</t>
  </si>
  <si>
    <t>s</t>
  </si>
  <si>
    <t>a</t>
  </si>
  <si>
    <t>codigo</t>
  </si>
  <si>
    <t>lateral da estrutura</t>
  </si>
  <si>
    <t>link com gaveta</t>
  </si>
  <si>
    <t>altura</t>
  </si>
  <si>
    <t>2 peças</t>
  </si>
  <si>
    <t>retangulo</t>
  </si>
  <si>
    <t>MM</t>
  </si>
  <si>
    <t>CODIGO</t>
  </si>
  <si>
    <t>tampo</t>
  </si>
  <si>
    <t>travas 70mm</t>
  </si>
  <si>
    <t>frentinha 35mm</t>
  </si>
  <si>
    <t xml:space="preserve">quantidade </t>
  </si>
  <si>
    <t xml:space="preserve">descrição </t>
  </si>
  <si>
    <t xml:space="preserve">comprimento </t>
  </si>
  <si>
    <t xml:space="preserve">largura </t>
  </si>
  <si>
    <t xml:space="preserve">espessura </t>
  </si>
  <si>
    <t xml:space="preserve">material </t>
  </si>
  <si>
    <t xml:space="preserve">Item </t>
  </si>
  <si>
    <t xml:space="preserve">Estrutura </t>
  </si>
  <si>
    <t>1.1</t>
  </si>
  <si>
    <t>15mm</t>
  </si>
  <si>
    <t xml:space="preserve">mdf branco 2 f </t>
  </si>
  <si>
    <t>1.2</t>
  </si>
  <si>
    <t>1.3</t>
  </si>
  <si>
    <t>1.4</t>
  </si>
  <si>
    <t>gavetas</t>
  </si>
  <si>
    <t>check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</si>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</sst>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90">
        <stop position="0">
          <color rgb="FFFFFFFF"/>
        </stop>
        <stop position="1">
          <color theme="0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4" borderId="0" xfId="0" applyFill="1"/>
    <xf numFmtId="0" fontId="1" fillId="4" borderId="0" xfId="0" applyFont="1" applyFill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0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 applyBorder="1"/>
    <xf numFmtId="0" fontId="4" fillId="3" borderId="0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3" borderId="14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top" wrapText="1"/>
    </xf>
    <xf numFmtId="0" fontId="4" fillId="3" borderId="17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8" borderId="0" xfId="0" applyFill="1"/>
    <xf numFmtId="0" fontId="5" fillId="9" borderId="0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1" xfId="0" applyFont="1" applyFill="1" applyBorder="1"/>
    <xf numFmtId="0" fontId="5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66675</xdr:colOff>
      <xdr:row>24</xdr:row>
      <xdr:rowOff>9525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53075" cy="460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8"/>
  <sheetViews>
    <sheetView topLeftCell="A3" workbookViewId="0">
      <selection activeCell="O17" sqref="O17"/>
    </sheetView>
  </sheetViews>
  <sheetFormatPr defaultRowHeight="15" x14ac:dyDescent="0.25"/>
  <sheetData>
    <row r="2" spans="10:22" x14ac:dyDescent="0.25">
      <c r="J2" s="9"/>
      <c r="K2" s="9"/>
      <c r="L2" s="9"/>
      <c r="M2" s="9"/>
      <c r="N2" s="9"/>
      <c r="O2" s="9"/>
      <c r="P2" s="9"/>
    </row>
    <row r="3" spans="10:22" x14ac:dyDescent="0.25">
      <c r="J3" s="9"/>
      <c r="K3" s="9"/>
      <c r="L3" s="9"/>
      <c r="M3" s="9"/>
      <c r="N3" s="9"/>
      <c r="O3" s="9"/>
      <c r="P3" s="9"/>
      <c r="Q3" s="9" t="s">
        <v>31</v>
      </c>
      <c r="R3" s="9"/>
      <c r="S3" s="9"/>
      <c r="T3" s="9"/>
      <c r="U3" s="9"/>
      <c r="V3" s="9"/>
    </row>
    <row r="4" spans="10:22" ht="15.75" thickBot="1" x14ac:dyDescent="0.3">
      <c r="J4" s="21">
        <v>650</v>
      </c>
      <c r="K4" s="21"/>
      <c r="L4" s="21"/>
      <c r="M4" s="9"/>
      <c r="N4" s="9"/>
      <c r="O4" s="9"/>
      <c r="P4" s="9"/>
      <c r="Q4" s="9"/>
      <c r="R4" s="9"/>
      <c r="S4" s="9"/>
      <c r="T4" s="9"/>
      <c r="U4" s="9"/>
      <c r="V4" s="9"/>
    </row>
    <row r="5" spans="10:22" ht="15" customHeight="1" x14ac:dyDescent="0.25">
      <c r="J5" s="21"/>
      <c r="K5" s="21"/>
      <c r="L5" s="21"/>
      <c r="M5" s="9" t="s">
        <v>30</v>
      </c>
      <c r="N5" s="9"/>
      <c r="O5" s="9"/>
      <c r="P5" s="32" t="str">
        <f>CONCATENATE(gavetas!A2,menu!U5,estrutura!A2)</f>
        <v>rect;0,0;450,120;rect;0,126;450,246;rect;0,252;450,372;rect;0,378;450,498;tnrect;456,0;906,120;rect;456,126;906,246;rect;456,252;906,372;rect;456,378;906,498;sa;mv;0,0;0,504;tn;rect;0,1008;450,1643;rect;456,1008;906,1643;rect;912,1008;1362,1458;rect;912,0;982,450;rect;988,0;1058,450;rect;1064,0;1134,450;rect;1140,0;1210,450;rect;1216,0;1251,650;rect;1257,0;1292,650</v>
      </c>
      <c r="Q5" s="33"/>
      <c r="R5" s="33"/>
      <c r="S5" s="33"/>
      <c r="T5" s="34"/>
      <c r="U5" s="9" t="s">
        <v>6</v>
      </c>
      <c r="V5" s="9"/>
    </row>
    <row r="6" spans="10:22" x14ac:dyDescent="0.25">
      <c r="J6" s="9"/>
      <c r="K6" s="9"/>
      <c r="L6" s="9"/>
      <c r="M6" s="9"/>
      <c r="N6" s="9"/>
      <c r="O6" s="9"/>
      <c r="P6" s="35"/>
      <c r="Q6" s="36"/>
      <c r="R6" s="36"/>
      <c r="S6" s="36"/>
      <c r="T6" s="37"/>
      <c r="U6" s="9"/>
      <c r="V6" s="9"/>
    </row>
    <row r="7" spans="10:22" x14ac:dyDescent="0.25">
      <c r="J7" s="9"/>
      <c r="K7" s="9"/>
      <c r="L7" s="9"/>
      <c r="M7" s="9"/>
      <c r="N7" s="9"/>
      <c r="O7" s="9"/>
      <c r="P7" s="35"/>
      <c r="Q7" s="36"/>
      <c r="R7" s="36"/>
      <c r="S7" s="36"/>
      <c r="T7" s="37"/>
      <c r="U7" s="9"/>
      <c r="V7" s="9"/>
    </row>
    <row r="8" spans="10:22" x14ac:dyDescent="0.25">
      <c r="J8" s="9"/>
      <c r="K8" s="9"/>
      <c r="L8" s="9"/>
      <c r="M8" s="9"/>
      <c r="N8" s="9"/>
      <c r="O8" s="9"/>
      <c r="P8" s="35"/>
      <c r="Q8" s="36"/>
      <c r="R8" s="36"/>
      <c r="S8" s="36"/>
      <c r="T8" s="37"/>
      <c r="U8" s="9"/>
      <c r="V8" s="9"/>
    </row>
    <row r="9" spans="10:22" ht="15.75" thickBot="1" x14ac:dyDescent="0.3">
      <c r="J9" s="9"/>
      <c r="K9" s="9"/>
      <c r="L9" s="9"/>
      <c r="M9" s="9"/>
      <c r="N9" s="9"/>
      <c r="O9" s="9"/>
      <c r="P9" s="38"/>
      <c r="Q9" s="39"/>
      <c r="R9" s="39"/>
      <c r="S9" s="39"/>
      <c r="T9" s="40"/>
      <c r="U9" s="9"/>
      <c r="V9" s="9"/>
    </row>
    <row r="10" spans="10:22" x14ac:dyDescent="0.25">
      <c r="J10" s="9"/>
      <c r="K10" s="9"/>
      <c r="L10" s="9"/>
      <c r="M10" s="9"/>
      <c r="N10" s="9"/>
      <c r="O10" s="9"/>
      <c r="P10" s="20"/>
      <c r="Q10" s="20"/>
      <c r="R10" s="20"/>
      <c r="S10" s="20"/>
      <c r="T10" s="20"/>
      <c r="U10" s="9"/>
      <c r="V10" s="9"/>
    </row>
    <row r="11" spans="10:22" x14ac:dyDescent="0.25"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0:22" x14ac:dyDescent="0.25"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0:22" x14ac:dyDescent="0.25"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0:22" x14ac:dyDescent="0.25"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0:22" ht="15" customHeight="1" x14ac:dyDescent="0.25">
      <c r="J15" s="22">
        <v>450</v>
      </c>
      <c r="K15" s="23"/>
      <c r="L15" s="24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0:22" ht="15" customHeight="1" x14ac:dyDescent="0.25">
      <c r="J16" s="25"/>
      <c r="K16" s="26"/>
      <c r="L16" s="27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J17" s="28"/>
      <c r="K17" s="29"/>
      <c r="L17" s="30"/>
      <c r="M17" s="9" t="s">
        <v>30</v>
      </c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J21" s="31">
        <v>450</v>
      </c>
      <c r="K21" s="31"/>
      <c r="L21" s="31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J22" s="31"/>
      <c r="K22" s="31"/>
      <c r="L22" s="31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J23" s="31"/>
      <c r="K23" s="31"/>
      <c r="L23" s="31"/>
      <c r="M23" s="9" t="s">
        <v>30</v>
      </c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</sheetData>
  <mergeCells count="4">
    <mergeCell ref="J4:L5"/>
    <mergeCell ref="J15:L17"/>
    <mergeCell ref="J21:L23"/>
    <mergeCell ref="P5:T9"/>
  </mergeCells>
  <pageMargins left="0.511811024" right="0.511811024" top="0.78740157499999996" bottom="0.78740157499999996" header="0.31496062000000002" footer="0.31496062000000002"/>
  <pageSetup paperSize="128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I21" sqref="I21"/>
    </sheetView>
  </sheetViews>
  <sheetFormatPr defaultRowHeight="15" x14ac:dyDescent="0.25"/>
  <cols>
    <col min="1" max="1" width="14.140625" bestFit="1" customWidth="1"/>
    <col min="6" max="6" width="20.5703125" bestFit="1" customWidth="1"/>
    <col min="12" max="12" width="1.85546875" style="3" customWidth="1"/>
  </cols>
  <sheetData>
    <row r="1" spans="1:18" x14ac:dyDescent="0.25">
      <c r="A1" t="s">
        <v>7</v>
      </c>
      <c r="C1">
        <v>6</v>
      </c>
      <c r="D1" t="s">
        <v>8</v>
      </c>
    </row>
    <row r="2" spans="1:18" ht="16.5" customHeight="1" x14ac:dyDescent="0.25">
      <c r="A2" s="6" t="str">
        <f>I36</f>
        <v>rect;0,0;450,120;rect;0,126;450,246;rect;0,252;450,372;rect;0,378;450,498;tnrect;456,0;906,120;rect;456,126;906,246;rect;456,252;906,372;rect;456,378;906,498;sa;mv;0,0;0,504;tn</v>
      </c>
      <c r="B2" t="s">
        <v>24</v>
      </c>
      <c r="F2" s="1"/>
      <c r="G2" s="1" t="s">
        <v>3</v>
      </c>
      <c r="H2" s="1" t="s">
        <v>4</v>
      </c>
      <c r="J2" t="s">
        <v>10</v>
      </c>
      <c r="N2" s="1"/>
      <c r="O2" s="1" t="s">
        <v>3</v>
      </c>
      <c r="P2" s="1" t="s">
        <v>4</v>
      </c>
      <c r="R2" t="s">
        <v>10</v>
      </c>
    </row>
    <row r="3" spans="1:18" x14ac:dyDescent="0.25">
      <c r="A3" t="s">
        <v>0</v>
      </c>
      <c r="E3" s="41" t="s">
        <v>16</v>
      </c>
      <c r="F3" s="1" t="s">
        <v>1</v>
      </c>
      <c r="G3" s="1">
        <v>0</v>
      </c>
      <c r="H3" s="1">
        <v>0</v>
      </c>
      <c r="I3" t="s">
        <v>5</v>
      </c>
      <c r="J3" t="str">
        <f>CONCATENATE(J2,I4,G3,I3,H3,I4,G4,I3,H4)</f>
        <v>rect;0,0;450,120</v>
      </c>
      <c r="M3" s="41" t="s">
        <v>19</v>
      </c>
      <c r="N3" s="1" t="s">
        <v>1</v>
      </c>
      <c r="O3" s="1">
        <f>G4+H16</f>
        <v>456</v>
      </c>
      <c r="P3" s="1">
        <v>0</v>
      </c>
      <c r="Q3" t="s">
        <v>5</v>
      </c>
      <c r="R3" t="str">
        <f>CONCATENATE(R2,Q4,O3,Q3,P3,Q4,O4,Q3,P4)</f>
        <v>rect;456,0;906,120</v>
      </c>
    </row>
    <row r="4" spans="1:18" x14ac:dyDescent="0.25">
      <c r="A4" s="8" t="s">
        <v>13</v>
      </c>
      <c r="B4" s="7">
        <f>menu!J21</f>
        <v>450</v>
      </c>
      <c r="C4" s="1" t="s">
        <v>8</v>
      </c>
      <c r="E4" s="41"/>
      <c r="F4" s="1" t="s">
        <v>2</v>
      </c>
      <c r="G4" s="1">
        <f>B4</f>
        <v>450</v>
      </c>
      <c r="H4" s="1">
        <f>B5</f>
        <v>120</v>
      </c>
      <c r="I4" t="s">
        <v>6</v>
      </c>
      <c r="M4" s="41"/>
      <c r="N4" s="1" t="s">
        <v>2</v>
      </c>
      <c r="O4" s="1">
        <f>O9</f>
        <v>906</v>
      </c>
      <c r="P4" s="1">
        <f>H4</f>
        <v>120</v>
      </c>
      <c r="Q4" t="s">
        <v>6</v>
      </c>
    </row>
    <row r="5" spans="1:18" x14ac:dyDescent="0.25">
      <c r="A5" s="8" t="s">
        <v>14</v>
      </c>
      <c r="B5" s="7">
        <v>120</v>
      </c>
      <c r="C5" s="1" t="s">
        <v>8</v>
      </c>
    </row>
    <row r="6" spans="1:18" x14ac:dyDescent="0.25">
      <c r="A6" s="8" t="s">
        <v>15</v>
      </c>
      <c r="B6" s="7">
        <f>menu!J15</f>
        <v>450</v>
      </c>
      <c r="C6" s="1" t="s">
        <v>8</v>
      </c>
      <c r="F6" t="s">
        <v>7</v>
      </c>
      <c r="H6">
        <v>6</v>
      </c>
      <c r="I6" t="s">
        <v>8</v>
      </c>
      <c r="N6" t="s">
        <v>7</v>
      </c>
      <c r="P6">
        <v>6</v>
      </c>
      <c r="Q6" t="s">
        <v>8</v>
      </c>
    </row>
    <row r="7" spans="1:18" x14ac:dyDescent="0.25">
      <c r="B7" s="7"/>
      <c r="F7" s="1"/>
      <c r="G7" s="1" t="s">
        <v>3</v>
      </c>
      <c r="H7" s="1" t="s">
        <v>4</v>
      </c>
      <c r="J7" t="s">
        <v>12</v>
      </c>
      <c r="N7" s="1"/>
      <c r="O7" s="1" t="s">
        <v>3</v>
      </c>
      <c r="P7" s="1" t="s">
        <v>4</v>
      </c>
      <c r="R7" t="s">
        <v>12</v>
      </c>
    </row>
    <row r="8" spans="1:18" x14ac:dyDescent="0.25">
      <c r="E8" s="41" t="s">
        <v>17</v>
      </c>
      <c r="F8" s="1" t="s">
        <v>1</v>
      </c>
      <c r="G8" s="1">
        <v>0</v>
      </c>
      <c r="H8" s="1">
        <f>H4+H6</f>
        <v>126</v>
      </c>
      <c r="I8" t="s">
        <v>5</v>
      </c>
      <c r="J8" t="str">
        <f>CONCATENATE(J7,I9,G8,I8,H8,I9,G9,I8,H9)</f>
        <v>;rect;0,126;450,246</v>
      </c>
      <c r="M8" s="41" t="s">
        <v>18</v>
      </c>
      <c r="N8" s="1" t="s">
        <v>1</v>
      </c>
      <c r="O8" s="1">
        <f>B4+6</f>
        <v>456</v>
      </c>
      <c r="P8" s="1">
        <f>P4+P6</f>
        <v>126</v>
      </c>
      <c r="Q8" t="s">
        <v>5</v>
      </c>
      <c r="R8" t="str">
        <f>CONCATENATE(R7,Q9,O8,Q8,P8,Q9,O9,Q8,P9)</f>
        <v>;rect;456,126;906,246</v>
      </c>
    </row>
    <row r="9" spans="1:18" x14ac:dyDescent="0.25">
      <c r="E9" s="41"/>
      <c r="F9" s="1" t="s">
        <v>2</v>
      </c>
      <c r="G9" s="1">
        <f>G4</f>
        <v>450</v>
      </c>
      <c r="H9" s="1">
        <f>H8+H4</f>
        <v>246</v>
      </c>
      <c r="I9" t="s">
        <v>6</v>
      </c>
      <c r="M9" s="41"/>
      <c r="N9" s="1" t="s">
        <v>2</v>
      </c>
      <c r="O9" s="1">
        <f>O8+B6</f>
        <v>906</v>
      </c>
      <c r="P9" s="1">
        <f>P8+P4</f>
        <v>246</v>
      </c>
      <c r="Q9" t="s">
        <v>6</v>
      </c>
    </row>
    <row r="10" spans="1:18" x14ac:dyDescent="0.25">
      <c r="F10" s="2"/>
      <c r="G10" s="2"/>
      <c r="H10" s="2"/>
      <c r="N10" s="2"/>
      <c r="O10" s="2"/>
      <c r="P10" s="2"/>
    </row>
    <row r="11" spans="1:18" x14ac:dyDescent="0.25">
      <c r="F11" t="s">
        <v>7</v>
      </c>
      <c r="H11">
        <v>6</v>
      </c>
      <c r="I11" t="s">
        <v>8</v>
      </c>
      <c r="N11" t="s">
        <v>7</v>
      </c>
      <c r="P11">
        <v>6</v>
      </c>
      <c r="Q11" t="s">
        <v>8</v>
      </c>
    </row>
    <row r="12" spans="1:18" x14ac:dyDescent="0.25">
      <c r="F12" s="1"/>
      <c r="G12" s="1" t="s">
        <v>3</v>
      </c>
      <c r="H12" s="1" t="s">
        <v>4</v>
      </c>
      <c r="J12" t="s">
        <v>12</v>
      </c>
      <c r="N12" s="1"/>
      <c r="O12" s="1" t="s">
        <v>3</v>
      </c>
      <c r="P12" s="1" t="s">
        <v>4</v>
      </c>
      <c r="R12" t="s">
        <v>12</v>
      </c>
    </row>
    <row r="13" spans="1:18" x14ac:dyDescent="0.25">
      <c r="E13" s="41" t="s">
        <v>18</v>
      </c>
      <c r="F13" s="1" t="s">
        <v>1</v>
      </c>
      <c r="G13" s="1">
        <v>0</v>
      </c>
      <c r="H13" s="1">
        <f>H9+H11</f>
        <v>252</v>
      </c>
      <c r="I13" t="s">
        <v>5</v>
      </c>
      <c r="J13" t="str">
        <f>CONCATENATE(J12,I14,G13,I13,H13,I14,G14,I13,H14)</f>
        <v>;rect;0,252;450,372</v>
      </c>
      <c r="M13" s="41" t="s">
        <v>17</v>
      </c>
      <c r="N13" s="1" t="s">
        <v>1</v>
      </c>
      <c r="O13" s="1">
        <f>B6+6</f>
        <v>456</v>
      </c>
      <c r="P13" s="1">
        <f>P9+P11</f>
        <v>252</v>
      </c>
      <c r="Q13" t="s">
        <v>5</v>
      </c>
      <c r="R13" t="str">
        <f>CONCATENATE(R12,Q14,O13,Q13,P13,Q14,O14,Q13,P14)</f>
        <v>;rect;456,252;906,372</v>
      </c>
    </row>
    <row r="14" spans="1:18" x14ac:dyDescent="0.25">
      <c r="E14" s="41"/>
      <c r="F14" s="1" t="s">
        <v>2</v>
      </c>
      <c r="G14" s="1">
        <f>B6</f>
        <v>450</v>
      </c>
      <c r="H14" s="1">
        <f>H9+H11+H4</f>
        <v>372</v>
      </c>
      <c r="I14" t="s">
        <v>6</v>
      </c>
      <c r="M14" s="41"/>
      <c r="N14" s="1" t="s">
        <v>2</v>
      </c>
      <c r="O14" s="1">
        <f>O13+B4</f>
        <v>906</v>
      </c>
      <c r="P14" s="1">
        <f>P9+P11+P4</f>
        <v>372</v>
      </c>
      <c r="Q14" t="s">
        <v>6</v>
      </c>
    </row>
    <row r="16" spans="1:18" x14ac:dyDescent="0.25">
      <c r="F16" t="s">
        <v>7</v>
      </c>
      <c r="H16">
        <v>6</v>
      </c>
      <c r="I16" t="s">
        <v>8</v>
      </c>
      <c r="N16" t="s">
        <v>7</v>
      </c>
      <c r="P16">
        <v>6</v>
      </c>
      <c r="Q16" t="s">
        <v>8</v>
      </c>
    </row>
    <row r="17" spans="5:18" x14ac:dyDescent="0.25">
      <c r="F17" s="1"/>
      <c r="G17" s="1" t="s">
        <v>3</v>
      </c>
      <c r="H17" s="1" t="s">
        <v>4</v>
      </c>
      <c r="J17" t="s">
        <v>12</v>
      </c>
      <c r="N17" s="1"/>
      <c r="O17" s="1" t="s">
        <v>3</v>
      </c>
      <c r="P17" s="1" t="s">
        <v>4</v>
      </c>
      <c r="R17" t="s">
        <v>12</v>
      </c>
    </row>
    <row r="18" spans="5:18" x14ac:dyDescent="0.25">
      <c r="E18" s="41" t="s">
        <v>19</v>
      </c>
      <c r="F18" s="1" t="s">
        <v>1</v>
      </c>
      <c r="G18" s="1">
        <v>0</v>
      </c>
      <c r="H18" s="1">
        <f>H14+H16</f>
        <v>378</v>
      </c>
      <c r="I18" t="s">
        <v>5</v>
      </c>
      <c r="J18" t="str">
        <f>CONCATENATE(J17,I19,G18,I18,H18,I19,G19,I18,H19)</f>
        <v>;rect;0,378;450,498</v>
      </c>
      <c r="M18" s="41" t="s">
        <v>16</v>
      </c>
      <c r="N18" s="1" t="s">
        <v>1</v>
      </c>
      <c r="O18" s="1">
        <f>O13</f>
        <v>456</v>
      </c>
      <c r="P18" s="1">
        <f>P14+P16</f>
        <v>378</v>
      </c>
      <c r="Q18" t="s">
        <v>5</v>
      </c>
      <c r="R18" t="str">
        <f>CONCATENATE(R17,Q19,O18,Q18,P18,Q19,O19,Q18,P19)</f>
        <v>;rect;456,378;906,498</v>
      </c>
    </row>
    <row r="19" spans="5:18" x14ac:dyDescent="0.25">
      <c r="E19" s="41"/>
      <c r="F19" s="1" t="s">
        <v>2</v>
      </c>
      <c r="G19" s="1">
        <f>B6</f>
        <v>450</v>
      </c>
      <c r="H19" s="1">
        <f>H14+H16+H4</f>
        <v>498</v>
      </c>
      <c r="I19" t="s">
        <v>6</v>
      </c>
      <c r="M19" s="41"/>
      <c r="N19" s="1" t="s">
        <v>2</v>
      </c>
      <c r="O19" s="1">
        <f>O14</f>
        <v>906</v>
      </c>
      <c r="P19" s="1">
        <f>P14+P16+P4</f>
        <v>498</v>
      </c>
      <c r="Q19" t="s">
        <v>6</v>
      </c>
    </row>
    <row r="22" spans="5:18" x14ac:dyDescent="0.25">
      <c r="N22">
        <v>2</v>
      </c>
      <c r="O22" t="str">
        <f>CONCATENATE(R13,R18)</f>
        <v>;rect;456,252;906,372;rect;456,378;906,498</v>
      </c>
    </row>
    <row r="23" spans="5:18" x14ac:dyDescent="0.25">
      <c r="N23">
        <v>1</v>
      </c>
      <c r="O23" t="str">
        <f>CONCATENATE(R3,R8)</f>
        <v>rect;456,0;906,120;rect;456,126;906,246</v>
      </c>
    </row>
    <row r="25" spans="5:18" x14ac:dyDescent="0.25">
      <c r="F25" t="s">
        <v>20</v>
      </c>
      <c r="G25">
        <f>H19+C1</f>
        <v>504</v>
      </c>
    </row>
    <row r="26" spans="5:18" x14ac:dyDescent="0.25">
      <c r="J26" t="s">
        <v>11</v>
      </c>
      <c r="R26" t="s">
        <v>11</v>
      </c>
    </row>
    <row r="27" spans="5:18" x14ac:dyDescent="0.25">
      <c r="F27" t="s">
        <v>5</v>
      </c>
    </row>
    <row r="28" spans="5:18" ht="19.5" customHeight="1" x14ac:dyDescent="0.25">
      <c r="E28" t="s">
        <v>22</v>
      </c>
      <c r="F28" t="str">
        <f>CONCATENATE(F30,E28,E29)</f>
        <v>;sa</v>
      </c>
      <c r="J28" s="4" t="str">
        <f>CONCATENATE(J3,J8,J13,J18,J26)</f>
        <v>rect;0,0;450,120;rect;0,126;450,246;rect;0,252;450,372;rect;0,378;450,498;tn</v>
      </c>
      <c r="R28" s="4" t="str">
        <f>CONCATENATE(O23,O22)</f>
        <v>rect;456,0;906,120;rect;456,126;906,246;rect;456,252;906,372;rect;456,378;906,498</v>
      </c>
    </row>
    <row r="29" spans="5:18" x14ac:dyDescent="0.25">
      <c r="E29" t="s">
        <v>23</v>
      </c>
      <c r="F29" t="s">
        <v>21</v>
      </c>
    </row>
    <row r="30" spans="5:18" x14ac:dyDescent="0.25">
      <c r="F30" t="s">
        <v>6</v>
      </c>
    </row>
    <row r="32" spans="5:18" x14ac:dyDescent="0.25">
      <c r="F32" t="str">
        <f>CONCATENATE(F28,F30,F29,F30,0,F27,0,F30,0,F27,,G25,R26)</f>
        <v>;sa;mv;0,0;0,504;tn</v>
      </c>
    </row>
    <row r="36" spans="9:9" x14ac:dyDescent="0.25">
      <c r="I36" s="5" t="str">
        <f>CONCATENATE(J28,R28,F32)</f>
        <v>rect;0,0;450,120;rect;0,126;450,246;rect;0,252;450,372;rect;0,378;450,498;tnrect;456,0;906,120;rect;456,126;906,246;rect;456,252;906,372;rect;456,378;906,498;sa;mv;0,0;0,504;tn</v>
      </c>
    </row>
  </sheetData>
  <mergeCells count="8">
    <mergeCell ref="E3:E4"/>
    <mergeCell ref="E8:E9"/>
    <mergeCell ref="E13:E14"/>
    <mergeCell ref="E18:E19"/>
    <mergeCell ref="M3:M4"/>
    <mergeCell ref="M8:M9"/>
    <mergeCell ref="M13:M14"/>
    <mergeCell ref="M18:M19"/>
  </mergeCells>
  <pageMargins left="0.511811024" right="0.511811024" top="0.78740157499999996" bottom="0.78740157499999996" header="0.31496062000000002" footer="0.31496062000000002"/>
  <pageSetup paperSize="12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9" workbookViewId="0">
      <selection activeCell="G5" sqref="G5"/>
    </sheetView>
  </sheetViews>
  <sheetFormatPr defaultRowHeight="15" x14ac:dyDescent="0.25"/>
  <cols>
    <col min="6" max="6" width="18.140625" bestFit="1" customWidth="1"/>
    <col min="9" max="9" width="9.5703125" bestFit="1" customWidth="1"/>
  </cols>
  <sheetData>
    <row r="1" spans="1:16" x14ac:dyDescent="0.25">
      <c r="A1" t="s">
        <v>7</v>
      </c>
      <c r="C1">
        <v>6</v>
      </c>
      <c r="D1" t="s">
        <v>8</v>
      </c>
    </row>
    <row r="2" spans="1:16" ht="15.75" customHeight="1" thickBot="1" x14ac:dyDescent="0.3">
      <c r="A2" s="6" t="str">
        <f>I43</f>
        <v>rect;0,1008;450,1643;rect;456,1008;906,1643;rect;912,1008;1362,1458;rect;912,0;982,450;rect;988,0;1058,450;rect;1064,0;1134,450;rect;1140,0;1210,450;rect;1216,0;1251,650;rect;1257,0;1292,650</v>
      </c>
      <c r="B2" t="s">
        <v>24</v>
      </c>
    </row>
    <row r="3" spans="1:16" x14ac:dyDescent="0.25">
      <c r="A3" t="s">
        <v>0</v>
      </c>
      <c r="E3">
        <v>2</v>
      </c>
      <c r="F3" s="10" t="s">
        <v>28</v>
      </c>
      <c r="G3" s="11"/>
      <c r="H3" s="11"/>
      <c r="I3" s="11" t="s">
        <v>29</v>
      </c>
      <c r="J3" s="11" t="s">
        <v>3</v>
      </c>
      <c r="K3" s="11" t="s">
        <v>4</v>
      </c>
      <c r="L3" s="11"/>
      <c r="M3" s="11" t="s">
        <v>9</v>
      </c>
      <c r="N3" s="11"/>
      <c r="O3" s="11"/>
      <c r="P3" s="12"/>
    </row>
    <row r="4" spans="1:16" x14ac:dyDescent="0.25">
      <c r="A4" s="8" t="s">
        <v>13</v>
      </c>
      <c r="B4" s="7">
        <f>menu!J21</f>
        <v>450</v>
      </c>
      <c r="C4" s="1" t="s">
        <v>8</v>
      </c>
      <c r="D4" t="s">
        <v>26</v>
      </c>
      <c r="F4" s="13" t="s">
        <v>25</v>
      </c>
      <c r="G4" s="2">
        <f>B5-15</f>
        <v>635</v>
      </c>
      <c r="H4" s="2" t="s">
        <v>27</v>
      </c>
      <c r="I4" s="2"/>
      <c r="J4" s="2">
        <v>0</v>
      </c>
      <c r="K4" s="14">
        <f>2*gavetas!G25</f>
        <v>1008</v>
      </c>
      <c r="L4" s="2" t="s">
        <v>5</v>
      </c>
      <c r="M4" s="19" t="str">
        <f>CONCATENATE(M3,J4,L4,K4,L5,J5,L4,K5)</f>
        <v>rect;0,1008;450,1643</v>
      </c>
      <c r="N4" s="2"/>
      <c r="O4" s="2"/>
      <c r="P4" s="15"/>
    </row>
    <row r="5" spans="1:16" x14ac:dyDescent="0.25">
      <c r="A5" s="8" t="s">
        <v>14</v>
      </c>
      <c r="B5" s="7">
        <f>menu!J4</f>
        <v>650</v>
      </c>
      <c r="C5" s="1" t="s">
        <v>8</v>
      </c>
      <c r="F5" s="13"/>
      <c r="G5" s="2">
        <f>B6</f>
        <v>450</v>
      </c>
      <c r="H5" s="2" t="s">
        <v>13</v>
      </c>
      <c r="I5" s="2"/>
      <c r="J5" s="2">
        <f>G5</f>
        <v>450</v>
      </c>
      <c r="K5" s="2">
        <f>G4+K4</f>
        <v>1643</v>
      </c>
      <c r="L5" s="2" t="s">
        <v>6</v>
      </c>
      <c r="M5" s="2"/>
      <c r="N5" s="2"/>
      <c r="O5" s="2"/>
      <c r="P5" s="15"/>
    </row>
    <row r="6" spans="1:16" x14ac:dyDescent="0.25">
      <c r="A6" s="8" t="s">
        <v>15</v>
      </c>
      <c r="B6" s="7">
        <f>menu!J15</f>
        <v>450</v>
      </c>
      <c r="C6" s="1" t="s">
        <v>8</v>
      </c>
      <c r="F6" s="13"/>
      <c r="G6" s="2"/>
      <c r="H6" s="2"/>
      <c r="I6" s="2"/>
      <c r="J6" s="2"/>
      <c r="K6" s="2"/>
      <c r="L6" s="2"/>
      <c r="M6" s="2"/>
      <c r="N6" s="2"/>
      <c r="O6" s="2"/>
      <c r="P6" s="15"/>
    </row>
    <row r="7" spans="1:16" x14ac:dyDescent="0.25">
      <c r="B7" s="7"/>
      <c r="F7" s="13"/>
      <c r="G7" s="2"/>
      <c r="H7" s="2"/>
      <c r="I7" s="2" t="s">
        <v>29</v>
      </c>
      <c r="J7" s="2" t="s">
        <v>3</v>
      </c>
      <c r="K7" s="2" t="s">
        <v>4</v>
      </c>
      <c r="L7" s="2"/>
      <c r="M7" s="2" t="s">
        <v>9</v>
      </c>
      <c r="N7" s="2"/>
      <c r="O7" s="2"/>
      <c r="P7" s="15"/>
    </row>
    <row r="8" spans="1:16" x14ac:dyDescent="0.25">
      <c r="F8" s="13"/>
      <c r="G8" s="2"/>
      <c r="H8" s="2" t="s">
        <v>27</v>
      </c>
      <c r="I8" s="2"/>
      <c r="J8" s="2">
        <f>J5+6</f>
        <v>456</v>
      </c>
      <c r="K8" s="14">
        <f>K4</f>
        <v>1008</v>
      </c>
      <c r="L8" s="2" t="s">
        <v>5</v>
      </c>
      <c r="M8" s="19" t="str">
        <f>CONCATENATE(M7,J8,L8,K8,L9,J9,L8,K9)</f>
        <v>rect;456,1008;906,1643</v>
      </c>
      <c r="N8" s="2"/>
      <c r="O8" s="2"/>
      <c r="P8" s="15"/>
    </row>
    <row r="9" spans="1:16" x14ac:dyDescent="0.25">
      <c r="F9" s="13"/>
      <c r="G9" s="2"/>
      <c r="H9" s="2" t="s">
        <v>13</v>
      </c>
      <c r="I9" s="2"/>
      <c r="J9" s="2">
        <f>J8+J5</f>
        <v>906</v>
      </c>
      <c r="K9" s="2">
        <f>K5</f>
        <v>1643</v>
      </c>
      <c r="L9" s="2" t="s">
        <v>6</v>
      </c>
      <c r="M9" s="2"/>
      <c r="N9" s="2"/>
      <c r="O9" s="2"/>
      <c r="P9" s="15"/>
    </row>
    <row r="10" spans="1:16" ht="15.75" thickBot="1" x14ac:dyDescent="0.3"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8"/>
    </row>
    <row r="11" spans="1:16" ht="15.75" thickBot="1" x14ac:dyDescent="0.3"/>
    <row r="12" spans="1:16" x14ac:dyDescent="0.25">
      <c r="E12">
        <v>1</v>
      </c>
      <c r="F12" s="10" t="s">
        <v>32</v>
      </c>
      <c r="G12" s="11"/>
      <c r="H12" s="11"/>
      <c r="I12" s="11" t="s">
        <v>29</v>
      </c>
      <c r="J12" s="10" t="s">
        <v>3</v>
      </c>
      <c r="K12" s="12" t="s">
        <v>4</v>
      </c>
      <c r="L12" s="11"/>
      <c r="M12" s="11" t="s">
        <v>9</v>
      </c>
      <c r="N12" s="11"/>
      <c r="O12" s="11"/>
      <c r="P12" s="12"/>
    </row>
    <row r="13" spans="1:16" x14ac:dyDescent="0.25">
      <c r="F13" s="13">
        <f>I13</f>
        <v>450</v>
      </c>
      <c r="G13" s="2"/>
      <c r="H13" s="2"/>
      <c r="I13" s="2">
        <f>J14-J13</f>
        <v>450</v>
      </c>
      <c r="J13" s="13">
        <f>J9+C1</f>
        <v>912</v>
      </c>
      <c r="K13" s="15">
        <f>K8</f>
        <v>1008</v>
      </c>
      <c r="L13" s="2" t="s">
        <v>5</v>
      </c>
      <c r="M13" s="19" t="str">
        <f>CONCATENATE(M12,J13,L13,K13,L14,J14,L13,K14)</f>
        <v>rect;912,1008;1362,1458</v>
      </c>
      <c r="N13" s="2"/>
      <c r="O13" s="2"/>
      <c r="P13" s="15"/>
    </row>
    <row r="14" spans="1:16" ht="15.75" thickBot="1" x14ac:dyDescent="0.3">
      <c r="F14" s="13">
        <f>I14</f>
        <v>450</v>
      </c>
      <c r="G14" s="2"/>
      <c r="H14" s="2"/>
      <c r="I14" s="2">
        <f>K14-K13</f>
        <v>450</v>
      </c>
      <c r="J14" s="16">
        <f>J13+menu!J15</f>
        <v>1362</v>
      </c>
      <c r="K14" s="18">
        <f>K13+menu!J21</f>
        <v>1458</v>
      </c>
      <c r="L14" s="2" t="s">
        <v>6</v>
      </c>
      <c r="M14" s="2"/>
      <c r="N14" s="2"/>
      <c r="O14" s="2"/>
      <c r="P14" s="15"/>
    </row>
    <row r="15" spans="1:16" x14ac:dyDescent="0.25">
      <c r="F15" s="13"/>
      <c r="G15" s="2"/>
      <c r="H15" s="2"/>
      <c r="I15" s="2"/>
      <c r="J15" s="2"/>
      <c r="K15" s="2"/>
      <c r="L15" s="2"/>
      <c r="M15" s="2"/>
      <c r="N15" s="2"/>
      <c r="O15" s="2"/>
      <c r="P15" s="15"/>
    </row>
    <row r="16" spans="1:16" ht="15.75" thickBot="1" x14ac:dyDescent="0.3"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8"/>
    </row>
    <row r="17" spans="5:16" ht="15.75" thickBot="1" x14ac:dyDescent="0.3"/>
    <row r="18" spans="5:16" x14ac:dyDescent="0.25">
      <c r="E18">
        <v>4</v>
      </c>
      <c r="F18" s="10" t="s">
        <v>33</v>
      </c>
      <c r="G18" s="11"/>
      <c r="H18" s="11"/>
      <c r="I18" s="11" t="s">
        <v>29</v>
      </c>
      <c r="J18" s="10" t="s">
        <v>3</v>
      </c>
      <c r="K18" s="12" t="s">
        <v>4</v>
      </c>
      <c r="L18" s="11"/>
      <c r="M18" s="11" t="s">
        <v>9</v>
      </c>
      <c r="N18" s="11"/>
      <c r="O18" s="11"/>
      <c r="P18" s="12"/>
    </row>
    <row r="19" spans="5:16" x14ac:dyDescent="0.25">
      <c r="F19" s="13">
        <f>J20-J19</f>
        <v>70</v>
      </c>
      <c r="G19" s="2"/>
      <c r="H19" s="2"/>
      <c r="I19" s="2"/>
      <c r="J19" s="13">
        <f>gavetas!O19+gavetas!C1</f>
        <v>912</v>
      </c>
      <c r="K19" s="15">
        <v>0</v>
      </c>
      <c r="L19" s="2" t="s">
        <v>5</v>
      </c>
      <c r="M19" s="19" t="str">
        <f>CONCATENATE(M18,J19,L19,K19,L20,J20,L19,K20)</f>
        <v>rect;912,0;982,450</v>
      </c>
      <c r="N19" s="2"/>
      <c r="O19" s="2"/>
      <c r="P19" s="15"/>
    </row>
    <row r="20" spans="5:16" ht="15.75" thickBot="1" x14ac:dyDescent="0.3">
      <c r="F20" s="13">
        <f>K20-K19</f>
        <v>450</v>
      </c>
      <c r="G20" s="2"/>
      <c r="H20" s="2"/>
      <c r="I20" s="2"/>
      <c r="J20" s="16">
        <f>J19+70</f>
        <v>982</v>
      </c>
      <c r="K20" s="18">
        <f>B4</f>
        <v>450</v>
      </c>
      <c r="L20" s="2" t="s">
        <v>6</v>
      </c>
      <c r="M20" s="2"/>
      <c r="N20" s="2"/>
      <c r="O20" s="2"/>
      <c r="P20" s="15"/>
    </row>
    <row r="21" spans="5:16" ht="15.75" thickBot="1" x14ac:dyDescent="0.3">
      <c r="F21" s="13"/>
      <c r="G21" s="2"/>
      <c r="H21" s="2"/>
      <c r="I21" s="2"/>
      <c r="J21" s="2"/>
      <c r="K21" s="2"/>
      <c r="L21" s="2"/>
      <c r="M21" s="2"/>
      <c r="N21" s="2"/>
      <c r="O21" s="2"/>
      <c r="P21" s="15"/>
    </row>
    <row r="22" spans="5:16" x14ac:dyDescent="0.25">
      <c r="F22" s="13"/>
      <c r="G22" s="2"/>
      <c r="H22" s="2"/>
      <c r="I22" s="11" t="s">
        <v>29</v>
      </c>
      <c r="J22" s="10" t="s">
        <v>3</v>
      </c>
      <c r="K22" s="12" t="s">
        <v>4</v>
      </c>
      <c r="L22" s="11"/>
      <c r="M22" s="11" t="s">
        <v>9</v>
      </c>
      <c r="N22" s="11"/>
      <c r="O22" s="2"/>
      <c r="P22" s="15"/>
    </row>
    <row r="23" spans="5:16" x14ac:dyDescent="0.25">
      <c r="F23" s="13"/>
      <c r="G23" s="2"/>
      <c r="H23" s="2"/>
      <c r="I23" s="2"/>
      <c r="J23" s="13">
        <f>J20+6</f>
        <v>988</v>
      </c>
      <c r="K23" s="15">
        <v>0</v>
      </c>
      <c r="L23" s="2" t="s">
        <v>5</v>
      </c>
      <c r="M23" s="19" t="str">
        <f>CONCATENATE(M22,J23,L23,K23,L24,J24,L23,K24)</f>
        <v>rect;988,0;1058,450</v>
      </c>
      <c r="N23" s="2"/>
      <c r="O23" s="2"/>
      <c r="P23" s="15"/>
    </row>
    <row r="24" spans="5:16" ht="15.75" thickBot="1" x14ac:dyDescent="0.3">
      <c r="F24" s="13"/>
      <c r="G24" s="2"/>
      <c r="H24" s="2"/>
      <c r="I24" s="2"/>
      <c r="J24" s="16">
        <f>J23+70</f>
        <v>1058</v>
      </c>
      <c r="K24" s="18">
        <f>K20</f>
        <v>450</v>
      </c>
      <c r="L24" s="2" t="s">
        <v>6</v>
      </c>
      <c r="M24" s="2"/>
      <c r="N24" s="2"/>
      <c r="O24" s="2"/>
      <c r="P24" s="15"/>
    </row>
    <row r="25" spans="5:16" ht="15.75" thickBot="1" x14ac:dyDescent="0.3">
      <c r="F25" s="13"/>
      <c r="G25" s="2"/>
      <c r="H25" s="2"/>
      <c r="I25" s="2"/>
      <c r="J25" s="2"/>
      <c r="K25" s="2"/>
      <c r="L25" s="2"/>
      <c r="M25" s="2"/>
      <c r="N25" s="2"/>
      <c r="O25" s="2"/>
      <c r="P25" s="15"/>
    </row>
    <row r="26" spans="5:16" x14ac:dyDescent="0.25">
      <c r="F26" s="13"/>
      <c r="G26" s="2"/>
      <c r="H26" s="2"/>
      <c r="I26" s="11" t="s">
        <v>29</v>
      </c>
      <c r="J26" s="10" t="s">
        <v>3</v>
      </c>
      <c r="K26" s="12" t="s">
        <v>4</v>
      </c>
      <c r="L26" s="11"/>
      <c r="M26" s="11" t="s">
        <v>9</v>
      </c>
      <c r="N26" s="11"/>
      <c r="O26" s="2"/>
      <c r="P26" s="15"/>
    </row>
    <row r="27" spans="5:16" x14ac:dyDescent="0.25">
      <c r="F27" s="13"/>
      <c r="G27" s="2"/>
      <c r="H27" s="2"/>
      <c r="I27" s="2"/>
      <c r="J27" s="13">
        <f>J24+6</f>
        <v>1064</v>
      </c>
      <c r="K27" s="15">
        <v>0</v>
      </c>
      <c r="L27" s="2" t="s">
        <v>5</v>
      </c>
      <c r="M27" s="19" t="str">
        <f>CONCATENATE(M26,J27,L27,K27,L28,J28,L27,K28)</f>
        <v>rect;1064,0;1134,450</v>
      </c>
      <c r="N27" s="2"/>
      <c r="O27" s="2"/>
      <c r="P27" s="15"/>
    </row>
    <row r="28" spans="5:16" ht="15.75" thickBot="1" x14ac:dyDescent="0.3">
      <c r="F28" s="13"/>
      <c r="G28" s="2"/>
      <c r="H28" s="2"/>
      <c r="I28" s="2"/>
      <c r="J28" s="16">
        <f>J27+70</f>
        <v>1134</v>
      </c>
      <c r="K28" s="18">
        <f>K24</f>
        <v>450</v>
      </c>
      <c r="L28" s="2" t="s">
        <v>6</v>
      </c>
      <c r="M28" s="2"/>
      <c r="N28" s="2"/>
      <c r="O28" s="2"/>
      <c r="P28" s="15"/>
    </row>
    <row r="29" spans="5:16" ht="15.75" thickBot="1" x14ac:dyDescent="0.3">
      <c r="F29" s="13"/>
      <c r="G29" s="2"/>
      <c r="H29" s="2"/>
      <c r="I29" s="2"/>
      <c r="J29" s="2"/>
      <c r="K29" s="2"/>
      <c r="L29" s="2"/>
      <c r="M29" s="2"/>
      <c r="N29" s="2"/>
      <c r="O29" s="2"/>
      <c r="P29" s="15"/>
    </row>
    <row r="30" spans="5:16" x14ac:dyDescent="0.25">
      <c r="F30" s="13"/>
      <c r="G30" s="2"/>
      <c r="H30" s="2"/>
      <c r="I30" s="11" t="s">
        <v>29</v>
      </c>
      <c r="J30" s="10" t="s">
        <v>3</v>
      </c>
      <c r="K30" s="12" t="s">
        <v>4</v>
      </c>
      <c r="L30" s="11"/>
      <c r="M30" s="11" t="s">
        <v>9</v>
      </c>
      <c r="N30" s="11"/>
      <c r="O30" s="2"/>
      <c r="P30" s="15"/>
    </row>
    <row r="31" spans="5:16" x14ac:dyDescent="0.25">
      <c r="F31" s="13"/>
      <c r="G31" s="2"/>
      <c r="H31" s="2"/>
      <c r="I31" s="2"/>
      <c r="J31" s="13">
        <f>J28+6</f>
        <v>1140</v>
      </c>
      <c r="K31" s="15">
        <v>0</v>
      </c>
      <c r="L31" s="2" t="s">
        <v>5</v>
      </c>
      <c r="M31" s="19" t="str">
        <f>CONCATENATE(M30,J31,L31,K31,L32,J32,L31,K32)</f>
        <v>rect;1140,0;1210,450</v>
      </c>
      <c r="N31" s="2"/>
      <c r="O31" s="2"/>
      <c r="P31" s="15"/>
    </row>
    <row r="32" spans="5:16" ht="15.75" thickBot="1" x14ac:dyDescent="0.3">
      <c r="F32" s="13"/>
      <c r="G32" s="2"/>
      <c r="H32" s="2"/>
      <c r="I32" s="2"/>
      <c r="J32" s="16">
        <f>J31+70</f>
        <v>1210</v>
      </c>
      <c r="K32" s="18">
        <f>K28</f>
        <v>450</v>
      </c>
      <c r="L32" s="2" t="s">
        <v>6</v>
      </c>
      <c r="M32" s="2"/>
      <c r="N32" s="2"/>
      <c r="O32" s="2"/>
      <c r="P32" s="15"/>
    </row>
    <row r="33" spans="5:16" ht="15.75" thickBot="1" x14ac:dyDescent="0.3"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8"/>
    </row>
    <row r="34" spans="5:16" x14ac:dyDescent="0.25">
      <c r="F34" s="10"/>
      <c r="G34" s="11"/>
      <c r="H34" s="11"/>
      <c r="I34" s="11" t="s">
        <v>29</v>
      </c>
      <c r="J34" s="10" t="s">
        <v>3</v>
      </c>
      <c r="K34" s="12" t="s">
        <v>4</v>
      </c>
      <c r="L34" s="11"/>
      <c r="M34" s="11" t="s">
        <v>9</v>
      </c>
      <c r="N34" s="11"/>
      <c r="O34" s="11"/>
      <c r="P34" s="12"/>
    </row>
    <row r="35" spans="5:16" x14ac:dyDescent="0.25">
      <c r="E35">
        <v>2</v>
      </c>
      <c r="F35" s="13" t="s">
        <v>34</v>
      </c>
      <c r="G35" s="2"/>
      <c r="H35" s="2"/>
      <c r="I35" s="2"/>
      <c r="J35" s="13">
        <f>J32+6</f>
        <v>1216</v>
      </c>
      <c r="K35" s="15">
        <v>0</v>
      </c>
      <c r="L35" s="2" t="s">
        <v>5</v>
      </c>
      <c r="M35" s="19" t="str">
        <f>CONCATENATE(M34,J35,L35,K35,L36,J36,L35,K36)</f>
        <v>rect;1216,0;1251,650</v>
      </c>
      <c r="N35" s="2"/>
      <c r="O35" s="2"/>
      <c r="P35" s="15"/>
    </row>
    <row r="36" spans="5:16" ht="15.75" thickBot="1" x14ac:dyDescent="0.3">
      <c r="F36" s="13"/>
      <c r="G36" s="2"/>
      <c r="H36" s="2"/>
      <c r="I36" s="2"/>
      <c r="J36" s="16">
        <f>J35+35</f>
        <v>1251</v>
      </c>
      <c r="K36" s="18">
        <f>B5</f>
        <v>650</v>
      </c>
      <c r="L36" s="2" t="s">
        <v>6</v>
      </c>
      <c r="M36" s="2"/>
      <c r="N36" s="2"/>
      <c r="O36" s="2"/>
      <c r="P36" s="15"/>
    </row>
    <row r="37" spans="5:16" ht="15.75" thickBot="1" x14ac:dyDescent="0.3">
      <c r="F37" s="13">
        <f>J36-J35</f>
        <v>35</v>
      </c>
      <c r="G37" s="2"/>
      <c r="H37" s="2"/>
      <c r="I37" s="2"/>
      <c r="J37" s="2"/>
      <c r="K37" s="2"/>
      <c r="L37" s="2"/>
      <c r="M37" s="2"/>
      <c r="N37" s="2"/>
      <c r="O37" s="2"/>
      <c r="P37" s="15"/>
    </row>
    <row r="38" spans="5:16" x14ac:dyDescent="0.25">
      <c r="F38" s="13">
        <f>K40-K39</f>
        <v>650</v>
      </c>
      <c r="G38" s="2"/>
      <c r="H38" s="2"/>
      <c r="I38" s="11" t="s">
        <v>29</v>
      </c>
      <c r="J38" s="10" t="s">
        <v>3</v>
      </c>
      <c r="K38" s="12" t="s">
        <v>4</v>
      </c>
      <c r="L38" s="11"/>
      <c r="M38" s="11" t="s">
        <v>9</v>
      </c>
      <c r="N38" s="11"/>
      <c r="O38" s="2"/>
      <c r="P38" s="15"/>
    </row>
    <row r="39" spans="5:16" x14ac:dyDescent="0.25">
      <c r="F39" s="13"/>
      <c r="G39" s="2"/>
      <c r="H39" s="2"/>
      <c r="I39" s="2"/>
      <c r="J39" s="13">
        <f>J36+6</f>
        <v>1257</v>
      </c>
      <c r="K39" s="15">
        <v>0</v>
      </c>
      <c r="L39" s="2" t="s">
        <v>5</v>
      </c>
      <c r="M39" s="19" t="str">
        <f>CONCATENATE(M38,J39,L39,K39,L40,J40,L39,K40)</f>
        <v>rect;1257,0;1292,650</v>
      </c>
      <c r="N39" s="2"/>
      <c r="O39" s="2"/>
      <c r="P39" s="15"/>
    </row>
    <row r="40" spans="5:16" ht="15.75" thickBot="1" x14ac:dyDescent="0.3">
      <c r="F40" s="16"/>
      <c r="G40" s="17"/>
      <c r="H40" s="17"/>
      <c r="I40" s="17"/>
      <c r="J40" s="16">
        <f>J39+35</f>
        <v>1292</v>
      </c>
      <c r="K40" s="18">
        <f>K36</f>
        <v>650</v>
      </c>
      <c r="L40" s="17" t="s">
        <v>6</v>
      </c>
      <c r="M40" s="17"/>
      <c r="N40" s="17"/>
      <c r="O40" s="17"/>
      <c r="P40" s="18"/>
    </row>
    <row r="43" spans="5:16" x14ac:dyDescent="0.25">
      <c r="I43" t="str">
        <f>CONCATENATE(M4,L5,M8,L5,M13,L5,M19,L20,M23,L24,M27,L28,M31,L32,M35,L36,M39)</f>
        <v>rect;0,1008;450,1643;rect;456,1008;906,1643;rect;912,1008;1362,1458;rect;912,0;982,450;rect;988,0;1058,450;rect;1064,0;1134,450;rect;1140,0;1210,450;rect;1216,0;1251,650;rect;1257,0;1292,650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6"/>
  <sheetViews>
    <sheetView tabSelected="1" workbookViewId="0">
      <selection activeCell="D20" sqref="D20"/>
    </sheetView>
  </sheetViews>
  <sheetFormatPr defaultRowHeight="15" x14ac:dyDescent="0.25"/>
  <cols>
    <col min="3" max="3" width="11.5703125" bestFit="1" customWidth="1"/>
    <col min="4" max="4" width="35.85546875" customWidth="1"/>
    <col min="5" max="5" width="13.5703125" bestFit="1" customWidth="1"/>
    <col min="6" max="6" width="16.5703125" customWidth="1"/>
    <col min="7" max="7" width="11.5703125" customWidth="1"/>
    <col min="8" max="8" width="14.140625" bestFit="1" customWidth="1"/>
  </cols>
  <sheetData>
    <row r="4" spans="1:9" x14ac:dyDescent="0.25">
      <c r="A4" s="43" t="s">
        <v>41</v>
      </c>
      <c r="B4" s="44"/>
      <c r="C4" s="45" t="s">
        <v>35</v>
      </c>
      <c r="D4" s="45" t="s">
        <v>36</v>
      </c>
      <c r="E4" s="45" t="s">
        <v>37</v>
      </c>
      <c r="F4" s="45" t="s">
        <v>38</v>
      </c>
      <c r="G4" s="45" t="s">
        <v>39</v>
      </c>
      <c r="H4" s="45" t="s">
        <v>40</v>
      </c>
      <c r="I4" s="46" t="s">
        <v>50</v>
      </c>
    </row>
    <row r="5" spans="1:9" x14ac:dyDescent="0.25">
      <c r="A5" s="42">
        <v>1</v>
      </c>
      <c r="B5" s="42"/>
      <c r="C5" s="42"/>
      <c r="D5" s="42" t="s">
        <v>42</v>
      </c>
      <c r="E5" s="42"/>
      <c r="F5" s="42"/>
      <c r="G5" s="42"/>
      <c r="H5" s="42"/>
      <c r="I5" s="42"/>
    </row>
    <row r="6" spans="1:9" x14ac:dyDescent="0.25">
      <c r="B6" t="s">
        <v>43</v>
      </c>
      <c r="C6">
        <f>estrutura!E3</f>
        <v>2</v>
      </c>
      <c r="D6" t="str">
        <f>estrutura!F4</f>
        <v>lateral da estrutura</v>
      </c>
      <c r="E6">
        <f>estrutura!G4</f>
        <v>635</v>
      </c>
      <c r="F6">
        <f>estrutura!G5</f>
        <v>450</v>
      </c>
      <c r="G6" t="s">
        <v>44</v>
      </c>
      <c r="H6" t="s">
        <v>45</v>
      </c>
    </row>
    <row r="7" spans="1:9" x14ac:dyDescent="0.25">
      <c r="B7" t="s">
        <v>46</v>
      </c>
      <c r="C7">
        <f>estrutura!E12</f>
        <v>1</v>
      </c>
      <c r="D7" t="str">
        <f>estrutura!F12</f>
        <v>tampo</v>
      </c>
      <c r="E7">
        <f>estrutura!F13</f>
        <v>450</v>
      </c>
      <c r="F7">
        <f>estrutura!F14</f>
        <v>450</v>
      </c>
      <c r="G7" t="s">
        <v>44</v>
      </c>
      <c r="H7" t="s">
        <v>45</v>
      </c>
    </row>
    <row r="8" spans="1:9" x14ac:dyDescent="0.25">
      <c r="B8" t="s">
        <v>47</v>
      </c>
      <c r="C8">
        <f>estrutura!E18</f>
        <v>4</v>
      </c>
      <c r="D8" t="str">
        <f>estrutura!F18</f>
        <v>travas 70mm</v>
      </c>
      <c r="E8">
        <f>estrutura!F19</f>
        <v>70</v>
      </c>
      <c r="F8">
        <f>estrutura!F20</f>
        <v>450</v>
      </c>
      <c r="G8" t="s">
        <v>44</v>
      </c>
      <c r="H8" t="s">
        <v>45</v>
      </c>
    </row>
    <row r="9" spans="1:9" x14ac:dyDescent="0.25">
      <c r="B9" t="s">
        <v>48</v>
      </c>
      <c r="C9">
        <f>estrutura!E35</f>
        <v>2</v>
      </c>
      <c r="D9" t="str">
        <f>estrutura!F35</f>
        <v>frentinha 35mm</v>
      </c>
      <c r="E9">
        <f>estrutura!F37</f>
        <v>35</v>
      </c>
      <c r="F9">
        <f>estrutura!F38</f>
        <v>650</v>
      </c>
      <c r="G9" t="s">
        <v>44</v>
      </c>
      <c r="H9" t="s">
        <v>45</v>
      </c>
    </row>
    <row r="10" spans="1:9" x14ac:dyDescent="0.25">
      <c r="A10">
        <v>2</v>
      </c>
      <c r="D10" t="s">
        <v>49</v>
      </c>
      <c r="G10" t="s">
        <v>44</v>
      </c>
      <c r="H10" t="s">
        <v>45</v>
      </c>
    </row>
    <row r="11" spans="1:9" x14ac:dyDescent="0.25">
      <c r="B11" t="s">
        <v>51</v>
      </c>
      <c r="G11" t="s">
        <v>44</v>
      </c>
      <c r="H11" t="s">
        <v>45</v>
      </c>
    </row>
    <row r="12" spans="1:9" x14ac:dyDescent="0.25">
      <c r="G12" t="s">
        <v>44</v>
      </c>
      <c r="H12" t="s">
        <v>45</v>
      </c>
    </row>
    <row r="13" spans="1:9" x14ac:dyDescent="0.25">
      <c r="G13" t="s">
        <v>44</v>
      </c>
      <c r="H13" t="s">
        <v>45</v>
      </c>
    </row>
    <row r="14" spans="1:9" x14ac:dyDescent="0.25">
      <c r="G14" t="s">
        <v>44</v>
      </c>
      <c r="H14" t="s">
        <v>45</v>
      </c>
    </row>
    <row r="15" spans="1:9" x14ac:dyDescent="0.25">
      <c r="G15" t="s">
        <v>44</v>
      </c>
      <c r="H15" t="s">
        <v>45</v>
      </c>
    </row>
    <row r="16" spans="1:9" x14ac:dyDescent="0.25">
      <c r="G16" t="s">
        <v>44</v>
      </c>
      <c r="H16" t="s">
        <v>45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menu</vt:lpstr>
      <vt:lpstr>gavetas</vt:lpstr>
      <vt:lpstr>estrutura</vt:lpstr>
      <vt:lpstr>lista de corte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Vendas</dc:creator>
  <cp:lastModifiedBy>Vendas</cp:lastModifiedBy>
  <dcterms:created xsi:type="dcterms:W3CDTF">2022-05-11T16:59:57Z</dcterms:created>
  <dcterms:modified xsi:type="dcterms:W3CDTF">2024-03-26T21:06:40Z</dcterms:modified>
</cp:coreProperties>
</file>