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ownloads\"/>
    </mc:Choice>
  </mc:AlternateContent>
  <xr:revisionPtr revIDLastSave="0" documentId="8_{6EC247AE-6DDB-4330-B578-9257FA1005FF}" xr6:coauthVersionLast="47" xr6:coauthVersionMax="47" xr10:uidLastSave="{00000000-0000-0000-0000-000000000000}"/>
  <bookViews>
    <workbookView xWindow="-120" yWindow="-120" windowWidth="29040" windowHeight="15990" activeTab="2" xr2:uid="{991CDAEB-E82F-4261-A574-25E622CE3DC4}"/>
  </bookViews>
  <sheets>
    <sheet name="Inicio" sheetId="2" r:id="rId1"/>
    <sheet name="Cadastro" sheetId="1" r:id="rId2"/>
    <sheet name="Lançamentos" sheetId="3" r:id="rId3"/>
  </sheets>
  <definedNames>
    <definedName name="ColunaProdutos">TbCadastro[PRODUTO]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3" l="1"/>
  <c r="E14" i="3"/>
  <c r="E13" i="3"/>
  <c r="E8" i="1"/>
  <c r="F8" i="1" s="1"/>
  <c r="E12" i="3"/>
  <c r="E9" i="1"/>
  <c r="E11" i="3"/>
  <c r="E10" i="3"/>
  <c r="E9" i="3"/>
  <c r="E4" i="3"/>
  <c r="E8" i="3"/>
  <c r="E5" i="3"/>
  <c r="E6" i="3"/>
  <c r="E7" i="3"/>
  <c r="E7" i="1"/>
  <c r="F7" i="1" s="1"/>
  <c r="E4" i="1"/>
  <c r="F4" i="1" s="1"/>
  <c r="E5" i="1"/>
  <c r="F5" i="1" s="1"/>
  <c r="E6" i="1"/>
  <c r="F6" i="1" s="1"/>
  <c r="D16" i="3"/>
  <c r="C16" i="3"/>
  <c r="B16" i="3"/>
  <c r="E16" i="3" l="1"/>
</calcChain>
</file>

<file path=xl/sharedStrings.xml><?xml version="1.0" encoding="utf-8"?>
<sst xmlns="http://schemas.openxmlformats.org/spreadsheetml/2006/main" count="36" uniqueCount="17">
  <si>
    <t>MEDIDA</t>
  </si>
  <si>
    <t>PRODUTO</t>
  </si>
  <si>
    <t>SALDO</t>
  </si>
  <si>
    <t>AVISOS</t>
  </si>
  <si>
    <t>Caneta esferográfica azul</t>
  </si>
  <si>
    <t>Unidade</t>
  </si>
  <si>
    <t>Caneta esferográfica preta</t>
  </si>
  <si>
    <t>Caneta esferográfica vermelha</t>
  </si>
  <si>
    <t>DATA</t>
  </si>
  <si>
    <t>ENTRADA</t>
  </si>
  <si>
    <t>SAÍDA</t>
  </si>
  <si>
    <t>Total</t>
  </si>
  <si>
    <t>Lapiseira 7.0</t>
  </si>
  <si>
    <t>ESTOQUE MÍNIMO</t>
  </si>
  <si>
    <t>ESTOQUE MÁXIMO</t>
  </si>
  <si>
    <t>Cola bastão</t>
  </si>
  <si>
    <t>Lapiseira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</si>
</sst>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2" fillId="3" borderId="0" xfId="0" applyFont="1" applyFill="1" applyAlignment="1">
      <alignment vertical="top"/>
    </xf>
    <xf numFmtId="14" fontId="0" fillId="2" borderId="0" xfId="0" applyNumberFormat="1" applyFill="1"/>
    <xf numFmtId="14" fontId="0" fillId="3" borderId="0" xfId="0" applyNumberFormat="1" applyFill="1"/>
    <xf numFmtId="1" fontId="0" fillId="0" borderId="0" xfId="0" applyNumberFormat="1"/>
    <xf numFmtId="1" fontId="0" fillId="2" borderId="0" xfId="0" applyNumberFormat="1" applyFill="1"/>
    <xf numFmtId="1" fontId="3" fillId="3" borderId="0" xfId="0" applyNumberFormat="1" applyFont="1" applyFill="1"/>
    <xf numFmtId="1" fontId="1" fillId="3" borderId="0" xfId="0" applyNumberFormat="1" applyFont="1" applyFill="1"/>
    <xf numFmtId="1" fontId="0" fillId="3" borderId="0" xfId="0" applyNumberFormat="1" applyFill="1"/>
    <xf numFmtId="1" fontId="2" fillId="3" borderId="0" xfId="0" applyNumberFormat="1" applyFont="1" applyFill="1" applyAlignment="1">
      <alignment vertical="top" wrapText="1"/>
    </xf>
    <xf numFmtId="1" fontId="2" fillId="3" borderId="0" xfId="0" applyNumberFormat="1" applyFont="1" applyFill="1" applyAlignment="1">
      <alignment vertical="top"/>
    </xf>
    <xf numFmtId="0" fontId="0" fillId="3" borderId="0" xfId="0" applyNumberFormat="1" applyFill="1"/>
  </cellXfs>
  <cellStyles count="1">
    <cellStyle name="Normal" xfId="0" builtinId="0"/>
  </cellStyles>
  <dxfs count="17">
    <dxf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0" indent="0" justifyLastLine="0" shrinkToFit="0" readingOrder="0"/>
    </dxf>
    <dxf>
      <font>
        <b/>
        <i val="0"/>
        <color rgb="FFFF0000"/>
      </font>
    </dxf>
    <dxf>
      <font>
        <b/>
        <i val="0"/>
        <color theme="7" tint="0.39994506668294322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9C-4389-ABFF-128D53E42928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F8B-4A50-BC55-B4BCC24094BA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8B-4A50-BC55-B4BCC24094BA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F8B-4A50-BC55-B4BCC24094BA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8B-4A50-BC55-B4BCC24094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9C-4389-ABFF-128D53E429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9C-4389-ABFF-128D53E42928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Cadastro!$A$4:$A$10</c:f>
              <c:strCache>
                <c:ptCount val="6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Caneta esferográfica vermelha</c:v>
                </c:pt>
                <c:pt idx="3">
                  <c:v>Lapiseira 7.0</c:v>
                </c:pt>
                <c:pt idx="4">
                  <c:v>Lapiseira 5.0</c:v>
                </c:pt>
                <c:pt idx="5">
                  <c:v>Cola bastão</c:v>
                </c:pt>
              </c:strCache>
            </c:strRef>
          </c:cat>
          <c:val>
            <c:numRef>
              <c:f>Cadastro!$E$4:$E$10</c:f>
              <c:numCache>
                <c:formatCode>0</c:formatCode>
                <c:ptCount val="7"/>
                <c:pt idx="0">
                  <c:v>40</c:v>
                </c:pt>
                <c:pt idx="1">
                  <c:v>5</c:v>
                </c:pt>
                <c:pt idx="2">
                  <c:v>17</c:v>
                </c:pt>
                <c:pt idx="3">
                  <c:v>54</c:v>
                </c:pt>
                <c:pt idx="4">
                  <c:v>7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B-4A50-BC55-B4BCC24094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icio!G1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85725</xdr:rowOff>
    </xdr:from>
    <xdr:to>
      <xdr:col>0</xdr:col>
      <xdr:colOff>2247900</xdr:colOff>
      <xdr:row>1</xdr:row>
      <xdr:rowOff>9524</xdr:rowOff>
    </xdr:to>
    <xdr:sp macro="" textlink="">
      <xdr:nvSpPr>
        <xdr:cNvPr id="2" name="Retângulo: Cantos Superiores Recortados 1">
          <a:extLst>
            <a:ext uri="{FF2B5EF4-FFF2-40B4-BE49-F238E27FC236}">
              <a16:creationId xmlns:a16="http://schemas.microsoft.com/office/drawing/2014/main" id="{43DC6C04-0D13-4D7D-889E-88C6F06CF535}"/>
            </a:ext>
          </a:extLst>
        </xdr:cNvPr>
        <xdr:cNvSpPr/>
      </xdr:nvSpPr>
      <xdr:spPr>
        <a:xfrm>
          <a:off x="180975" y="85725"/>
          <a:ext cx="2066925" cy="428624"/>
        </a:xfrm>
        <a:prstGeom prst="snip2SameRect">
          <a:avLst>
            <a:gd name="adj1" fmla="val 50000"/>
            <a:gd name="adj2" fmla="val 0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Início</a:t>
          </a:r>
        </a:p>
      </xdr:txBody>
    </xdr:sp>
    <xdr:clientData/>
  </xdr:twoCellAnchor>
  <xdr:twoCellAnchor>
    <xdr:from>
      <xdr:col>0</xdr:col>
      <xdr:colOff>2533650</xdr:colOff>
      <xdr:row>0</xdr:row>
      <xdr:rowOff>85725</xdr:rowOff>
    </xdr:from>
    <xdr:to>
      <xdr:col>2</xdr:col>
      <xdr:colOff>838200</xdr:colOff>
      <xdr:row>1</xdr:row>
      <xdr:rowOff>9524</xdr:rowOff>
    </xdr:to>
    <xdr:sp macro="" textlink="">
      <xdr:nvSpPr>
        <xdr:cNvPr id="3" name="Retângulo: Cantos Superiores Recort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2B36D2-4EFA-4A31-BBA2-DEDCC9FFF468}"/>
            </a:ext>
          </a:extLst>
        </xdr:cNvPr>
        <xdr:cNvSpPr/>
      </xdr:nvSpPr>
      <xdr:spPr>
        <a:xfrm>
          <a:off x="2533650" y="85725"/>
          <a:ext cx="2066925" cy="428624"/>
        </a:xfrm>
        <a:prstGeom prst="snip2SameRect">
          <a:avLst>
            <a:gd name="adj1" fmla="val 50000"/>
            <a:gd name="adj2" fmla="val 0"/>
          </a:avLst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>
    <xdr:from>
      <xdr:col>3</xdr:col>
      <xdr:colOff>76200</xdr:colOff>
      <xdr:row>0</xdr:row>
      <xdr:rowOff>85725</xdr:rowOff>
    </xdr:from>
    <xdr:to>
      <xdr:col>5</xdr:col>
      <xdr:colOff>47625</xdr:colOff>
      <xdr:row>1</xdr:row>
      <xdr:rowOff>9524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9520EE-FF7E-42C0-B7E9-771D99580DD3}"/>
            </a:ext>
          </a:extLst>
        </xdr:cNvPr>
        <xdr:cNvSpPr/>
      </xdr:nvSpPr>
      <xdr:spPr>
        <a:xfrm>
          <a:off x="4886325" y="85725"/>
          <a:ext cx="2066925" cy="428624"/>
        </a:xfrm>
        <a:prstGeom prst="snip2SameRect">
          <a:avLst>
            <a:gd name="adj1" fmla="val 50000"/>
            <a:gd name="adj2" fmla="val 0"/>
          </a:avLst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Lançamentos</a:t>
          </a:r>
        </a:p>
      </xdr:txBody>
    </xdr:sp>
    <xdr:clientData/>
  </xdr:twoCellAnchor>
  <xdr:twoCellAnchor>
    <xdr:from>
      <xdr:col>1</xdr:col>
      <xdr:colOff>909637</xdr:colOff>
      <xdr:row>2</xdr:row>
      <xdr:rowOff>152400</xdr:rowOff>
    </xdr:from>
    <xdr:to>
      <xdr:col>6</xdr:col>
      <xdr:colOff>33337</xdr:colOff>
      <xdr:row>12</xdr:row>
      <xdr:rowOff>47625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0D81CC6-F042-492E-8214-9593B0637D24}"/>
            </a:ext>
          </a:extLst>
        </xdr:cNvPr>
        <xdr:cNvSpPr txBox="1"/>
      </xdr:nvSpPr>
      <xdr:spPr>
        <a:xfrm>
          <a:off x="3624262" y="847725"/>
          <a:ext cx="4362450" cy="1800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</a:t>
          </a:r>
          <a:r>
            <a:rPr lang="pt-BR" sz="2000" b="1" baseline="0"/>
            <a:t> DE ESTOQUES SIMPLIFICADO</a:t>
          </a:r>
        </a:p>
        <a:p>
          <a:endParaRPr lang="pt-BR" sz="1100"/>
        </a:p>
      </xdr:txBody>
    </xdr:sp>
    <xdr:clientData/>
  </xdr:twoCellAnchor>
  <xdr:twoCellAnchor>
    <xdr:from>
      <xdr:col>0</xdr:col>
      <xdr:colOff>2124075</xdr:colOff>
      <xdr:row>15</xdr:row>
      <xdr:rowOff>38100</xdr:rowOff>
    </xdr:from>
    <xdr:to>
      <xdr:col>6</xdr:col>
      <xdr:colOff>1533525</xdr:colOff>
      <xdr:row>22</xdr:row>
      <xdr:rowOff>85725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282FB119-D33E-4134-B920-5DD149F03DA1}"/>
            </a:ext>
          </a:extLst>
        </xdr:cNvPr>
        <xdr:cNvSpPr txBox="1"/>
      </xdr:nvSpPr>
      <xdr:spPr>
        <a:xfrm>
          <a:off x="2124075" y="3209925"/>
          <a:ext cx="7362825" cy="138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/>
        </a:p>
        <a:p>
          <a:pPr algn="ctr"/>
          <a:endParaRPr lang="pt-BR" sz="1200"/>
        </a:p>
        <a:p>
          <a:pPr algn="ctr"/>
          <a:r>
            <a:rPr lang="pt-BR" sz="1200"/>
            <a:t>1. Cadastrar o produto na aba "Cadastro".</a:t>
          </a:r>
        </a:p>
        <a:p>
          <a:pPr algn="ctr"/>
          <a:r>
            <a:rPr lang="pt-BR" sz="1200"/>
            <a:t>2. Registrar as entradas e saídas na aba "Lançamentos".</a:t>
          </a:r>
        </a:p>
        <a:p>
          <a:pPr algn="ctr"/>
          <a:r>
            <a:rPr lang="pt-BR" sz="1200"/>
            <a:t>3. Relatórios e consultas usar os filtros nas abas "Cadastro" e "Lançamentos".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85725</xdr:rowOff>
    </xdr:from>
    <xdr:to>
      <xdr:col>0</xdr:col>
      <xdr:colOff>2247900</xdr:colOff>
      <xdr:row>1</xdr:row>
      <xdr:rowOff>9524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45EFE4-6FE7-412D-88C0-9E6069847B13}"/>
            </a:ext>
          </a:extLst>
        </xdr:cNvPr>
        <xdr:cNvSpPr/>
      </xdr:nvSpPr>
      <xdr:spPr>
        <a:xfrm>
          <a:off x="180975" y="85725"/>
          <a:ext cx="2066925" cy="428624"/>
        </a:xfrm>
        <a:prstGeom prst="snip2SameRect">
          <a:avLst>
            <a:gd name="adj1" fmla="val 50000"/>
            <a:gd name="adj2" fmla="val 0"/>
          </a:avLst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Início</a:t>
          </a:r>
        </a:p>
      </xdr:txBody>
    </xdr:sp>
    <xdr:clientData/>
  </xdr:twoCellAnchor>
  <xdr:twoCellAnchor>
    <xdr:from>
      <xdr:col>0</xdr:col>
      <xdr:colOff>2533650</xdr:colOff>
      <xdr:row>0</xdr:row>
      <xdr:rowOff>85725</xdr:rowOff>
    </xdr:from>
    <xdr:to>
      <xdr:col>2</xdr:col>
      <xdr:colOff>838200</xdr:colOff>
      <xdr:row>1</xdr:row>
      <xdr:rowOff>9524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3A45553-4801-4753-8EFE-01DE185DB6FC}"/>
            </a:ext>
          </a:extLst>
        </xdr:cNvPr>
        <xdr:cNvSpPr/>
      </xdr:nvSpPr>
      <xdr:spPr>
        <a:xfrm>
          <a:off x="2533650" y="85725"/>
          <a:ext cx="2066925" cy="428624"/>
        </a:xfrm>
        <a:prstGeom prst="snip2SameRect">
          <a:avLst>
            <a:gd name="adj1" fmla="val 50000"/>
            <a:gd name="adj2" fmla="val 0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>
    <xdr:from>
      <xdr:col>3</xdr:col>
      <xdr:colOff>76200</xdr:colOff>
      <xdr:row>0</xdr:row>
      <xdr:rowOff>85725</xdr:rowOff>
    </xdr:from>
    <xdr:to>
      <xdr:col>5</xdr:col>
      <xdr:colOff>47625</xdr:colOff>
      <xdr:row>1</xdr:row>
      <xdr:rowOff>9524</xdr:rowOff>
    </xdr:to>
    <xdr:sp macro="" textlink="">
      <xdr:nvSpPr>
        <xdr:cNvPr id="4" name="Retângulo: Cantos Superiores Recort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D2BAE3-8B82-459E-AB88-9A08A1EF8A39}"/>
            </a:ext>
          </a:extLst>
        </xdr:cNvPr>
        <xdr:cNvSpPr/>
      </xdr:nvSpPr>
      <xdr:spPr>
        <a:xfrm>
          <a:off x="4886325" y="85725"/>
          <a:ext cx="2066925" cy="428624"/>
        </a:xfrm>
        <a:prstGeom prst="snip2SameRect">
          <a:avLst>
            <a:gd name="adj1" fmla="val 50000"/>
            <a:gd name="adj2" fmla="val 0"/>
          </a:avLst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Lançamentos</a:t>
          </a:r>
        </a:p>
      </xdr:txBody>
    </xdr:sp>
    <xdr:clientData/>
  </xdr:twoCellAnchor>
  <xdr:twoCellAnchor editAs="absolute">
    <xdr:from>
      <xdr:col>6</xdr:col>
      <xdr:colOff>266699</xdr:colOff>
      <xdr:row>2</xdr:row>
      <xdr:rowOff>371474</xdr:rowOff>
    </xdr:from>
    <xdr:to>
      <xdr:col>6</xdr:col>
      <xdr:colOff>4562474</xdr:colOff>
      <xdr:row>17</xdr:row>
      <xdr:rowOff>19049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864ACA-802F-42A6-A550-7A0F41841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523875</xdr:colOff>
      <xdr:row>2</xdr:row>
      <xdr:rowOff>28575</xdr:rowOff>
    </xdr:from>
    <xdr:to>
      <xdr:col>6</xdr:col>
      <xdr:colOff>4400550</xdr:colOff>
      <xdr:row>2</xdr:row>
      <xdr:rowOff>361950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966D083-8A0D-4F07-9DBF-F2C925848EC4}"/>
            </a:ext>
          </a:extLst>
        </xdr:cNvPr>
        <xdr:cNvSpPr txBox="1"/>
      </xdr:nvSpPr>
      <xdr:spPr>
        <a:xfrm>
          <a:off x="8943975" y="723900"/>
          <a:ext cx="38766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/>
            <a:t>COMPOSIÇÃO</a:t>
          </a:r>
          <a:r>
            <a:rPr lang="pt-BR" sz="1400" b="1" baseline="0"/>
            <a:t> DO SALDO ATUAL DO ESTOQUE</a:t>
          </a:r>
        </a:p>
        <a:p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85725</xdr:rowOff>
    </xdr:from>
    <xdr:to>
      <xdr:col>0</xdr:col>
      <xdr:colOff>2247900</xdr:colOff>
      <xdr:row>1</xdr:row>
      <xdr:rowOff>9524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368FDE-DCEC-4F24-91B6-0EDC72ED4B00}"/>
            </a:ext>
          </a:extLst>
        </xdr:cNvPr>
        <xdr:cNvSpPr/>
      </xdr:nvSpPr>
      <xdr:spPr>
        <a:xfrm>
          <a:off x="180975" y="85725"/>
          <a:ext cx="2066925" cy="428624"/>
        </a:xfrm>
        <a:prstGeom prst="snip2SameRect">
          <a:avLst>
            <a:gd name="adj1" fmla="val 50000"/>
            <a:gd name="adj2" fmla="val 0"/>
          </a:avLst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Início</a:t>
          </a:r>
        </a:p>
      </xdr:txBody>
    </xdr:sp>
    <xdr:clientData/>
  </xdr:twoCellAnchor>
  <xdr:twoCellAnchor>
    <xdr:from>
      <xdr:col>0</xdr:col>
      <xdr:colOff>2533650</xdr:colOff>
      <xdr:row>0</xdr:row>
      <xdr:rowOff>85725</xdr:rowOff>
    </xdr:from>
    <xdr:to>
      <xdr:col>2</xdr:col>
      <xdr:colOff>838200</xdr:colOff>
      <xdr:row>1</xdr:row>
      <xdr:rowOff>9524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7F082A-CBD1-4FAE-A18C-83C5080302CB}"/>
            </a:ext>
          </a:extLst>
        </xdr:cNvPr>
        <xdr:cNvSpPr/>
      </xdr:nvSpPr>
      <xdr:spPr>
        <a:xfrm>
          <a:off x="2533650" y="85725"/>
          <a:ext cx="2066925" cy="428624"/>
        </a:xfrm>
        <a:prstGeom prst="snip2SameRect">
          <a:avLst>
            <a:gd name="adj1" fmla="val 50000"/>
            <a:gd name="adj2" fmla="val 0"/>
          </a:avLst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Cadastro</a:t>
          </a:r>
        </a:p>
      </xdr:txBody>
    </xdr:sp>
    <xdr:clientData/>
  </xdr:twoCellAnchor>
  <xdr:twoCellAnchor>
    <xdr:from>
      <xdr:col>3</xdr:col>
      <xdr:colOff>76200</xdr:colOff>
      <xdr:row>0</xdr:row>
      <xdr:rowOff>85725</xdr:rowOff>
    </xdr:from>
    <xdr:to>
      <xdr:col>5</xdr:col>
      <xdr:colOff>47625</xdr:colOff>
      <xdr:row>1</xdr:row>
      <xdr:rowOff>9524</xdr:rowOff>
    </xdr:to>
    <xdr:sp macro="" textlink="">
      <xdr:nvSpPr>
        <xdr:cNvPr id="4" name="Retângulo: Cantos Superiores Recortados 3">
          <a:extLst>
            <a:ext uri="{FF2B5EF4-FFF2-40B4-BE49-F238E27FC236}">
              <a16:creationId xmlns:a16="http://schemas.microsoft.com/office/drawing/2014/main" id="{FC74D00B-D7AD-4214-A0F1-E4A69095F314}"/>
            </a:ext>
          </a:extLst>
        </xdr:cNvPr>
        <xdr:cNvSpPr/>
      </xdr:nvSpPr>
      <xdr:spPr>
        <a:xfrm>
          <a:off x="4886325" y="85725"/>
          <a:ext cx="2066925" cy="428624"/>
        </a:xfrm>
        <a:prstGeom prst="snip2SameRect">
          <a:avLst>
            <a:gd name="adj1" fmla="val 50000"/>
            <a:gd name="adj2" fmla="val 0"/>
          </a:avLst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Lançamentos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83580E-5970-437E-912C-557B1CD85FF2}" name="TbCadastro" displayName="TbCadastro" ref="A3:F9" headerRowDxfId="14">
  <autoFilter ref="A3:F9" xr:uid="{1B83580E-5970-437E-912C-557B1CD85FF2}"/>
  <tableColumns count="6">
    <tableColumn id="1" xr3:uid="{B0D34B7F-88AB-4614-BA15-F7D85764C5B9}" name="PRODUTO" totalsRowLabel="Total"/>
    <tableColumn id="2" xr3:uid="{9FBB72BD-0F33-4891-96DE-5FBC75AAAA2D}" name="MEDIDA"/>
    <tableColumn id="3" xr3:uid="{F9DA2D76-48A5-48E9-B4F2-39C56E1E4764}" name="ESTOQUE MÍNIMO" dataDxfId="13"/>
    <tableColumn id="4" xr3:uid="{F665FB79-F749-4EDE-B4DB-7FA1C2294CD8}" name="ESTOQUE MÁXIMO" dataDxfId="12"/>
    <tableColumn id="5" xr3:uid="{59AD2EE6-9306-41D2-B22B-A5284055D0D7}" name="SALDO" dataDxfId="11" totalsRowDxfId="10">
      <calculatedColumnFormula>SUMIF(TbLancamentos[PRODUTO],TbCadastro[[#This Row],[PRODUTO]],TbLancamentos[ENTRADA]) - SUMIF(TbLancamentos[PRODUTO],TbCadastro[[#This Row],[PRODUTO]],TbLancamentos[SAÍDA])</calculatedColumnFormula>
    </tableColumn>
    <tableColumn id="6" xr3:uid="{57F3D12E-2556-4510-B617-34A778281C3D}" name="AVISOS" totalsRowFunction="count" dataDxfId="9">
      <calculatedColumnFormula>IF(TbCadastro[[#This Row],[SALDO]]&lt;TbCadastro[[#This Row],[ESTOQUE MÍNIMO]],"Solicitar nova Compra!",IF(TbCadastro[[#This Row],[SALDO]]&gt;TbCadastro[[#This Row],[ESTOQUE MÁXIMO]],"Priorizar Venda!",""))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FE0E5C-330C-4685-AB20-1CACBDD6C8C2}" name="TbLancamentos" displayName="TbLancamentos" ref="A3:E16" totalsRowCount="1" headerRowDxfId="7">
  <autoFilter ref="A3:E15" xr:uid="{C4FE0E5C-330C-4685-AB20-1CACBDD6C8C2}"/>
  <tableColumns count="5">
    <tableColumn id="1" xr3:uid="{E2663CD5-B264-4D9E-A82B-D2739F77A1AE}" name="PRODUTO" totalsRowLabel="Total"/>
    <tableColumn id="2" xr3:uid="{8A0D8B37-7E1F-4A23-B62D-3C897F58D765}" name="DATA" totalsRowFunction="count" dataDxfId="6"/>
    <tableColumn id="3" xr3:uid="{17761E1A-E56B-41A0-A2F3-5E19EE74D0D3}" name="ENTRADA" totalsRowFunction="sum" dataDxfId="5" totalsRowDxfId="4"/>
    <tableColumn id="4" xr3:uid="{2A3C6DFC-E399-4379-BEF9-C52C48B61F87}" name="SAÍDA" totalsRowFunction="sum" dataDxfId="3" totalsRowDxfId="2"/>
    <tableColumn id="5" xr3:uid="{528A24DC-8F11-4B77-8CC6-D86DA3CB4B66}" name="SALDO" totalsRowFunction="count" dataDxfId="1" totalsRowDxfId="0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E68D-7B42-4834-8A35-9689055D33C4}">
  <dimension ref="A1:G1"/>
  <sheetViews>
    <sheetView showGridLines="0" workbookViewId="0">
      <selection activeCell="C26" sqref="C26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2.7109375" customWidth="1"/>
    <col min="7" max="7" width="70.7109375" customWidth="1"/>
    <col min="8" max="16383" width="9.140625" hidden="1"/>
    <col min="16384" max="16384" width="9.140625" hidden="1" customWidth="1"/>
  </cols>
  <sheetData>
    <row r="1" spans="1:7" ht="39.950000000000003" customHeight="1" x14ac:dyDescent="0.25">
      <c r="A1" s="1"/>
      <c r="B1" s="1"/>
      <c r="C1" s="1"/>
      <c r="D1" s="1"/>
      <c r="E1" s="1"/>
      <c r="F1" s="1"/>
      <c r="G1" s="1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832F-C8AB-40EF-8836-B31809C6CD4B}">
  <dimension ref="A1:G9"/>
  <sheetViews>
    <sheetView showGridLines="0" workbookViewId="0">
      <selection activeCell="G36" sqref="G36"/>
    </sheetView>
  </sheetViews>
  <sheetFormatPr defaultColWidth="0" defaultRowHeight="15" x14ac:dyDescent="0.25"/>
  <cols>
    <col min="1" max="1" width="40.7109375" customWidth="1"/>
    <col min="2" max="2" width="15.7109375" customWidth="1"/>
    <col min="3" max="5" width="15.7109375" style="7" customWidth="1"/>
    <col min="6" max="6" width="22.7109375" customWidth="1"/>
    <col min="7" max="7" width="70.7109375" customWidth="1"/>
    <col min="8" max="16384" width="9.140625" hidden="1"/>
  </cols>
  <sheetData>
    <row r="1" spans="1:7" ht="39.950000000000003" customHeight="1" x14ac:dyDescent="0.25">
      <c r="A1" s="1"/>
      <c r="B1" s="1"/>
      <c r="C1" s="8"/>
      <c r="D1" s="8"/>
      <c r="E1" s="8"/>
      <c r="F1" s="1"/>
      <c r="G1" s="1"/>
    </row>
    <row r="3" spans="1:7" ht="30" x14ac:dyDescent="0.25">
      <c r="A3" s="4" t="s">
        <v>1</v>
      </c>
      <c r="B3" s="4" t="s">
        <v>0</v>
      </c>
      <c r="C3" s="12" t="s">
        <v>13</v>
      </c>
      <c r="D3" s="12" t="s">
        <v>14</v>
      </c>
      <c r="E3" s="13" t="s">
        <v>2</v>
      </c>
      <c r="F3" s="4" t="s">
        <v>3</v>
      </c>
    </row>
    <row r="4" spans="1:7" x14ac:dyDescent="0.25">
      <c r="A4" t="s">
        <v>4</v>
      </c>
      <c r="B4" t="s">
        <v>5</v>
      </c>
      <c r="C4" s="7">
        <v>15</v>
      </c>
      <c r="D4" s="7">
        <v>150</v>
      </c>
      <c r="E4" s="11">
        <f>SUMIF(TbLancamentos[PRODUTO],TbCadastro[[#This Row],[PRODUTO]],TbLancamentos[ENTRADA]) - SUMIF(TbLancamentos[PRODUTO],TbCadastro[[#This Row],[PRODUTO]],TbLancamentos[SAÍDA])</f>
        <v>40</v>
      </c>
      <c r="F4" s="2" t="str">
        <f>IF(TbCadastro[[#This Row],[SALDO]]&lt;TbCadastro[[#This Row],[ESTOQUE MÍNIMO]],"Solicitar nova Compra!",IF(TbCadastro[[#This Row],[SALDO]]&gt;TbCadastro[[#This Row],[ESTOQUE MÁXIMO]],"Priorizar Venda!",""))</f>
        <v/>
      </c>
    </row>
    <row r="5" spans="1:7" x14ac:dyDescent="0.25">
      <c r="A5" t="s">
        <v>6</v>
      </c>
      <c r="B5" t="s">
        <v>5</v>
      </c>
      <c r="C5" s="7">
        <v>15</v>
      </c>
      <c r="D5" s="7">
        <v>150</v>
      </c>
      <c r="E5" s="11">
        <f>SUMIF(TbLancamentos[PRODUTO],TbCadastro[[#This Row],[PRODUTO]],TbLancamentos[ENTRADA]) - SUMIF(TbLancamentos[PRODUTO],TbCadastro[[#This Row],[PRODUTO]],TbLancamentos[SAÍDA])</f>
        <v>5</v>
      </c>
      <c r="F5" s="2" t="str">
        <f>IF(TbCadastro[[#This Row],[SALDO]]&lt;TbCadastro[[#This Row],[ESTOQUE MÍNIMO]],"Solicitar nova Compra!",IF(TbCadastro[[#This Row],[SALDO]]&gt;TbCadastro[[#This Row],[ESTOQUE MÁXIMO]],"Priorizar Venda!",""))</f>
        <v>Solicitar nova Compra!</v>
      </c>
    </row>
    <row r="6" spans="1:7" x14ac:dyDescent="0.25">
      <c r="A6" t="s">
        <v>7</v>
      </c>
      <c r="B6" t="s">
        <v>5</v>
      </c>
      <c r="C6" s="7">
        <v>15</v>
      </c>
      <c r="D6" s="7">
        <v>150</v>
      </c>
      <c r="E6" s="11">
        <f>SUMIF(TbLancamentos[PRODUTO],TbCadastro[[#This Row],[PRODUTO]],TbLancamentos[ENTRADA]) - SUMIF(TbLancamentos[PRODUTO],TbCadastro[[#This Row],[PRODUTO]],TbLancamentos[SAÍDA])</f>
        <v>17</v>
      </c>
      <c r="F6" s="2" t="str">
        <f>IF(TbCadastro[[#This Row],[SALDO]]&lt;TbCadastro[[#This Row],[ESTOQUE MÍNIMO]],"Solicitar nova Compra!",IF(TbCadastro[[#This Row],[SALDO]]&gt;TbCadastro[[#This Row],[ESTOQUE MÁXIMO]],"Priorizar Venda!",""))</f>
        <v/>
      </c>
    </row>
    <row r="7" spans="1:7" x14ac:dyDescent="0.25">
      <c r="A7" t="s">
        <v>12</v>
      </c>
      <c r="B7" t="s">
        <v>5</v>
      </c>
      <c r="C7" s="7">
        <v>10</v>
      </c>
      <c r="D7" s="7">
        <v>50</v>
      </c>
      <c r="E7" s="11">
        <f>SUMIF(TbLancamentos[PRODUTO],TbCadastro[[#This Row],[PRODUTO]],TbLancamentos[ENTRADA]) - SUMIF(TbLancamentos[PRODUTO],TbCadastro[[#This Row],[PRODUTO]],TbLancamentos[SAÍDA])</f>
        <v>54</v>
      </c>
      <c r="F7" s="2" t="str">
        <f>IF(TbCadastro[[#This Row],[SALDO]]&lt;TbCadastro[[#This Row],[ESTOQUE MÍNIMO]],"Solicitar nova Compra!",IF(TbCadastro[[#This Row],[SALDO]]&gt;TbCadastro[[#This Row],[ESTOQUE MÁXIMO]],"Priorizar Venda!",""))</f>
        <v>Priorizar Venda!</v>
      </c>
    </row>
    <row r="8" spans="1:7" x14ac:dyDescent="0.25">
      <c r="A8" t="s">
        <v>16</v>
      </c>
      <c r="B8" t="s">
        <v>5</v>
      </c>
      <c r="C8" s="7">
        <v>10</v>
      </c>
      <c r="D8" s="7">
        <v>50</v>
      </c>
      <c r="E8" s="11">
        <f>SUMIF(TbLancamentos[PRODUTO],TbCadastro[[#This Row],[PRODUTO]],TbLancamentos[ENTRADA]) - SUMIF(TbLancamentos[PRODUTO],TbCadastro[[#This Row],[PRODUTO]],TbLancamentos[SAÍDA])</f>
        <v>7</v>
      </c>
      <c r="F8" s="14" t="str">
        <f>IF(TbCadastro[[#This Row],[SALDO]]&lt;TbCadastro[[#This Row],[ESTOQUE MÍNIMO]],"Solicitar nova Compra!",IF(TbCadastro[[#This Row],[SALDO]]&gt;TbCadastro[[#This Row],[ESTOQUE MÁXIMO]],"Priorizar Venda!",""))</f>
        <v>Solicitar nova Compra!</v>
      </c>
    </row>
    <row r="9" spans="1:7" x14ac:dyDescent="0.25">
      <c r="A9" t="s">
        <v>15</v>
      </c>
      <c r="B9" t="s">
        <v>5</v>
      </c>
      <c r="C9" s="7">
        <v>10</v>
      </c>
      <c r="D9" s="7">
        <v>100</v>
      </c>
      <c r="E9" s="11">
        <f>SUMIF(TbLancamentos[PRODUTO],TbCadastro[[#This Row],[PRODUTO]],TbLancamentos[ENTRADA]) - SUMIF(TbLancamentos[PRODUTO],TbCadastro[[#This Row],[PRODUTO]],TbLancamentos[SAÍDA])</f>
        <v>30</v>
      </c>
      <c r="F9" s="14"/>
    </row>
  </sheetData>
  <conditionalFormatting sqref="F4:F9">
    <cfRule type="cellIs" dxfId="16" priority="1" operator="equal">
      <formula>"Priorizar Venda!"</formula>
    </cfRule>
    <cfRule type="cellIs" dxfId="15" priority="2" operator="equal">
      <formula>"Solicitar nova Compra!"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AC9A-DEE0-4CED-86E4-08AFEB72CC2C}">
  <dimension ref="A1:G16"/>
  <sheetViews>
    <sheetView showGridLines="0" tabSelected="1" workbookViewId="0">
      <selection activeCell="A15" sqref="A15"/>
    </sheetView>
  </sheetViews>
  <sheetFormatPr defaultColWidth="0" defaultRowHeight="15" x14ac:dyDescent="0.25"/>
  <cols>
    <col min="1" max="1" width="40.7109375" customWidth="1"/>
    <col min="2" max="2" width="15.7109375" style="3" customWidth="1"/>
    <col min="3" max="5" width="15.7109375" style="7" customWidth="1"/>
    <col min="6" max="6" width="22.7109375" customWidth="1"/>
    <col min="7" max="7" width="70.7109375" customWidth="1"/>
    <col min="8" max="16384" width="9.140625" hidden="1"/>
  </cols>
  <sheetData>
    <row r="1" spans="1:7" ht="39.950000000000003" customHeight="1" x14ac:dyDescent="0.25">
      <c r="B1" s="5"/>
      <c r="C1" s="8"/>
      <c r="D1" s="8"/>
      <c r="E1" s="8"/>
      <c r="F1" s="1"/>
      <c r="G1" s="1"/>
    </row>
    <row r="3" spans="1:7" x14ac:dyDescent="0.25">
      <c r="A3" s="2" t="s">
        <v>1</v>
      </c>
      <c r="B3" s="6" t="s">
        <v>8</v>
      </c>
      <c r="C3" s="9" t="s">
        <v>9</v>
      </c>
      <c r="D3" s="10" t="s">
        <v>10</v>
      </c>
      <c r="E3" s="11" t="s">
        <v>2</v>
      </c>
    </row>
    <row r="4" spans="1:7" x14ac:dyDescent="0.25">
      <c r="A4" t="s">
        <v>4</v>
      </c>
      <c r="B4" s="3">
        <v>45829</v>
      </c>
      <c r="C4" s="7">
        <v>30</v>
      </c>
      <c r="D4" s="7">
        <v>5</v>
      </c>
      <c r="E4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25</v>
      </c>
    </row>
    <row r="5" spans="1:7" x14ac:dyDescent="0.25">
      <c r="A5" t="s">
        <v>4</v>
      </c>
      <c r="B5" s="3">
        <v>45830</v>
      </c>
      <c r="C5" s="7">
        <v>20</v>
      </c>
      <c r="D5" s="7">
        <v>10</v>
      </c>
      <c r="E5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35</v>
      </c>
    </row>
    <row r="6" spans="1:7" x14ac:dyDescent="0.25">
      <c r="A6" t="s">
        <v>7</v>
      </c>
      <c r="B6" s="3">
        <v>45830</v>
      </c>
      <c r="C6" s="7">
        <v>20</v>
      </c>
      <c r="D6" s="7">
        <v>3</v>
      </c>
      <c r="E6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17</v>
      </c>
    </row>
    <row r="7" spans="1:7" x14ac:dyDescent="0.25">
      <c r="A7" t="s">
        <v>6</v>
      </c>
      <c r="B7" s="3">
        <v>45831</v>
      </c>
      <c r="C7" s="7">
        <v>50</v>
      </c>
      <c r="D7" s="7">
        <v>15</v>
      </c>
      <c r="E7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35</v>
      </c>
    </row>
    <row r="8" spans="1:7" x14ac:dyDescent="0.25">
      <c r="A8" t="s">
        <v>12</v>
      </c>
      <c r="B8" s="3">
        <v>45831</v>
      </c>
      <c r="C8" s="7">
        <v>40</v>
      </c>
      <c r="D8" s="7">
        <v>25</v>
      </c>
      <c r="E8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</v>
      </c>
    </row>
    <row r="9" spans="1:7" x14ac:dyDescent="0.25">
      <c r="A9" t="s">
        <v>6</v>
      </c>
      <c r="B9" s="3">
        <v>45832</v>
      </c>
      <c r="C9" s="7">
        <v>0</v>
      </c>
      <c r="D9" s="7">
        <v>30</v>
      </c>
      <c r="E9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5</v>
      </c>
    </row>
    <row r="10" spans="1:7" x14ac:dyDescent="0.25">
      <c r="A10" t="s">
        <v>4</v>
      </c>
      <c r="B10" s="3">
        <v>45832</v>
      </c>
      <c r="C10" s="7">
        <v>0</v>
      </c>
      <c r="D10" s="7">
        <v>20</v>
      </c>
      <c r="E10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</v>
      </c>
    </row>
    <row r="11" spans="1:7" x14ac:dyDescent="0.25">
      <c r="A11" t="s">
        <v>12</v>
      </c>
      <c r="B11" s="3">
        <v>45833</v>
      </c>
      <c r="C11" s="7">
        <v>40</v>
      </c>
      <c r="D11" s="7">
        <v>10</v>
      </c>
      <c r="E11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45</v>
      </c>
    </row>
    <row r="12" spans="1:7" x14ac:dyDescent="0.25">
      <c r="A12" t="s">
        <v>15</v>
      </c>
      <c r="B12" s="3">
        <v>45834</v>
      </c>
      <c r="C12" s="7">
        <v>50</v>
      </c>
      <c r="D12" s="7">
        <v>20</v>
      </c>
      <c r="E12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30</v>
      </c>
    </row>
    <row r="13" spans="1:7" x14ac:dyDescent="0.25">
      <c r="A13" t="s">
        <v>16</v>
      </c>
      <c r="B13" s="3">
        <v>45835</v>
      </c>
      <c r="C13" s="7">
        <v>10</v>
      </c>
      <c r="D13" s="7">
        <v>3</v>
      </c>
      <c r="E13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7</v>
      </c>
    </row>
    <row r="14" spans="1:7" x14ac:dyDescent="0.25">
      <c r="A14" t="s">
        <v>12</v>
      </c>
      <c r="B14" s="3">
        <v>45835</v>
      </c>
      <c r="C14" s="7">
        <v>10</v>
      </c>
      <c r="D14" s="7">
        <v>1</v>
      </c>
      <c r="E14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54</v>
      </c>
    </row>
    <row r="15" spans="1:7" x14ac:dyDescent="0.25">
      <c r="A15" t="s">
        <v>4</v>
      </c>
      <c r="B15" s="3">
        <v>45835</v>
      </c>
      <c r="C15" s="7">
        <v>30</v>
      </c>
      <c r="D15" s="7">
        <v>5</v>
      </c>
      <c r="E15" s="11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40</v>
      </c>
    </row>
    <row r="16" spans="1:7" x14ac:dyDescent="0.25">
      <c r="A16" t="s">
        <v>11</v>
      </c>
      <c r="B16">
        <f>SUBTOTAL(103,TbLancamentos[DATA])</f>
        <v>12</v>
      </c>
      <c r="C16" s="7">
        <f>SUBTOTAL(109,TbLancamentos[ENTRADA])</f>
        <v>300</v>
      </c>
      <c r="D16" s="7">
        <f>SUBTOTAL(109,TbLancamentos[SAÍDA])</f>
        <v>147</v>
      </c>
      <c r="E16" s="2">
        <f>SUBTOTAL(103,TbLancamentos[SALDO])</f>
        <v>12</v>
      </c>
    </row>
  </sheetData>
  <conditionalFormatting sqref="E4:E16">
    <cfRule type="cellIs" dxfId="8" priority="1" operator="lessThan">
      <formula>0</formula>
    </cfRule>
  </conditionalFormatting>
  <dataValidations count="1">
    <dataValidation type="list" allowBlank="1" showInputMessage="1" showErrorMessage="1" sqref="A4:A15" xr:uid="{8EA4A806-53E8-43C5-8010-1B89AAE5BACC}">
      <formula1>ColunaProdutos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Inicio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Gutierrez Machado</dc:creator>
  <cp:lastModifiedBy>Fernando Gutierrez Machado</cp:lastModifiedBy>
  <dcterms:created xsi:type="dcterms:W3CDTF">2025-06-27T00:49:23Z</dcterms:created>
  <dcterms:modified xsi:type="dcterms:W3CDTF">2025-06-30T00:12:30Z</dcterms:modified>
</cp:coreProperties>
</file>