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5480" windowHeight="11640" tabRatio="500"/>
  </bookViews>
  <sheets>
    <sheet name="NOTAS TALLERES" sheetId="1" r:id="rId1"/>
    <sheet name="Puntos ABE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5" i="1" l="1"/>
  <c r="F45" i="1"/>
  <c r="F62" i="1"/>
  <c r="F25" i="1"/>
  <c r="F14" i="1"/>
  <c r="F57" i="1"/>
  <c r="F24" i="1"/>
  <c r="F59" i="1"/>
  <c r="F33" i="1"/>
  <c r="F61" i="1"/>
  <c r="F18" i="1"/>
  <c r="F39" i="1"/>
  <c r="F29" i="1"/>
  <c r="F58" i="1"/>
  <c r="F31" i="1"/>
  <c r="F16" i="1"/>
  <c r="F51" i="1"/>
  <c r="F37" i="1"/>
  <c r="F49" i="1"/>
  <c r="F21" i="1"/>
  <c r="F20" i="1"/>
  <c r="F69" i="1"/>
  <c r="F43" i="1"/>
  <c r="F27" i="1"/>
  <c r="F70" i="1"/>
  <c r="F36" i="1"/>
  <c r="F11" i="1"/>
  <c r="E70" i="1"/>
  <c r="E19" i="1"/>
  <c r="E68" i="1"/>
  <c r="E57" i="1"/>
  <c r="E11" i="1"/>
  <c r="E43" i="1"/>
  <c r="E13" i="1"/>
  <c r="E62" i="1"/>
  <c r="E35" i="1"/>
  <c r="E63" i="1"/>
  <c r="E20" i="1"/>
  <c r="E22" i="1"/>
  <c r="E12" i="1"/>
  <c r="E23" i="1"/>
  <c r="E26" i="1"/>
  <c r="E32" i="1"/>
  <c r="E55" i="1"/>
  <c r="E67" i="1"/>
  <c r="E18" i="1"/>
  <c r="E45" i="1"/>
  <c r="E15" i="1"/>
  <c r="E56" i="1"/>
  <c r="E9" i="1"/>
  <c r="E33" i="1"/>
  <c r="E25" i="1"/>
</calcChain>
</file>

<file path=xl/sharedStrings.xml><?xml version="1.0" encoding="utf-8"?>
<sst xmlns="http://schemas.openxmlformats.org/spreadsheetml/2006/main" count="287" uniqueCount="139">
  <si>
    <t xml:space="preserve">Curso   : </t>
  </si>
  <si>
    <t>IIND-2401</t>
  </si>
  <si>
    <t xml:space="preserve">Seccion : </t>
  </si>
  <si>
    <t xml:space="preserve">Periodo : </t>
  </si>
  <si>
    <t xml:space="preserve">Nombre  : </t>
  </si>
  <si>
    <t>ANALIS.DECISION INVERSION</t>
  </si>
  <si>
    <t>Profesor :</t>
  </si>
  <si>
    <t>BAQUERO HAEBERLIN, MANUEL</t>
  </si>
  <si>
    <t>Creditos :</t>
  </si>
  <si>
    <t>3.0</t>
  </si>
  <si>
    <t>Num</t>
  </si>
  <si>
    <t xml:space="preserve">Carnet         </t>
  </si>
  <si>
    <t xml:space="preserve">Apellidos                     </t>
  </si>
  <si>
    <t xml:space="preserve">Nombres             </t>
  </si>
  <si>
    <t xml:space="preserve">LINA MARIA          </t>
  </si>
  <si>
    <t xml:space="preserve">SEBASTIAN           </t>
  </si>
  <si>
    <t xml:space="preserve">ANDRES FELIPE       </t>
  </si>
  <si>
    <t xml:space="preserve">JUAN CAMILO         </t>
  </si>
  <si>
    <t xml:space="preserve">DANIELA             </t>
  </si>
  <si>
    <t xml:space="preserve">SANTIAGO            </t>
  </si>
  <si>
    <t xml:space="preserve">ESTEBAN             </t>
  </si>
  <si>
    <t xml:space="preserve">JUAN SEBASTIAN      </t>
  </si>
  <si>
    <t>* Fin de la Lista *</t>
  </si>
  <si>
    <t xml:space="preserve">AMAYA MUVDI                   </t>
  </si>
  <si>
    <t xml:space="preserve">DANIEL ANDRES       </t>
  </si>
  <si>
    <t xml:space="preserve">ARBOLEDA ARCILA               </t>
  </si>
  <si>
    <t xml:space="preserve">LUIS FELIPE         </t>
  </si>
  <si>
    <t xml:space="preserve">ARENAS MENDOZA                </t>
  </si>
  <si>
    <t xml:space="preserve">MIGUEL HERNANDO     </t>
  </si>
  <si>
    <t xml:space="preserve">ARIAS ALVAREZ                 </t>
  </si>
  <si>
    <t xml:space="preserve">MARIA CAMILA        </t>
  </si>
  <si>
    <t xml:space="preserve">AVENDAÑO VARGAS               </t>
  </si>
  <si>
    <t xml:space="preserve">EDGAR ALEXANDER     </t>
  </si>
  <si>
    <t xml:space="preserve">BORRERO ARCE                  </t>
  </si>
  <si>
    <t xml:space="preserve">ALEJANDRA           </t>
  </si>
  <si>
    <t xml:space="preserve">BOSSA LOPEZ                   </t>
  </si>
  <si>
    <t xml:space="preserve">DAVID ALEJANDRO     </t>
  </si>
  <si>
    <t xml:space="preserve">CANCHILA MONTALVO             </t>
  </si>
  <si>
    <t xml:space="preserve">LAURA MILENA        </t>
  </si>
  <si>
    <t xml:space="preserve">CARDENAS MEDINA               </t>
  </si>
  <si>
    <t xml:space="preserve">SERGIO HUMBERTO     </t>
  </si>
  <si>
    <t xml:space="preserve">CASTAÑEDA DELGADILLO          </t>
  </si>
  <si>
    <t xml:space="preserve">CORREDOR PEÑA                 </t>
  </si>
  <si>
    <t xml:space="preserve">IVAN ERNESTO        </t>
  </si>
  <si>
    <t xml:space="preserve">CUBIDES DUSSAN                </t>
  </si>
  <si>
    <t xml:space="preserve">OLGA LUCIA          </t>
  </si>
  <si>
    <t xml:space="preserve">CUERVO SANCHEZ                </t>
  </si>
  <si>
    <t xml:space="preserve">DAHL VELEZ                    </t>
  </si>
  <si>
    <t xml:space="preserve">SUSANA CAROLINA     </t>
  </si>
  <si>
    <t xml:space="preserve">ESGUERRA OÑATE                </t>
  </si>
  <si>
    <t xml:space="preserve">MARIA ALEJANDRA     </t>
  </si>
  <si>
    <t xml:space="preserve">FAJARDO ARDILA                </t>
  </si>
  <si>
    <t xml:space="preserve">FAJARDO BARRERA               </t>
  </si>
  <si>
    <t xml:space="preserve">MARIA PAULA         </t>
  </si>
  <si>
    <t xml:space="preserve">FAJARDO ORTIZ                 </t>
  </si>
  <si>
    <t xml:space="preserve">GIRON RODRIGUEZ               </t>
  </si>
  <si>
    <t xml:space="preserve">CARLOS ANDRES       </t>
  </si>
  <si>
    <t xml:space="preserve">GOMEZ NARANJO                 </t>
  </si>
  <si>
    <t xml:space="preserve">LUIS ANGEL          </t>
  </si>
  <si>
    <t xml:space="preserve">GONZALEZ PERDOMO              </t>
  </si>
  <si>
    <t xml:space="preserve">MARIA VICTORIA      </t>
  </si>
  <si>
    <t xml:space="preserve">GRISALES LOPEZ                </t>
  </si>
  <si>
    <t xml:space="preserve">GUARIN LEGUIZAMON             </t>
  </si>
  <si>
    <t xml:space="preserve">GUTIERREZ APARICIO            </t>
  </si>
  <si>
    <t xml:space="preserve">HERNANDEZ HERNANDEZ           </t>
  </si>
  <si>
    <t xml:space="preserve">JOHANA MARCELA      </t>
  </si>
  <si>
    <t xml:space="preserve">HERNANDEZ RAMOS               </t>
  </si>
  <si>
    <t xml:space="preserve">JUAN CARLOS         </t>
  </si>
  <si>
    <t xml:space="preserve">JARAMILLO LEIVA               </t>
  </si>
  <si>
    <t xml:space="preserve">JOSE GUILLERMO      </t>
  </si>
  <si>
    <t xml:space="preserve">JARAMILLO MENESES             </t>
  </si>
  <si>
    <t xml:space="preserve">JIMENEZ PEDRAZA               </t>
  </si>
  <si>
    <t xml:space="preserve">MIGUEL SEBASTIAN    </t>
  </si>
  <si>
    <t xml:space="preserve">JIMENEZ RAMIREZ               </t>
  </si>
  <si>
    <t xml:space="preserve">LEAL GUERRERO                 </t>
  </si>
  <si>
    <t xml:space="preserve">MARTINEZ CAMELO               </t>
  </si>
  <si>
    <t xml:space="preserve">OSCAR SEBASTIAN     </t>
  </si>
  <si>
    <t xml:space="preserve">MENDEZ MORALES                </t>
  </si>
  <si>
    <t xml:space="preserve">CAMILO HERNANDO     </t>
  </si>
  <si>
    <t xml:space="preserve">MORENO PUENTES                </t>
  </si>
  <si>
    <t xml:space="preserve">NAVARRETE PADILLA             </t>
  </si>
  <si>
    <t xml:space="preserve">LINA TATIANA        </t>
  </si>
  <si>
    <t xml:space="preserve">OCHOA HADAD                   </t>
  </si>
  <si>
    <t xml:space="preserve">DAVID               </t>
  </si>
  <si>
    <t xml:space="preserve">OLAYA CORTES                  </t>
  </si>
  <si>
    <t xml:space="preserve">DANIEL ESTEBAN      </t>
  </si>
  <si>
    <t xml:space="preserve">OSORIO SIERRA                 </t>
  </si>
  <si>
    <t xml:space="preserve">OSPINA VARON                  </t>
  </si>
  <si>
    <t xml:space="preserve">ANDRES CAMILO       </t>
  </si>
  <si>
    <t xml:space="preserve">OVALLE ROZO                   </t>
  </si>
  <si>
    <t xml:space="preserve">SEBASTIAN CAMILO    </t>
  </si>
  <si>
    <t xml:space="preserve">PEDRAZA PINTO                 </t>
  </si>
  <si>
    <t xml:space="preserve">JAVIER MAURICIO     </t>
  </si>
  <si>
    <t xml:space="preserve">PERALTA CHAPARRO              </t>
  </si>
  <si>
    <t xml:space="preserve">PINEDA CRUZ                   </t>
  </si>
  <si>
    <t xml:space="preserve">JUAN JOSE           </t>
  </si>
  <si>
    <t xml:space="preserve">PITTA OLIVEROS                </t>
  </si>
  <si>
    <t xml:space="preserve">PORRAS HOLGUIN                </t>
  </si>
  <si>
    <t xml:space="preserve">JULIETH ALEJANDRA   </t>
  </si>
  <si>
    <t xml:space="preserve">PORTO AMADOR                  </t>
  </si>
  <si>
    <t xml:space="preserve">ANGELICA MARIA      </t>
  </si>
  <si>
    <t xml:space="preserve">RIOS PULIDO                   </t>
  </si>
  <si>
    <t xml:space="preserve">ANA LUZ             </t>
  </si>
  <si>
    <t xml:space="preserve">RUBIO ZULETA                  </t>
  </si>
  <si>
    <t xml:space="preserve">LIZETH              </t>
  </si>
  <si>
    <t xml:space="preserve">SAAVEDRA VILLAMIL             </t>
  </si>
  <si>
    <t xml:space="preserve">IVAN RICARDO        </t>
  </si>
  <si>
    <t xml:space="preserve">SALGADO ARANGO                </t>
  </si>
  <si>
    <t xml:space="preserve">NICOLAS             </t>
  </si>
  <si>
    <t xml:space="preserve">SANABRIA ORJUELA              </t>
  </si>
  <si>
    <t xml:space="preserve">SANCHEZ SANDOVAL              </t>
  </si>
  <si>
    <t xml:space="preserve">JUAN NICOLAS        </t>
  </si>
  <si>
    <t xml:space="preserve">SANDOVAL GIRALDO              </t>
  </si>
  <si>
    <t xml:space="preserve">EDGAR DAVID         </t>
  </si>
  <si>
    <t xml:space="preserve">SOLER BEJARANO                </t>
  </si>
  <si>
    <t xml:space="preserve">LAURA VICTORIA      </t>
  </si>
  <si>
    <t xml:space="preserve">STRIEDINGER PINILLA           </t>
  </si>
  <si>
    <t xml:space="preserve">JOSE RAFAEL         </t>
  </si>
  <si>
    <t xml:space="preserve">TINJACA AMAYA                 </t>
  </si>
  <si>
    <t xml:space="preserve">LEIDY CAROLINA      </t>
  </si>
  <si>
    <t xml:space="preserve">TORRES ALMANZA                </t>
  </si>
  <si>
    <t xml:space="preserve">GERMAN AUGUSTO      </t>
  </si>
  <si>
    <t xml:space="preserve">VALENTIERRA MARTINEZ          </t>
  </si>
  <si>
    <t xml:space="preserve">VALENZUELA OBANDO             </t>
  </si>
  <si>
    <t xml:space="preserve">ADRIANA KATERINE    </t>
  </si>
  <si>
    <t xml:space="preserve">VASQUEZ MURIEL                </t>
  </si>
  <si>
    <t xml:space="preserve">NATALIA             </t>
  </si>
  <si>
    <t xml:space="preserve">ZAMBRANO MORENO               </t>
  </si>
  <si>
    <t xml:space="preserve">MONICA ALEJANDRA    </t>
  </si>
  <si>
    <t>TALLER 1</t>
  </si>
  <si>
    <t>TALLER 2</t>
  </si>
  <si>
    <t>TALLER 3</t>
  </si>
  <si>
    <t>TALLER 4</t>
  </si>
  <si>
    <t>TALLER 5</t>
  </si>
  <si>
    <t>TALLER 6</t>
  </si>
  <si>
    <t>PINILLA RUBIANO</t>
  </si>
  <si>
    <t>EDUARDO SIMON</t>
  </si>
  <si>
    <t>1A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</si>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</sst>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6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0" xfId="0" applyFont="1" applyBorder="1" applyAlignment="1">
      <alignment horizontal="right"/>
    </xf>
    <xf numFmtId="0" fontId="3" fillId="0" borderId="1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22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23" xfId="0" applyFont="1" applyBorder="1"/>
    <xf numFmtId="0" fontId="3" fillId="0" borderId="7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D52" zoomScale="90" zoomScaleNormal="90" zoomScalePageLayoutView="90" workbookViewId="0">
      <selection activeCell="M55" sqref="M55"/>
    </sheetView>
  </sheetViews>
  <sheetFormatPr baseColWidth="10" defaultColWidth="11.6640625" defaultRowHeight="14" x14ac:dyDescent="0"/>
  <cols>
    <col min="1" max="2" width="11.6640625" style="1"/>
    <col min="3" max="3" width="24.6640625" style="1" bestFit="1" customWidth="1"/>
    <col min="4" max="4" width="18.5" style="1" bestFit="1" customWidth="1"/>
    <col min="5" max="6" width="7.6640625" style="1" bestFit="1" customWidth="1"/>
    <col min="7" max="16384" width="11.6640625" style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>
        <v>25</v>
      </c>
    </row>
    <row r="3" spans="1:10">
      <c r="A3" s="1" t="s">
        <v>3</v>
      </c>
      <c r="B3" s="1">
        <v>201310</v>
      </c>
    </row>
    <row r="4" spans="1:10">
      <c r="A4" s="1" t="s">
        <v>4</v>
      </c>
      <c r="B4" s="1" t="s">
        <v>5</v>
      </c>
    </row>
    <row r="5" spans="1:10">
      <c r="A5" s="1" t="s">
        <v>6</v>
      </c>
      <c r="B5" s="1" t="s">
        <v>7</v>
      </c>
    </row>
    <row r="6" spans="1:10">
      <c r="A6" s="1" t="s">
        <v>8</v>
      </c>
      <c r="B6" s="1" t="s">
        <v>9</v>
      </c>
    </row>
    <row r="7" spans="1:10" ht="15" thickBot="1"/>
    <row r="8" spans="1:10" ht="15" thickBot="1">
      <c r="A8" s="36" t="s">
        <v>10</v>
      </c>
      <c r="B8" s="37" t="s">
        <v>11</v>
      </c>
      <c r="C8" s="37" t="s">
        <v>12</v>
      </c>
      <c r="D8" s="38" t="s">
        <v>13</v>
      </c>
      <c r="E8" s="2" t="s">
        <v>129</v>
      </c>
      <c r="F8" s="3" t="s">
        <v>130</v>
      </c>
      <c r="G8" s="3" t="s">
        <v>131</v>
      </c>
      <c r="H8" s="3" t="s">
        <v>132</v>
      </c>
      <c r="I8" s="3" t="s">
        <v>133</v>
      </c>
      <c r="J8" s="4" t="s">
        <v>134</v>
      </c>
    </row>
    <row r="9" spans="1:10">
      <c r="A9" s="30">
        <v>1</v>
      </c>
      <c r="B9" s="34">
        <v>200921259</v>
      </c>
      <c r="C9" s="34" t="s">
        <v>23</v>
      </c>
      <c r="D9" s="31" t="s">
        <v>24</v>
      </c>
      <c r="E9" s="7">
        <f>61*5/100</f>
        <v>3.05</v>
      </c>
      <c r="F9" s="40">
        <v>3.85</v>
      </c>
      <c r="G9" s="40"/>
      <c r="H9" s="5"/>
      <c r="I9" s="5"/>
      <c r="J9" s="6"/>
    </row>
    <row r="10" spans="1:10">
      <c r="A10" s="30">
        <v>2</v>
      </c>
      <c r="B10" s="34">
        <v>201016474</v>
      </c>
      <c r="C10" s="34" t="s">
        <v>25</v>
      </c>
      <c r="D10" s="31" t="s">
        <v>26</v>
      </c>
      <c r="E10" s="7">
        <v>2.8</v>
      </c>
      <c r="F10" s="5"/>
      <c r="G10" s="40"/>
      <c r="H10" s="5"/>
      <c r="I10" s="5"/>
      <c r="J10" s="6"/>
    </row>
    <row r="11" spans="1:10">
      <c r="A11" s="30">
        <v>3</v>
      </c>
      <c r="B11" s="34">
        <v>201014580</v>
      </c>
      <c r="C11" s="34" t="s">
        <v>27</v>
      </c>
      <c r="D11" s="31" t="s">
        <v>28</v>
      </c>
      <c r="E11" s="7">
        <f>70*5/100</f>
        <v>3.5</v>
      </c>
      <c r="F11" s="5">
        <f>79*5/100</f>
        <v>3.95</v>
      </c>
      <c r="G11" s="40"/>
      <c r="H11" s="5"/>
      <c r="I11" s="5"/>
      <c r="J11" s="6"/>
    </row>
    <row r="12" spans="1:10">
      <c r="A12" s="30">
        <v>4</v>
      </c>
      <c r="B12" s="34">
        <v>201112718</v>
      </c>
      <c r="C12" s="34" t="s">
        <v>29</v>
      </c>
      <c r="D12" s="31" t="s">
        <v>30</v>
      </c>
      <c r="E12" s="7">
        <f>64*5/100</f>
        <v>3.2</v>
      </c>
      <c r="F12" s="40">
        <v>4.45</v>
      </c>
      <c r="G12" s="40"/>
      <c r="H12" s="5"/>
      <c r="I12" s="5"/>
      <c r="J12" s="6"/>
    </row>
    <row r="13" spans="1:10">
      <c r="A13" s="30">
        <v>5</v>
      </c>
      <c r="B13" s="34">
        <v>200920154</v>
      </c>
      <c r="C13" s="34" t="s">
        <v>31</v>
      </c>
      <c r="D13" s="31" t="s">
        <v>32</v>
      </c>
      <c r="E13" s="7">
        <f>80*5/100</f>
        <v>4</v>
      </c>
      <c r="F13" s="40">
        <v>3.125</v>
      </c>
      <c r="G13" s="40"/>
      <c r="H13" s="5"/>
      <c r="I13" s="5"/>
      <c r="J13" s="6"/>
    </row>
    <row r="14" spans="1:10">
      <c r="A14" s="30">
        <v>6</v>
      </c>
      <c r="B14" s="34">
        <v>201126282</v>
      </c>
      <c r="C14" s="34" t="s">
        <v>33</v>
      </c>
      <c r="D14" s="31" t="s">
        <v>34</v>
      </c>
      <c r="E14" s="7">
        <v>3.15</v>
      </c>
      <c r="F14" s="5">
        <f>83*5/100</f>
        <v>4.1500000000000004</v>
      </c>
      <c r="G14" s="40"/>
      <c r="H14" s="5"/>
      <c r="I14" s="5"/>
      <c r="J14" s="6"/>
    </row>
    <row r="15" spans="1:10">
      <c r="A15" s="30">
        <v>7</v>
      </c>
      <c r="B15" s="34">
        <v>201111084</v>
      </c>
      <c r="C15" s="34" t="s">
        <v>35</v>
      </c>
      <c r="D15" s="31" t="s">
        <v>36</v>
      </c>
      <c r="E15" s="7">
        <f>82*5/100</f>
        <v>4.0999999999999996</v>
      </c>
      <c r="F15" s="40">
        <v>4.8250000000000002</v>
      </c>
      <c r="G15" s="40"/>
      <c r="H15" s="5"/>
      <c r="I15" s="5"/>
      <c r="J15" s="6"/>
    </row>
    <row r="16" spans="1:10">
      <c r="A16" s="30">
        <v>8</v>
      </c>
      <c r="B16" s="34">
        <v>201116233</v>
      </c>
      <c r="C16" s="34" t="s">
        <v>37</v>
      </c>
      <c r="D16" s="31" t="s">
        <v>38</v>
      </c>
      <c r="E16" s="7">
        <v>3.85</v>
      </c>
      <c r="F16" s="5">
        <f>88*5/100</f>
        <v>4.4000000000000004</v>
      </c>
      <c r="G16" s="40"/>
      <c r="H16" s="5"/>
      <c r="I16" s="5"/>
      <c r="J16" s="6"/>
    </row>
    <row r="17" spans="1:10">
      <c r="A17" s="30">
        <v>9</v>
      </c>
      <c r="B17" s="34">
        <v>201112969</v>
      </c>
      <c r="C17" s="34" t="s">
        <v>39</v>
      </c>
      <c r="D17" s="31" t="s">
        <v>40</v>
      </c>
      <c r="E17" s="7">
        <v>3.65</v>
      </c>
      <c r="F17" s="40">
        <v>2.95</v>
      </c>
      <c r="G17" s="40"/>
      <c r="H17" s="5"/>
      <c r="I17" s="5"/>
      <c r="J17" s="6"/>
    </row>
    <row r="18" spans="1:10">
      <c r="A18" s="30">
        <v>10</v>
      </c>
      <c r="B18" s="34">
        <v>200810853</v>
      </c>
      <c r="C18" s="34" t="s">
        <v>41</v>
      </c>
      <c r="D18" s="31" t="s">
        <v>15</v>
      </c>
      <c r="E18" s="7">
        <f>82*5/100</f>
        <v>4.0999999999999996</v>
      </c>
      <c r="F18" s="5">
        <f>43*5/100</f>
        <v>2.15</v>
      </c>
      <c r="G18" s="40"/>
      <c r="H18" s="5"/>
      <c r="I18" s="5"/>
      <c r="J18" s="6"/>
    </row>
    <row r="19" spans="1:10">
      <c r="A19" s="30">
        <v>11</v>
      </c>
      <c r="B19" s="34">
        <v>200821685</v>
      </c>
      <c r="C19" s="34" t="s">
        <v>42</v>
      </c>
      <c r="D19" s="31" t="s">
        <v>43</v>
      </c>
      <c r="E19" s="7">
        <f>61*5/100</f>
        <v>3.05</v>
      </c>
      <c r="F19" s="5"/>
      <c r="G19" s="40"/>
      <c r="H19" s="5"/>
      <c r="I19" s="5"/>
      <c r="J19" s="6"/>
    </row>
    <row r="20" spans="1:10">
      <c r="A20" s="30">
        <v>12</v>
      </c>
      <c r="B20" s="34">
        <v>200726289</v>
      </c>
      <c r="C20" s="34" t="s">
        <v>44</v>
      </c>
      <c r="D20" s="31" t="s">
        <v>45</v>
      </c>
      <c r="E20" s="7">
        <f>43*5/100</f>
        <v>2.15</v>
      </c>
      <c r="F20" s="5">
        <f>62*5/100</f>
        <v>3.1</v>
      </c>
      <c r="G20" s="40"/>
      <c r="H20" s="5"/>
      <c r="I20" s="5"/>
      <c r="J20" s="6"/>
    </row>
    <row r="21" spans="1:10">
      <c r="A21" s="30">
        <v>13</v>
      </c>
      <c r="B21" s="34">
        <v>201024231</v>
      </c>
      <c r="C21" s="34" t="s">
        <v>46</v>
      </c>
      <c r="D21" s="31" t="s">
        <v>21</v>
      </c>
      <c r="E21" s="7">
        <v>3.15</v>
      </c>
      <c r="F21" s="5">
        <f>91*5/100</f>
        <v>4.55</v>
      </c>
      <c r="G21" s="40"/>
      <c r="H21" s="5"/>
      <c r="I21" s="5"/>
      <c r="J21" s="6"/>
    </row>
    <row r="22" spans="1:10">
      <c r="A22" s="30">
        <v>14</v>
      </c>
      <c r="B22" s="34">
        <v>200921520</v>
      </c>
      <c r="C22" s="34" t="s">
        <v>47</v>
      </c>
      <c r="D22" s="31" t="s">
        <v>48</v>
      </c>
      <c r="E22" s="7">
        <f>76*5/100</f>
        <v>3.8</v>
      </c>
      <c r="F22" s="40">
        <v>3.375</v>
      </c>
      <c r="G22" s="40"/>
      <c r="H22" s="5"/>
      <c r="I22" s="5"/>
      <c r="J22" s="6"/>
    </row>
    <row r="23" spans="1:10">
      <c r="A23" s="30">
        <v>15</v>
      </c>
      <c r="B23" s="34">
        <v>201011571</v>
      </c>
      <c r="C23" s="34" t="s">
        <v>49</v>
      </c>
      <c r="D23" s="31" t="s">
        <v>50</v>
      </c>
      <c r="E23" s="7">
        <f>90*5/100</f>
        <v>4.5</v>
      </c>
      <c r="F23" s="40">
        <v>4.8250000000000002</v>
      </c>
      <c r="G23" s="40"/>
      <c r="H23" s="5"/>
      <c r="I23" s="5"/>
      <c r="J23" s="6"/>
    </row>
    <row r="24" spans="1:10">
      <c r="A24" s="30">
        <v>16</v>
      </c>
      <c r="B24" s="34">
        <v>201011576</v>
      </c>
      <c r="C24" s="34" t="s">
        <v>51</v>
      </c>
      <c r="D24" s="31" t="s">
        <v>50</v>
      </c>
      <c r="E24" s="7">
        <v>2.4</v>
      </c>
      <c r="F24" s="5">
        <f>54*5/100</f>
        <v>2.7</v>
      </c>
      <c r="G24" s="40"/>
      <c r="H24" s="5"/>
      <c r="I24" s="5"/>
      <c r="J24" s="6"/>
    </row>
    <row r="25" spans="1:10">
      <c r="A25" s="30">
        <v>17</v>
      </c>
      <c r="B25" s="34">
        <v>201025846</v>
      </c>
      <c r="C25" s="34" t="s">
        <v>52</v>
      </c>
      <c r="D25" s="31" t="s">
        <v>53</v>
      </c>
      <c r="E25" s="7">
        <f>76*5/100</f>
        <v>3.8</v>
      </c>
      <c r="F25" s="5">
        <f>77*5/100</f>
        <v>3.85</v>
      </c>
      <c r="G25" s="40"/>
      <c r="H25" s="5"/>
      <c r="I25" s="5"/>
      <c r="J25" s="6"/>
    </row>
    <row r="26" spans="1:10">
      <c r="A26" s="30">
        <v>18</v>
      </c>
      <c r="B26" s="34">
        <v>200923466</v>
      </c>
      <c r="C26" s="34" t="s">
        <v>54</v>
      </c>
      <c r="D26" s="31" t="s">
        <v>18</v>
      </c>
      <c r="E26" s="7">
        <f>69*5/100</f>
        <v>3.45</v>
      </c>
      <c r="F26" s="40">
        <v>2.85</v>
      </c>
      <c r="G26" s="40"/>
      <c r="H26" s="5"/>
      <c r="I26" s="5"/>
      <c r="J26" s="6"/>
    </row>
    <row r="27" spans="1:10">
      <c r="A27" s="30">
        <v>19</v>
      </c>
      <c r="B27" s="34">
        <v>201111216</v>
      </c>
      <c r="C27" s="34" t="s">
        <v>55</v>
      </c>
      <c r="D27" s="31" t="s">
        <v>56</v>
      </c>
      <c r="E27" s="7">
        <v>3.35</v>
      </c>
      <c r="F27" s="5">
        <f>81*5/100</f>
        <v>4.05</v>
      </c>
      <c r="G27" s="40"/>
      <c r="H27" s="5"/>
      <c r="I27" s="5"/>
      <c r="J27" s="6"/>
    </row>
    <row r="28" spans="1:10">
      <c r="A28" s="30">
        <v>20</v>
      </c>
      <c r="B28" s="34">
        <v>201025417</v>
      </c>
      <c r="C28" s="34" t="s">
        <v>57</v>
      </c>
      <c r="D28" s="31" t="s">
        <v>58</v>
      </c>
      <c r="E28" s="7">
        <v>2.4500000000000002</v>
      </c>
      <c r="F28" s="40">
        <v>3.2</v>
      </c>
      <c r="G28" s="40"/>
      <c r="H28" s="5"/>
      <c r="I28" s="5"/>
      <c r="J28" s="6"/>
    </row>
    <row r="29" spans="1:10">
      <c r="A29" s="30">
        <v>21</v>
      </c>
      <c r="B29" s="34">
        <v>200911912</v>
      </c>
      <c r="C29" s="34" t="s">
        <v>59</v>
      </c>
      <c r="D29" s="31" t="s">
        <v>60</v>
      </c>
      <c r="E29" s="7">
        <v>1.75</v>
      </c>
      <c r="F29" s="5">
        <f>64*5/100</f>
        <v>3.2</v>
      </c>
      <c r="G29" s="40"/>
      <c r="H29" s="5"/>
      <c r="I29" s="5"/>
      <c r="J29" s="6"/>
    </row>
    <row r="30" spans="1:10">
      <c r="A30" s="30">
        <v>22</v>
      </c>
      <c r="B30" s="34">
        <v>201111989</v>
      </c>
      <c r="C30" s="34" t="s">
        <v>61</v>
      </c>
      <c r="D30" s="31" t="s">
        <v>17</v>
      </c>
      <c r="E30" s="7">
        <v>3.1</v>
      </c>
      <c r="F30" s="40">
        <v>4.5</v>
      </c>
      <c r="H30" s="5"/>
      <c r="I30" s="5"/>
      <c r="J30" s="6"/>
    </row>
    <row r="31" spans="1:10">
      <c r="A31" s="30">
        <v>23</v>
      </c>
      <c r="B31" s="34">
        <v>200921712</v>
      </c>
      <c r="C31" s="34" t="s">
        <v>62</v>
      </c>
      <c r="D31" s="31" t="s">
        <v>53</v>
      </c>
      <c r="E31" s="7">
        <v>2.4</v>
      </c>
      <c r="F31" s="5">
        <f>31*5/100</f>
        <v>1.55</v>
      </c>
      <c r="G31" s="40"/>
      <c r="H31" s="5"/>
      <c r="I31" s="5"/>
      <c r="J31" s="6"/>
    </row>
    <row r="32" spans="1:10">
      <c r="A32" s="30">
        <v>24</v>
      </c>
      <c r="B32" s="34">
        <v>201023554</v>
      </c>
      <c r="C32" s="34" t="s">
        <v>63</v>
      </c>
      <c r="D32" s="31" t="s">
        <v>20</v>
      </c>
      <c r="E32" s="7">
        <f>68*5/100</f>
        <v>3.4</v>
      </c>
      <c r="F32" s="40">
        <v>4.3499999999999996</v>
      </c>
      <c r="H32" s="5"/>
      <c r="I32" s="5"/>
      <c r="J32" s="6"/>
    </row>
    <row r="33" spans="1:10">
      <c r="A33" s="30">
        <v>25</v>
      </c>
      <c r="B33" s="34">
        <v>201017362</v>
      </c>
      <c r="C33" s="34" t="s">
        <v>64</v>
      </c>
      <c r="D33" s="31" t="s">
        <v>65</v>
      </c>
      <c r="E33" s="7">
        <f>63*5/100</f>
        <v>3.15</v>
      </c>
      <c r="F33" s="5">
        <f>63*5/100</f>
        <v>3.15</v>
      </c>
      <c r="G33" s="40"/>
      <c r="H33" s="5"/>
      <c r="I33" s="5"/>
      <c r="J33" s="6"/>
    </row>
    <row r="34" spans="1:10">
      <c r="A34" s="30">
        <v>26</v>
      </c>
      <c r="B34" s="34">
        <v>200714991</v>
      </c>
      <c r="C34" s="34" t="s">
        <v>66</v>
      </c>
      <c r="D34" s="31" t="s">
        <v>67</v>
      </c>
      <c r="E34" s="7"/>
      <c r="F34" s="5"/>
      <c r="G34" s="40"/>
      <c r="H34" s="5"/>
      <c r="I34" s="5"/>
      <c r="J34" s="6"/>
    </row>
    <row r="35" spans="1:10">
      <c r="A35" s="30">
        <v>27</v>
      </c>
      <c r="B35" s="34">
        <v>200921772</v>
      </c>
      <c r="C35" s="34" t="s">
        <v>68</v>
      </c>
      <c r="D35" s="31" t="s">
        <v>69</v>
      </c>
      <c r="E35" s="7">
        <f>62*5/100</f>
        <v>3.1</v>
      </c>
      <c r="F35" s="40">
        <v>2.4750000000000001</v>
      </c>
      <c r="H35" s="5"/>
      <c r="I35" s="5"/>
      <c r="J35" s="6"/>
    </row>
    <row r="36" spans="1:10">
      <c r="A36" s="30">
        <v>28</v>
      </c>
      <c r="B36" s="34">
        <v>200915807</v>
      </c>
      <c r="C36" s="34" t="s">
        <v>70</v>
      </c>
      <c r="D36" s="31" t="s">
        <v>14</v>
      </c>
      <c r="E36" s="7">
        <v>5</v>
      </c>
      <c r="F36" s="5">
        <f>75*5/100</f>
        <v>3.75</v>
      </c>
      <c r="G36" s="40"/>
      <c r="H36" s="5"/>
      <c r="I36" s="5"/>
      <c r="J36" s="6"/>
    </row>
    <row r="37" spans="1:10">
      <c r="A37" s="30">
        <v>29</v>
      </c>
      <c r="B37" s="34">
        <v>200812470</v>
      </c>
      <c r="C37" s="34" t="s">
        <v>71</v>
      </c>
      <c r="D37" s="31" t="s">
        <v>72</v>
      </c>
      <c r="E37" s="7">
        <v>1.155</v>
      </c>
      <c r="F37" s="5">
        <f>60*5/100</f>
        <v>3</v>
      </c>
      <c r="G37" s="40"/>
      <c r="H37" s="5"/>
      <c r="I37" s="5"/>
      <c r="J37" s="6"/>
    </row>
    <row r="38" spans="1:10">
      <c r="A38" s="30">
        <v>30</v>
      </c>
      <c r="B38" s="34">
        <v>201113628</v>
      </c>
      <c r="C38" s="34" t="s">
        <v>73</v>
      </c>
      <c r="D38" s="31" t="s">
        <v>34</v>
      </c>
      <c r="E38" s="7">
        <v>3.3</v>
      </c>
      <c r="F38" s="40">
        <v>3.2</v>
      </c>
      <c r="H38" s="5"/>
      <c r="I38" s="5"/>
      <c r="J38" s="6"/>
    </row>
    <row r="39" spans="1:10">
      <c r="A39" s="30">
        <v>31</v>
      </c>
      <c r="B39" s="34">
        <v>200922989</v>
      </c>
      <c r="C39" s="34" t="s">
        <v>74</v>
      </c>
      <c r="D39" s="31" t="s">
        <v>53</v>
      </c>
      <c r="E39" s="7">
        <v>2.0499999999999998</v>
      </c>
      <c r="F39" s="5">
        <f>79*5/100</f>
        <v>3.95</v>
      </c>
      <c r="G39" s="40"/>
      <c r="H39" s="5"/>
      <c r="I39" s="5"/>
      <c r="J39" s="6"/>
    </row>
    <row r="40" spans="1:10">
      <c r="A40" s="30">
        <v>32</v>
      </c>
      <c r="B40" s="34">
        <v>201013227</v>
      </c>
      <c r="C40" s="34" t="s">
        <v>75</v>
      </c>
      <c r="D40" s="31" t="s">
        <v>76</v>
      </c>
      <c r="E40" s="7">
        <v>1.65</v>
      </c>
      <c r="F40" s="40">
        <v>4.1500000000000004</v>
      </c>
      <c r="H40" s="5"/>
      <c r="I40" s="5"/>
      <c r="J40" s="6"/>
    </row>
    <row r="41" spans="1:10">
      <c r="A41" s="30">
        <v>33</v>
      </c>
      <c r="B41" s="34">
        <v>201113811</v>
      </c>
      <c r="C41" s="34" t="s">
        <v>77</v>
      </c>
      <c r="D41" s="31" t="s">
        <v>78</v>
      </c>
      <c r="E41" s="7">
        <v>2.2000000000000002</v>
      </c>
      <c r="F41" s="40">
        <v>3.6</v>
      </c>
      <c r="H41" s="5"/>
      <c r="I41" s="5"/>
      <c r="J41" s="6"/>
    </row>
    <row r="42" spans="1:10">
      <c r="A42" s="30">
        <v>34</v>
      </c>
      <c r="B42" s="34">
        <v>201023160</v>
      </c>
      <c r="C42" s="34" t="s">
        <v>79</v>
      </c>
      <c r="D42" s="31" t="s">
        <v>50</v>
      </c>
      <c r="E42" s="7"/>
      <c r="F42" s="40">
        <v>1.85</v>
      </c>
      <c r="H42" s="5"/>
      <c r="I42" s="5"/>
      <c r="J42" s="6"/>
    </row>
    <row r="43" spans="1:10">
      <c r="A43" s="30">
        <v>35</v>
      </c>
      <c r="B43" s="34">
        <v>200914461</v>
      </c>
      <c r="C43" s="34" t="s">
        <v>80</v>
      </c>
      <c r="D43" s="31" t="s">
        <v>81</v>
      </c>
      <c r="E43" s="7">
        <f>68*5/100</f>
        <v>3.4</v>
      </c>
      <c r="F43" s="5">
        <f>69*5/100</f>
        <v>3.45</v>
      </c>
      <c r="G43" s="40"/>
      <c r="H43" s="5"/>
      <c r="I43" s="5"/>
      <c r="J43" s="6"/>
    </row>
    <row r="44" spans="1:10">
      <c r="A44" s="30">
        <v>36</v>
      </c>
      <c r="B44" s="34">
        <v>201126586</v>
      </c>
      <c r="C44" s="34" t="s">
        <v>82</v>
      </c>
      <c r="D44" s="31" t="s">
        <v>83</v>
      </c>
      <c r="E44" s="7"/>
      <c r="F44" s="5"/>
      <c r="G44" s="40"/>
      <c r="H44" s="5"/>
      <c r="I44" s="5"/>
      <c r="J44" s="6"/>
    </row>
    <row r="45" spans="1:10">
      <c r="A45" s="30">
        <v>37</v>
      </c>
      <c r="B45" s="34">
        <v>200912453</v>
      </c>
      <c r="C45" s="34" t="s">
        <v>84</v>
      </c>
      <c r="D45" s="31" t="s">
        <v>85</v>
      </c>
      <c r="E45" s="7">
        <f>92*5/100</f>
        <v>4.5999999999999996</v>
      </c>
      <c r="F45" s="5">
        <f>64*5/100</f>
        <v>3.2</v>
      </c>
      <c r="G45" s="40"/>
      <c r="H45" s="5"/>
      <c r="I45" s="5"/>
      <c r="J45" s="6"/>
    </row>
    <row r="46" spans="1:10">
      <c r="A46" s="30">
        <v>38</v>
      </c>
      <c r="B46" s="34">
        <v>200822289</v>
      </c>
      <c r="C46" s="34" t="s">
        <v>86</v>
      </c>
      <c r="D46" s="31" t="s">
        <v>19</v>
      </c>
      <c r="E46" s="7"/>
      <c r="F46" s="5"/>
      <c r="G46" s="40"/>
      <c r="H46" s="5"/>
      <c r="I46" s="5"/>
      <c r="J46" s="6"/>
    </row>
    <row r="47" spans="1:10">
      <c r="A47" s="30">
        <v>39</v>
      </c>
      <c r="B47" s="34">
        <v>200912511</v>
      </c>
      <c r="C47" s="34" t="s">
        <v>87</v>
      </c>
      <c r="D47" s="31" t="s">
        <v>88</v>
      </c>
      <c r="E47" s="22">
        <v>2.7</v>
      </c>
      <c r="F47" s="41">
        <v>3.6</v>
      </c>
      <c r="H47" s="5"/>
      <c r="I47" s="5"/>
      <c r="J47" s="6"/>
    </row>
    <row r="48" spans="1:10">
      <c r="A48" s="30">
        <v>40</v>
      </c>
      <c r="B48" s="34">
        <v>201013514</v>
      </c>
      <c r="C48" s="34" t="s">
        <v>89</v>
      </c>
      <c r="D48" s="31" t="s">
        <v>90</v>
      </c>
      <c r="E48" s="7">
        <v>3.65</v>
      </c>
      <c r="F48" s="5"/>
      <c r="G48" s="40"/>
      <c r="H48" s="5"/>
      <c r="I48" s="5"/>
      <c r="J48" s="6"/>
    </row>
    <row r="49" spans="1:10">
      <c r="A49" s="30">
        <v>41</v>
      </c>
      <c r="B49" s="34">
        <v>201112285</v>
      </c>
      <c r="C49" s="34" t="s">
        <v>91</v>
      </c>
      <c r="D49" s="31" t="s">
        <v>92</v>
      </c>
      <c r="E49" s="7"/>
      <c r="F49" s="5">
        <f>92*5/100</f>
        <v>4.5999999999999996</v>
      </c>
      <c r="G49" s="40"/>
      <c r="H49" s="5"/>
      <c r="I49" s="5"/>
      <c r="J49" s="6"/>
    </row>
    <row r="50" spans="1:10">
      <c r="A50" s="30">
        <v>42</v>
      </c>
      <c r="B50" s="34">
        <v>201112284</v>
      </c>
      <c r="C50" s="34" t="s">
        <v>93</v>
      </c>
      <c r="D50" s="31" t="s">
        <v>88</v>
      </c>
      <c r="E50" s="7">
        <v>3.55</v>
      </c>
      <c r="F50" s="5"/>
      <c r="G50" s="40"/>
      <c r="H50" s="5"/>
      <c r="I50" s="5"/>
      <c r="J50" s="6"/>
    </row>
    <row r="51" spans="1:10">
      <c r="A51" s="30">
        <v>43</v>
      </c>
      <c r="B51" s="34">
        <v>201110988</v>
      </c>
      <c r="C51" s="34" t="s">
        <v>94</v>
      </c>
      <c r="D51" s="31" t="s">
        <v>95</v>
      </c>
      <c r="E51" s="7"/>
      <c r="F51" s="5">
        <f>71*5/100</f>
        <v>3.55</v>
      </c>
      <c r="G51" s="40"/>
      <c r="H51" s="5"/>
      <c r="I51" s="5"/>
      <c r="J51" s="6"/>
    </row>
    <row r="52" spans="1:10">
      <c r="A52" s="30">
        <v>44</v>
      </c>
      <c r="B52" s="34">
        <v>201116679</v>
      </c>
      <c r="C52" s="34" t="s">
        <v>96</v>
      </c>
      <c r="D52" s="31" t="s">
        <v>16</v>
      </c>
      <c r="E52" s="7">
        <v>2.75</v>
      </c>
      <c r="F52" s="40">
        <v>3.1</v>
      </c>
      <c r="H52" s="5"/>
      <c r="I52" s="5"/>
      <c r="J52" s="6"/>
    </row>
    <row r="53" spans="1:10">
      <c r="A53" s="30">
        <v>45</v>
      </c>
      <c r="B53" s="34">
        <v>200916227</v>
      </c>
      <c r="C53" s="34" t="s">
        <v>97</v>
      </c>
      <c r="D53" s="31" t="s">
        <v>98</v>
      </c>
      <c r="E53" s="7">
        <v>4.7</v>
      </c>
      <c r="F53" s="40">
        <v>4.55</v>
      </c>
      <c r="H53" s="5"/>
      <c r="I53" s="5"/>
      <c r="J53" s="6"/>
    </row>
    <row r="54" spans="1:10">
      <c r="A54" s="30">
        <v>46</v>
      </c>
      <c r="B54" s="34">
        <v>201125990</v>
      </c>
      <c r="C54" s="34" t="s">
        <v>99</v>
      </c>
      <c r="D54" s="31" t="s">
        <v>100</v>
      </c>
      <c r="E54" s="7">
        <v>3</v>
      </c>
      <c r="F54" s="40">
        <v>3.05</v>
      </c>
      <c r="H54" s="5"/>
      <c r="I54" s="5"/>
      <c r="J54" s="6"/>
    </row>
    <row r="55" spans="1:10">
      <c r="A55" s="30">
        <v>47</v>
      </c>
      <c r="B55" s="34">
        <v>201023257</v>
      </c>
      <c r="C55" s="34" t="s">
        <v>101</v>
      </c>
      <c r="D55" s="31" t="s">
        <v>102</v>
      </c>
      <c r="E55" s="7">
        <f>65*5/100</f>
        <v>3.25</v>
      </c>
      <c r="F55" s="40">
        <v>3.4</v>
      </c>
      <c r="H55" s="5"/>
      <c r="I55" s="5"/>
      <c r="J55" s="6"/>
    </row>
    <row r="56" spans="1:10">
      <c r="A56" s="30">
        <v>48</v>
      </c>
      <c r="B56" s="34">
        <v>201123414</v>
      </c>
      <c r="C56" s="34" t="s">
        <v>103</v>
      </c>
      <c r="D56" s="31" t="s">
        <v>104</v>
      </c>
      <c r="E56" s="7">
        <f>90*5/100</f>
        <v>4.5</v>
      </c>
      <c r="F56" s="40">
        <v>2.4</v>
      </c>
      <c r="H56" s="5"/>
      <c r="I56" s="5"/>
      <c r="J56" s="6"/>
    </row>
    <row r="57" spans="1:10">
      <c r="A57" s="30">
        <v>49</v>
      </c>
      <c r="B57" s="34">
        <v>201016001</v>
      </c>
      <c r="C57" s="34" t="s">
        <v>105</v>
      </c>
      <c r="D57" s="31" t="s">
        <v>106</v>
      </c>
      <c r="E57" s="7">
        <f>71*5/100</f>
        <v>3.55</v>
      </c>
      <c r="F57" s="5">
        <f>31*5/100</f>
        <v>1.55</v>
      </c>
      <c r="G57" s="40"/>
      <c r="H57" s="5"/>
      <c r="I57" s="5"/>
      <c r="J57" s="6"/>
    </row>
    <row r="58" spans="1:10">
      <c r="A58" s="30">
        <v>50</v>
      </c>
      <c r="B58" s="34">
        <v>200913025</v>
      </c>
      <c r="C58" s="34" t="s">
        <v>107</v>
      </c>
      <c r="D58" s="31" t="s">
        <v>108</v>
      </c>
      <c r="E58" s="7">
        <v>3.25</v>
      </c>
      <c r="F58" s="5">
        <f>60*5/100</f>
        <v>3</v>
      </c>
      <c r="G58" s="40"/>
      <c r="H58" s="5"/>
      <c r="I58" s="5"/>
      <c r="J58" s="6"/>
    </row>
    <row r="59" spans="1:10">
      <c r="A59" s="30">
        <v>51</v>
      </c>
      <c r="B59" s="34">
        <v>201115830</v>
      </c>
      <c r="C59" s="34" t="s">
        <v>109</v>
      </c>
      <c r="D59" s="31" t="s">
        <v>50</v>
      </c>
      <c r="E59" s="7">
        <v>4.55</v>
      </c>
      <c r="F59" s="5">
        <f>76*5/100</f>
        <v>3.8</v>
      </c>
      <c r="G59" s="40"/>
      <c r="H59" s="5"/>
      <c r="I59" s="5"/>
      <c r="J59" s="6"/>
    </row>
    <row r="60" spans="1:10">
      <c r="A60" s="30">
        <v>52</v>
      </c>
      <c r="B60" s="34">
        <v>201013975</v>
      </c>
      <c r="C60" s="34" t="s">
        <v>110</v>
      </c>
      <c r="D60" s="31" t="s">
        <v>111</v>
      </c>
      <c r="E60" s="7">
        <v>3.4</v>
      </c>
      <c r="F60" s="40">
        <v>3.35</v>
      </c>
      <c r="H60" s="5"/>
      <c r="I60" s="5"/>
      <c r="J60" s="6"/>
    </row>
    <row r="61" spans="1:10">
      <c r="A61" s="30">
        <v>53</v>
      </c>
      <c r="B61" s="34">
        <v>200913064</v>
      </c>
      <c r="C61" s="34" t="s">
        <v>112</v>
      </c>
      <c r="D61" s="31" t="s">
        <v>113</v>
      </c>
      <c r="E61" s="7">
        <v>3.55</v>
      </c>
      <c r="F61" s="39">
        <f>55*5/100</f>
        <v>2.75</v>
      </c>
      <c r="G61" s="40"/>
      <c r="H61" s="5"/>
      <c r="I61" s="5"/>
      <c r="J61" s="6"/>
    </row>
    <row r="62" spans="1:10">
      <c r="A62" s="30">
        <v>54</v>
      </c>
      <c r="B62" s="34">
        <v>200823929</v>
      </c>
      <c r="C62" s="34" t="s">
        <v>114</v>
      </c>
      <c r="D62" s="31" t="s">
        <v>115</v>
      </c>
      <c r="E62" s="7">
        <f>90*5/100</f>
        <v>4.5</v>
      </c>
      <c r="F62" s="5">
        <f>78*5/100</f>
        <v>3.9</v>
      </c>
      <c r="G62" s="40"/>
      <c r="H62" s="5"/>
      <c r="I62" s="5"/>
      <c r="J62" s="6"/>
    </row>
    <row r="63" spans="1:10">
      <c r="A63" s="30">
        <v>55</v>
      </c>
      <c r="B63" s="34">
        <v>200918191</v>
      </c>
      <c r="C63" s="34" t="s">
        <v>116</v>
      </c>
      <c r="D63" s="31" t="s">
        <v>117</v>
      </c>
      <c r="E63" s="7">
        <f>80*5/100</f>
        <v>4</v>
      </c>
      <c r="F63" s="40">
        <v>4.25</v>
      </c>
      <c r="H63" s="5"/>
      <c r="I63" s="5"/>
      <c r="J63" s="6"/>
    </row>
    <row r="64" spans="1:10">
      <c r="A64" s="30">
        <v>56</v>
      </c>
      <c r="B64" s="34">
        <v>200612154</v>
      </c>
      <c r="C64" s="34" t="s">
        <v>118</v>
      </c>
      <c r="D64" s="31" t="s">
        <v>119</v>
      </c>
      <c r="E64" s="7">
        <v>4.2</v>
      </c>
      <c r="F64" s="5"/>
      <c r="G64" s="40"/>
      <c r="H64" s="5"/>
      <c r="I64" s="5"/>
      <c r="J64" s="6"/>
    </row>
    <row r="65" spans="1:10">
      <c r="A65" s="30">
        <v>57</v>
      </c>
      <c r="B65" s="34">
        <v>201016141</v>
      </c>
      <c r="C65" s="34" t="s">
        <v>120</v>
      </c>
      <c r="D65" s="31" t="s">
        <v>121</v>
      </c>
      <c r="E65" s="7">
        <v>3.85</v>
      </c>
      <c r="F65" s="5">
        <f>76.5*5/100</f>
        <v>3.8250000000000002</v>
      </c>
      <c r="G65" s="40"/>
      <c r="H65" s="5"/>
      <c r="I65" s="5"/>
      <c r="J65" s="6"/>
    </row>
    <row r="66" spans="1:10">
      <c r="A66" s="30">
        <v>58</v>
      </c>
      <c r="B66" s="34">
        <v>201115931</v>
      </c>
      <c r="C66" s="34" t="s">
        <v>122</v>
      </c>
      <c r="D66" s="31" t="s">
        <v>17</v>
      </c>
      <c r="E66" s="7">
        <v>3.4</v>
      </c>
      <c r="F66" s="40">
        <v>3.65</v>
      </c>
      <c r="H66" s="5"/>
      <c r="I66" s="5"/>
      <c r="J66" s="6"/>
    </row>
    <row r="67" spans="1:10">
      <c r="A67" s="30">
        <v>59</v>
      </c>
      <c r="B67" s="34">
        <v>201011875</v>
      </c>
      <c r="C67" s="34" t="s">
        <v>123</v>
      </c>
      <c r="D67" s="31" t="s">
        <v>124</v>
      </c>
      <c r="E67" s="7">
        <f>51*5/100</f>
        <v>2.5499999999999998</v>
      </c>
      <c r="F67" s="40">
        <v>2</v>
      </c>
      <c r="H67" s="5"/>
      <c r="I67" s="5"/>
      <c r="J67" s="6"/>
    </row>
    <row r="68" spans="1:10">
      <c r="A68" s="30">
        <v>60</v>
      </c>
      <c r="B68" s="34">
        <v>201011880</v>
      </c>
      <c r="C68" s="34" t="s">
        <v>125</v>
      </c>
      <c r="D68" s="31" t="s">
        <v>126</v>
      </c>
      <c r="E68" s="7">
        <f>73*5/100</f>
        <v>3.65</v>
      </c>
      <c r="F68" s="40">
        <v>2.65</v>
      </c>
      <c r="H68" s="5"/>
      <c r="I68" s="5"/>
      <c r="J68" s="6"/>
    </row>
    <row r="69" spans="1:10">
      <c r="A69" s="30">
        <v>61</v>
      </c>
      <c r="B69" s="34">
        <v>200916704</v>
      </c>
      <c r="C69" s="34" t="s">
        <v>127</v>
      </c>
      <c r="D69" s="31" t="s">
        <v>128</v>
      </c>
      <c r="E69" s="7">
        <v>4.45</v>
      </c>
      <c r="F69" s="5">
        <f>76*5/100</f>
        <v>3.8</v>
      </c>
      <c r="G69" s="40"/>
      <c r="H69" s="5"/>
      <c r="I69" s="5"/>
      <c r="J69" s="6"/>
    </row>
    <row r="70" spans="1:10" ht="15" thickBot="1">
      <c r="A70" s="32">
        <v>62</v>
      </c>
      <c r="B70" s="35">
        <v>201127110</v>
      </c>
      <c r="C70" s="35" t="s">
        <v>135</v>
      </c>
      <c r="D70" s="33" t="s">
        <v>136</v>
      </c>
      <c r="E70" s="23">
        <f>88*5/100</f>
        <v>4.4000000000000004</v>
      </c>
      <c r="F70" s="8">
        <f>76*5/100</f>
        <v>3.8</v>
      </c>
      <c r="G70" s="42"/>
      <c r="H70" s="8"/>
      <c r="I70" s="8"/>
      <c r="J70" s="9"/>
    </row>
    <row r="71" spans="1:10">
      <c r="A71" s="1" t="s">
        <v>22</v>
      </c>
    </row>
    <row r="72" spans="1:10">
      <c r="A72" s="1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12" zoomScale="80" zoomScaleNormal="80" zoomScalePageLayoutView="80" workbookViewId="0">
      <selection activeCell="I65" sqref="I65"/>
    </sheetView>
  </sheetViews>
  <sheetFormatPr baseColWidth="10" defaultRowHeight="14" x14ac:dyDescent="0"/>
  <cols>
    <col min="1" max="1" width="10.83203125" style="1"/>
    <col min="2" max="2" width="10.33203125" style="1" customWidth="1"/>
    <col min="3" max="3" width="27.1640625" style="1" bestFit="1" customWidth="1"/>
    <col min="4" max="4" width="19.83203125" style="1" bestFit="1" customWidth="1"/>
    <col min="5" max="16384" width="10.83203125" style="1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>
        <v>25</v>
      </c>
    </row>
    <row r="3" spans="1:7">
      <c r="A3" s="1" t="s">
        <v>3</v>
      </c>
      <c r="B3" s="1">
        <v>201310</v>
      </c>
    </row>
    <row r="4" spans="1:7">
      <c r="A4" s="1" t="s">
        <v>4</v>
      </c>
      <c r="B4" s="1" t="s">
        <v>5</v>
      </c>
    </row>
    <row r="5" spans="1:7">
      <c r="A5" s="1" t="s">
        <v>6</v>
      </c>
      <c r="B5" s="1" t="s">
        <v>7</v>
      </c>
    </row>
    <row r="6" spans="1:7">
      <c r="A6" s="1" t="s">
        <v>8</v>
      </c>
      <c r="B6" s="1" t="s">
        <v>9</v>
      </c>
    </row>
    <row r="8" spans="1:7">
      <c r="E8" s="45" t="s">
        <v>129</v>
      </c>
      <c r="F8" s="46"/>
      <c r="G8" s="47"/>
    </row>
    <row r="9" spans="1:7">
      <c r="E9" s="21" t="s">
        <v>137</v>
      </c>
      <c r="F9" s="10" t="s">
        <v>138</v>
      </c>
      <c r="G9" s="21">
        <v>2</v>
      </c>
    </row>
    <row r="10" spans="1:7">
      <c r="A10" s="11" t="s">
        <v>10</v>
      </c>
      <c r="B10" s="12" t="s">
        <v>11</v>
      </c>
      <c r="C10" s="12" t="s">
        <v>12</v>
      </c>
      <c r="D10" s="13" t="s">
        <v>13</v>
      </c>
      <c r="E10" s="26"/>
      <c r="F10" s="27"/>
      <c r="G10" s="27"/>
    </row>
    <row r="11" spans="1:7">
      <c r="A11" s="14">
        <v>1</v>
      </c>
      <c r="B11" s="15">
        <v>200921259</v>
      </c>
      <c r="C11" s="15" t="s">
        <v>23</v>
      </c>
      <c r="D11" s="16" t="s">
        <v>24</v>
      </c>
      <c r="E11" s="43">
        <v>10</v>
      </c>
      <c r="F11" s="44">
        <v>10</v>
      </c>
      <c r="G11" s="44">
        <v>20</v>
      </c>
    </row>
    <row r="12" spans="1:7">
      <c r="A12" s="14">
        <v>2</v>
      </c>
      <c r="B12" s="15">
        <v>201016474</v>
      </c>
      <c r="C12" s="15" t="s">
        <v>25</v>
      </c>
      <c r="D12" s="16" t="s">
        <v>26</v>
      </c>
      <c r="E12" s="24"/>
      <c r="F12" s="25"/>
      <c r="G12" s="25"/>
    </row>
    <row r="13" spans="1:7">
      <c r="A13" s="14">
        <v>3</v>
      </c>
      <c r="B13" s="15">
        <v>201014580</v>
      </c>
      <c r="C13" s="15" t="s">
        <v>27</v>
      </c>
      <c r="D13" s="16" t="s">
        <v>28</v>
      </c>
      <c r="E13" s="24">
        <v>6</v>
      </c>
      <c r="F13" s="25">
        <v>5</v>
      </c>
      <c r="G13" s="25">
        <v>10</v>
      </c>
    </row>
    <row r="14" spans="1:7">
      <c r="A14" s="14">
        <v>4</v>
      </c>
      <c r="B14" s="15">
        <v>201112718</v>
      </c>
      <c r="C14" s="15" t="s">
        <v>29</v>
      </c>
      <c r="D14" s="16" t="s">
        <v>30</v>
      </c>
      <c r="E14" s="43">
        <v>10</v>
      </c>
      <c r="F14" s="44">
        <v>10</v>
      </c>
      <c r="G14" s="44">
        <v>20</v>
      </c>
    </row>
    <row r="15" spans="1:7">
      <c r="A15" s="14">
        <v>5</v>
      </c>
      <c r="B15" s="15">
        <v>200920154</v>
      </c>
      <c r="C15" s="15" t="s">
        <v>31</v>
      </c>
      <c r="D15" s="16" t="s">
        <v>32</v>
      </c>
      <c r="E15" s="43">
        <v>10</v>
      </c>
      <c r="F15" s="44">
        <v>4</v>
      </c>
      <c r="G15" s="44">
        <v>17</v>
      </c>
    </row>
    <row r="16" spans="1:7">
      <c r="A16" s="14">
        <v>6</v>
      </c>
      <c r="B16" s="15">
        <v>201126282</v>
      </c>
      <c r="C16" s="15" t="s">
        <v>33</v>
      </c>
      <c r="D16" s="16" t="s">
        <v>34</v>
      </c>
      <c r="E16" s="24">
        <v>5</v>
      </c>
      <c r="F16" s="25">
        <v>5</v>
      </c>
      <c r="G16" s="25">
        <v>17</v>
      </c>
    </row>
    <row r="17" spans="1:7">
      <c r="A17" s="14">
        <v>7</v>
      </c>
      <c r="B17" s="15">
        <v>201111084</v>
      </c>
      <c r="C17" s="15" t="s">
        <v>35</v>
      </c>
      <c r="D17" s="16" t="s">
        <v>36</v>
      </c>
      <c r="E17" s="43">
        <v>10</v>
      </c>
      <c r="F17" s="44">
        <v>10</v>
      </c>
      <c r="G17" s="44">
        <v>19</v>
      </c>
    </row>
    <row r="18" spans="1:7">
      <c r="A18" s="14">
        <v>8</v>
      </c>
      <c r="B18" s="15">
        <v>201116233</v>
      </c>
      <c r="C18" s="15" t="s">
        <v>37</v>
      </c>
      <c r="D18" s="16" t="s">
        <v>38</v>
      </c>
      <c r="E18" s="24">
        <v>10</v>
      </c>
      <c r="F18" s="25">
        <v>10</v>
      </c>
      <c r="G18" s="25">
        <v>16</v>
      </c>
    </row>
    <row r="19" spans="1:7">
      <c r="A19" s="14">
        <v>9</v>
      </c>
      <c r="B19" s="15">
        <v>201112969</v>
      </c>
      <c r="C19" s="15" t="s">
        <v>39</v>
      </c>
      <c r="D19" s="16" t="s">
        <v>40</v>
      </c>
      <c r="E19" s="43">
        <v>4</v>
      </c>
      <c r="F19" s="44">
        <v>0</v>
      </c>
      <c r="G19" s="44">
        <v>14</v>
      </c>
    </row>
    <row r="20" spans="1:7">
      <c r="A20" s="14">
        <v>10</v>
      </c>
      <c r="B20" s="15">
        <v>200810853</v>
      </c>
      <c r="C20" s="15" t="s">
        <v>41</v>
      </c>
      <c r="D20" s="16" t="s">
        <v>15</v>
      </c>
      <c r="E20" s="24">
        <v>0</v>
      </c>
      <c r="F20" s="25">
        <v>0</v>
      </c>
      <c r="G20" s="25">
        <v>17</v>
      </c>
    </row>
    <row r="21" spans="1:7">
      <c r="A21" s="14">
        <v>11</v>
      </c>
      <c r="B21" s="15">
        <v>200821685</v>
      </c>
      <c r="C21" s="15" t="s">
        <v>42</v>
      </c>
      <c r="D21" s="16" t="s">
        <v>43</v>
      </c>
      <c r="E21" s="24"/>
      <c r="F21" s="25"/>
      <c r="G21" s="25"/>
    </row>
    <row r="22" spans="1:7">
      <c r="A22" s="14">
        <v>12</v>
      </c>
      <c r="B22" s="15">
        <v>200726289</v>
      </c>
      <c r="C22" s="15" t="s">
        <v>44</v>
      </c>
      <c r="D22" s="16" t="s">
        <v>45</v>
      </c>
      <c r="E22" s="24">
        <v>0</v>
      </c>
      <c r="F22" s="25">
        <v>0</v>
      </c>
      <c r="G22" s="25">
        <v>8</v>
      </c>
    </row>
    <row r="23" spans="1:7">
      <c r="A23" s="14">
        <v>13</v>
      </c>
      <c r="B23" s="15">
        <v>201024231</v>
      </c>
      <c r="C23" s="15" t="s">
        <v>46</v>
      </c>
      <c r="D23" s="16" t="s">
        <v>21</v>
      </c>
      <c r="E23" s="24">
        <v>10</v>
      </c>
      <c r="F23" s="25">
        <v>5</v>
      </c>
      <c r="G23" s="25">
        <v>20</v>
      </c>
    </row>
    <row r="24" spans="1:7">
      <c r="A24" s="14">
        <v>14</v>
      </c>
      <c r="B24" s="15">
        <v>200921520</v>
      </c>
      <c r="C24" s="15" t="s">
        <v>47</v>
      </c>
      <c r="D24" s="16" t="s">
        <v>48</v>
      </c>
      <c r="E24" s="43">
        <v>4</v>
      </c>
      <c r="F24" s="44">
        <v>0</v>
      </c>
      <c r="G24" s="44">
        <v>16</v>
      </c>
    </row>
    <row r="25" spans="1:7">
      <c r="A25" s="14">
        <v>15</v>
      </c>
      <c r="B25" s="15">
        <v>201011571</v>
      </c>
      <c r="C25" s="15" t="s">
        <v>49</v>
      </c>
      <c r="D25" s="16" t="s">
        <v>50</v>
      </c>
      <c r="E25" s="43">
        <v>10</v>
      </c>
      <c r="F25" s="44">
        <v>10</v>
      </c>
      <c r="G25" s="44">
        <v>19</v>
      </c>
    </row>
    <row r="26" spans="1:7">
      <c r="A26" s="14">
        <v>16</v>
      </c>
      <c r="B26" s="15">
        <v>201011576</v>
      </c>
      <c r="C26" s="15" t="s">
        <v>51</v>
      </c>
      <c r="D26" s="16" t="s">
        <v>50</v>
      </c>
      <c r="E26" s="24">
        <v>5</v>
      </c>
      <c r="F26" s="25">
        <v>5</v>
      </c>
      <c r="G26" s="25">
        <v>8</v>
      </c>
    </row>
    <row r="27" spans="1:7">
      <c r="A27" s="14">
        <v>17</v>
      </c>
      <c r="B27" s="15">
        <v>201025846</v>
      </c>
      <c r="C27" s="15" t="s">
        <v>52</v>
      </c>
      <c r="D27" s="16" t="s">
        <v>53</v>
      </c>
      <c r="E27" s="24">
        <v>5</v>
      </c>
      <c r="F27" s="25">
        <v>5</v>
      </c>
      <c r="G27" s="25">
        <v>17</v>
      </c>
    </row>
    <row r="28" spans="1:7">
      <c r="A28" s="14">
        <v>18</v>
      </c>
      <c r="B28" s="15">
        <v>200923466</v>
      </c>
      <c r="C28" s="15" t="s">
        <v>54</v>
      </c>
      <c r="D28" s="16" t="s">
        <v>18</v>
      </c>
      <c r="E28" s="43">
        <v>5</v>
      </c>
      <c r="F28" s="44">
        <v>3</v>
      </c>
      <c r="G28" s="44">
        <v>20</v>
      </c>
    </row>
    <row r="29" spans="1:7">
      <c r="A29" s="14">
        <v>19</v>
      </c>
      <c r="B29" s="15">
        <v>201111216</v>
      </c>
      <c r="C29" s="15" t="s">
        <v>55</v>
      </c>
      <c r="D29" s="16" t="s">
        <v>56</v>
      </c>
      <c r="E29" s="24">
        <v>8</v>
      </c>
      <c r="F29" s="25">
        <v>0</v>
      </c>
      <c r="G29" s="25">
        <v>19</v>
      </c>
    </row>
    <row r="30" spans="1:7">
      <c r="A30" s="14">
        <v>20</v>
      </c>
      <c r="B30" s="15">
        <v>201025417</v>
      </c>
      <c r="C30" s="15" t="s">
        <v>57</v>
      </c>
      <c r="D30" s="16" t="s">
        <v>58</v>
      </c>
      <c r="E30" s="43">
        <v>2</v>
      </c>
      <c r="F30" s="44">
        <v>1</v>
      </c>
      <c r="G30" s="44">
        <v>11</v>
      </c>
    </row>
    <row r="31" spans="1:7">
      <c r="A31" s="14">
        <v>21</v>
      </c>
      <c r="B31" s="15">
        <v>200911912</v>
      </c>
      <c r="C31" s="15" t="s">
        <v>59</v>
      </c>
      <c r="D31" s="16" t="s">
        <v>60</v>
      </c>
      <c r="E31" s="24">
        <v>10</v>
      </c>
      <c r="F31" s="25">
        <v>0</v>
      </c>
      <c r="G31" s="25">
        <v>8</v>
      </c>
    </row>
    <row r="32" spans="1:7">
      <c r="A32" s="14">
        <v>22</v>
      </c>
      <c r="B32" s="15">
        <v>201111989</v>
      </c>
      <c r="C32" s="15" t="s">
        <v>61</v>
      </c>
      <c r="D32" s="16" t="s">
        <v>17</v>
      </c>
      <c r="E32" s="43">
        <v>10</v>
      </c>
      <c r="F32" s="44">
        <v>0</v>
      </c>
      <c r="G32" s="44">
        <v>20</v>
      </c>
    </row>
    <row r="33" spans="1:7">
      <c r="A33" s="14">
        <v>23</v>
      </c>
      <c r="B33" s="15">
        <v>200921712</v>
      </c>
      <c r="C33" s="15" t="s">
        <v>62</v>
      </c>
      <c r="D33" s="16" t="s">
        <v>53</v>
      </c>
      <c r="E33" s="24">
        <v>0</v>
      </c>
      <c r="F33" s="25">
        <v>0</v>
      </c>
      <c r="G33" s="25">
        <v>0</v>
      </c>
    </row>
    <row r="34" spans="1:7">
      <c r="A34" s="14">
        <v>24</v>
      </c>
      <c r="B34" s="15">
        <v>201023554</v>
      </c>
      <c r="C34" s="15" t="s">
        <v>63</v>
      </c>
      <c r="D34" s="16" t="s">
        <v>20</v>
      </c>
      <c r="E34" s="43">
        <v>4</v>
      </c>
      <c r="F34" s="44">
        <v>3</v>
      </c>
      <c r="G34" s="44">
        <v>20</v>
      </c>
    </row>
    <row r="35" spans="1:7">
      <c r="A35" s="14">
        <v>25</v>
      </c>
      <c r="B35" s="15">
        <v>201017362</v>
      </c>
      <c r="C35" s="15" t="s">
        <v>64</v>
      </c>
      <c r="D35" s="16" t="s">
        <v>65</v>
      </c>
      <c r="E35" s="24">
        <v>8</v>
      </c>
      <c r="F35" s="25">
        <v>0</v>
      </c>
      <c r="G35" s="25">
        <v>9</v>
      </c>
    </row>
    <row r="36" spans="1:7">
      <c r="A36" s="14">
        <v>26</v>
      </c>
      <c r="B36" s="15">
        <v>200714991</v>
      </c>
      <c r="C36" s="15" t="s">
        <v>66</v>
      </c>
      <c r="D36" s="16" t="s">
        <v>67</v>
      </c>
      <c r="E36" s="24"/>
      <c r="F36" s="25"/>
      <c r="G36" s="25"/>
    </row>
    <row r="37" spans="1:7">
      <c r="A37" s="14">
        <v>27</v>
      </c>
      <c r="B37" s="15">
        <v>200921772</v>
      </c>
      <c r="C37" s="15" t="s">
        <v>68</v>
      </c>
      <c r="D37" s="16" t="s">
        <v>69</v>
      </c>
      <c r="E37" s="43">
        <v>2</v>
      </c>
      <c r="F37" s="44">
        <v>2</v>
      </c>
      <c r="G37" s="44">
        <v>19</v>
      </c>
    </row>
    <row r="38" spans="1:7">
      <c r="A38" s="14">
        <v>28</v>
      </c>
      <c r="B38" s="15">
        <v>200915807</v>
      </c>
      <c r="C38" s="15" t="s">
        <v>70</v>
      </c>
      <c r="D38" s="16" t="s">
        <v>14</v>
      </c>
      <c r="E38" s="24">
        <v>8</v>
      </c>
      <c r="F38" s="25">
        <v>8</v>
      </c>
      <c r="G38" s="25">
        <v>16</v>
      </c>
    </row>
    <row r="39" spans="1:7">
      <c r="A39" s="14">
        <v>29</v>
      </c>
      <c r="B39" s="15">
        <v>200812470</v>
      </c>
      <c r="C39" s="15" t="s">
        <v>71</v>
      </c>
      <c r="D39" s="16" t="s">
        <v>72</v>
      </c>
      <c r="E39" s="24">
        <v>0</v>
      </c>
      <c r="F39" s="25">
        <v>0</v>
      </c>
      <c r="G39" s="25">
        <v>10</v>
      </c>
    </row>
    <row r="40" spans="1:7">
      <c r="A40" s="14">
        <v>30</v>
      </c>
      <c r="B40" s="15">
        <v>201113628</v>
      </c>
      <c r="C40" s="15" t="s">
        <v>73</v>
      </c>
      <c r="D40" s="16" t="s">
        <v>34</v>
      </c>
      <c r="E40" s="24"/>
      <c r="F40" s="25"/>
      <c r="G40" s="25"/>
    </row>
    <row r="41" spans="1:7">
      <c r="A41" s="14">
        <v>31</v>
      </c>
      <c r="B41" s="15">
        <v>200922989</v>
      </c>
      <c r="C41" s="15" t="s">
        <v>74</v>
      </c>
      <c r="D41" s="16" t="s">
        <v>53</v>
      </c>
      <c r="E41" s="24">
        <v>5</v>
      </c>
      <c r="F41" s="25">
        <v>5</v>
      </c>
      <c r="G41" s="25">
        <v>11</v>
      </c>
    </row>
    <row r="42" spans="1:7">
      <c r="A42" s="14">
        <v>32</v>
      </c>
      <c r="B42" s="15">
        <v>201013227</v>
      </c>
      <c r="C42" s="15" t="s">
        <v>75</v>
      </c>
      <c r="D42" s="16" t="s">
        <v>76</v>
      </c>
      <c r="E42" s="43">
        <v>3</v>
      </c>
      <c r="F42" s="44">
        <v>3</v>
      </c>
      <c r="G42" s="44">
        <v>20</v>
      </c>
    </row>
    <row r="43" spans="1:7">
      <c r="A43" s="14">
        <v>33</v>
      </c>
      <c r="B43" s="15">
        <v>201113811</v>
      </c>
      <c r="C43" s="15" t="s">
        <v>77</v>
      </c>
      <c r="D43" s="16" t="s">
        <v>78</v>
      </c>
      <c r="E43" s="43">
        <v>4</v>
      </c>
      <c r="F43" s="44">
        <v>3</v>
      </c>
      <c r="G43" s="44">
        <v>20</v>
      </c>
    </row>
    <row r="44" spans="1:7">
      <c r="A44" s="14">
        <v>34</v>
      </c>
      <c r="B44" s="15">
        <v>201023160</v>
      </c>
      <c r="C44" s="15" t="s">
        <v>79</v>
      </c>
      <c r="D44" s="16" t="s">
        <v>50</v>
      </c>
      <c r="E44" s="43">
        <v>0</v>
      </c>
      <c r="F44" s="44">
        <v>0</v>
      </c>
      <c r="G44" s="44">
        <v>0</v>
      </c>
    </row>
    <row r="45" spans="1:7">
      <c r="A45" s="14">
        <v>35</v>
      </c>
      <c r="B45" s="15">
        <v>200914461</v>
      </c>
      <c r="C45" s="15" t="s">
        <v>80</v>
      </c>
      <c r="D45" s="16" t="s">
        <v>81</v>
      </c>
      <c r="E45" s="24">
        <v>6</v>
      </c>
      <c r="F45" s="25">
        <v>0</v>
      </c>
      <c r="G45" s="25">
        <v>12</v>
      </c>
    </row>
    <row r="46" spans="1:7">
      <c r="A46" s="14">
        <v>36</v>
      </c>
      <c r="B46" s="15">
        <v>201126586</v>
      </c>
      <c r="C46" s="15" t="s">
        <v>82</v>
      </c>
      <c r="D46" s="16" t="s">
        <v>83</v>
      </c>
      <c r="E46" s="24"/>
      <c r="F46" s="25"/>
      <c r="G46" s="25"/>
    </row>
    <row r="47" spans="1:7">
      <c r="A47" s="14">
        <v>37</v>
      </c>
      <c r="B47" s="15">
        <v>200912453</v>
      </c>
      <c r="C47" s="15" t="s">
        <v>84</v>
      </c>
      <c r="D47" s="16" t="s">
        <v>85</v>
      </c>
      <c r="E47" s="24">
        <v>8</v>
      </c>
      <c r="F47" s="25">
        <v>5</v>
      </c>
      <c r="G47" s="25">
        <v>11</v>
      </c>
    </row>
    <row r="48" spans="1:7">
      <c r="A48" s="14">
        <v>38</v>
      </c>
      <c r="B48" s="15">
        <v>200822289</v>
      </c>
      <c r="C48" s="15" t="s">
        <v>86</v>
      </c>
      <c r="D48" s="16" t="s">
        <v>19</v>
      </c>
      <c r="E48" s="24"/>
      <c r="F48" s="25"/>
      <c r="G48" s="25"/>
    </row>
    <row r="49" spans="1:7">
      <c r="A49" s="14">
        <v>39</v>
      </c>
      <c r="B49" s="15">
        <v>200912511</v>
      </c>
      <c r="C49" s="15" t="s">
        <v>87</v>
      </c>
      <c r="D49" s="16" t="s">
        <v>88</v>
      </c>
      <c r="E49" s="43">
        <v>10</v>
      </c>
      <c r="F49" s="44">
        <v>3</v>
      </c>
      <c r="G49" s="44">
        <v>20</v>
      </c>
    </row>
    <row r="50" spans="1:7">
      <c r="A50" s="14">
        <v>40</v>
      </c>
      <c r="B50" s="15">
        <v>201013514</v>
      </c>
      <c r="C50" s="15" t="s">
        <v>89</v>
      </c>
      <c r="D50" s="16" t="s">
        <v>90</v>
      </c>
      <c r="E50" s="24"/>
      <c r="F50" s="25"/>
      <c r="G50" s="25"/>
    </row>
    <row r="51" spans="1:7">
      <c r="A51" s="14">
        <v>41</v>
      </c>
      <c r="B51" s="15">
        <v>201112285</v>
      </c>
      <c r="C51" s="15" t="s">
        <v>91</v>
      </c>
      <c r="D51" s="16" t="s">
        <v>92</v>
      </c>
      <c r="E51" s="24">
        <v>10</v>
      </c>
      <c r="F51" s="25">
        <v>8</v>
      </c>
      <c r="G51" s="25">
        <v>18</v>
      </c>
    </row>
    <row r="52" spans="1:7">
      <c r="A52" s="14">
        <v>42</v>
      </c>
      <c r="B52" s="15">
        <v>201112284</v>
      </c>
      <c r="C52" s="15" t="s">
        <v>93</v>
      </c>
      <c r="D52" s="16" t="s">
        <v>88</v>
      </c>
      <c r="E52" s="24"/>
      <c r="F52" s="25"/>
      <c r="G52" s="25"/>
    </row>
    <row r="53" spans="1:7">
      <c r="A53" s="14">
        <v>43</v>
      </c>
      <c r="B53" s="15">
        <v>201110988</v>
      </c>
      <c r="C53" s="15" t="s">
        <v>94</v>
      </c>
      <c r="D53" s="16" t="s">
        <v>95</v>
      </c>
      <c r="E53" s="24">
        <v>5</v>
      </c>
      <c r="F53" s="25">
        <v>0</v>
      </c>
      <c r="G53" s="25">
        <v>15</v>
      </c>
    </row>
    <row r="54" spans="1:7">
      <c r="A54" s="14">
        <v>44</v>
      </c>
      <c r="B54" s="15">
        <v>201116679</v>
      </c>
      <c r="C54" s="15" t="s">
        <v>96</v>
      </c>
      <c r="D54" s="16" t="s">
        <v>16</v>
      </c>
      <c r="E54" s="43">
        <v>4</v>
      </c>
      <c r="F54" s="44">
        <v>1</v>
      </c>
      <c r="G54" s="44">
        <v>15</v>
      </c>
    </row>
    <row r="55" spans="1:7">
      <c r="A55" s="14">
        <v>45</v>
      </c>
      <c r="B55" s="15">
        <v>200916227</v>
      </c>
      <c r="C55" s="15" t="s">
        <v>97</v>
      </c>
      <c r="D55" s="16" t="s">
        <v>98</v>
      </c>
      <c r="E55" s="43">
        <v>10</v>
      </c>
      <c r="F55" s="44">
        <v>5</v>
      </c>
      <c r="G55" s="44">
        <v>19</v>
      </c>
    </row>
    <row r="56" spans="1:7">
      <c r="A56" s="14">
        <v>46</v>
      </c>
      <c r="B56" s="15">
        <v>201125990</v>
      </c>
      <c r="C56" s="15" t="s">
        <v>99</v>
      </c>
      <c r="D56" s="16" t="s">
        <v>100</v>
      </c>
      <c r="E56" s="43">
        <v>4</v>
      </c>
      <c r="F56" s="44">
        <v>0</v>
      </c>
      <c r="G56" s="44">
        <v>15</v>
      </c>
    </row>
    <row r="57" spans="1:7">
      <c r="A57" s="14">
        <v>47</v>
      </c>
      <c r="B57" s="15">
        <v>201023257</v>
      </c>
      <c r="C57" s="15" t="s">
        <v>101</v>
      </c>
      <c r="D57" s="16" t="s">
        <v>102</v>
      </c>
      <c r="E57" s="43">
        <v>3</v>
      </c>
      <c r="F57" s="44">
        <v>1</v>
      </c>
      <c r="G57" s="44">
        <v>7</v>
      </c>
    </row>
    <row r="58" spans="1:7">
      <c r="A58" s="14">
        <v>48</v>
      </c>
      <c r="B58" s="15">
        <v>201123414</v>
      </c>
      <c r="C58" s="15" t="s">
        <v>103</v>
      </c>
      <c r="D58" s="16" t="s">
        <v>104</v>
      </c>
      <c r="E58" s="43">
        <v>4</v>
      </c>
      <c r="F58" s="44">
        <v>4</v>
      </c>
      <c r="G58" s="44">
        <v>20</v>
      </c>
    </row>
    <row r="59" spans="1:7">
      <c r="A59" s="14">
        <v>49</v>
      </c>
      <c r="B59" s="15">
        <v>201016001</v>
      </c>
      <c r="C59" s="15" t="s">
        <v>105</v>
      </c>
      <c r="D59" s="16" t="s">
        <v>106</v>
      </c>
      <c r="E59" s="24">
        <v>0</v>
      </c>
      <c r="F59" s="25">
        <v>0</v>
      </c>
      <c r="G59" s="25">
        <v>0</v>
      </c>
    </row>
    <row r="60" spans="1:7">
      <c r="A60" s="14">
        <v>50</v>
      </c>
      <c r="B60" s="15">
        <v>200913025</v>
      </c>
      <c r="C60" s="15" t="s">
        <v>107</v>
      </c>
      <c r="D60" s="16" t="s">
        <v>108</v>
      </c>
      <c r="E60" s="24">
        <v>2</v>
      </c>
      <c r="F60" s="25">
        <v>0</v>
      </c>
      <c r="G60" s="25">
        <v>17</v>
      </c>
    </row>
    <row r="61" spans="1:7">
      <c r="A61" s="14">
        <v>51</v>
      </c>
      <c r="B61" s="15">
        <v>201115830</v>
      </c>
      <c r="C61" s="15" t="s">
        <v>109</v>
      </c>
      <c r="D61" s="16" t="s">
        <v>50</v>
      </c>
      <c r="E61" s="24">
        <v>5</v>
      </c>
      <c r="F61" s="25">
        <v>5</v>
      </c>
      <c r="G61" s="25">
        <v>8</v>
      </c>
    </row>
    <row r="62" spans="1:7">
      <c r="A62" s="14">
        <v>52</v>
      </c>
      <c r="B62" s="15">
        <v>201013975</v>
      </c>
      <c r="C62" s="15" t="s">
        <v>110</v>
      </c>
      <c r="D62" s="16" t="s">
        <v>111</v>
      </c>
      <c r="E62" s="43">
        <v>10</v>
      </c>
      <c r="F62" s="44">
        <v>0</v>
      </c>
      <c r="G62" s="44">
        <v>7</v>
      </c>
    </row>
    <row r="63" spans="1:7">
      <c r="A63" s="14">
        <v>53</v>
      </c>
      <c r="B63" s="15">
        <v>200913064</v>
      </c>
      <c r="C63" s="15" t="s">
        <v>112</v>
      </c>
      <c r="D63" s="16" t="s">
        <v>113</v>
      </c>
      <c r="E63" s="24">
        <v>6</v>
      </c>
      <c r="F63" s="25">
        <v>5</v>
      </c>
      <c r="G63" s="25">
        <v>11</v>
      </c>
    </row>
    <row r="64" spans="1:7">
      <c r="A64" s="14">
        <v>54</v>
      </c>
      <c r="B64" s="15">
        <v>200823929</v>
      </c>
      <c r="C64" s="15" t="s">
        <v>114</v>
      </c>
      <c r="D64" s="16" t="s">
        <v>115</v>
      </c>
      <c r="E64" s="24">
        <v>10</v>
      </c>
      <c r="F64" s="25">
        <v>5</v>
      </c>
      <c r="G64" s="25">
        <v>12</v>
      </c>
    </row>
    <row r="65" spans="1:7">
      <c r="A65" s="14">
        <v>55</v>
      </c>
      <c r="B65" s="15">
        <v>200918191</v>
      </c>
      <c r="C65" s="15" t="s">
        <v>116</v>
      </c>
      <c r="D65" s="16" t="s">
        <v>117</v>
      </c>
      <c r="E65" s="43">
        <v>10</v>
      </c>
      <c r="F65" s="44">
        <v>0</v>
      </c>
      <c r="G65" s="44">
        <v>15</v>
      </c>
    </row>
    <row r="66" spans="1:7">
      <c r="A66" s="14">
        <v>56</v>
      </c>
      <c r="B66" s="15">
        <v>200612154</v>
      </c>
      <c r="C66" s="15" t="s">
        <v>118</v>
      </c>
      <c r="D66" s="16" t="s">
        <v>119</v>
      </c>
      <c r="E66" s="24"/>
      <c r="F66" s="25"/>
      <c r="G66" s="25"/>
    </row>
    <row r="67" spans="1:7">
      <c r="A67" s="14">
        <v>57</v>
      </c>
      <c r="B67" s="15">
        <v>201016141</v>
      </c>
      <c r="C67" s="15" t="s">
        <v>120</v>
      </c>
      <c r="D67" s="16" t="s">
        <v>121</v>
      </c>
      <c r="E67" s="24">
        <v>8</v>
      </c>
      <c r="F67" s="25">
        <v>5</v>
      </c>
      <c r="G67" s="25">
        <v>15</v>
      </c>
    </row>
    <row r="68" spans="1:7">
      <c r="A68" s="14">
        <v>58</v>
      </c>
      <c r="B68" s="15">
        <v>201115931</v>
      </c>
      <c r="C68" s="15" t="s">
        <v>122</v>
      </c>
      <c r="D68" s="16" t="s">
        <v>17</v>
      </c>
      <c r="E68" s="43">
        <v>2</v>
      </c>
      <c r="F68" s="44">
        <v>0</v>
      </c>
      <c r="G68" s="44">
        <v>20</v>
      </c>
    </row>
    <row r="69" spans="1:7">
      <c r="A69" s="14">
        <v>59</v>
      </c>
      <c r="B69" s="15">
        <v>201011875</v>
      </c>
      <c r="C69" s="15" t="s">
        <v>123</v>
      </c>
      <c r="D69" s="16" t="s">
        <v>124</v>
      </c>
      <c r="E69" s="43">
        <v>3</v>
      </c>
      <c r="F69" s="44">
        <v>0</v>
      </c>
      <c r="G69" s="44">
        <v>5</v>
      </c>
    </row>
    <row r="70" spans="1:7">
      <c r="A70" s="14">
        <v>60</v>
      </c>
      <c r="B70" s="15">
        <v>201011880</v>
      </c>
      <c r="C70" s="15" t="s">
        <v>125</v>
      </c>
      <c r="D70" s="16" t="s">
        <v>126</v>
      </c>
      <c r="E70" s="24"/>
      <c r="F70" s="25"/>
      <c r="G70" s="25"/>
    </row>
    <row r="71" spans="1:7">
      <c r="A71" s="14">
        <v>61</v>
      </c>
      <c r="B71" s="15">
        <v>200916704</v>
      </c>
      <c r="C71" s="15" t="s">
        <v>127</v>
      </c>
      <c r="D71" s="16" t="s">
        <v>128</v>
      </c>
      <c r="E71" s="24">
        <v>10</v>
      </c>
      <c r="F71" s="25">
        <v>5</v>
      </c>
      <c r="G71" s="25">
        <v>17</v>
      </c>
    </row>
    <row r="72" spans="1:7">
      <c r="A72" s="17">
        <v>62</v>
      </c>
      <c r="B72" s="18">
        <v>201127110</v>
      </c>
      <c r="C72" s="18" t="s">
        <v>135</v>
      </c>
      <c r="D72" s="19" t="s">
        <v>136</v>
      </c>
      <c r="E72" s="28">
        <v>10</v>
      </c>
      <c r="F72" s="29">
        <v>0</v>
      </c>
      <c r="G72" s="29">
        <v>18</v>
      </c>
    </row>
    <row r="73" spans="1:7">
      <c r="A73" s="20"/>
      <c r="B73" s="20"/>
      <c r="C73" s="20"/>
      <c r="D73" s="20"/>
    </row>
  </sheetData>
  <mergeCells count="1">
    <mergeCell ref="E8:G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 TALLERES</vt:lpstr>
      <vt:lpstr>Puntos ABET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Mariacamila Olaya</dc:creator>
  <cp:lastModifiedBy>Mariacamila Olaya</cp:lastModifiedBy>
  <dcterms:created xsi:type="dcterms:W3CDTF">2013-01-21T21:43:48Z</dcterms:created>
  <dcterms:modified xsi:type="dcterms:W3CDTF">2013-03-04T03:51:04Z</dcterms:modified>
</cp:coreProperties>
</file>