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qtKWthwk0z6BgSQ4Cu6CB8+4ToA=="/>
    </ext>
  </extLst>
</workbook>
</file>

<file path=xl/comments1.xml><?xml version="1.0" encoding="utf-8"?>
<comments xmlns:r="http://schemas.openxmlformats.org/officeDocument/2006/relationships" xmlns="http://schemas.openxmlformats.org/spreadsheetml/2006/main">
  <authors>
    <author/>
  </authors>
  <commentList>
    <comment authorId="0" ref="B89">
      <text>
        <t xml:space="preserve">======
ID#AAAAIHC0cJc
turnen    (2021-03-23 10:34:01)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03">
      <text>
        <t xml:space="preserve">======
ID#AAAAIHC0cJY
turnen    (2021-03-23 10:34:01)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7">
      <text>
        <t xml:space="preserve">======
ID#AAAAIHC0cJU
turnen    (2021-03-23 10:34:01)
Text and content is legible and scanable, with good typography and visual contrast (Medium importance)
Users should be able to quickly scan headers and body text, in order to get an overview of what's available.</t>
      </text>
    </comment>
    <comment authorId="0" ref="B73">
      <text>
        <t xml:space="preserve">======
ID#AAAAIHC0cJQ
turnen    (2021-03-23 10:34:01)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63">
      <text>
        <t xml:space="preserve">======
ID#AAAAIHC0cJM
turnen    (2021-03-23 10:34:01)
Users can easily give feedback (Very low importance)
For example, via email or an online feedback / contact us form. There should be an indication of how long users can expect to wait for a response if a query has been made.</t>
      </text>
    </comment>
    <comment authorId="0" ref="B113">
      <text>
        <t xml:space="preserve">======
ID#AAAAIHC0cJI
turnen    (2021-03-23 10:34:01)
Errors and reliability issues don't inhibit the user experience (High importance)
Sites and applications should be free of bugs and shouldn't have any broken links.</t>
      </text>
    </comment>
    <comment authorId="0" ref="B29">
      <text>
        <t xml:space="preserve">======
ID#AAAAIHC0cJE
turnen    (2021-03-23 10:34:01)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45">
      <text>
        <t xml:space="preserve">======
ID#AAAAIHC0cJA
turnen    (2021-03-23 10:34:01)
A clear and well structure site map or index is provided (where necessary) (Low importance)
The sitemap might be part of the header or footer and should ideally be available from every page on the site.</t>
      </text>
    </comment>
    <comment authorId="0" ref="B49">
      <text>
        <t xml:space="preserve">======
ID#AAAAIHC0cI8
turnen    (2021-03-23 10:34:01)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05">
      <text>
        <t xml:space="preserve">======
ID#AAAAIHC0cI4
turnen    (2021-03-23 10:34:01)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5">
      <text>
        <t xml:space="preserve">======
ID#AAAAIHC0cI0
turnen    (2021-03-23 10:34:01)
The homepage / starting page layout is clear and uncluttered with sufficient 'white space' (Medium importance)
Users should be able to quickly scan the homepage and make sense of both the content available and of how the site is structured.</t>
      </text>
    </comment>
    <comment authorId="0" ref="B39">
      <text>
        <t xml:space="preserve">======
ID#AAAAIHC0cIw
turnen    (2021-03-23 10:34:01)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3">
      <text>
        <t xml:space="preserve">======
ID#AAAAIHC0cIs
turnen    (2021-03-23 10:34:01)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5">
      <text>
        <t xml:space="preserve">======
ID#AAAAIHC0cIo
turnen    (2021-03-23 10:34:01)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5">
      <text>
        <t xml:space="preserve">======
ID#AAAAIHC0cIk
turnen    (2021-03-23 10:34:01)
Search results are relevant, comprehensive, precise, and well displayed (High importance)
It should be easy for users to see what has been returned, to work out why something has been returned and to determine how many results there are.</t>
      </text>
    </comment>
    <comment authorId="0" ref="B41">
      <text>
        <t xml:space="preserve">======
ID#AAAAIHC0cIg
turnen    (2021-03-23 10:34:01)
The current location is clearly indicated (e.g. breadcrumb, highlighted menu item) (Low importance)
Users should always know where they are in the site or application.</t>
      </text>
    </comment>
    <comment authorId="0" ref="B9">
      <text>
        <t xml:space="preserve">======
ID#AAAAIHC0cIc
turnen    (2021-03-23 10:34:01)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91">
      <text>
        <t xml:space="preserve">======
ID#AAAAIHC0cIY
turnen    (2021-03-23 10:34:01)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35">
      <text>
        <t xml:space="preserve">======
ID#AAAAIHC0cIU
turnen    (2021-03-23 10:34:01)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9">
      <text>
        <t xml:space="preserve">======
ID#AAAAIHC0cIQ
turnen    (2021-03-23 10:34:01)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
ID#AAAAIHC0cIM
turnen    (2021-03-23 10:34:01)
Required and optional form fields are clearly indicated (e.g. using text or '*') (Low importance)
Where most fields are required the optional fields should be identified and when most fields are optional the required fields should be identified.</t>
      </text>
    </comment>
    <comment authorId="0" ref="B43">
      <text>
        <t xml:space="preserve">======
ID#AAAAIHC0cII
turnen    (2021-03-23 10:34:01)
Users can easily get back to the homepage or a relevant start point (Low importance)
For example, a homepage link might be part of the breadcrumb or a home link might be available as part of the header.</t>
      </text>
    </comment>
    <comment authorId="0" ref="B83">
      <text>
        <t xml:space="preserve">======
ID#AAAAIHC0cIE
turnen    (2021-03-23 10:34:01)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1">
      <text>
        <t xml:space="preserve">======
ID#AAAAIHC0cIA
turnen    (2021-03-23 10:34:01)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5">
      <text>
        <t xml:space="preserve">======
ID#AAAAIHC0cH8
turnen    (2021-03-23 10:34:01)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21">
      <text>
        <t xml:space="preserve">======
ID#AAAAIHC0cH4
turnen    (2021-03-23 10:34:01)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59">
      <text>
        <t xml:space="preserve">======
ID#AAAAIHC0cH0
turnen    (2021-03-23 10:34:01)
Prompt and  appropriate feedback is given (High importance)
For example, a confirmation message is shown following a successful transaction, input errors are promptly highlighted and it's made clear to users when a page has been updated.</t>
      </text>
    </comment>
    <comment authorId="0" ref="B79">
      <text>
        <t xml:space="preserve">======
ID#AAAAIHC0cHw
turnen    (2021-03-23 10:34:01)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1">
      <text>
        <t xml:space="preserve">======
ID#AAAAIHC0cHs
turnen    (2021-03-23 10:34:01)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81">
      <text>
        <t xml:space="preserve">======
ID#AAAAIHC0cHo
turnen    (2021-03-23 10:34:01)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3">
      <text>
        <t xml:space="preserve">======
ID#AAAAIHC0cHk
turnen    (2021-03-23 10:34:01)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7">
      <text>
        <t xml:space="preserve">======
ID#AAAAIHC0cHg
turnen    (2021-03-23 10:34:01)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
      <text>
        <t xml:space="preserve">======
ID#AAAAIHC0cHc
turnen    (2021-03-23 10:34:01)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7">
      <text>
        <t xml:space="preserve">======
ID#AAAAIHC0cHY
turnen    (2021-03-23 10:34:01)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3">
      <text>
        <t xml:space="preserve">======
ID#AAAAIHC0cHU
turnen    (2021-03-23 10:34:01)
Language, terminology and tone used is appropriate and readily understood by the target audience (High importance)
Jargon should be kept to a minimum and plain language should be used where ever possible.</t>
      </text>
    </comment>
    <comment authorId="0" ref="B111">
      <text>
        <t xml:space="preserve">======
ID#AAAAIHC0cHQ
turnen    (2021-03-23 10:34:01)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07">
      <text>
        <t xml:space="preserve">======
ID#AAAAIHC0cHM
turnen    (2021-03-23 10:34:01)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5">
      <text>
        <t xml:space="preserve">======
ID#AAAAIHC0cHI
turnen    (2021-03-23 10:34:01)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85">
      <text>
        <t xml:space="preserve">======
ID#AAAAIHC0cHE
turnen    (2021-03-23 10:34:01)
Users are able to easily recover (i.e. not have to start again) from errors (Medium importance)
For example, users might be able to re-edit and resubmit a form or enter a different value.</t>
      </text>
    </comment>
    <comment authorId="0" ref="B37">
      <text>
        <t xml:space="preserve">======
ID#AAAAIHC0cHA
turnen    (2021-03-23 10:34:01)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ID#AAAAIHC0cG8
turnen    (2021-03-23 10:34:01)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01">
      <text>
        <t xml:space="preserve">======
ID#AAAAIHC0cG4
turnen    (2021-03-23 10:34:01)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31">
      <text>
        <t xml:space="preserve">======
ID#AAAAIHC0cG0
turnen    (2021-03-23 10:34:01)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5">
      <text>
        <t xml:space="preserve">======
ID#AAAAIHC0cGw
turnen    (2021-03-23 10:34:01)
Users are adequately supported according to their level of expertise (Medium importance)
For example, novice users are given help and instructions and features are progressively disclosed (e.g. advanced features not being shown by default).</t>
      </text>
    </comment>
    <comment authorId="0" ref="B33">
      <text>
        <t xml:space="preserve">======
ID#AAAAIHC0cGs
turnen    (2021-03-23 10:34:01)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List>
  <extLst>
    <ext uri="GoogleSheetsCustomDataVersion1">
      <go:sheetsCustomData xmlns:go="http://customooxmlschemas.google.com/" r:id="rId1" roundtripDataSignature="AMtx7mijMUwJi+ZC0G7VLeZmKzGkoyw8dw=="/>
    </ext>
  </extLst>
</comments>
</file>

<file path=xl/sharedStrings.xml><?xml version="1.0" encoding="utf-8"?>
<sst xmlns="http://schemas.openxmlformats.org/spreadsheetml/2006/main" count="246" uniqueCount="142">
  <si>
    <t>Usability review</t>
  </si>
  <si>
    <t>Enter score</t>
  </si>
  <si>
    <t>Very poor</t>
  </si>
  <si>
    <t>granadadirect.com</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</si>
  <si>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</si>
  <si>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</si>
  <si>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</si>
  <si>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</si>
  <si>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</si>
  <si>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</si>
  <si>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</si>
  <si>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</si>
  <si>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</si>
  <si>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</si>
  <si>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</si>
  <si>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</si>
  <si>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</si>
  <si>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</si>
  <si>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</si>
  <si>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</si>
  <si>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</si>
  <si>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</si>
  <si>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La página web proporciona información clara y fácil de accedar sobre información típica sobre turismo (qué visitar, qué comer, dónde alojarse...)</t>
  </si>
  <si>
    <t>Users are adequately supported according to their level of expertise (e.g. short cuts for expert users, help and instructions for novice users).</t>
  </si>
  <si>
    <t>Es muy sencilla y fácil de usar para todo tipo de usuarios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</si>
  <si>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</si>
  <si>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</si>
  <si>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</si>
  <si>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</si>
  <si>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</si>
  <si>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</si>
  <si>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</si>
  <si>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Si se busca "turismo en Granada" esta página es de las primeras en aparecer, por lo que es fácil acceder a ella.</t>
  </si>
  <si>
    <t>The navigational scheme (e.g. menu) is easy to find, intuitive and consistent.</t>
  </si>
  <si>
    <t>La página no dispone de ningún menú desplegable, todas las opciones aparecen directamente en la página principal</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</si>
  <si>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</si>
  <si>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</si>
  <si>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</si>
  <si>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</si>
  <si>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</si>
  <si>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</si>
  <si>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</si>
  <si>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</si>
  <si>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</si>
  <si>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Esta página no cuenta con un apartado de búsqueda, la informaciónn que se muestra es la única disponible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</si>
  <si>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</si>
  <si>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</si>
  <si>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</si>
  <si>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</si>
  <si>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</si>
  <si>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</si>
  <si>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</si>
  <si>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</si>
  <si>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</si>
  <si>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Esta página no cuenta con una sección de formularios salvo la que se ofrece cuando queremos escribir una reseña u opinión</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</si>
  <si>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</si>
  <si>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</si>
  <si>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</si>
  <si>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</si>
  <si>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</si>
  <si>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</si>
  <si>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</si>
  <si>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</si>
  <si>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</si>
  <si>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</si>
  <si>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</si>
  <si>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</si>
  <si>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</si>
  <si>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</si>
  <si>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</si>
  <si>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Este punto es relativo a las preferencias de la persona, ya que esta puede preferir un fondo mas oscuro que no impacte demasiado en la vista, sin embargo, en relación a la lectura y la visibilidad del texto y su consecuente información es clara.</t>
  </si>
  <si>
    <t>Help</t>
  </si>
  <si>
    <t>Online help is provided and is suitable for the user base (e.g. is written in easy to understand langugage and only uses recognised terms). Where appropriate contextual help is provided.</t>
  </si>
  <si>
    <t>Esta página no cuenta con una sección de ayuda, pues únicamente ofrece infotmación y no se debe rellenar ni realizar ningún proceso a parte de la lectura de la misma proporcionada</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</si>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</sst>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u/>
      <sz val="16.0"/>
      <color rgb="FF1155CC"/>
      <name val="Arial"/>
    </font>
    <font>
      <b/>
      <sz val="16.0"/>
      <color rgb="FF808080"/>
      <name val="Arial"/>
    </font>
    <font>
      <b/>
      <sz val="16.0"/>
      <color rgb="FF000080"/>
      <name val="Arial"/>
    </font>
    <font>
      <color theme="1"/>
      <name val="Calibri"/>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5" numFmtId="0" xfId="0" applyAlignment="1" applyFont="1">
      <alignment shrinkToFit="0" vertical="bottom" wrapText="0"/>
    </xf>
    <xf borderId="0" fillId="0" fontId="16" numFmtId="0" xfId="0" applyAlignment="1" applyFont="1">
      <alignment horizontal="center" shrinkToFit="0" vertical="bottom" wrapText="0"/>
    </xf>
    <xf borderId="0" fillId="0" fontId="17" numFmtId="0" xfId="0" applyAlignment="1" applyFont="1">
      <alignment shrinkToFit="0" vertical="bottom" wrapText="0"/>
    </xf>
    <xf borderId="0" fillId="0" fontId="3" numFmtId="0" xfId="0" applyAlignment="1" applyFont="1">
      <alignment horizontal="left" shrinkToFit="0" vertical="top" wrapText="0"/>
    </xf>
    <xf borderId="0" fillId="0" fontId="18"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9" numFmtId="0" xfId="0" applyAlignment="1" applyBorder="1" applyFont="1">
      <alignment horizontal="left"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6"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20" numFmtId="0" xfId="0" applyAlignment="1" applyBorder="1" applyFont="1">
      <alignment horizontal="left" readingOrder="0"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3" numFmtId="0" xfId="0" applyAlignment="1" applyFont="1">
      <alignment shrinkToFit="0" vertical="center" wrapText="1"/>
    </xf>
    <xf borderId="0" fillId="0" fontId="17" numFmtId="0" xfId="0" applyAlignment="1" applyFont="1">
      <alignment shrinkToFit="0" vertical="center" wrapText="1"/>
    </xf>
    <xf borderId="0" fillId="0" fontId="13" numFmtId="0" xfId="0" applyAlignment="1" applyFont="1">
      <alignment shrinkToFit="0" vertical="top" wrapText="1"/>
    </xf>
    <xf borderId="0" fillId="0" fontId="21" numFmtId="0" xfId="0" applyAlignment="1" applyFont="1">
      <alignment horizontal="center" shrinkToFit="0" vertical="center" wrapText="0"/>
    </xf>
    <xf borderId="0" fillId="0" fontId="13" numFmtId="0" xfId="0" applyAlignment="1" applyFont="1">
      <alignment horizontal="left" shrinkToFit="0" vertical="top" wrapText="1"/>
    </xf>
    <xf borderId="0" fillId="0" fontId="13" numFmtId="9" xfId="0" applyAlignment="1" applyFont="1" applyNumberFormat="1">
      <alignment horizontal="right" shrinkToFit="0" vertical="top" wrapText="0"/>
    </xf>
    <xf borderId="0" fillId="0" fontId="13" numFmtId="0" xfId="0" applyAlignment="1" applyFont="1">
      <alignment shrinkToFit="0" vertical="top" wrapText="0"/>
    </xf>
    <xf borderId="0" fillId="0" fontId="16" numFmtId="0" xfId="0" applyAlignment="1" applyFont="1">
      <alignment horizontal="center" shrinkToFit="0" vertical="top" wrapText="0"/>
    </xf>
    <xf borderId="0" fillId="0" fontId="3"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2" numFmtId="0" xfId="0" applyBorder="1" applyFont="1"/>
    <xf borderId="12" fillId="0" fontId="2" numFmtId="0" xfId="0" applyBorder="1" applyFont="1"/>
    <xf borderId="13" fillId="0" fontId="26" numFmtId="0" xfId="0" applyAlignment="1" applyBorder="1" applyFont="1">
      <alignment shrinkToFit="0" vertical="bottom" wrapText="1"/>
    </xf>
    <xf borderId="14" fillId="0" fontId="2"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2" numFmtId="0" xfId="0" applyBorder="1" applyFont="1"/>
    <xf borderId="17" fillId="0" fontId="2" numFmtId="0" xfId="0" applyBorder="1" applyFont="1"/>
    <xf borderId="0" fillId="0" fontId="16"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xf borderId="0" fillId="0" fontId="15" numFmtId="0" xfId="0" applyAlignment="1" applyFont="1">
      <alignment shrinkToFit="0" vertical="top" wrapText="0"/>
    </xf>
    <xf borderId="18" fillId="0" fontId="18" numFmtId="0" xfId="0" applyAlignment="1" applyBorder="1" applyFont="1">
      <alignment horizontal="left" shrinkToFit="0" vertical="top" wrapText="0"/>
    </xf>
    <xf borderId="18" fillId="0" fontId="4" numFmtId="0" xfId="0" applyAlignment="1" applyBorder="1" applyFont="1">
      <alignment readingOrder="0" shrinkToFit="0" vertical="top" wrapText="1"/>
    </xf>
    <xf borderId="18" fillId="0" fontId="29" numFmtId="0" xfId="0" applyAlignment="1" applyBorder="1" applyFont="1">
      <alignment horizontal="center" shrinkToFit="0" vertical="top" wrapText="0"/>
    </xf>
    <xf borderId="18" fillId="0" fontId="4" numFmtId="0" xfId="0" applyAlignment="1" applyBorder="1" applyFont="1">
      <alignment shrinkToFit="0" vertical="top" wrapText="1"/>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granadadirect.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20</v>
      </c>
      <c r="C11" s="4"/>
      <c r="D11" s="39" t="s">
        <v>7</v>
      </c>
      <c r="E11" s="4"/>
      <c r="F11" s="4" t="str">
        <f>#REF!*#REF!</f>
        <v>#REF!</v>
      </c>
      <c r="G11" s="4" t="str">
        <f>IF(#REF!&gt;=0,10*#REF!,0)</f>
        <v>#REF!</v>
      </c>
      <c r="H11" s="4"/>
      <c r="I11" s="40"/>
      <c r="J11" s="4"/>
      <c r="K11" s="41">
        <v>5.0</v>
      </c>
      <c r="L11" s="42">
        <f>K11/K117</f>
        <v>1</v>
      </c>
      <c r="M11" s="43">
        <f>VLOOKUP(D11,Q1:R9,2,FALSE)</f>
        <v>3</v>
      </c>
      <c r="N11" s="43">
        <f>M11*L11</f>
        <v>3</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21</v>
      </c>
      <c r="C13" s="4"/>
      <c r="D13" s="39" t="s">
        <v>11</v>
      </c>
      <c r="E13" s="4"/>
      <c r="F13" s="4" t="str">
        <f>#REF!*#REF!</f>
        <v>#REF!</v>
      </c>
      <c r="G13" s="4" t="str">
        <f>IF(#REF!&gt;=0,10*#REF!,0)</f>
        <v>#REF!</v>
      </c>
      <c r="H13" s="4"/>
      <c r="I13" s="47" t="s">
        <v>22</v>
      </c>
      <c r="J13" s="4"/>
      <c r="K13" s="41">
        <v>4.0</v>
      </c>
      <c r="L13" s="42">
        <f>K13/K117</f>
        <v>0.8</v>
      </c>
      <c r="M13" s="43">
        <f>VLOOKUP(D13,Q1:R9,2,FALSE)</f>
        <v>4</v>
      </c>
      <c r="N13" s="43">
        <f>M13*L13</f>
        <v>3.2</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23</v>
      </c>
      <c r="C15" s="4"/>
      <c r="D15" s="39" t="s">
        <v>11</v>
      </c>
      <c r="E15" s="4"/>
      <c r="F15" s="4" t="str">
        <f>#REF!*#REF!</f>
        <v>#REF!</v>
      </c>
      <c r="G15" s="4" t="str">
        <f>IF(#REF!&gt;=0,10*#REF!,0)</f>
        <v>#REF!</v>
      </c>
      <c r="H15" s="4"/>
      <c r="I15" s="47" t="s">
        <v>24</v>
      </c>
      <c r="J15" s="4"/>
      <c r="K15" s="48">
        <v>3.0</v>
      </c>
      <c r="L15" s="49">
        <f>K15/K117</f>
        <v>0.6</v>
      </c>
      <c r="M15" s="43">
        <f>VLOOKUP(D15,Q1:R9,2,FALSE)</f>
        <v>4</v>
      </c>
      <c r="N15" s="43">
        <f>M15*L15</f>
        <v>2.4</v>
      </c>
      <c r="O15" s="50">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25</v>
      </c>
      <c r="C17" s="4"/>
      <c r="D17" s="39" t="s">
        <v>11</v>
      </c>
      <c r="E17" s="4"/>
      <c r="F17" s="4" t="str">
        <f>#REF!*#REF!</f>
        <v>#REF!</v>
      </c>
      <c r="G17" s="4" t="str">
        <f>IF(#REF!&gt;=0,10*#REF!,0)</f>
        <v>#REF!</v>
      </c>
      <c r="H17" s="4"/>
      <c r="I17" s="40"/>
      <c r="J17" s="4"/>
      <c r="K17" s="41">
        <v>3.0</v>
      </c>
      <c r="L17" s="42">
        <f>K17/K117</f>
        <v>0.6</v>
      </c>
      <c r="M17" s="43">
        <f>VLOOKUP(D17,Q1:R9,2,FALSE)</f>
        <v>4</v>
      </c>
      <c r="N17" s="43">
        <f>M17*L17</f>
        <v>2.4</v>
      </c>
      <c r="O17" s="43">
        <f>IF(M17=0,0,L17*MAX(R2:R8))</f>
        <v>3</v>
      </c>
      <c r="S17" s="38"/>
      <c r="T17" s="4"/>
    </row>
    <row r="18" ht="12.0" customHeight="1">
      <c r="B18" s="51"/>
      <c r="C18" s="4"/>
      <c r="D18" s="44"/>
      <c r="E18" s="4"/>
      <c r="F18" s="4"/>
      <c r="G18" s="4"/>
      <c r="H18" s="4"/>
      <c r="I18" s="4"/>
      <c r="J18" s="4"/>
      <c r="K18" s="41"/>
      <c r="L18" s="42"/>
      <c r="M18" s="43"/>
      <c r="N18" s="43"/>
      <c r="O18" s="43"/>
      <c r="S18" s="38"/>
      <c r="T18" s="4"/>
    </row>
    <row r="19" ht="15.75" customHeight="1">
      <c r="A19" s="33" t="s">
        <v>26</v>
      </c>
      <c r="C19" s="35"/>
      <c r="D19" s="44"/>
      <c r="E19" s="4"/>
      <c r="F19" s="4"/>
      <c r="G19" s="4"/>
      <c r="H19" s="4"/>
      <c r="I19" s="4"/>
      <c r="J19" s="4"/>
      <c r="K19" s="41"/>
      <c r="L19" s="42"/>
      <c r="M19" s="43"/>
      <c r="N19" s="43"/>
      <c r="O19" s="43"/>
    </row>
    <row r="20" ht="14.25" customHeight="1">
      <c r="B20" s="52"/>
      <c r="C20" s="35"/>
      <c r="D20" s="44"/>
      <c r="E20" s="4"/>
      <c r="F20" s="4"/>
      <c r="G20" s="4"/>
      <c r="H20" s="4"/>
      <c r="I20" s="4"/>
      <c r="J20" s="4"/>
      <c r="K20" s="41"/>
      <c r="L20" s="42"/>
      <c r="M20" s="43"/>
      <c r="N20" s="43"/>
      <c r="O20" s="43"/>
    </row>
    <row r="21" ht="39.75" customHeight="1">
      <c r="A21" s="37">
        <f>A17+1</f>
        <v>6</v>
      </c>
      <c r="B21" s="38" t="s">
        <v>27</v>
      </c>
      <c r="C21" s="4"/>
      <c r="D21" s="39" t="s">
        <v>12</v>
      </c>
      <c r="E21" s="4"/>
      <c r="F21" s="4" t="str">
        <f>#REF!*#REF!</f>
        <v>#REF!</v>
      </c>
      <c r="G21" s="4" t="str">
        <f>IF(#REF!&gt;=0,10*#REF!,0)</f>
        <v>#REF!</v>
      </c>
      <c r="H21" s="4"/>
      <c r="I21" s="40"/>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8"/>
      <c r="L22" s="49"/>
      <c r="M22" s="43"/>
      <c r="N22" s="53"/>
      <c r="O22" s="53"/>
      <c r="P22" s="38"/>
      <c r="Q22" s="38"/>
      <c r="R22" s="38"/>
    </row>
    <row r="23" ht="39.75" customHeight="1">
      <c r="A23" s="37">
        <f>A21+1</f>
        <v>7</v>
      </c>
      <c r="B23" s="38" t="s">
        <v>28</v>
      </c>
      <c r="C23" s="4"/>
      <c r="D23" s="39" t="s">
        <v>12</v>
      </c>
      <c r="E23" s="4"/>
      <c r="F23" s="4" t="str">
        <f>#REF!*#REF!</f>
        <v>#REF!</v>
      </c>
      <c r="G23" s="4" t="str">
        <f>IF(#REF!&gt;=0,10*#REF!,0)</f>
        <v>#REF!</v>
      </c>
      <c r="H23" s="4"/>
      <c r="I23" s="40"/>
      <c r="J23" s="4"/>
      <c r="K23" s="41">
        <v>4.0</v>
      </c>
      <c r="L23" s="42">
        <f>K23/K117</f>
        <v>0.8</v>
      </c>
      <c r="M23" s="43">
        <f>VLOOKUP(D23,Q1:R9,2,FALSE)</f>
        <v>5</v>
      </c>
      <c r="N23" s="43">
        <f>M23*L23</f>
        <v>4</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29</v>
      </c>
      <c r="C25" s="4"/>
      <c r="D25" s="39" t="s">
        <v>11</v>
      </c>
      <c r="E25" s="4"/>
      <c r="F25" s="4"/>
      <c r="G25" s="4"/>
      <c r="H25" s="4"/>
      <c r="I25" s="40"/>
      <c r="J25" s="4"/>
      <c r="K25" s="41">
        <v>3.0</v>
      </c>
      <c r="L25" s="42">
        <f>K25/K117</f>
        <v>0.6</v>
      </c>
      <c r="M25" s="43">
        <f>VLOOKUP(D25,Q1:R9,2,FALSE)</f>
        <v>4</v>
      </c>
      <c r="N25" s="43">
        <f>M25*L25</f>
        <v>2.4</v>
      </c>
      <c r="O25" s="43">
        <f>IF(M25=0,0,L25*MAX(R2:R8))</f>
        <v>3</v>
      </c>
      <c r="Q25" s="38"/>
      <c r="R25" s="38"/>
    </row>
    <row r="26" ht="12.0" customHeight="1">
      <c r="B26" s="51"/>
      <c r="C26" s="4"/>
      <c r="D26" s="44"/>
      <c r="E26" s="4"/>
      <c r="F26" s="4"/>
      <c r="G26" s="4"/>
      <c r="H26" s="4"/>
      <c r="I26" s="4"/>
      <c r="J26" s="4"/>
      <c r="K26" s="41"/>
      <c r="L26" s="42"/>
      <c r="M26" s="43"/>
      <c r="N26" s="43"/>
      <c r="O26" s="43"/>
      <c r="Q26" s="38"/>
      <c r="R26" s="38"/>
      <c r="S26" s="38"/>
    </row>
    <row r="27" ht="15.75" customHeight="1">
      <c r="A27" s="33" t="s">
        <v>30</v>
      </c>
      <c r="C27" s="35"/>
      <c r="D27" s="54"/>
      <c r="E27" s="4"/>
      <c r="F27" s="4"/>
      <c r="G27" s="4"/>
      <c r="H27" s="4"/>
      <c r="I27" s="4"/>
      <c r="J27" s="4"/>
      <c r="K27" s="41"/>
      <c r="L27" s="42"/>
      <c r="M27" s="43"/>
      <c r="N27" s="43"/>
      <c r="O27" s="43"/>
      <c r="Q27" s="38"/>
      <c r="R27" s="38"/>
      <c r="S27" s="38"/>
    </row>
    <row r="28" ht="14.25" customHeight="1">
      <c r="B28" s="52"/>
      <c r="C28" s="35"/>
      <c r="D28" s="54"/>
      <c r="E28" s="4"/>
      <c r="F28" s="4"/>
      <c r="G28" s="4"/>
      <c r="H28" s="4"/>
      <c r="I28" s="4"/>
      <c r="J28" s="4"/>
      <c r="K28" s="41"/>
      <c r="L28" s="42"/>
      <c r="M28" s="43"/>
      <c r="N28" s="43"/>
      <c r="O28" s="43"/>
      <c r="Q28" s="38"/>
      <c r="R28" s="38"/>
      <c r="S28" s="38"/>
    </row>
    <row r="29" ht="39.75" customHeight="1">
      <c r="A29" s="37">
        <f>A25+1</f>
        <v>9</v>
      </c>
      <c r="B29" s="38" t="s">
        <v>31</v>
      </c>
      <c r="C29" s="4"/>
      <c r="D29" s="39" t="s">
        <v>11</v>
      </c>
      <c r="E29" s="4"/>
      <c r="F29" s="4" t="str">
        <f>#REF!*#REF!</f>
        <v>#REF!</v>
      </c>
      <c r="G29" s="4" t="str">
        <f>IF(#REF!&gt;=0,10*#REF!,0)</f>
        <v>#REF!</v>
      </c>
      <c r="H29" s="4"/>
      <c r="I29" s="47" t="s">
        <v>32</v>
      </c>
      <c r="J29" s="4"/>
      <c r="K29" s="41">
        <v>2.0</v>
      </c>
      <c r="L29" s="42">
        <f>K29/K117</f>
        <v>0.4</v>
      </c>
      <c r="M29" s="43">
        <f>VLOOKUP(D29,Q1:R9,2,FALSE)</f>
        <v>4</v>
      </c>
      <c r="N29" s="43">
        <f>M29*L29</f>
        <v>1.6</v>
      </c>
      <c r="O29" s="43">
        <f>IF(M29=0,0,L29*MAX(R2:R8))</f>
        <v>2</v>
      </c>
      <c r="Q29" s="38"/>
      <c r="R29" s="38"/>
      <c r="S29" s="38"/>
    </row>
    <row r="30" ht="12.0" customHeight="1">
      <c r="A30" s="37"/>
      <c r="B30" s="38"/>
      <c r="C30" s="4"/>
      <c r="D30" s="44"/>
      <c r="E30" s="4"/>
      <c r="F30" s="4"/>
      <c r="G30" s="4"/>
      <c r="H30" s="4"/>
      <c r="I30" s="4"/>
      <c r="J30" s="4"/>
      <c r="K30" s="48"/>
      <c r="L30" s="49"/>
      <c r="M30" s="43"/>
      <c r="N30" s="55"/>
      <c r="O30" s="53"/>
      <c r="P30" s="14"/>
      <c r="Q30" s="14"/>
      <c r="R30" s="14"/>
      <c r="S30" s="14"/>
    </row>
    <row r="31" ht="39.75" customHeight="1">
      <c r="A31" s="37">
        <f>A29+1</f>
        <v>10</v>
      </c>
      <c r="B31" s="38" t="s">
        <v>33</v>
      </c>
      <c r="C31" s="4"/>
      <c r="D31" s="39" t="s">
        <v>18</v>
      </c>
      <c r="E31" s="4"/>
      <c r="F31" s="4" t="str">
        <f>#REF!*#REF!</f>
        <v>#REF!</v>
      </c>
      <c r="G31" s="4" t="str">
        <f>IF(#REF!&gt;=0,10*#REF!,0)</f>
        <v>#REF!</v>
      </c>
      <c r="H31" s="4"/>
      <c r="I31" s="47" t="s">
        <v>34</v>
      </c>
      <c r="J31" s="4"/>
      <c r="K31" s="41">
        <v>4.0</v>
      </c>
      <c r="L31" s="42">
        <f>K31/K117</f>
        <v>0.8</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11</v>
      </c>
      <c r="B33" s="38" t="s">
        <v>35</v>
      </c>
      <c r="C33" s="4"/>
      <c r="D33" s="39" t="s">
        <v>18</v>
      </c>
      <c r="E33" s="4"/>
      <c r="F33" s="4"/>
      <c r="G33" s="4"/>
      <c r="H33" s="4"/>
      <c r="I33" s="40"/>
      <c r="J33" s="4"/>
      <c r="K33" s="41">
        <v>3.0</v>
      </c>
      <c r="L33" s="42">
        <f>K33/K117</f>
        <v>0.6</v>
      </c>
      <c r="M33" s="43">
        <f>VLOOKUP(D33,Q1:R9,2,FALSE)</f>
        <v>0</v>
      </c>
      <c r="N33" s="43">
        <f>M33*L33</f>
        <v>0</v>
      </c>
      <c r="O33" s="43">
        <f>IF(M33=0,0,L33*MAX(R2:R8))</f>
        <v>0</v>
      </c>
    </row>
    <row r="34" ht="12.0" customHeight="1">
      <c r="A34" s="37"/>
      <c r="B34" s="38"/>
      <c r="C34" s="4"/>
      <c r="D34" s="44"/>
      <c r="E34" s="4"/>
      <c r="F34" s="4"/>
      <c r="G34" s="4"/>
      <c r="H34" s="4"/>
      <c r="I34" s="4"/>
      <c r="J34" s="4"/>
      <c r="K34" s="41"/>
      <c r="L34" s="42"/>
      <c r="M34" s="43"/>
      <c r="N34" s="43"/>
      <c r="O34" s="43"/>
    </row>
    <row r="35" ht="39.75" customHeight="1">
      <c r="A35" s="37">
        <f>A33+1</f>
        <v>12</v>
      </c>
      <c r="B35" s="38" t="s">
        <v>36</v>
      </c>
      <c r="C35" s="4"/>
      <c r="D35" s="39" t="s">
        <v>11</v>
      </c>
      <c r="E35" s="4"/>
      <c r="F35" s="4" t="str">
        <f>#REF!*#REF!</f>
        <v>#REF!</v>
      </c>
      <c r="G35" s="4" t="str">
        <f>IF(#REF!&gt;=0,10*#REF!,0)</f>
        <v>#REF!</v>
      </c>
      <c r="H35" s="4"/>
      <c r="I35" s="40"/>
      <c r="J35" s="4"/>
      <c r="K35" s="41">
        <v>5.0</v>
      </c>
      <c r="L35" s="42">
        <f>K35/K117</f>
        <v>1</v>
      </c>
      <c r="M35" s="43">
        <f>VLOOKUP(D35,Q1:R9,2,FALSE)</f>
        <v>4</v>
      </c>
      <c r="N35" s="43">
        <f>M35*L35</f>
        <v>4</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37</v>
      </c>
      <c r="C37" s="4"/>
      <c r="D37" s="39" t="s">
        <v>12</v>
      </c>
      <c r="E37" s="4"/>
      <c r="F37" s="4" t="str">
        <f>#REF!*#REF!</f>
        <v>#REF!</v>
      </c>
      <c r="G37" s="4" t="str">
        <f>IF(#REF!&gt;=0,10*#REF!,0)</f>
        <v>#REF!</v>
      </c>
      <c r="H37" s="4"/>
      <c r="I37" s="40"/>
      <c r="J37" s="4"/>
      <c r="K37" s="41">
        <v>3.0</v>
      </c>
      <c r="L37" s="42">
        <f>K37/K117</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38</v>
      </c>
      <c r="C39" s="4"/>
      <c r="D39" s="39" t="s">
        <v>12</v>
      </c>
      <c r="E39" s="4"/>
      <c r="F39" s="4" t="str">
        <f>#REF!*#REF!</f>
        <v>#REF!</v>
      </c>
      <c r="G39" s="4" t="str">
        <f>IF(#REF!&gt;=0,10*#REF!,0)</f>
        <v>#REF!</v>
      </c>
      <c r="H39" s="4"/>
      <c r="I39" s="40"/>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8"/>
      <c r="L40" s="49"/>
      <c r="M40" s="43"/>
      <c r="N40" s="55"/>
      <c r="O40" s="53"/>
      <c r="P40" s="14"/>
      <c r="Q40" s="14"/>
      <c r="R40" s="14"/>
      <c r="S40" s="14"/>
    </row>
    <row r="41" ht="39.75" customHeight="1">
      <c r="A41" s="37">
        <f>A39+1</f>
        <v>15</v>
      </c>
      <c r="B41" s="38" t="s">
        <v>39</v>
      </c>
      <c r="C41" s="4"/>
      <c r="D41" s="39" t="s">
        <v>11</v>
      </c>
      <c r="E41" s="4"/>
      <c r="F41" s="4" t="str">
        <f>#REF!*#REF!</f>
        <v>#REF!</v>
      </c>
      <c r="G41" s="4" t="str">
        <f>IF(#REF!&gt;=0,10*#REF!,0)</f>
        <v>#REF!</v>
      </c>
      <c r="H41" s="4"/>
      <c r="I41" s="40"/>
      <c r="J41" s="4"/>
      <c r="K41" s="41">
        <v>2.0</v>
      </c>
      <c r="L41" s="42">
        <f>K41/K117</f>
        <v>0.4</v>
      </c>
      <c r="M41" s="43">
        <f>VLOOKUP(D41,Q1:R9,2,FALSE)</f>
        <v>4</v>
      </c>
      <c r="N41" s="43">
        <f>M41*L41</f>
        <v>1.6</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40</v>
      </c>
      <c r="C43" s="4"/>
      <c r="D43" s="39" t="s">
        <v>12</v>
      </c>
      <c r="E43" s="4"/>
      <c r="F43" s="4" t="str">
        <f>#REF!*#REF!</f>
        <v>#REF!</v>
      </c>
      <c r="G43" s="4" t="str">
        <f>IF(#REF!&gt;=0,10*#REF!,0)</f>
        <v>#REF!</v>
      </c>
      <c r="H43" s="4"/>
      <c r="I43" s="40"/>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41</v>
      </c>
      <c r="C45" s="4"/>
      <c r="D45" s="39" t="s">
        <v>11</v>
      </c>
      <c r="E45" s="4"/>
      <c r="F45" s="4" t="str">
        <f>#REF!*#REF!</f>
        <v>#REF!</v>
      </c>
      <c r="G45" s="4" t="str">
        <f>IF(#REF!&gt;=0,10*#REF!,0)</f>
        <v>#REF!</v>
      </c>
      <c r="H45" s="4"/>
      <c r="I45" s="40"/>
      <c r="J45" s="4"/>
      <c r="K45" s="41">
        <v>1.0</v>
      </c>
      <c r="L45" s="42">
        <f>K45/K117</f>
        <v>0.2</v>
      </c>
      <c r="M45" s="43">
        <f>VLOOKUP(D45,Q1:R9,2,FALSE)</f>
        <v>4</v>
      </c>
      <c r="N45" s="43">
        <f>M45*L45</f>
        <v>0.8</v>
      </c>
      <c r="O45" s="43">
        <f>IF(M45=0,0,L45*MAX(R2:R8))</f>
        <v>1</v>
      </c>
    </row>
    <row r="46" ht="12.0" customHeight="1">
      <c r="B46" s="51"/>
      <c r="C46" s="4"/>
      <c r="D46" s="44"/>
      <c r="E46" s="4"/>
      <c r="F46" s="4"/>
      <c r="G46" s="4"/>
      <c r="H46" s="4"/>
      <c r="I46" s="4"/>
      <c r="J46" s="4"/>
      <c r="K46" s="41"/>
      <c r="L46" s="42"/>
      <c r="M46" s="43"/>
      <c r="N46" s="43"/>
      <c r="O46" s="43"/>
    </row>
    <row r="47" ht="15.75" customHeight="1">
      <c r="A47" s="33" t="s">
        <v>42</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38" t="s">
        <v>43</v>
      </c>
      <c r="C49" s="4"/>
      <c r="D49" s="39" t="s">
        <v>2</v>
      </c>
      <c r="E49" s="4"/>
      <c r="F49" s="4" t="str">
        <f>#REF!*#REF!</f>
        <v>#REF!</v>
      </c>
      <c r="G49" s="4" t="str">
        <f>IF(#REF!&gt;=0,10*#REF!,0)</f>
        <v>#REF!</v>
      </c>
      <c r="H49" s="4"/>
      <c r="I49" s="47" t="s">
        <v>44</v>
      </c>
      <c r="J49" s="4"/>
      <c r="K49" s="41">
        <v>4.0</v>
      </c>
      <c r="L49" s="42">
        <f>K49/K117</f>
        <v>0.8</v>
      </c>
      <c r="M49" s="43">
        <f>VLOOKUP(D49,Q1:R9,2,FALSE)</f>
        <v>1</v>
      </c>
      <c r="N49" s="43">
        <f>M49*L49</f>
        <v>0.8</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45</v>
      </c>
      <c r="C51" s="4"/>
      <c r="D51" s="39" t="s">
        <v>2</v>
      </c>
      <c r="E51" s="4"/>
      <c r="F51" s="4" t="str">
        <f>#REF!*#REF!</f>
        <v>#REF!</v>
      </c>
      <c r="G51" s="4" t="str">
        <f>IF(#REF!&gt;=0,10*#REF!,0)</f>
        <v>#REF!</v>
      </c>
      <c r="H51" s="4"/>
      <c r="I51" s="40"/>
      <c r="J51" s="4"/>
      <c r="K51" s="41">
        <v>4.0</v>
      </c>
      <c r="L51" s="42">
        <f>K51/K117</f>
        <v>0.8</v>
      </c>
      <c r="M51" s="43">
        <f>VLOOKUP(D51,Q1:R9,2,FALSE)</f>
        <v>1</v>
      </c>
      <c r="N51" s="43">
        <f>M51*L51</f>
        <v>0.8</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46</v>
      </c>
      <c r="C53" s="4"/>
      <c r="D53" s="39" t="s">
        <v>2</v>
      </c>
      <c r="E53" s="4"/>
      <c r="F53" s="4" t="str">
        <f>#REF!*#REF!</f>
        <v>#REF!</v>
      </c>
      <c r="G53" s="4" t="str">
        <f>IF(#REF!&gt;=0,10*#REF!,0)</f>
        <v>#REF!</v>
      </c>
      <c r="H53" s="4"/>
      <c r="I53" s="40"/>
      <c r="J53" s="4"/>
      <c r="K53" s="41">
        <v>2.0</v>
      </c>
      <c r="L53" s="42">
        <f>K53/K117</f>
        <v>0.4</v>
      </c>
      <c r="M53" s="43">
        <f>VLOOKUP(D53,Q1:R9,2,FALSE)</f>
        <v>1</v>
      </c>
      <c r="N53" s="43">
        <f>M53*L53</f>
        <v>0.4</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47</v>
      </c>
      <c r="C55" s="4"/>
      <c r="D55" s="39" t="s">
        <v>2</v>
      </c>
      <c r="E55" s="4"/>
      <c r="F55" s="4" t="str">
        <f>#REF!*#REF!</f>
        <v>#REF!</v>
      </c>
      <c r="G55" s="4" t="str">
        <f>IF(#REF!&gt;=0,10*#REF!,0)</f>
        <v>#REF!</v>
      </c>
      <c r="H55" s="4"/>
      <c r="I55" s="40"/>
      <c r="J55" s="4"/>
      <c r="K55" s="41">
        <v>4.0</v>
      </c>
      <c r="L55" s="42">
        <f>K55/K117</f>
        <v>0.8</v>
      </c>
      <c r="M55" s="43">
        <f>VLOOKUP(D55,Q1:R9,2,FALSE)</f>
        <v>1</v>
      </c>
      <c r="N55" s="43">
        <f>M55*L55</f>
        <v>0.8</v>
      </c>
      <c r="O55" s="43">
        <f>IF(M55=0,0,L55*MAX(R2:R8))</f>
        <v>4</v>
      </c>
    </row>
    <row r="56" ht="12.0" customHeight="1">
      <c r="B56" s="51"/>
      <c r="C56" s="4"/>
      <c r="D56" s="44"/>
      <c r="E56" s="4"/>
      <c r="F56" s="4"/>
      <c r="G56" s="4"/>
      <c r="H56" s="4"/>
      <c r="I56" s="4"/>
      <c r="J56" s="4"/>
      <c r="K56" s="41"/>
      <c r="L56" s="42"/>
      <c r="M56" s="43"/>
      <c r="N56" s="43"/>
      <c r="O56" s="43"/>
    </row>
    <row r="57" ht="15.75" customHeight="1">
      <c r="A57" s="33" t="s">
        <v>48</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38" t="s">
        <v>49</v>
      </c>
      <c r="C59" s="4"/>
      <c r="D59" s="39" t="s">
        <v>18</v>
      </c>
      <c r="E59" s="4"/>
      <c r="F59" s="4" t="str">
        <f>#REF!*#REF!</f>
        <v>#REF!</v>
      </c>
      <c r="G59" s="4" t="str">
        <f>IF(#REF!&gt;=0,10*#REF!,0)</f>
        <v>#REF!</v>
      </c>
      <c r="H59" s="4"/>
      <c r="I59" s="40"/>
      <c r="J59" s="4"/>
      <c r="K59" s="41">
        <v>4.0</v>
      </c>
      <c r="L59" s="42">
        <f>K59/K117</f>
        <v>0.8</v>
      </c>
      <c r="M59" s="43">
        <f>VLOOKUP(D59,Q1:R9,2,FALSE)</f>
        <v>0</v>
      </c>
      <c r="N59" s="43">
        <f>M59*L59</f>
        <v>0</v>
      </c>
      <c r="O59" s="43">
        <f>IF(M59=0,0,L59*MAX(R2:R8))</f>
        <v>0</v>
      </c>
    </row>
    <row r="60" ht="12.0" customHeight="1">
      <c r="A60" s="37"/>
      <c r="B60" s="38"/>
      <c r="C60" s="4"/>
      <c r="D60" s="44"/>
      <c r="E60" s="4"/>
      <c r="F60" s="4"/>
      <c r="G60" s="4"/>
      <c r="H60" s="4"/>
      <c r="I60" s="4"/>
      <c r="J60" s="4"/>
      <c r="K60" s="41"/>
      <c r="L60" s="42"/>
      <c r="M60" s="43"/>
      <c r="N60" s="43"/>
      <c r="O60" s="43"/>
    </row>
    <row r="61" ht="39.75" customHeight="1">
      <c r="A61" s="37">
        <f>A59+1</f>
        <v>23</v>
      </c>
      <c r="B61" s="38" t="s">
        <v>50</v>
      </c>
      <c r="C61" s="4"/>
      <c r="D61" s="39" t="s">
        <v>7</v>
      </c>
      <c r="E61" s="4"/>
      <c r="F61" s="4" t="str">
        <f>#REF!*#REF!</f>
        <v>#REF!</v>
      </c>
      <c r="G61" s="4" t="str">
        <f>IF(#REF!&gt;=0,10*#REF!,0)</f>
        <v>#REF!</v>
      </c>
      <c r="H61" s="4"/>
      <c r="I61" s="40"/>
      <c r="J61" s="4"/>
      <c r="K61" s="41">
        <v>3.0</v>
      </c>
      <c r="L61" s="42">
        <f>K61/K117</f>
        <v>0.6</v>
      </c>
      <c r="M61" s="43">
        <f>VLOOKUP(D61,Q1:R9,2,FALSE)</f>
        <v>3</v>
      </c>
      <c r="N61" s="43">
        <f>M61*L61</f>
        <v>1.8</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51</v>
      </c>
      <c r="C63" s="4"/>
      <c r="D63" s="39" t="s">
        <v>11</v>
      </c>
      <c r="E63" s="4"/>
      <c r="F63" s="4" t="str">
        <f>#REF!*#REF!</f>
        <v>#REF!</v>
      </c>
      <c r="G63" s="4" t="str">
        <f>IF(#REF!&gt;=0,10*#REF!,0)</f>
        <v>#REF!</v>
      </c>
      <c r="H63" s="4"/>
      <c r="I63" s="40"/>
      <c r="J63" s="4"/>
      <c r="K63" s="41">
        <v>1.0</v>
      </c>
      <c r="L63" s="42">
        <f>K63/K117</f>
        <v>0.2</v>
      </c>
      <c r="M63" s="43">
        <f>VLOOKUP(D63,Q1:R9,2,FALSE)</f>
        <v>4</v>
      </c>
      <c r="N63" s="43">
        <f>M63*L63</f>
        <v>0.8</v>
      </c>
      <c r="O63" s="43">
        <f>IF(M63=0,0,L63*MAX(R2:R8))</f>
        <v>1</v>
      </c>
    </row>
    <row r="64" ht="12.0" customHeight="1">
      <c r="B64" s="27"/>
      <c r="C64" s="4"/>
      <c r="D64" s="44"/>
      <c r="E64" s="4"/>
      <c r="F64" s="4"/>
      <c r="G64" s="4"/>
      <c r="H64" s="4"/>
      <c r="I64" s="4"/>
      <c r="J64" s="4"/>
      <c r="K64" s="41"/>
      <c r="L64" s="42"/>
      <c r="M64" s="43"/>
      <c r="N64" s="43"/>
      <c r="O64" s="43"/>
    </row>
    <row r="65" ht="15.75" customHeight="1">
      <c r="A65" s="33" t="s">
        <v>52</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38" t="s">
        <v>53</v>
      </c>
      <c r="C67" s="4"/>
      <c r="D67" s="39" t="s">
        <v>2</v>
      </c>
      <c r="E67" s="4"/>
      <c r="F67" s="4" t="str">
        <f>#REF!*#REF!</f>
        <v>#REF!</v>
      </c>
      <c r="G67" s="4" t="str">
        <f>IF(#REF!&gt;=0,10*#REF!,0)</f>
        <v>#REF!</v>
      </c>
      <c r="H67" s="4"/>
      <c r="I67" s="47" t="s">
        <v>54</v>
      </c>
      <c r="J67" s="4"/>
      <c r="K67" s="41">
        <v>3.0</v>
      </c>
      <c r="L67" s="42">
        <f>K67/K117</f>
        <v>0.6</v>
      </c>
      <c r="M67" s="43">
        <f>VLOOKUP(D67,Q1:R9,2,FALSE)</f>
        <v>1</v>
      </c>
      <c r="N67" s="43">
        <f>M67*L67</f>
        <v>0.6</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55</v>
      </c>
      <c r="C69" s="4"/>
      <c r="D69" s="39" t="s">
        <v>2</v>
      </c>
      <c r="E69" s="4"/>
      <c r="F69" s="4" t="str">
        <f>#REF!*#REF!</f>
        <v>#REF!</v>
      </c>
      <c r="G69" s="4" t="str">
        <f>IF(#REF!&gt;=0,10*#REF!,0)</f>
        <v>#REF!</v>
      </c>
      <c r="H69" s="4"/>
      <c r="I69" s="40"/>
      <c r="J69" s="4"/>
      <c r="K69" s="41">
        <v>2.0</v>
      </c>
      <c r="L69" s="42">
        <f>K69/K117</f>
        <v>0.4</v>
      </c>
      <c r="M69" s="43">
        <f>VLOOKUP(D69,Q1:R9,2,FALSE)</f>
        <v>1</v>
      </c>
      <c r="N69" s="43">
        <f>M69*L69</f>
        <v>0.4</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56</v>
      </c>
      <c r="C71" s="4"/>
      <c r="D71" s="39" t="s">
        <v>2</v>
      </c>
      <c r="E71" s="4"/>
      <c r="F71" s="4" t="str">
        <f>#REF!*#REF!</f>
        <v>#REF!</v>
      </c>
      <c r="G71" s="4" t="str">
        <f>IF(#REF!&gt;=0,10*#REF!,0)</f>
        <v>#REF!</v>
      </c>
      <c r="H71" s="4"/>
      <c r="I71" s="40"/>
      <c r="J71" s="4"/>
      <c r="K71" s="41">
        <v>2.0</v>
      </c>
      <c r="L71" s="42">
        <f>K71/K117</f>
        <v>0.4</v>
      </c>
      <c r="M71" s="43">
        <f>VLOOKUP(D71,Q1:R9,2,FALSE)</f>
        <v>1</v>
      </c>
      <c r="N71" s="43">
        <f>M71*L71</f>
        <v>0.4</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57</v>
      </c>
      <c r="C73" s="4"/>
      <c r="D73" s="39" t="s">
        <v>2</v>
      </c>
      <c r="E73" s="4"/>
      <c r="F73" s="4" t="str">
        <f>#REF!*#REF!</f>
        <v>#REF!</v>
      </c>
      <c r="G73" s="4" t="str">
        <f>IF(#REF!&gt;=0,10*#REF!,0)</f>
        <v>#REF!</v>
      </c>
      <c r="H73" s="4"/>
      <c r="I73" s="40"/>
      <c r="J73" s="4"/>
      <c r="K73" s="41">
        <v>3.0</v>
      </c>
      <c r="L73" s="42">
        <f>K73/K117</f>
        <v>0.6</v>
      </c>
      <c r="M73" s="43">
        <f>VLOOKUP(D73,Q1:R9,2,FALSE)</f>
        <v>1</v>
      </c>
      <c r="N73" s="43">
        <f>M73*L73</f>
        <v>0.6</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58</v>
      </c>
      <c r="C75" s="4"/>
      <c r="D75" s="39" t="s">
        <v>6</v>
      </c>
      <c r="E75" s="4"/>
      <c r="F75" s="4" t="str">
        <f>#REF!*#REF!</f>
        <v>#REF!</v>
      </c>
      <c r="G75" s="4" t="str">
        <f>IF(#REF!&gt;=0,10*#REF!,0)</f>
        <v>#REF!</v>
      </c>
      <c r="H75" s="4"/>
      <c r="I75" s="40"/>
      <c r="J75" s="4"/>
      <c r="K75" s="41">
        <v>3.0</v>
      </c>
      <c r="L75" s="42">
        <f>K75/K117</f>
        <v>0.6</v>
      </c>
      <c r="M75" s="43">
        <f>VLOOKUP(D75,Q1:R9,2,FALSE)</f>
        <v>2</v>
      </c>
      <c r="N75" s="43">
        <f>M75*L75</f>
        <v>1.2</v>
      </c>
      <c r="O75" s="43">
        <f>IF(M75=0,0,L75*MAX(R2:R8))</f>
        <v>3</v>
      </c>
    </row>
    <row r="76" ht="12.0" customHeight="1">
      <c r="B76" s="51"/>
      <c r="C76" s="4"/>
      <c r="D76" s="44"/>
      <c r="E76" s="4"/>
      <c r="F76" s="4"/>
      <c r="G76" s="4"/>
      <c r="H76" s="4"/>
      <c r="I76" s="4"/>
      <c r="J76" s="4"/>
      <c r="K76" s="41"/>
      <c r="L76" s="42"/>
      <c r="M76" s="43"/>
      <c r="N76" s="43"/>
      <c r="O76" s="43"/>
    </row>
    <row r="77" ht="15.75" customHeight="1">
      <c r="A77" s="33" t="s">
        <v>59</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38" t="s">
        <v>60</v>
      </c>
      <c r="C79" s="4"/>
      <c r="D79" s="39" t="s">
        <v>11</v>
      </c>
      <c r="E79" s="4"/>
      <c r="F79" s="4" t="str">
        <f>#REF!*#REF!</f>
        <v>#REF!</v>
      </c>
      <c r="G79" s="4" t="str">
        <f>IF(#REF!&gt;=0,10*#REF!,0)</f>
        <v>#REF!</v>
      </c>
      <c r="H79" s="4"/>
      <c r="I79" s="40"/>
      <c r="J79" s="4"/>
      <c r="K79" s="41">
        <v>4.0</v>
      </c>
      <c r="L79" s="42">
        <f>K79/K117</f>
        <v>0.8</v>
      </c>
      <c r="M79" s="43">
        <f>VLOOKUP(D79,Q1:R9,2,FALSE)</f>
        <v>4</v>
      </c>
      <c r="N79" s="43">
        <f>M79*L79</f>
        <v>3.2</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61</v>
      </c>
      <c r="C81" s="4"/>
      <c r="D81" s="39" t="s">
        <v>11</v>
      </c>
      <c r="E81" s="4"/>
      <c r="F81" s="4" t="str">
        <f>#REF!*#REF!</f>
        <v>#REF!</v>
      </c>
      <c r="G81" s="4" t="str">
        <f>IF(#REF!&gt;=0,10*#REF!,0)</f>
        <v>#REF!</v>
      </c>
      <c r="H81" s="4"/>
      <c r="I81" s="40"/>
      <c r="J81" s="4"/>
      <c r="K81" s="41">
        <v>3.0</v>
      </c>
      <c r="L81" s="42">
        <f>K81/K117</f>
        <v>0.6</v>
      </c>
      <c r="M81" s="43">
        <f>VLOOKUP(D81,Q1:R9,2,FALSE)</f>
        <v>4</v>
      </c>
      <c r="N81" s="43">
        <f>M81*L81</f>
        <v>2.4</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62</v>
      </c>
      <c r="C83" s="4"/>
      <c r="D83" s="39" t="s">
        <v>12</v>
      </c>
      <c r="E83" s="4"/>
      <c r="F83" s="4" t="str">
        <f>#REF!*#REF!</f>
        <v>#REF!</v>
      </c>
      <c r="G83" s="4" t="str">
        <f>IF(#REF!&gt;=0,10*#REF!,0)</f>
        <v>#REF!</v>
      </c>
      <c r="H83" s="4"/>
      <c r="I83" s="40"/>
      <c r="J83" s="4"/>
      <c r="K83" s="41">
        <v>3.0</v>
      </c>
      <c r="L83" s="42">
        <f>K83/K117</f>
        <v>0.6</v>
      </c>
      <c r="M83" s="43">
        <f>VLOOKUP(D83,Q1:R9,2,FALSE)</f>
        <v>5</v>
      </c>
      <c r="N83" s="43">
        <f>M83*L83</f>
        <v>3</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63</v>
      </c>
      <c r="C85" s="4"/>
      <c r="D85" s="39" t="s">
        <v>11</v>
      </c>
      <c r="E85" s="4"/>
      <c r="F85" s="4" t="str">
        <f>#REF!*#REF!</f>
        <v>#REF!</v>
      </c>
      <c r="G85" s="4" t="str">
        <f>IF(#REF!&gt;=0,10*#REF!,0)</f>
        <v>#REF!</v>
      </c>
      <c r="H85" s="4"/>
      <c r="I85" s="40"/>
      <c r="J85" s="4"/>
      <c r="K85" s="41">
        <v>3.0</v>
      </c>
      <c r="L85" s="42">
        <f>K85/K117</f>
        <v>0.6</v>
      </c>
      <c r="M85" s="43">
        <f>VLOOKUP(D85,Q1:R9,2,FALSE)</f>
        <v>4</v>
      </c>
      <c r="N85" s="43">
        <f>M85*L85</f>
        <v>2.4</v>
      </c>
      <c r="O85" s="43">
        <f>IF(M85=0,0,L85*MAX(R2:R8))</f>
        <v>3</v>
      </c>
    </row>
    <row r="86" ht="12.0" customHeight="1">
      <c r="B86" s="51"/>
      <c r="C86" s="4"/>
      <c r="D86" s="44"/>
      <c r="E86" s="4"/>
      <c r="F86" s="4"/>
      <c r="G86" s="4"/>
      <c r="H86" s="4"/>
      <c r="I86" s="4"/>
      <c r="J86" s="4"/>
      <c r="K86" s="41"/>
      <c r="L86" s="42"/>
      <c r="M86" s="43"/>
      <c r="N86" s="43"/>
      <c r="O86" s="43"/>
    </row>
    <row r="87" ht="15.75" customHeight="1">
      <c r="A87" s="33" t="s">
        <v>64</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38" t="s">
        <v>65</v>
      </c>
      <c r="C89" s="4"/>
      <c r="D89" s="39" t="s">
        <v>12</v>
      </c>
      <c r="E89" s="4"/>
      <c r="F89" s="4" t="str">
        <f>#REF!*#REF!</f>
        <v>#REF!</v>
      </c>
      <c r="G89" s="4" t="str">
        <f>IF(#REF!&gt;=0,10*#REF!,0)</f>
        <v>#REF!</v>
      </c>
      <c r="H89" s="4"/>
      <c r="I89" s="40"/>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66</v>
      </c>
      <c r="C91" s="4"/>
      <c r="D91" s="39" t="s">
        <v>12</v>
      </c>
      <c r="E91" s="4"/>
      <c r="F91" s="4" t="str">
        <f>#REF!*#REF!</f>
        <v>#REF!</v>
      </c>
      <c r="G91" s="4" t="str">
        <f>IF(#REF!&gt;=0,10*#REF!,0)</f>
        <v>#REF!</v>
      </c>
      <c r="H91" s="4"/>
      <c r="I91" s="40"/>
      <c r="J91" s="4"/>
      <c r="K91" s="41">
        <v>2.0</v>
      </c>
      <c r="L91" s="42">
        <f>K91/K117</f>
        <v>0.4</v>
      </c>
      <c r="M91" s="43">
        <f>VLOOKUP(D91,Q1:R9,2,FALSE)</f>
        <v>5</v>
      </c>
      <c r="N91" s="43">
        <f>M91*L91</f>
        <v>2</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67</v>
      </c>
      <c r="C93" s="4"/>
      <c r="D93" s="39" t="s">
        <v>12</v>
      </c>
      <c r="E93" s="4"/>
      <c r="F93" s="4" t="str">
        <f>#REF!*#REF!</f>
        <v>#REF!</v>
      </c>
      <c r="G93" s="4" t="str">
        <f>IF(#REF!&gt;=0,10*#REF!,0)</f>
        <v>#REF!</v>
      </c>
      <c r="H93" s="4"/>
      <c r="I93" s="40"/>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68</v>
      </c>
      <c r="C95" s="4"/>
      <c r="D95" s="39" t="s">
        <v>12</v>
      </c>
      <c r="E95" s="4"/>
      <c r="F95" s="4" t="str">
        <f>#REF!*#REF!</f>
        <v>#REF!</v>
      </c>
      <c r="G95" s="4" t="str">
        <f>IF(#REF!&gt;=0,10*#REF!,0)</f>
        <v>#REF!</v>
      </c>
      <c r="H95" s="4"/>
      <c r="I95" s="40"/>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69</v>
      </c>
      <c r="C97" s="4"/>
      <c r="D97" s="39" t="s">
        <v>11</v>
      </c>
      <c r="E97" s="4"/>
      <c r="F97" s="4" t="str">
        <f>#REF!*#REF!</f>
        <v>#REF!</v>
      </c>
      <c r="G97" s="4" t="str">
        <f>IF(#REF!&gt;=0,10*#REF!,0)</f>
        <v>#REF!</v>
      </c>
      <c r="H97" s="4"/>
      <c r="I97" s="47" t="s">
        <v>70</v>
      </c>
      <c r="J97" s="4"/>
      <c r="K97" s="41">
        <v>3.0</v>
      </c>
      <c r="L97" s="42">
        <f>K97/K117</f>
        <v>0.6</v>
      </c>
      <c r="M97" s="43">
        <f>VLOOKUP(D97,Q1:R9,2,FALSE)</f>
        <v>4</v>
      </c>
      <c r="N97" s="43">
        <f>M97*L97</f>
        <v>2.4</v>
      </c>
      <c r="O97" s="43">
        <f>IF(M97=0,0,L97*MAX(R2:R8))</f>
        <v>3</v>
      </c>
    </row>
    <row r="98" ht="12.0" customHeight="1">
      <c r="B98" s="51"/>
      <c r="C98" s="4"/>
      <c r="D98" s="44"/>
      <c r="E98" s="4"/>
      <c r="F98" s="4"/>
      <c r="G98" s="4"/>
      <c r="H98" s="4"/>
      <c r="I98" s="4"/>
      <c r="J98" s="4"/>
      <c r="K98" s="41"/>
      <c r="L98" s="42"/>
      <c r="M98" s="43"/>
      <c r="N98" s="43"/>
      <c r="O98" s="43"/>
    </row>
    <row r="99" ht="15.75" customHeight="1">
      <c r="A99" s="33" t="s">
        <v>71</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38" t="s">
        <v>72</v>
      </c>
      <c r="C101" s="4"/>
      <c r="D101" s="39" t="s">
        <v>2</v>
      </c>
      <c r="E101" s="4"/>
      <c r="F101" s="4" t="str">
        <f>#REF!*#REF!</f>
        <v>#REF!</v>
      </c>
      <c r="G101" s="4" t="str">
        <f>IF(#REF!&gt;=0,10*#REF!,0)</f>
        <v>#REF!</v>
      </c>
      <c r="H101" s="4"/>
      <c r="I101" s="47" t="s">
        <v>73</v>
      </c>
      <c r="J101" s="4"/>
      <c r="K101" s="41">
        <v>4.0</v>
      </c>
      <c r="L101" s="42">
        <f>K101/K117</f>
        <v>0.8</v>
      </c>
      <c r="M101" s="43">
        <f>VLOOKUP(D101,Q1:R9,2,FALSE)</f>
        <v>1</v>
      </c>
      <c r="N101" s="43">
        <f>M101*L101</f>
        <v>0.8</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74</v>
      </c>
      <c r="C103" s="4"/>
      <c r="D103" s="39" t="s">
        <v>2</v>
      </c>
      <c r="E103" s="4"/>
      <c r="F103" s="4" t="str">
        <f>#REF!*#REF!</f>
        <v>#REF!</v>
      </c>
      <c r="G103" s="4" t="str">
        <f>IF(#REF!&gt;=0,10*#REF!,0)</f>
        <v>#REF!</v>
      </c>
      <c r="H103" s="4"/>
      <c r="I103" s="40"/>
      <c r="J103" s="4"/>
      <c r="K103" s="41">
        <v>3.0</v>
      </c>
      <c r="L103" s="42">
        <f>K103/K117</f>
        <v>0.6</v>
      </c>
      <c r="M103" s="43">
        <f>VLOOKUP(D103,Q1:R9,2,FALSE)</f>
        <v>1</v>
      </c>
      <c r="N103" s="43">
        <f>M103*L103</f>
        <v>0.6</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75</v>
      </c>
      <c r="C105" s="4"/>
      <c r="D105" s="39" t="s">
        <v>2</v>
      </c>
      <c r="E105" s="4"/>
      <c r="F105" s="4" t="str">
        <f>#REF!*#REF!</f>
        <v>#REF!</v>
      </c>
      <c r="G105" s="4" t="str">
        <f>IF(#REF!&gt;=0,10*#REF!,0)</f>
        <v>#REF!</v>
      </c>
      <c r="H105" s="4"/>
      <c r="I105" s="40"/>
      <c r="J105" s="4"/>
      <c r="K105" s="41">
        <v>3.0</v>
      </c>
      <c r="L105" s="42">
        <f>K105/K117</f>
        <v>0.6</v>
      </c>
      <c r="M105" s="43">
        <f>VLOOKUP(D105,Q1:R9,2,FALSE)</f>
        <v>1</v>
      </c>
      <c r="N105" s="43">
        <f>M105*L105</f>
        <v>0.6</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76</v>
      </c>
      <c r="C107" s="4"/>
      <c r="D107" s="39" t="s">
        <v>11</v>
      </c>
      <c r="E107" s="4"/>
      <c r="F107" s="4" t="str">
        <f>#REF!*#REF!</f>
        <v>#REF!</v>
      </c>
      <c r="G107" s="4" t="str">
        <f>IF(#REF!&gt;=0,10*#REF!,0)</f>
        <v>#REF!</v>
      </c>
      <c r="H107" s="4"/>
      <c r="I107" s="40"/>
      <c r="J107" s="4"/>
      <c r="K107" s="41">
        <v>2.0</v>
      </c>
      <c r="L107" s="42">
        <f>K107/K117</f>
        <v>0.4</v>
      </c>
      <c r="M107" s="43">
        <f>VLOOKUP(D107,Q1:R9,2,FALSE)</f>
        <v>4</v>
      </c>
      <c r="N107" s="43">
        <f>M107*L107</f>
        <v>1.6</v>
      </c>
      <c r="O107" s="43">
        <f>IF(M107=0,0,L107*MAX(R2:R8))</f>
        <v>2</v>
      </c>
    </row>
    <row r="108" ht="12.0" customHeight="1">
      <c r="B108" s="51"/>
      <c r="C108" s="4"/>
      <c r="D108" s="44"/>
      <c r="E108" s="4"/>
      <c r="F108" s="4"/>
      <c r="G108" s="4"/>
      <c r="H108" s="4"/>
      <c r="I108" s="4"/>
      <c r="J108" s="4"/>
      <c r="K108" s="41"/>
      <c r="L108" s="42"/>
      <c r="M108" s="43"/>
      <c r="N108" s="43"/>
      <c r="O108" s="43"/>
    </row>
    <row r="109" ht="15.75" customHeight="1">
      <c r="A109" s="33" t="s">
        <v>77</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38" t="s">
        <v>78</v>
      </c>
      <c r="C111" s="20"/>
      <c r="D111" s="39" t="s">
        <v>12</v>
      </c>
      <c r="E111" s="20"/>
      <c r="F111" s="20" t="str">
        <f>#REF!*#REF!</f>
        <v>#REF!</v>
      </c>
      <c r="G111" s="20" t="str">
        <f>IF(#REF!&gt;=0,10*#REF!,0)</f>
        <v>#REF!</v>
      </c>
      <c r="H111" s="20"/>
      <c r="I111" s="40"/>
      <c r="J111" s="20"/>
      <c r="K111" s="30">
        <v>4.0</v>
      </c>
      <c r="L111" s="56">
        <f>K111/K117</f>
        <v>0.8</v>
      </c>
      <c r="M111" s="57">
        <f>VLOOKUP(D111,Q1:R9,2,FALSE)</f>
        <v>5</v>
      </c>
      <c r="N111" s="57">
        <f>M111*L111</f>
        <v>4</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79</v>
      </c>
      <c r="C113" s="20"/>
      <c r="D113" s="39" t="s">
        <v>11</v>
      </c>
      <c r="E113" s="20"/>
      <c r="F113" s="20" t="str">
        <f>#REF!*#REF!</f>
        <v>#REF!</v>
      </c>
      <c r="G113" s="20" t="str">
        <f>IF(#REF!&gt;=0,10*#REF!,0)</f>
        <v>#REF!</v>
      </c>
      <c r="H113" s="20"/>
      <c r="I113" s="40"/>
      <c r="J113" s="20"/>
      <c r="K113" s="30">
        <v>4.0</v>
      </c>
      <c r="L113" s="56">
        <f>K113/K117</f>
        <v>0.8</v>
      </c>
      <c r="M113" s="57">
        <f>VLOOKUP(D113,Q1:R9,2,FALSE)</f>
        <v>4</v>
      </c>
      <c r="N113" s="57">
        <f>M113*L113</f>
        <v>3.2</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80</v>
      </c>
      <c r="C115" s="20"/>
      <c r="D115" s="39" t="s">
        <v>12</v>
      </c>
      <c r="E115" s="20"/>
      <c r="F115" s="20" t="str">
        <f>#REF!*#REF!</f>
        <v>#REF!</v>
      </c>
      <c r="G115" s="20" t="str">
        <f>IF(#REF!&gt;=0,10*#REF!,0)</f>
        <v>#REF!</v>
      </c>
      <c r="H115" s="20"/>
      <c r="I115" s="40"/>
      <c r="J115" s="20"/>
      <c r="K115" s="30">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81</v>
      </c>
      <c r="B117" s="63"/>
      <c r="C117" s="64"/>
      <c r="D117" s="65">
        <f>IF(ISERR((N117/O117)*100),"",(N117/O117)*100)</f>
        <v>68.57142857</v>
      </c>
      <c r="E117" s="66"/>
      <c r="F117" s="66"/>
      <c r="G117" s="66"/>
      <c r="H117" s="67" t="str">
        <f>IF(D117="","","-")</f>
        <v>-</v>
      </c>
      <c r="I117" s="68" t="str">
        <f>VLOOKUP(J117,'Rating ranges'!A2:B7,2,TRUE)</f>
        <v>Moderate</v>
      </c>
      <c r="J117" s="69">
        <f>IF(D117="",0,D117)</f>
        <v>68.57142857</v>
      </c>
      <c r="K117" s="60">
        <f>MAX(K9:K115)</f>
        <v>5</v>
      </c>
      <c r="L117" s="60"/>
      <c r="M117" s="60"/>
      <c r="N117" s="61">
        <f t="shared" ref="N117:O117" si="1">SUM(N9:N115)</f>
        <v>91.2</v>
      </c>
      <c r="O117" s="61">
        <f t="shared" si="1"/>
        <v>133</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A3"/>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82</v>
      </c>
      <c r="B1" s="2"/>
      <c r="C1" s="3"/>
    </row>
    <row r="2" ht="15.75" customHeight="1">
      <c r="B2" s="59"/>
      <c r="C2" s="33" t="s">
        <v>83</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84</v>
      </c>
      <c r="C4" s="86" t="s">
        <v>85</v>
      </c>
    </row>
    <row r="5" ht="38.25" customHeight="1">
      <c r="A5" s="84">
        <f t="shared" ref="A5:A8" si="1">A4+1</f>
        <v>2</v>
      </c>
      <c r="B5" s="87" t="s">
        <v>86</v>
      </c>
      <c r="C5" s="86" t="s">
        <v>85</v>
      </c>
    </row>
    <row r="6" ht="38.25" customHeight="1">
      <c r="A6" s="84">
        <f t="shared" si="1"/>
        <v>3</v>
      </c>
      <c r="B6" s="87" t="s">
        <v>87</v>
      </c>
      <c r="C6" s="86" t="s">
        <v>88</v>
      </c>
    </row>
    <row r="7" ht="38.25" customHeight="1">
      <c r="A7" s="84">
        <f t="shared" si="1"/>
        <v>4</v>
      </c>
      <c r="B7" s="87" t="s">
        <v>89</v>
      </c>
      <c r="C7" s="86" t="s">
        <v>90</v>
      </c>
    </row>
    <row r="8" ht="38.25" customHeight="1">
      <c r="A8" s="84">
        <f t="shared" si="1"/>
        <v>5</v>
      </c>
      <c r="B8" s="87" t="s">
        <v>91</v>
      </c>
      <c r="C8" s="86" t="s">
        <v>90</v>
      </c>
    </row>
    <row r="9" ht="12.75" customHeight="1">
      <c r="B9" s="51"/>
      <c r="C9" s="20"/>
    </row>
    <row r="10" ht="24.75" customHeight="1">
      <c r="A10" s="83"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7" t="s">
        <v>92</v>
      </c>
      <c r="C11" s="86" t="s">
        <v>90</v>
      </c>
    </row>
    <row r="12" ht="51.0" customHeight="1">
      <c r="A12" s="84">
        <f t="shared" ref="A12:A13" si="2">A11+1</f>
        <v>7</v>
      </c>
      <c r="B12" s="87" t="s">
        <v>93</v>
      </c>
      <c r="C12" s="86" t="s">
        <v>88</v>
      </c>
    </row>
    <row r="13" ht="38.25" customHeight="1">
      <c r="A13" s="84">
        <f t="shared" si="2"/>
        <v>8</v>
      </c>
      <c r="B13" s="87" t="s">
        <v>94</v>
      </c>
      <c r="C13" s="86" t="s">
        <v>90</v>
      </c>
    </row>
    <row r="14" ht="12.75" customHeight="1">
      <c r="B14" s="51"/>
      <c r="C14" s="20"/>
    </row>
    <row r="15" ht="24.75" customHeight="1">
      <c r="A15" s="83" t="s">
        <v>30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7" t="s">
        <v>95</v>
      </c>
      <c r="C16" s="86" t="s">
        <v>96</v>
      </c>
    </row>
    <row r="17" ht="51.0" customHeight="1">
      <c r="A17" s="84">
        <f t="shared" ref="A17:A24" si="3">A16+1</f>
        <v>10</v>
      </c>
      <c r="B17" s="87" t="s">
        <v>97</v>
      </c>
      <c r="C17" s="86" t="s">
        <v>88</v>
      </c>
    </row>
    <row r="18" ht="38.25" customHeight="1">
      <c r="A18" s="84">
        <f t="shared" si="3"/>
        <v>11</v>
      </c>
      <c r="B18" s="87" t="s">
        <v>98</v>
      </c>
      <c r="C18" s="86" t="s">
        <v>90</v>
      </c>
    </row>
    <row r="19" ht="51.0" customHeight="1">
      <c r="A19" s="84">
        <f t="shared" si="3"/>
        <v>12</v>
      </c>
      <c r="B19" s="87" t="s">
        <v>99</v>
      </c>
      <c r="C19" s="86" t="s">
        <v>85</v>
      </c>
    </row>
    <row r="20" ht="51.0" customHeight="1">
      <c r="A20" s="84">
        <f t="shared" si="3"/>
        <v>13</v>
      </c>
      <c r="B20" s="87" t="s">
        <v>100</v>
      </c>
      <c r="C20" s="86" t="s">
        <v>90</v>
      </c>
    </row>
    <row r="21" ht="38.25" customHeight="1">
      <c r="A21" s="84">
        <f t="shared" si="3"/>
        <v>14</v>
      </c>
      <c r="B21" s="87" t="s">
        <v>101</v>
      </c>
      <c r="C21" s="86" t="s">
        <v>88</v>
      </c>
    </row>
    <row r="22" ht="25.5" customHeight="1">
      <c r="A22" s="84">
        <f t="shared" si="3"/>
        <v>15</v>
      </c>
      <c r="B22" s="87" t="s">
        <v>102</v>
      </c>
      <c r="C22" s="86" t="s">
        <v>96</v>
      </c>
    </row>
    <row r="23" ht="25.5" customHeight="1">
      <c r="A23" s="84">
        <f t="shared" si="3"/>
        <v>16</v>
      </c>
      <c r="B23" s="87" t="s">
        <v>103</v>
      </c>
      <c r="C23" s="86" t="s">
        <v>96</v>
      </c>
    </row>
    <row r="24" ht="25.5" customHeight="1">
      <c r="A24" s="84">
        <f t="shared" si="3"/>
        <v>17</v>
      </c>
      <c r="B24" s="87" t="s">
        <v>104</v>
      </c>
      <c r="C24" s="86" t="s">
        <v>105</v>
      </c>
    </row>
    <row r="25" ht="12.75" customHeight="1">
      <c r="B25" s="51"/>
      <c r="C25" s="20"/>
    </row>
    <row r="26" ht="24.75" customHeight="1">
      <c r="A26" s="83" t="s">
        <v>42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7" t="s">
        <v>106</v>
      </c>
      <c r="C27" s="86" t="s">
        <v>88</v>
      </c>
    </row>
    <row r="28" ht="38.25" customHeight="1">
      <c r="A28" s="84">
        <f t="shared" ref="A28:A30" si="4">A27+1</f>
        <v>19</v>
      </c>
      <c r="B28" s="87" t="s">
        <v>107</v>
      </c>
      <c r="C28" s="86" t="s">
        <v>88</v>
      </c>
    </row>
    <row r="29" ht="51.0" customHeight="1">
      <c r="A29" s="84">
        <f t="shared" si="4"/>
        <v>20</v>
      </c>
      <c r="B29" s="87" t="s">
        <v>108</v>
      </c>
      <c r="C29" s="86" t="s">
        <v>96</v>
      </c>
    </row>
    <row r="30" ht="38.25" customHeight="1">
      <c r="A30" s="84">
        <f t="shared" si="4"/>
        <v>21</v>
      </c>
      <c r="B30" s="87" t="s">
        <v>109</v>
      </c>
      <c r="C30" s="86" t="s">
        <v>88</v>
      </c>
    </row>
    <row r="31" ht="12.75" customHeight="1">
      <c r="B31" s="51"/>
      <c r="C31" s="20"/>
    </row>
    <row r="32" ht="24.75" customHeight="1">
      <c r="A32" s="83"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7" t="s">
        <v>110</v>
      </c>
      <c r="C33" s="86" t="s">
        <v>88</v>
      </c>
    </row>
    <row r="34" ht="51.0" customHeight="1">
      <c r="A34" s="84">
        <f t="shared" ref="A34:A35" si="5">A33+1</f>
        <v>23</v>
      </c>
      <c r="B34" s="87" t="s">
        <v>111</v>
      </c>
      <c r="C34" s="86" t="s">
        <v>90</v>
      </c>
    </row>
    <row r="35" ht="38.25" customHeight="1">
      <c r="A35" s="84">
        <f t="shared" si="5"/>
        <v>24</v>
      </c>
      <c r="B35" s="87" t="s">
        <v>112</v>
      </c>
      <c r="C35" s="86" t="s">
        <v>105</v>
      </c>
    </row>
    <row r="36" ht="12.75" customHeight="1">
      <c r="B36" s="51"/>
      <c r="C36" s="20"/>
    </row>
    <row r="37" ht="24.75" customHeight="1">
      <c r="A37" s="83" t="s">
        <v>52</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7" t="s">
        <v>113</v>
      </c>
      <c r="C38" s="86" t="s">
        <v>90</v>
      </c>
    </row>
    <row r="39" ht="63.75" customHeight="1">
      <c r="A39" s="84">
        <f t="shared" ref="A39:A42" si="6">A38+1</f>
        <v>26</v>
      </c>
      <c r="B39" s="87" t="s">
        <v>114</v>
      </c>
      <c r="C39" s="86" t="s">
        <v>96</v>
      </c>
    </row>
    <row r="40" ht="38.25" customHeight="1">
      <c r="A40" s="84">
        <f t="shared" si="6"/>
        <v>27</v>
      </c>
      <c r="B40" s="87" t="s">
        <v>115</v>
      </c>
      <c r="C40" s="86" t="s">
        <v>96</v>
      </c>
    </row>
    <row r="41" ht="63.75" customHeight="1">
      <c r="A41" s="84">
        <f t="shared" si="6"/>
        <v>28</v>
      </c>
      <c r="B41" s="87" t="s">
        <v>116</v>
      </c>
      <c r="C41" s="86" t="s">
        <v>90</v>
      </c>
    </row>
    <row r="42" ht="38.25" customHeight="1">
      <c r="A42" s="84">
        <f t="shared" si="6"/>
        <v>29</v>
      </c>
      <c r="B42" s="87" t="s">
        <v>117</v>
      </c>
      <c r="C42" s="86" t="s">
        <v>90</v>
      </c>
    </row>
    <row r="43" ht="12.75" customHeight="1">
      <c r="B43" s="51"/>
      <c r="C43" s="20"/>
    </row>
    <row r="44" ht="24.75" customHeight="1">
      <c r="A44" s="83" t="s">
        <v>59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7" t="s">
        <v>118</v>
      </c>
      <c r="C45" s="86" t="s">
        <v>88</v>
      </c>
    </row>
    <row r="46" ht="38.25" customHeight="1">
      <c r="A46" s="84">
        <f t="shared" ref="A46:A48" si="7">A45+1</f>
        <v>31</v>
      </c>
      <c r="B46" s="87" t="s">
        <v>119</v>
      </c>
      <c r="C46" s="86" t="s">
        <v>90</v>
      </c>
    </row>
    <row r="47" ht="51.0" customHeight="1">
      <c r="A47" s="84">
        <f t="shared" si="7"/>
        <v>32</v>
      </c>
      <c r="B47" s="87" t="s">
        <v>120</v>
      </c>
      <c r="C47" s="86" t="s">
        <v>90</v>
      </c>
    </row>
    <row r="48" ht="25.5" customHeight="1">
      <c r="A48" s="84">
        <f t="shared" si="7"/>
        <v>33</v>
      </c>
      <c r="B48" s="87" t="s">
        <v>121</v>
      </c>
      <c r="C48" s="86" t="s">
        <v>90</v>
      </c>
    </row>
    <row r="49" ht="12.75" customHeight="1">
      <c r="B49" s="51"/>
      <c r="C49" s="20"/>
    </row>
    <row r="50" ht="24.75" customHeight="1">
      <c r="A50" s="83" t="s">
        <v>64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7" t="s">
        <v>122</v>
      </c>
      <c r="C51" s="86" t="s">
        <v>85</v>
      </c>
    </row>
    <row r="52" ht="38.25" customHeight="1">
      <c r="A52" s="84">
        <f t="shared" ref="A52:A55" si="8">A51+1</f>
        <v>35</v>
      </c>
      <c r="B52" s="87" t="s">
        <v>123</v>
      </c>
      <c r="C52" s="86" t="s">
        <v>96</v>
      </c>
    </row>
    <row r="53" ht="25.5" customHeight="1">
      <c r="A53" s="84">
        <f t="shared" si="8"/>
        <v>36</v>
      </c>
      <c r="B53" s="87" t="s">
        <v>124</v>
      </c>
      <c r="C53" s="86" t="s">
        <v>88</v>
      </c>
    </row>
    <row r="54" ht="38.25" customHeight="1">
      <c r="A54" s="84">
        <f t="shared" si="8"/>
        <v>37</v>
      </c>
      <c r="B54" s="87" t="s">
        <v>125</v>
      </c>
      <c r="C54" s="86" t="s">
        <v>90</v>
      </c>
    </row>
    <row r="55" ht="25.5" customHeight="1">
      <c r="A55" s="84">
        <f t="shared" si="8"/>
        <v>38</v>
      </c>
      <c r="B55" s="87" t="s">
        <v>126</v>
      </c>
      <c r="C55" s="86" t="s">
        <v>90</v>
      </c>
    </row>
    <row r="56" ht="12.75" customHeight="1">
      <c r="B56" s="51"/>
      <c r="C56" s="20"/>
    </row>
    <row r="57" ht="24.75" customHeight="1">
      <c r="A57" s="83" t="s">
        <v>71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7" t="s">
        <v>127</v>
      </c>
      <c r="C58" s="86" t="s">
        <v>88</v>
      </c>
    </row>
    <row r="59" ht="38.25" customHeight="1">
      <c r="A59" s="84">
        <f t="shared" ref="A59:A61" si="9">A58+1</f>
        <v>40</v>
      </c>
      <c r="B59" s="87" t="s">
        <v>128</v>
      </c>
      <c r="C59" s="86" t="s">
        <v>90</v>
      </c>
    </row>
    <row r="60" ht="51.0" customHeight="1">
      <c r="A60" s="84">
        <f t="shared" si="9"/>
        <v>41</v>
      </c>
      <c r="B60" s="87" t="s">
        <v>129</v>
      </c>
      <c r="C60" s="86" t="s">
        <v>90</v>
      </c>
    </row>
    <row r="61" ht="38.25" customHeight="1">
      <c r="A61" s="84">
        <f t="shared" si="9"/>
        <v>42</v>
      </c>
      <c r="B61" s="87" t="s">
        <v>130</v>
      </c>
      <c r="C61" s="86" t="s">
        <v>96</v>
      </c>
    </row>
    <row r="62" ht="12.75" customHeight="1">
      <c r="B62" s="51"/>
      <c r="C62" s="20"/>
    </row>
    <row r="63" ht="24.75" customHeight="1">
      <c r="A63" s="83" t="s">
        <v>77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7" t="s">
        <v>131</v>
      </c>
      <c r="C64" s="86" t="s">
        <v>88</v>
      </c>
    </row>
    <row r="65" ht="25.5" customHeight="1">
      <c r="A65" s="84">
        <f t="shared" ref="A65:A66" si="10">A64+1</f>
        <v>44</v>
      </c>
      <c r="B65" s="87" t="s">
        <v>132</v>
      </c>
      <c r="C65" s="86" t="s">
        <v>90</v>
      </c>
    </row>
    <row r="66" ht="51.0" customHeight="1">
      <c r="A66" s="84">
        <f t="shared" si="10"/>
        <v>45</v>
      </c>
      <c r="B66" s="87" t="s">
        <v>133</v>
      </c>
      <c r="C66" s="86" t="s">
        <v>90</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134</v>
      </c>
      <c r="B1" s="88" t="s">
        <v>135</v>
      </c>
      <c r="C1" s="88" t="s">
        <v>136</v>
      </c>
    </row>
    <row r="2" ht="12.75" customHeight="1">
      <c r="A2" s="89">
        <v>0.0</v>
      </c>
      <c r="B2" s="25" t="str">
        <f>""</f>
        <v/>
      </c>
    </row>
    <row r="3" ht="12.75" customHeight="1">
      <c r="A3" s="89">
        <v>1.0</v>
      </c>
      <c r="B3" s="25" t="s">
        <v>137</v>
      </c>
      <c r="C3" s="90" t="s">
        <v>138</v>
      </c>
      <c r="D3" s="91">
        <f>A4</f>
        <v>29</v>
      </c>
    </row>
    <row r="4" ht="12.75" customHeight="1">
      <c r="A4" s="89">
        <v>29.0</v>
      </c>
      <c r="B4" s="11" t="s">
        <v>6</v>
      </c>
      <c r="C4" s="11" t="s">
        <v>139</v>
      </c>
      <c r="D4" s="91">
        <f t="shared" ref="D4:D7" si="1">A4</f>
        <v>29</v>
      </c>
      <c r="E4" s="92" t="s">
        <v>140</v>
      </c>
      <c r="F4" s="91">
        <f t="shared" ref="F4:F6" si="2">A5</f>
        <v>49</v>
      </c>
    </row>
    <row r="5" ht="12.75" customHeight="1">
      <c r="A5" s="89">
        <v>49.0</v>
      </c>
      <c r="B5" s="11" t="s">
        <v>7</v>
      </c>
      <c r="C5" s="11" t="s">
        <v>139</v>
      </c>
      <c r="D5" s="91">
        <f t="shared" si="1"/>
        <v>49</v>
      </c>
      <c r="E5" s="92" t="s">
        <v>140</v>
      </c>
      <c r="F5" s="91">
        <f t="shared" si="2"/>
        <v>69</v>
      </c>
    </row>
    <row r="6" ht="12.75" customHeight="1">
      <c r="A6" s="89">
        <v>69.0</v>
      </c>
      <c r="B6" s="11" t="s">
        <v>11</v>
      </c>
      <c r="C6" s="11" t="s">
        <v>139</v>
      </c>
      <c r="D6" s="91">
        <f t="shared" si="1"/>
        <v>69</v>
      </c>
      <c r="E6" s="92" t="s">
        <v>140</v>
      </c>
      <c r="F6" s="91">
        <f t="shared" si="2"/>
        <v>89</v>
      </c>
    </row>
    <row r="7" ht="12.75" customHeight="1">
      <c r="A7" s="89">
        <v>89.0</v>
      </c>
      <c r="B7" s="11" t="s">
        <v>12</v>
      </c>
      <c r="C7" s="90" t="s">
        <v>141</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