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7875" windowHeight="7080" activeTab="1"/>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5621"/>
</workbook>
</file>

<file path=xl/calcChain.xml><?xml version="1.0" encoding="utf-8"?>
<calcChain xmlns="http://schemas.openxmlformats.org/spreadsheetml/2006/main">
  <c r="I20" i="8" l="1"/>
  <c r="H20" i="8"/>
  <c r="G20" i="8"/>
  <c r="F20" i="8"/>
  <c r="E20" i="8"/>
  <c r="G26" i="8" s="1"/>
  <c r="K19" i="8"/>
  <c r="J19" i="8"/>
  <c r="K18" i="8"/>
  <c r="J18" i="8"/>
  <c r="K17" i="8"/>
  <c r="J17" i="8"/>
  <c r="K16" i="8"/>
  <c r="J16" i="8"/>
  <c r="K15" i="8"/>
  <c r="J15" i="8"/>
  <c r="K14" i="8"/>
  <c r="J14" i="8"/>
  <c r="K13" i="8"/>
  <c r="J13" i="8"/>
  <c r="K12" i="8"/>
  <c r="J12" i="8"/>
  <c r="K11" i="8"/>
  <c r="J11" i="8"/>
  <c r="K10" i="8"/>
  <c r="J10" i="8"/>
  <c r="K9" i="8"/>
  <c r="J9" i="8"/>
  <c r="K8" i="8"/>
  <c r="J8" i="8"/>
  <c r="K6" i="8"/>
  <c r="J6" i="8"/>
  <c r="K7" i="8"/>
  <c r="J7" i="8"/>
  <c r="D8" i="8" l="1"/>
  <c r="M8" i="8" s="1"/>
  <c r="D10" i="8"/>
  <c r="M10" i="8" s="1"/>
  <c r="D18" i="8"/>
  <c r="M18" i="8" s="1"/>
  <c r="D6" i="8"/>
  <c r="M6" i="8" s="1"/>
  <c r="D9" i="8"/>
  <c r="M9" i="8" s="1"/>
  <c r="D11" i="8"/>
  <c r="M11" i="8" s="1"/>
  <c r="D15" i="8"/>
  <c r="M15" i="8" s="1"/>
  <c r="D17" i="8"/>
  <c r="M17" i="8" s="1"/>
  <c r="D19" i="8"/>
  <c r="M19" i="8" s="1"/>
  <c r="D14" i="8"/>
  <c r="M14" i="8" s="1"/>
  <c r="D13" i="8"/>
  <c r="M13"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<sst xmlns="http://schemas.openxmlformats.org/spreadsheetml/2006/main" count="314" uniqueCount="203">
  <si>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</si>
  <si>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</si>
  <si>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</si>
  <si>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</si>
  <si>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</si>
  <si>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</si>
  <si>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</si>
  <si>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</si>
  <si>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</si>
  <si>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</si>
  <si>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</si>
  <si>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</si>
  <si>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</si>
  <si>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</si>
  <si>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</si>
  <si>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</si>
  <si>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</si>
  <si>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</si>
  <si>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</si>
  <si>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</si>
  <si>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</si>
  <si>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</si>
  <si>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</si>
  <si>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</si>
  <si>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</si>
  <si>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</si>
  <si>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</si>
  <si>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</si>
  <si>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</si>
  <si>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</si>
  <si>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</si>
  <si>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</si>
  <si>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</si>
  <si>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</si>
  <si>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</si>
  <si>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</si>
  <si>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</si>
  <si>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</si>
  <si>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</si>
  <si>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</si>
  <si>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</si>
  <si>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</si>
  <si>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</si>
  <si>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</si>
  <si>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</si>
  <si>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</si>
  <si>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</si>
  <si>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</si>
  <si>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</si>
  <si>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</si>
  <si>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</si>
  <si>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</si>
  <si>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</si>
  <si>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</si>
  <si>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</si>
  <si>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</si>
  <si>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</si>
  <si>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</si>
  <si>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</si>
  <si>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</si>
  <si>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</si>
  <si>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</si>
  <si>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</si>
  <si>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</si>
  <si>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</si>
  <si>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</si>
  <si>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</si>
  <si>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</si>
  <si>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</si>
  <si>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</si>
  <si>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</si>
  <si>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</si>
  <si>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</si>
  <si>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</si>
  <si>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</si>
  <si>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</si>
  <si>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</si>
  <si>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</si>
  <si>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</si>
  <si>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</si>
  <si>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</si>
  <si>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</si>
  <si>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</si>
  <si>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</si>
  <si>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</si>
  <si>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</si>
  <si>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</si>
  <si>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</si>
  <si>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</si>
  <si>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</si>
  <si>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</si>
  <si>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</si>
  <si>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</si>
  <si>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</si>
  <si>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</si>
  <si>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</si>
  <si>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</si>
  <si>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</si>
  <si>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</si>
  <si>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</si>
  <si>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</si>
  <si>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</si>
  <si>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</si>
  <si>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</si>
  <si>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</si>
  <si>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</si>
  <si>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</si>
  <si>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</si>
  <si>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producción primaria (riesgos climáticos)</t>
  </si>
  <si>
    <t xml:space="preserve">distribución de ganancias </t>
  </si>
  <si>
    <t>producción primaria (riesgos enfermedades, plagas)</t>
  </si>
  <si>
    <t>Politica Energética de Bolivia, del misnistrio de Energía e Hidrocarburos 
Plan de Desarrollo Agropecuario  - 2014-2018, del MDRyT</t>
  </si>
  <si>
    <t xml:space="preserve">Los productores agropecuarios y proveedores de la materia prima (carne de  llama, frutas), serán los que trasformarán lo que significa desarrollar capacidades y especialidades en mejorar  la calidad de la producción y  la trasformación. Como se trabajará con OECAs que están implicados en las dos etapas producción y trasformación es importante la transferencia y la difusión de conocimientos orientados a la innovación y mejorar su rendimiento y sostener la ventaja competitiva y tener un el plus al producto primario; en este caso el acceso y garantizar el  mercado y la demanda del mismo es determinante para la venta de los productos, que las mismas OECAs lo asumirán. En ambas OECAs los gobiernos municipales asumirán roles  de aporte en el proceso de transformación y en la compra de productos como políticas </t>
  </si>
  <si>
    <t>Se hará uso de tecnologías que aportan a la promoción e implementación de energías alternativas y el uso eficiente de la energía en zonas rurales y el manejo adecuado de los RRNN Con las OECAs y OECOMs se contribuirá al desarrollo de la articulación productiva y económica de todo el proceso productivo agrícola y pecuario y lograr la articulación y complementariedad económica y tecnológica de las estructuras de producción agropecuarias primarias y las agroindustriales con sustentabilidad ambiental y sostenibilidad socioeconómica creando mecanismos de participación social y local. Se garantiza asistencia técnica y establecer mecanismos de investigación, innovación y transferencia tecnológica en todo el proceso productivo y de agregación de valor de la producción agropecuaria, se fortalecerá las OECAs y OECOMs y de sus socios para que tengan un rol económico social en el desarrollo local.</t>
  </si>
  <si>
    <t xml:space="preserve">mercado y precios </t>
  </si>
  <si>
    <t xml:space="preserve">Politicas de los gobiernos municipales para la veta y compra </t>
  </si>
  <si>
    <t xml:space="preserve">Estastegia de la distribución de ganacias de la OECA  en base a estatutos y reglamentos </t>
  </si>
  <si>
    <t>Aternativas técnologicas preventivas adecuadas para la mitigación a efectos</t>
  </si>
  <si>
    <t>Plan de manejo Integral de plagas y enfermedades con enfoque agroecologico</t>
  </si>
  <si>
    <t xml:space="preserve">Los municipios del área de cobertura de la regional Cochabamba, y sus características de ubicación establece  un centro de comercialización de derivados de frutas por las bondades logísticas de acceso de caminos  carreteros de los centros de  producción más propiamente de las comunidades de los diferentes Municipios.
Por otro lado se buscará la obtención o compra de la materia prima (Fruta) con el productor primario (Productores Campesinos), para brindarles una nueva alternativa de mercado que los beneficie social y económicamente, disminuyendo de paso los costos en la adquisición de la materia prima con destino al proyecto.
</t>
  </si>
  <si>
    <t>Bolivia</t>
  </si>
  <si>
    <t>Asociada</t>
  </si>
  <si>
    <t>Gonzalo</t>
  </si>
  <si>
    <t>Aguirre Vargas</t>
  </si>
  <si>
    <t>5011107 TJ</t>
  </si>
  <si>
    <t>Licenciado en Economía</t>
  </si>
  <si>
    <t>Calle Bolivar nº 384</t>
  </si>
  <si>
    <t>Uyuni</t>
  </si>
  <si>
    <t>Potosí</t>
  </si>
  <si>
    <t>00 (591) 2-6933680</t>
  </si>
  <si>
    <t>gaguirre@cipca.org.bo</t>
  </si>
  <si>
    <t xml:space="preserve">Coordinador </t>
  </si>
  <si>
    <t>Centro de Investigación y Promoción del Campesinado</t>
  </si>
  <si>
    <t>CIPCA</t>
  </si>
  <si>
    <t>Personalidad Jurídica Nº 144. RUC 7904460.</t>
  </si>
  <si>
    <t>1971 PJ/Compañía de Jesús en Bolivia, el 15 de abril de 1996 se constituyó en Asociación Civil sin Fines de Lucro.</t>
  </si>
  <si>
    <t xml:space="preserve">Lorenzo </t>
  </si>
  <si>
    <t>Soliz Tito</t>
  </si>
  <si>
    <t>3017030-1K</t>
  </si>
  <si>
    <t>Calle Claudio Peñaranda nº 2706</t>
  </si>
  <si>
    <t>La Paz</t>
  </si>
  <si>
    <t>00 (591) 2-2910797 - 00 (591) 2-2910798</t>
  </si>
  <si>
    <t>cipca@cipca.org.bo</t>
  </si>
  <si>
    <t>00 (591) 2-2910796</t>
  </si>
  <si>
    <t>www.cipca.org.bo</t>
  </si>
  <si>
    <t>No</t>
  </si>
  <si>
    <t>x</t>
  </si>
  <si>
    <t>Asociación Regional de Criadores de Camélidos</t>
  </si>
  <si>
    <t>ARCCA</t>
  </si>
  <si>
    <t>PJ/AC/53/97</t>
  </si>
  <si>
    <t>03 de agosto de 1993</t>
  </si>
  <si>
    <t xml:space="preserve">Porfidio </t>
  </si>
  <si>
    <t>Berna Esquivel</t>
  </si>
  <si>
    <t>Calle Colón nº 548 esquina Avenida 15</t>
  </si>
  <si>
    <t>Uyuni - Potosí</t>
  </si>
  <si>
    <t>arcca@hotmail.com</t>
  </si>
  <si>
    <t>17 años de trabajo en: Mejoramiento de la producción primaria de camélidos (llama) y transformación de fibra de llama</t>
  </si>
  <si>
    <t>Consultoria</t>
  </si>
  <si>
    <t>Personal</t>
  </si>
  <si>
    <t>Coordinador y técnicos</t>
  </si>
  <si>
    <t>Viajes</t>
  </si>
  <si>
    <t xml:space="preserve">Pasajes  </t>
  </si>
  <si>
    <t>Alimentos y bebidas</t>
  </si>
  <si>
    <t>Refrigerios</t>
  </si>
  <si>
    <t>Alquileres</t>
  </si>
  <si>
    <t>Equipos</t>
  </si>
  <si>
    <t>Transformación</t>
  </si>
  <si>
    <t>Material e insumos</t>
  </si>
  <si>
    <t xml:space="preserve">Insumos </t>
  </si>
  <si>
    <t>Servicios de publicidad</t>
  </si>
  <si>
    <t>Servicios de tv y radio</t>
  </si>
  <si>
    <t>Otros gastos</t>
  </si>
  <si>
    <t>Varios</t>
  </si>
  <si>
    <t>Alquiler de muebles</t>
  </si>
  <si>
    <t>Mesas y muebles</t>
  </si>
  <si>
    <t>Equipos informaticos</t>
  </si>
  <si>
    <t>PC e impresoras</t>
  </si>
  <si>
    <t>Servicios públicos</t>
  </si>
  <si>
    <t>Telefonia e internet</t>
  </si>
  <si>
    <t>Mantenimiento de vehiculos</t>
  </si>
  <si>
    <t>Especialista comercializacion</t>
  </si>
  <si>
    <t>Mercados sostenibles con energía solar en valles y altiplano</t>
  </si>
  <si>
    <t>Desarrollar mercados sostenibles con el uso productivo de la energía solar en organizaciones económicas campesinas de los valles y altiplano de Bolivia, a través de la implementación de equipos y tecnologías que generen energía y sean amigables con el medio ambiente</t>
  </si>
  <si>
    <t>Socias y socios de la Asociación Regional de Criadores de Camélidos - ARCCA del sudoeste de Potosí y productores de la Asociación Agropecuaria del Caine (AGROCAINE) al norte de Potosí, Bolivia</t>
  </si>
  <si>
    <t xml:space="preserve">Promover el uso y replica de experiencias con energía renovable en el área rural y regional; y se pone a disposición los bienes inmateriales desarrollados por el proyecto cofinanciado por el AEA  </t>
  </si>
  <si>
    <t>Diseño y elaboración de Plan de negocio: Implementación granjas avícolas para la producción de carne e implementación de planta procesadora de aceite de Cusi.</t>
  </si>
  <si>
    <t xml:space="preserve">CIPCA promueve desde el 2005 el uso de energía solar (paneles) y eólica (molino de viento) para la producción primaria y secundaria en el área rural </t>
  </si>
  <si>
    <t>00 (591) 2-6932115</t>
  </si>
  <si>
    <t xml:space="preserve">1313441-1F </t>
  </si>
  <si>
    <t>En el norte de Potosí, en el municipio de Torotoro, la producción agrícola primaria son frutas tropicales que son cultivadas a secano y bajo sistemas de riego; el proyecto contribuirá al fortalecimiento y nueva línea de productos deshidratados a la Asociación de Productores del Caine - AGROCAINE, que viven en incertidumbre sobre la comercialización de excedentes en época de máxima producción, diversificando su línea productiva con valor agregado; por otro lado, en el sudoeste de Potosí, se pretende lograr que la Asociación Regional de Criadores de Camélidos – ARCCA y a las asociaciones zonales de criadores de camélidos de los municipios de Quetena y San Pedro, diversifique y mejore sus condiciones de empleo y trabajo digno, así como su producción pecuaria y sus ingresos por la transformación de charque y embutidos a través del acceso y manejo de innovaciones tecnológicas con energías alternativas remplazando la energía eléctrica convencional que será replicada en distintas comunidades</t>
  </si>
  <si>
    <t>La Asociación de Productores del Caine - AGROCAINE, que cuenta con 70 familias afiliadas quechuas  y un universo 800 familias, entre los que se destaca la participación de jóvenes y mujeres; que ofertan su producción primaria frutícola que será transformada en una pequeña planta de procesamiento autogestionada por ellos y les genere ingresos sostenibles. En el Sudoeste de Potosí, se beneficiara a 150 familias campesinas e indígenas de las asociaciones zonales de criadores de camélidos - AZCCA de los municipios rurales de Quetena y San Pedro que son parte de la Asociación Regional de Criadores de Camélidos – ARCCA ; alrededor de 1200 familias se beneficiaran indirectamente de la iniciativa por la venta de carne de llama a la planta procesadora.</t>
  </si>
  <si>
    <t xml:space="preserve">AGROCAINE, ofrece principalmente pulpas y mermeladas de frutas tropicales que son comercializadas en el mercado local y ferias regionales, existiendo sobreoferta de producción primaria que no es procesada ante la falta de mercados. En el caso de ARCCA, las familias ofertan carne de llama en mercados locales que ofrecen precios bajos que no satisface las expectativas de los criadores de llamas; con la implementación de las plantas de procesamiento con equipos y tecnología en base a energía solar, permitirá que mujeres y hombres diversifiquen la oferta de productos con valor agregado a un mercado en crecimiento que demanda productos trasformados y se incrementaran sus ingresos familiares anuales reduciendo el consumo de energía convencional y aprovechando la energía solar. </t>
  </si>
  <si>
    <t>Camionetas y moto</t>
  </si>
  <si>
    <t>Local de venta</t>
  </si>
  <si>
    <t>Se tiene experiencias positivas con la implementación de equipos solares como ser: paneles solares, frezzer para congelar carne de res, despulpadoras para frutas y generación de energía para el uso de equipos de computación e iluminación de ambientes que han demostrado mejorar el nivel de vida de familias indígenas y campesinas en el área rural del oriente en Bolivia. Este proyecto pretende contribuir y mejorar los procesos de transformación de frutas tropicales y carne de llama con uso de equipos y tecnología en base a energía solar.</t>
  </si>
  <si>
    <t>www.enersol-sa.com</t>
  </si>
  <si>
    <t xml:space="preserve">La crisis energética, climática y alimentaria afecta principalmente a las familias campesinas e indígenas del área rural.
Según diagnósticos realizados en la región de los Valles y Altiplano, se constata que en el departamento de Potosí existe un buen potencial para la utilización de la energía solar y eólica; asimismo, se indica que es una alternativa viable técnica y económicamente para potenciar el desarrollo económico y productivo sustentable y una alternativa de adaptación a los efectos del cambio climático.
Implementar paneles solares, equipos en base a energía solar; la utilización de deshidratadoras de frutas solares, la utilización de lámparas solares y cocinas solares; permitirán a los campesinos e indígenas generar empleo en el área rural; diversificar la producción e incrementar sus ingresos familiares anuales.
Los equipos y tecnología propuesta a ser implementada tanto por AGROCAINE y ARCCA son una réplica de experiencias positivas desarrolladas por mujeres, jóvenes y hombres de comunidades  indígenas y campesinas en Bolivia con excelentes resultados. Mujeres y hombres han implementado paneles solares para la iluminación de ambientes como salón de reuniones, las mujeres recibieron paneles solares para el funcionamiento de batidoras para jugos, despulpadoras de frutas, frezzer para congelar carne y los jóvenes paneles solares para poder usar computadoras en sus comunidades. 
El no poder acceder a energía eléctrica convencional en el área rural permitió que dicha tecnología sea aprovechada y asimilada con facilidad; su uso es sencillo y la asistencia técnica la pueden dar los propios beneficiarios con una previa capacitación por parte de la empresa que dota de los equipos.
</t>
  </si>
  <si>
    <t xml:space="preserve">Describiendo el caso de AGROCAINE, la producción de pulpas y mermeladas de fruta ha mostrado una gran demanda por las propias familias, quienes después de la etapa de producción comenzaron a incluir en si dieta los productos transformados por su asociación, esto llevo a que las propias familias logren impulsar en sus comunidades el consumo del producto transformado en base a frutas tropicales.
Esta situación fomento al municipio a considerarlo para el desayuno escolar que es una política del estado Boliviano, del de promocionar el consumo de productos orgánicos y garantizados producidos desde las asociaciones y comunidades en el área rural y área periurbana. El producto llega a través de caminos rurales que comunican las comunidades y el transporte interprovincial y nacional a todo el sur y centro de Bolivia.
ARCCA dispone de un canal de distribución de carne en el mercado local que lo hacen las familias de los AZCCA, es justamente que se quiere tener una tienda o local desde donde se pueda comercializar y distribuir los productos transformados por la asociación y partir de esta realidad consolidar con los consumidores en las ciudades intermedias y capitales de Bolivia.
Cabe recalcar que los AZCCA son los proveedores de materia prima (carne de llama) para la producción de productos derivados como charque y embutidos que desarrollara ARCCA; los AZCCA de San Pedro y Quetena tienen mataderos serán habilitados por las socias y socios. A partir de esta alternativa, las mujeres y jóvenes podrán acceder a un empleo rural desde sus comunidades y podrán recibir capacitación en el tema de transformación, comercialización y distribución de productos transformados.
Mediante un conjunto de elementos  y sus relaciones, permitirá  expresar la lógica mediante la cual un grupo de organizaciones de productores  ofrece y genera valor a uno o varios segmentos de clientes, para así generar fuentes de ingresos rentables y sostenibles.
</t>
  </si>
  <si>
    <t xml:space="preserve">De todos los métodos para preservar alimentos, el deshidratado es el más simple y natural, ya que basta con cortar el vegetal en pequeñas piezas y exponerlo al sol. Luego el producto seco se puede almacenar en un recipiente que lo proteja de la humedad y luz. 
El proceso de secado es menos costoso en energía, equipo y espacio de almacenamiento, si se compara con el enlatado, en el cual se requieren de envases, tapas y equipo de proceso especiales, además de un gran espacio de almacenamiento del producto terminado.
Por otro lado, si se compara el secado con  la congelación, en donde se requiere de envases especiales para cada producto de acuerdo con las características propias del mismo, y una fuente constante de energía eléctrica, se tiene que el primero es más sencillo y de menor costo.
</t>
  </si>
  <si>
    <t>El trabajo con las OECAs ya consolidadas permitirá la sostenibilidad social, económica ya que cuentan con estatutos y su plan de negocios en el caso de AGROCAINE y ARCCA, la participación de los socios hombres y mujeres bajo sus estatutos y reglamentos, permitirá la participación y toma de decisiones consensuadas para las distintas acciones y etapas del complejo productivo, dando énfasis en la producción primaria, trasformación y comercialización. los impactos es el de fortalecimiento de las organizaciones, participación equitativa de mujeres y jóvenes en especial por ser iniciativas y alternativas económicas que pueden ser asumidas por ellos (mujeres y hombres), desarrollando sus capacidades organizativas, de gestión, manejos técnicos y económicos, generando recursos humanos para la estabilidad social organizativa de las OECAs. Los riesgos que conlleva son la intromisión de agentes externos por intereses personales, generando desconfianza en el manejo económico productivo e intromisión de instituciones con afanes políticos, que pueden afectar la unidad de las organizaciones.</t>
  </si>
  <si>
    <t xml:space="preserve">Las frutas ecológicas deshidratadas, son aquellas que proceden de la agricultura ecológica (en muchos lugares conocida como biológica u orgánica) basándose en el uso de métodos de explotación respetuosos con el medio ambiente. Las frutas ecológicas se producen mediante técnicas que tratan el medio agrícola y su entorno como un todo, que preservan las especies y variedades nativas (protegiendo así la diversidad biológica) y que dan unos productos de mayor calidad nutricional. Las frutas ecológicas son, por lo general, más saludables para el ser humano y menos perjudiciales en el medio, mediano y largo plazo.
La Carne deshidratada y los embutidos, son elaborados a partir de buenas prácticas y normas establecidas en la producción (Control de calidad e inocuidad alimentaria del producto), cuidando el medio ambiente en los diferentes procesos de elaboración hasta el producto final, la emisión de gases y malos olores, contaminación a los suelos por los residuos sólidos y líquidos producto de la actividad, son mitigados con planes e instrumentos necesarios implementados como la cámara o pozo séptico para el acopio y tratado de estos, los cuales sufrirán un proceso de descomposición y transformación para su conversión en materia orgánica  o abonos, reduciendo el impacto ambiental por las actividades y generando materia necesaria para el abono de campos de producción de los frutales en mutuo acuardo y permanente monitoreo ambiental.
</t>
  </si>
  <si>
    <t>ARCCA y AGROCAINE, se encuentran en una etapa de desarrollo, realizando actividades, principalmente en el aprovechamiento y transformado de sus potencialidades, con el propósito de diversificar ante demandantes de los productos y derivados, tanto de carne y de frutas de valle, promoviendo la comercialización de los productos mencionados en mercados locales, departamentales, con buenas perspectivas de ampliación hacia el mercado Nacional, contribuyendo al desarrollo económico de las cadenas y fortaleciendo las mismas.
Generará un movimiento económico importante en las regiones, dando oportunidad de empleo tanto para hombres y mujeres en igualdad de condiciones, las socias y socios de las organizaciones tendrán un mercado asegurado para sus productos a través del acopio de su producción, la distribución de los remanentes será de manera igualitaria de acuerdo a normas que rigen a las OECAs, garantizando de esta manera la estabilidad de las organizaciones.
Logrando un impacto positivo para las socias y socios de las organizaciones, quienes verán un incremento en sus ingresos económicos, generando la estabilidad de las mismas. El riesgo basicamente es que de alguna manera los socios incumplan con los compromisos hacia su roganizacion.</t>
  </si>
  <si>
    <t xml:space="preserve">Con el propósito de aprovechar comercialmente el recurso llama y las frutas de valles, mejorando la producción y transformación de la carne en una presentación comercial como carne fresca, charque (carne deshidratada) y elaboración de embutidos, a partir de un procesamiento que cumple normas de calidad e higiene exigidas por instancias normativas y el mercado. El proyecto comercial dela Organización de productores ARCCA es la comercialización de carne de llama bajo tres formas de presentación, uno, en carne fresca en una cantidad de 9,000 libras por año a un precio de 15,00 bolivianos y por otro lado la venta de 840,00 libras de charque al año a un precio de 90,00 bolivianos, complementariamente se acuerda la venta de derivados de la carne de llama como los embutidos (chorizo parrillero y mortadela) al mercado local y nacional en una cantidad : Chorizo parrillero 1680,00 libras al año a un precio de 20  bolivianos la libra y la venta de 1440 libras de mortadela a 25 bolivianos . 
Los Productores de AGROCAINE, ofertaran productos deshidratados de papaya, guayaba, manzana y duraznos, presentados en sachets de 10 g cada una. La materia prima demandará un 10% del volumen total de producción de la zona que alcanza en conjunto 60 Tn año de fruta y se tendrá una oferta de 12 Tn año de fruta deshidratada enfocada para abastecer en el corto al mercado local y departamental, cuyo requerimiento anual es de 24 Tn. Toda esta actividad comercial generará un movimiento económico, significando esto un incremento en el ingreso económico de los productores de las OECAs. Para desarrollar el proyecto, se basan en la capacidad productiva, por cuanto son productores que poseen llamas en un promedio de 140 animales por asociado (1400 socios). Con el objetivo de mejorar este sistema comercial y aprovechar la oportunidad de mercado, se encara este proceso productivo que requiere de una inversión en infraestructura, maquinaria, equipamiento, herramientas y utensilios, orientada a mejorar la transformación de la carne hasta obtener el producto final como carne en cortes especiales, charque, embutidos (chorizo parrillero, mortadela) en condiciones higiénicas y de calidad garantizadas y certificadas como alimento altamente nutritivo y recomendable para consumo en la dieta alimenticia. Para lo cual, se requiere una inversión de $ 408,000.- de los cuales el cofinanciamiento solicitado al Programa AEA es de $204,000 aporte financiero de la entidad proponente es de $ 173,000.- y el aporte de las entidades asociadas es de 27,000, Realizando un análisis económico basados en el Valor Agregado Neto VAN y la Tasa Interna de Retorno TIR respectivamente, son indicadores positivos que permiten asegurar la rentabilidad del proyecto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</si>
</sst>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2">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vertical="center" wrapText="1"/>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0" fontId="13" fillId="2" borderId="1" xfId="3" applyFill="1" applyBorder="1" applyAlignment="1" applyProtection="1">
      <alignment horizontal="left" vertical="center" wrapText="1"/>
      <protection locked="0"/>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13" fillId="0" borderId="29" xfId="3" applyBorder="1" applyAlignment="1" applyProtection="1">
      <alignment vertical="center" wrapText="1"/>
      <protection locked="0"/>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cipca@cipca.org.bo" TargetMode="External"/><Relationship Id="rId2" Type="http://schemas.openxmlformats.org/officeDocument/2006/relationships/hyperlink" Target="http://www.cipca.org.bo/" TargetMode="External"/><Relationship Id="rId1" Type="http://schemas.openxmlformats.org/officeDocument/2006/relationships/hyperlink" Target="mailto:gaguirre@cipca.org.bo" TargetMode="External"/><Relationship Id="rId5" Type="http://schemas.openxmlformats.org/officeDocument/2006/relationships/printerSettings" Target="../printerSettings/printerSettings1.bin"/><Relationship Id="rId4" Type="http://schemas.openxmlformats.org/officeDocument/2006/relationships/hyperlink" Target="mailto:arcca@hotmail.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enersol-sa.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opLeftCell="A51" zoomScale="90" zoomScaleNormal="90" zoomScaleSheetLayoutView="120" workbookViewId="0">
      <selection activeCell="C69" sqref="C69:E69"/>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19" t="s">
        <v>52</v>
      </c>
      <c r="C2" s="119"/>
      <c r="D2" s="119"/>
      <c r="E2" s="119"/>
      <c r="F2" s="119"/>
    </row>
    <row r="3" spans="2:8" s="8" customFormat="1" ht="5.25" customHeight="1" x14ac:dyDescent="0.25"/>
    <row r="4" spans="2:8" s="8" customFormat="1" ht="48.75" customHeight="1" x14ac:dyDescent="0.25">
      <c r="B4" s="107" t="s">
        <v>100</v>
      </c>
      <c r="C4" s="107"/>
      <c r="D4" s="107"/>
      <c r="E4" s="107"/>
      <c r="F4" s="107"/>
    </row>
    <row r="5" spans="2:8" s="8" customFormat="1" ht="5.25" customHeight="1" thickBot="1" x14ac:dyDescent="0.3"/>
    <row r="6" spans="2:8" s="8" customFormat="1" x14ac:dyDescent="0.25">
      <c r="B6" s="114" t="s">
        <v>33</v>
      </c>
      <c r="C6" s="115"/>
      <c r="D6" s="115"/>
      <c r="E6" s="115"/>
      <c r="F6" s="116"/>
    </row>
    <row r="7" spans="2:8" s="8" customFormat="1" ht="36" customHeight="1" x14ac:dyDescent="0.25">
      <c r="B7" s="7" t="s">
        <v>56</v>
      </c>
      <c r="C7" s="109" t="s">
        <v>181</v>
      </c>
      <c r="D7" s="110"/>
      <c r="E7" s="110"/>
      <c r="F7" s="111"/>
      <c r="H7" s="13"/>
    </row>
    <row r="8" spans="2:8" s="8" customFormat="1" ht="34.5" customHeight="1" x14ac:dyDescent="0.25">
      <c r="B8" s="112" t="s">
        <v>57</v>
      </c>
      <c r="C8" s="113"/>
      <c r="D8" s="113"/>
      <c r="E8" s="113"/>
      <c r="F8" s="20">
        <v>14</v>
      </c>
    </row>
    <row r="9" spans="2:8" s="8" customFormat="1" ht="25.5" customHeight="1" x14ac:dyDescent="0.25">
      <c r="B9" s="112" t="s">
        <v>76</v>
      </c>
      <c r="C9" s="113"/>
      <c r="D9" s="113"/>
      <c r="E9" s="113"/>
      <c r="F9" s="84">
        <f>'FINANCIAMIENTO PROYECTO'!D20</f>
        <v>408000</v>
      </c>
      <c r="H9" s="8" t="s">
        <v>73</v>
      </c>
    </row>
    <row r="10" spans="2:8" s="8" customFormat="1" ht="24" customHeight="1" x14ac:dyDescent="0.25">
      <c r="B10" s="112" t="s">
        <v>77</v>
      </c>
      <c r="C10" s="113"/>
      <c r="D10" s="113"/>
      <c r="E10" s="113"/>
      <c r="F10" s="84">
        <f>'FINANCIAMIENTO PROYECTO'!E20</f>
        <v>204000</v>
      </c>
      <c r="H10" s="8" t="s">
        <v>73</v>
      </c>
    </row>
    <row r="11" spans="2:8" s="8" customFormat="1" ht="24" customHeight="1" x14ac:dyDescent="0.25">
      <c r="B11" s="112" t="s">
        <v>78</v>
      </c>
      <c r="C11" s="113"/>
      <c r="D11" s="113"/>
      <c r="E11" s="113"/>
      <c r="F11" s="84">
        <f>'FINANCIAMIENTO PROYECTO'!J20+'FINANCIAMIENTO PROYECTO'!K20</f>
        <v>204000</v>
      </c>
      <c r="H11" s="8" t="s">
        <v>73</v>
      </c>
    </row>
    <row r="12" spans="2:8" ht="21.75" customHeight="1" x14ac:dyDescent="0.25">
      <c r="B12" s="112" t="s">
        <v>86</v>
      </c>
      <c r="C12" s="113"/>
      <c r="D12" s="113"/>
      <c r="E12" s="113"/>
      <c r="F12" s="86" t="s">
        <v>120</v>
      </c>
    </row>
    <row r="13" spans="2:8" ht="23.25" customHeight="1" x14ac:dyDescent="0.25">
      <c r="B13" s="112" t="s">
        <v>87</v>
      </c>
      <c r="C13" s="113"/>
      <c r="D13" s="113"/>
      <c r="E13" s="113"/>
      <c r="F13" s="20" t="s">
        <v>121</v>
      </c>
    </row>
    <row r="14" spans="2:8" ht="90.75" customHeight="1" x14ac:dyDescent="0.25">
      <c r="B14" s="61" t="s">
        <v>85</v>
      </c>
      <c r="C14" s="91" t="s">
        <v>182</v>
      </c>
      <c r="D14" s="91"/>
      <c r="E14" s="91"/>
      <c r="F14" s="92"/>
    </row>
    <row r="15" spans="2:8" ht="80.25" customHeight="1" x14ac:dyDescent="0.25">
      <c r="B15" s="43" t="s">
        <v>79</v>
      </c>
      <c r="C15" s="91" t="s">
        <v>183</v>
      </c>
      <c r="D15" s="91"/>
      <c r="E15" s="91"/>
      <c r="F15" s="92"/>
    </row>
    <row r="16" spans="2:8" ht="80.25" customHeight="1" thickBot="1" x14ac:dyDescent="0.3">
      <c r="B16" s="12" t="s">
        <v>92</v>
      </c>
      <c r="C16" s="117" t="s">
        <v>184</v>
      </c>
      <c r="D16" s="117"/>
      <c r="E16" s="117"/>
      <c r="F16" s="118"/>
    </row>
    <row r="17" spans="2:5" s="8" customFormat="1" ht="8.25" customHeight="1" thickBot="1" x14ac:dyDescent="0.3"/>
    <row r="18" spans="2:5" ht="20.25" customHeight="1" thickBot="1" x14ac:dyDescent="0.3">
      <c r="B18" s="120" t="s">
        <v>80</v>
      </c>
      <c r="C18" s="121"/>
      <c r="D18" s="121"/>
      <c r="E18" s="122"/>
    </row>
    <row r="19" spans="2:5" x14ac:dyDescent="0.25">
      <c r="B19" s="14" t="s">
        <v>14</v>
      </c>
      <c r="C19" s="102" t="s">
        <v>122</v>
      </c>
      <c r="D19" s="102"/>
      <c r="E19" s="103"/>
    </row>
    <row r="20" spans="2:5" x14ac:dyDescent="0.25">
      <c r="B20" s="10" t="s">
        <v>15</v>
      </c>
      <c r="C20" s="91" t="s">
        <v>123</v>
      </c>
      <c r="D20" s="91"/>
      <c r="E20" s="92"/>
    </row>
    <row r="21" spans="2:5" ht="16.5" customHeight="1" x14ac:dyDescent="0.25">
      <c r="B21" s="7" t="s">
        <v>21</v>
      </c>
      <c r="C21" s="91" t="s">
        <v>124</v>
      </c>
      <c r="D21" s="91"/>
      <c r="E21" s="92"/>
    </row>
    <row r="22" spans="2:5" x14ac:dyDescent="0.25">
      <c r="B22" s="10" t="s">
        <v>16</v>
      </c>
      <c r="C22" s="91" t="s">
        <v>125</v>
      </c>
      <c r="D22" s="91"/>
      <c r="E22" s="92"/>
    </row>
    <row r="23" spans="2:5" x14ac:dyDescent="0.25">
      <c r="B23" s="10" t="s">
        <v>17</v>
      </c>
      <c r="C23" s="91" t="s">
        <v>126</v>
      </c>
      <c r="D23" s="91"/>
      <c r="E23" s="92"/>
    </row>
    <row r="24" spans="2:5" x14ac:dyDescent="0.25">
      <c r="B24" s="10" t="s">
        <v>3</v>
      </c>
      <c r="C24" s="91" t="s">
        <v>127</v>
      </c>
      <c r="D24" s="91"/>
      <c r="E24" s="92"/>
    </row>
    <row r="25" spans="2:5" x14ac:dyDescent="0.25">
      <c r="B25" s="10" t="s">
        <v>18</v>
      </c>
      <c r="C25" s="91" t="s">
        <v>128</v>
      </c>
      <c r="D25" s="91"/>
      <c r="E25" s="92"/>
    </row>
    <row r="26" spans="2:5" x14ac:dyDescent="0.25">
      <c r="B26" s="10" t="s">
        <v>4</v>
      </c>
      <c r="C26" s="91" t="s">
        <v>120</v>
      </c>
      <c r="D26" s="91"/>
      <c r="E26" s="92"/>
    </row>
    <row r="27" spans="2:5" x14ac:dyDescent="0.25">
      <c r="B27" s="10" t="s">
        <v>19</v>
      </c>
      <c r="C27" s="91" t="s">
        <v>129</v>
      </c>
      <c r="D27" s="91"/>
      <c r="E27" s="92"/>
    </row>
    <row r="28" spans="2:5" x14ac:dyDescent="0.25">
      <c r="B28" s="10" t="s">
        <v>20</v>
      </c>
      <c r="C28" s="108" t="s">
        <v>130</v>
      </c>
      <c r="D28" s="91"/>
      <c r="E28" s="92"/>
    </row>
    <row r="29" spans="2:5" ht="30" x14ac:dyDescent="0.25">
      <c r="B29" s="18" t="s">
        <v>40</v>
      </c>
      <c r="C29" s="91" t="s">
        <v>131</v>
      </c>
      <c r="D29" s="91"/>
      <c r="E29" s="92"/>
    </row>
    <row r="30" spans="2:5" x14ac:dyDescent="0.25">
      <c r="B30" s="10" t="s">
        <v>41</v>
      </c>
      <c r="C30" s="91">
        <v>8</v>
      </c>
      <c r="D30" s="91"/>
      <c r="E30" s="92"/>
    </row>
    <row r="31" spans="2:5" ht="60.75" thickBot="1" x14ac:dyDescent="0.3">
      <c r="B31" s="18" t="s">
        <v>44</v>
      </c>
      <c r="C31" s="117" t="s">
        <v>185</v>
      </c>
      <c r="D31" s="117"/>
      <c r="E31" s="118"/>
    </row>
    <row r="32" spans="2:5" s="8" customFormat="1" ht="9.75" customHeight="1" thickBot="1" x14ac:dyDescent="0.3"/>
    <row r="33" spans="2:5" s="8" customFormat="1" ht="16.5" customHeight="1" thickBot="1" x14ac:dyDescent="0.3">
      <c r="B33" s="120" t="s">
        <v>81</v>
      </c>
      <c r="C33" s="121"/>
      <c r="D33" s="121"/>
      <c r="E33" s="122"/>
    </row>
    <row r="34" spans="2:5" s="8" customFormat="1" ht="27" customHeight="1" x14ac:dyDescent="0.25">
      <c r="B34" s="6" t="s">
        <v>23</v>
      </c>
      <c r="C34" s="102" t="s">
        <v>132</v>
      </c>
      <c r="D34" s="102"/>
      <c r="E34" s="103"/>
    </row>
    <row r="35" spans="2:5" s="8" customFormat="1" ht="16.5" customHeight="1" x14ac:dyDescent="0.25">
      <c r="B35" s="7" t="s">
        <v>24</v>
      </c>
      <c r="C35" s="91" t="s">
        <v>133</v>
      </c>
      <c r="D35" s="91"/>
      <c r="E35" s="92"/>
    </row>
    <row r="36" spans="2:5" s="8" customFormat="1" ht="16.5" customHeight="1" x14ac:dyDescent="0.25">
      <c r="B36" s="7" t="s">
        <v>22</v>
      </c>
      <c r="C36" s="91">
        <v>1006953024</v>
      </c>
      <c r="D36" s="91"/>
      <c r="E36" s="92"/>
    </row>
    <row r="37" spans="2:5" s="8" customFormat="1" ht="16.5" customHeight="1" x14ac:dyDescent="0.25">
      <c r="B37" s="7" t="s">
        <v>0</v>
      </c>
      <c r="C37" s="91" t="s">
        <v>134</v>
      </c>
      <c r="D37" s="91"/>
      <c r="E37" s="92"/>
    </row>
    <row r="38" spans="2:5" s="8" customFormat="1" ht="16.5" customHeight="1" x14ac:dyDescent="0.25">
      <c r="B38" s="7" t="s">
        <v>1</v>
      </c>
      <c r="C38" s="91" t="s">
        <v>135</v>
      </c>
      <c r="D38" s="91"/>
      <c r="E38" s="92"/>
    </row>
    <row r="39" spans="2:5" s="8" customFormat="1" ht="16.5" customHeight="1" x14ac:dyDescent="0.25">
      <c r="B39" s="7" t="s">
        <v>26</v>
      </c>
      <c r="C39" s="91" t="s">
        <v>136</v>
      </c>
      <c r="D39" s="91"/>
      <c r="E39" s="92"/>
    </row>
    <row r="40" spans="2:5" s="8" customFormat="1" ht="16.5" customHeight="1" x14ac:dyDescent="0.25">
      <c r="B40" s="7" t="s">
        <v>25</v>
      </c>
      <c r="C40" s="91" t="s">
        <v>137</v>
      </c>
      <c r="D40" s="91"/>
      <c r="E40" s="92"/>
    </row>
    <row r="41" spans="2:5" s="8" customFormat="1" ht="16.5" customHeight="1" x14ac:dyDescent="0.25">
      <c r="B41" s="7" t="s">
        <v>21</v>
      </c>
      <c r="C41" s="91" t="s">
        <v>138</v>
      </c>
      <c r="D41" s="91"/>
      <c r="E41" s="92"/>
    </row>
    <row r="42" spans="2:5" s="8" customFormat="1" ht="16.5" customHeight="1" x14ac:dyDescent="0.25">
      <c r="B42" s="10" t="s">
        <v>2</v>
      </c>
      <c r="C42" s="91" t="s">
        <v>139</v>
      </c>
      <c r="D42" s="91"/>
      <c r="E42" s="92"/>
    </row>
    <row r="43" spans="2:5" s="8" customFormat="1" ht="16.5" customHeight="1" x14ac:dyDescent="0.25">
      <c r="B43" s="7" t="s">
        <v>18</v>
      </c>
      <c r="C43" s="91" t="s">
        <v>140</v>
      </c>
      <c r="D43" s="91"/>
      <c r="E43" s="92"/>
    </row>
    <row r="44" spans="2:5" s="8" customFormat="1" ht="16.5" customHeight="1" x14ac:dyDescent="0.25">
      <c r="B44" s="7" t="s">
        <v>4</v>
      </c>
      <c r="C44" s="91" t="s">
        <v>120</v>
      </c>
      <c r="D44" s="91"/>
      <c r="E44" s="92"/>
    </row>
    <row r="45" spans="2:5" s="8" customFormat="1" ht="16.5" customHeight="1" x14ac:dyDescent="0.25">
      <c r="B45" s="10" t="s">
        <v>5</v>
      </c>
      <c r="C45" s="91" t="s">
        <v>141</v>
      </c>
      <c r="D45" s="91"/>
      <c r="E45" s="92"/>
    </row>
    <row r="46" spans="2:5" s="8" customFormat="1" ht="16.5" customHeight="1" x14ac:dyDescent="0.25">
      <c r="B46" s="10" t="s">
        <v>6</v>
      </c>
      <c r="C46" s="108" t="s">
        <v>142</v>
      </c>
      <c r="D46" s="91"/>
      <c r="E46" s="92"/>
    </row>
    <row r="47" spans="2:5" s="8" customFormat="1" ht="16.5" customHeight="1" x14ac:dyDescent="0.25">
      <c r="B47" s="7" t="s">
        <v>39</v>
      </c>
      <c r="C47" s="91" t="s">
        <v>143</v>
      </c>
      <c r="D47" s="91"/>
      <c r="E47" s="92"/>
    </row>
    <row r="48" spans="2:5" s="8" customFormat="1" ht="16.5" customHeight="1" x14ac:dyDescent="0.25">
      <c r="B48" s="7" t="s">
        <v>7</v>
      </c>
      <c r="C48" s="108" t="s">
        <v>144</v>
      </c>
      <c r="D48" s="91"/>
      <c r="E48" s="92"/>
    </row>
    <row r="49" spans="2:5" s="8" customFormat="1" ht="62.25" customHeight="1" x14ac:dyDescent="0.25">
      <c r="B49" s="7" t="s">
        <v>43</v>
      </c>
      <c r="C49" s="88" t="s">
        <v>186</v>
      </c>
      <c r="D49" s="89"/>
      <c r="E49" s="90"/>
    </row>
    <row r="50" spans="2:5" s="8" customFormat="1" ht="18.75" customHeight="1" x14ac:dyDescent="0.25">
      <c r="B50" s="7" t="s">
        <v>45</v>
      </c>
      <c r="C50" s="88">
        <v>42</v>
      </c>
      <c r="D50" s="89"/>
      <c r="E50" s="90"/>
    </row>
    <row r="51" spans="2:5" s="8" customFormat="1" ht="61.5" customHeight="1" x14ac:dyDescent="0.25">
      <c r="B51" s="7" t="s">
        <v>99</v>
      </c>
      <c r="C51" s="104" t="s">
        <v>145</v>
      </c>
      <c r="D51" s="105"/>
      <c r="E51" s="106"/>
    </row>
    <row r="52" spans="2:5" s="8" customFormat="1" ht="16.5" customHeight="1" x14ac:dyDescent="0.25">
      <c r="B52" s="93" t="s">
        <v>28</v>
      </c>
      <c r="C52" s="94"/>
      <c r="D52" s="94"/>
      <c r="E52" s="95"/>
    </row>
    <row r="53" spans="2:5" s="8" customFormat="1" ht="16.5" customHeight="1" x14ac:dyDescent="0.25">
      <c r="B53" s="7" t="s">
        <v>34</v>
      </c>
      <c r="C53" s="1"/>
      <c r="D53" s="11" t="s">
        <v>27</v>
      </c>
      <c r="E53" s="2" t="s">
        <v>146</v>
      </c>
    </row>
    <row r="54" spans="2:5" s="8" customFormat="1" ht="16.5" customHeight="1" x14ac:dyDescent="0.25">
      <c r="B54" s="93" t="s">
        <v>29</v>
      </c>
      <c r="C54" s="94"/>
      <c r="D54" s="94"/>
      <c r="E54" s="95"/>
    </row>
    <row r="55" spans="2:5" s="8" customFormat="1" ht="16.5" customHeight="1" x14ac:dyDescent="0.25">
      <c r="B55" s="7" t="s">
        <v>8</v>
      </c>
      <c r="C55" s="3"/>
      <c r="D55" s="11" t="s">
        <v>30</v>
      </c>
      <c r="E55" s="2"/>
    </row>
    <row r="56" spans="2:5" s="8" customFormat="1" ht="16.5" customHeight="1" x14ac:dyDescent="0.25">
      <c r="B56" s="7" t="s">
        <v>10</v>
      </c>
      <c r="C56" s="3"/>
      <c r="D56" s="11" t="s">
        <v>11</v>
      </c>
      <c r="E56" s="2" t="s">
        <v>146</v>
      </c>
    </row>
    <row r="57" spans="2:5" s="8" customFormat="1" ht="16.5" customHeight="1" x14ac:dyDescent="0.25">
      <c r="B57" s="7" t="s">
        <v>31</v>
      </c>
      <c r="C57" s="3"/>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96"/>
      <c r="D59" s="97"/>
      <c r="E59" s="98"/>
    </row>
    <row r="60" spans="2:5" s="8" customFormat="1" ht="9.75" customHeight="1" thickBot="1" x14ac:dyDescent="0.3"/>
    <row r="61" spans="2:5" s="8" customFormat="1" ht="15.75" customHeight="1" thickBot="1" x14ac:dyDescent="0.3">
      <c r="B61" s="120" t="s">
        <v>82</v>
      </c>
      <c r="C61" s="121"/>
      <c r="D61" s="121"/>
      <c r="E61" s="122"/>
    </row>
    <row r="62" spans="2:5" s="8" customFormat="1" ht="27" customHeight="1" x14ac:dyDescent="0.25">
      <c r="B62" s="6" t="s">
        <v>23</v>
      </c>
      <c r="C62" s="102" t="s">
        <v>147</v>
      </c>
      <c r="D62" s="102"/>
      <c r="E62" s="103"/>
    </row>
    <row r="63" spans="2:5" s="8" customFormat="1" ht="16.5" customHeight="1" x14ac:dyDescent="0.25">
      <c r="B63" s="7" t="s">
        <v>24</v>
      </c>
      <c r="C63" s="91" t="s">
        <v>148</v>
      </c>
      <c r="D63" s="91"/>
      <c r="E63" s="92"/>
    </row>
    <row r="64" spans="2:5" s="8" customFormat="1" ht="16.5" customHeight="1" x14ac:dyDescent="0.25">
      <c r="B64" s="7" t="s">
        <v>22</v>
      </c>
      <c r="C64" s="91">
        <v>1010837023</v>
      </c>
      <c r="D64" s="91"/>
      <c r="E64" s="92"/>
    </row>
    <row r="65" spans="2:5" s="8" customFormat="1" ht="16.5" customHeight="1" x14ac:dyDescent="0.25">
      <c r="B65" s="7" t="s">
        <v>0</v>
      </c>
      <c r="C65" s="91" t="s">
        <v>149</v>
      </c>
      <c r="D65" s="91"/>
      <c r="E65" s="92"/>
    </row>
    <row r="66" spans="2:5" s="8" customFormat="1" ht="16.5" customHeight="1" x14ac:dyDescent="0.25">
      <c r="B66" s="7" t="s">
        <v>1</v>
      </c>
      <c r="C66" s="91" t="s">
        <v>150</v>
      </c>
      <c r="D66" s="91"/>
      <c r="E66" s="92"/>
    </row>
    <row r="67" spans="2:5" s="8" customFormat="1" ht="16.5" customHeight="1" x14ac:dyDescent="0.25">
      <c r="B67" s="7" t="s">
        <v>26</v>
      </c>
      <c r="C67" s="91" t="s">
        <v>151</v>
      </c>
      <c r="D67" s="91"/>
      <c r="E67" s="92"/>
    </row>
    <row r="68" spans="2:5" s="8" customFormat="1" ht="16.5" customHeight="1" x14ac:dyDescent="0.25">
      <c r="B68" s="7" t="s">
        <v>25</v>
      </c>
      <c r="C68" s="91" t="s">
        <v>152</v>
      </c>
      <c r="D68" s="91"/>
      <c r="E68" s="92"/>
    </row>
    <row r="69" spans="2:5" s="8" customFormat="1" ht="16.5" customHeight="1" x14ac:dyDescent="0.25">
      <c r="B69" s="7" t="s">
        <v>21</v>
      </c>
      <c r="C69" s="91" t="s">
        <v>188</v>
      </c>
      <c r="D69" s="91"/>
      <c r="E69" s="92"/>
    </row>
    <row r="70" spans="2:5" s="8" customFormat="1" ht="16.5" customHeight="1" x14ac:dyDescent="0.25">
      <c r="B70" s="10" t="s">
        <v>2</v>
      </c>
      <c r="C70" s="91" t="s">
        <v>153</v>
      </c>
      <c r="D70" s="91"/>
      <c r="E70" s="92"/>
    </row>
    <row r="71" spans="2:5" s="8" customFormat="1" ht="16.5" customHeight="1" x14ac:dyDescent="0.25">
      <c r="B71" s="7" t="s">
        <v>18</v>
      </c>
      <c r="C71" s="91" t="s">
        <v>154</v>
      </c>
      <c r="D71" s="91"/>
      <c r="E71" s="92"/>
    </row>
    <row r="72" spans="2:5" s="8" customFormat="1" ht="16.5" customHeight="1" x14ac:dyDescent="0.25">
      <c r="B72" s="7" t="s">
        <v>4</v>
      </c>
      <c r="C72" s="91" t="s">
        <v>120</v>
      </c>
      <c r="D72" s="91"/>
      <c r="E72" s="92"/>
    </row>
    <row r="73" spans="2:5" s="8" customFormat="1" ht="16.5" customHeight="1" x14ac:dyDescent="0.25">
      <c r="B73" s="10" t="s">
        <v>5</v>
      </c>
      <c r="C73" s="91" t="s">
        <v>187</v>
      </c>
      <c r="D73" s="91"/>
      <c r="E73" s="92"/>
    </row>
    <row r="74" spans="2:5" s="8" customFormat="1" ht="16.5" customHeight="1" x14ac:dyDescent="0.25">
      <c r="B74" s="10" t="s">
        <v>6</v>
      </c>
      <c r="C74" s="108" t="s">
        <v>155</v>
      </c>
      <c r="D74" s="91"/>
      <c r="E74" s="92"/>
    </row>
    <row r="75" spans="2:5" s="8" customFormat="1" ht="16.5" customHeight="1" x14ac:dyDescent="0.25">
      <c r="B75" s="7" t="s">
        <v>39</v>
      </c>
      <c r="C75" s="91"/>
      <c r="D75" s="91"/>
      <c r="E75" s="92"/>
    </row>
    <row r="76" spans="2:5" s="8" customFormat="1" ht="16.5" customHeight="1" x14ac:dyDescent="0.25">
      <c r="B76" s="7" t="s">
        <v>7</v>
      </c>
      <c r="C76" s="91"/>
      <c r="D76" s="91"/>
      <c r="E76" s="92"/>
    </row>
    <row r="77" spans="2:5" s="8" customFormat="1" ht="62.25" customHeight="1" x14ac:dyDescent="0.25">
      <c r="B77" s="7" t="s">
        <v>43</v>
      </c>
      <c r="C77" s="88" t="s">
        <v>156</v>
      </c>
      <c r="D77" s="89"/>
      <c r="E77" s="90"/>
    </row>
    <row r="78" spans="2:5" s="8" customFormat="1" ht="66" customHeight="1" x14ac:dyDescent="0.25">
      <c r="B78" s="7" t="s">
        <v>99</v>
      </c>
      <c r="C78" s="104" t="s">
        <v>145</v>
      </c>
      <c r="D78" s="105"/>
      <c r="E78" s="106"/>
    </row>
    <row r="79" spans="2:5" s="8" customFormat="1" ht="16.5" customHeight="1" x14ac:dyDescent="0.25">
      <c r="B79" s="93" t="s">
        <v>28</v>
      </c>
      <c r="C79" s="94"/>
      <c r="D79" s="94"/>
      <c r="E79" s="95"/>
    </row>
    <row r="80" spans="2:5" s="8" customFormat="1" ht="16.5" customHeight="1" x14ac:dyDescent="0.25">
      <c r="B80" s="7" t="s">
        <v>34</v>
      </c>
      <c r="C80" s="85"/>
      <c r="D80" s="11" t="s">
        <v>27</v>
      </c>
      <c r="E80" s="87"/>
    </row>
    <row r="81" spans="2:5" s="8" customFormat="1" ht="16.5" customHeight="1" x14ac:dyDescent="0.25">
      <c r="B81" s="93" t="s">
        <v>29</v>
      </c>
      <c r="C81" s="94"/>
      <c r="D81" s="94"/>
      <c r="E81" s="95"/>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t="s">
        <v>146</v>
      </c>
      <c r="D84" s="11" t="s">
        <v>32</v>
      </c>
      <c r="E84" s="2"/>
    </row>
    <row r="85" spans="2:5" s="8" customFormat="1" ht="16.5" customHeight="1" x14ac:dyDescent="0.25">
      <c r="B85" s="7" t="s">
        <v>9</v>
      </c>
      <c r="C85" s="4"/>
      <c r="D85" s="11" t="s">
        <v>12</v>
      </c>
      <c r="E85" s="5"/>
    </row>
    <row r="86" spans="2:5" s="8" customFormat="1" ht="16.5" customHeight="1" x14ac:dyDescent="0.25">
      <c r="B86" s="44" t="s">
        <v>59</v>
      </c>
      <c r="C86" s="45"/>
      <c r="D86" s="11" t="s">
        <v>58</v>
      </c>
      <c r="E86" s="46"/>
    </row>
    <row r="87" spans="2:5" s="8" customFormat="1" ht="16.5" customHeight="1" thickBot="1" x14ac:dyDescent="0.3">
      <c r="B87" s="12" t="s">
        <v>13</v>
      </c>
      <c r="C87" s="96"/>
      <c r="D87" s="97"/>
      <c r="E87" s="98"/>
    </row>
    <row r="88" spans="2:5" s="8" customFormat="1" ht="16.5" customHeight="1" thickBot="1" x14ac:dyDescent="0.3"/>
    <row r="89" spans="2:5" s="8" customFormat="1" ht="15.75" thickBot="1" x14ac:dyDescent="0.3">
      <c r="B89" s="99" t="s">
        <v>83</v>
      </c>
      <c r="C89" s="100"/>
      <c r="D89" s="100"/>
      <c r="E89" s="101"/>
    </row>
    <row r="90" spans="2:5" s="8" customFormat="1" ht="27" customHeight="1" x14ac:dyDescent="0.25">
      <c r="B90" s="6" t="s">
        <v>23</v>
      </c>
      <c r="C90" s="102"/>
      <c r="D90" s="102"/>
      <c r="E90" s="103"/>
    </row>
    <row r="91" spans="2:5" s="8" customFormat="1" ht="16.5" customHeight="1" x14ac:dyDescent="0.25">
      <c r="B91" s="7" t="s">
        <v>24</v>
      </c>
      <c r="C91" s="91"/>
      <c r="D91" s="91"/>
      <c r="E91" s="92"/>
    </row>
    <row r="92" spans="2:5" s="8" customFormat="1" ht="16.5" customHeight="1" x14ac:dyDescent="0.25">
      <c r="B92" s="7" t="s">
        <v>22</v>
      </c>
      <c r="C92" s="91"/>
      <c r="D92" s="91"/>
      <c r="E92" s="92"/>
    </row>
    <row r="93" spans="2:5" s="8" customFormat="1" ht="16.5" customHeight="1" x14ac:dyDescent="0.25">
      <c r="B93" s="7" t="s">
        <v>0</v>
      </c>
      <c r="C93" s="91"/>
      <c r="D93" s="91"/>
      <c r="E93" s="92"/>
    </row>
    <row r="94" spans="2:5" s="8" customFormat="1" ht="16.5" customHeight="1" x14ac:dyDescent="0.25">
      <c r="B94" s="7" t="s">
        <v>1</v>
      </c>
      <c r="C94" s="91"/>
      <c r="D94" s="91"/>
      <c r="E94" s="92"/>
    </row>
    <row r="95" spans="2:5" s="8" customFormat="1" ht="16.5" customHeight="1" x14ac:dyDescent="0.25">
      <c r="B95" s="7" t="s">
        <v>26</v>
      </c>
      <c r="C95" s="91"/>
      <c r="D95" s="91"/>
      <c r="E95" s="92"/>
    </row>
    <row r="96" spans="2:5" s="8" customFormat="1" ht="16.5" customHeight="1" x14ac:dyDescent="0.25">
      <c r="B96" s="7" t="s">
        <v>25</v>
      </c>
      <c r="C96" s="91"/>
      <c r="D96" s="91"/>
      <c r="E96" s="92"/>
    </row>
    <row r="97" spans="2:5" s="8" customFormat="1" ht="16.5" customHeight="1" x14ac:dyDescent="0.25">
      <c r="B97" s="7" t="s">
        <v>21</v>
      </c>
      <c r="C97" s="91"/>
      <c r="D97" s="91"/>
      <c r="E97" s="92"/>
    </row>
    <row r="98" spans="2:5" s="8" customFormat="1" ht="16.5" customHeight="1" x14ac:dyDescent="0.25">
      <c r="B98" s="10" t="s">
        <v>2</v>
      </c>
      <c r="C98" s="91"/>
      <c r="D98" s="91"/>
      <c r="E98" s="92"/>
    </row>
    <row r="99" spans="2:5" s="8" customFormat="1" ht="16.5" customHeight="1" x14ac:dyDescent="0.25">
      <c r="B99" s="7" t="s">
        <v>18</v>
      </c>
      <c r="C99" s="91"/>
      <c r="D99" s="91"/>
      <c r="E99" s="92"/>
    </row>
    <row r="100" spans="2:5" s="8" customFormat="1" ht="16.5" customHeight="1" x14ac:dyDescent="0.25">
      <c r="B100" s="7" t="s">
        <v>4</v>
      </c>
      <c r="C100" s="91"/>
      <c r="D100" s="91"/>
      <c r="E100" s="92"/>
    </row>
    <row r="101" spans="2:5" s="8" customFormat="1" ht="16.5" customHeight="1" x14ac:dyDescent="0.25">
      <c r="B101" s="10" t="s">
        <v>5</v>
      </c>
      <c r="C101" s="91"/>
      <c r="D101" s="91"/>
      <c r="E101" s="92"/>
    </row>
    <row r="102" spans="2:5" s="8" customFormat="1" ht="16.5" customHeight="1" x14ac:dyDescent="0.25">
      <c r="B102" s="10" t="s">
        <v>6</v>
      </c>
      <c r="C102" s="91"/>
      <c r="D102" s="91"/>
      <c r="E102" s="92"/>
    </row>
    <row r="103" spans="2:5" s="8" customFormat="1" ht="16.5" customHeight="1" x14ac:dyDescent="0.25">
      <c r="B103" s="7" t="s">
        <v>39</v>
      </c>
      <c r="C103" s="91"/>
      <c r="D103" s="91"/>
      <c r="E103" s="92"/>
    </row>
    <row r="104" spans="2:5" s="8" customFormat="1" ht="16.5" customHeight="1" x14ac:dyDescent="0.25">
      <c r="B104" s="7" t="s">
        <v>7</v>
      </c>
      <c r="C104" s="91"/>
      <c r="D104" s="91"/>
      <c r="E104" s="92"/>
    </row>
    <row r="105" spans="2:5" s="8" customFormat="1" ht="62.25" customHeight="1" x14ac:dyDescent="0.25">
      <c r="B105" s="7" t="s">
        <v>43</v>
      </c>
      <c r="C105" s="88"/>
      <c r="D105" s="89"/>
      <c r="E105" s="90"/>
    </row>
    <row r="106" spans="2:5" s="8" customFormat="1" ht="66" customHeight="1" x14ac:dyDescent="0.25">
      <c r="B106" s="7" t="s">
        <v>99</v>
      </c>
      <c r="C106" s="104"/>
      <c r="D106" s="105"/>
      <c r="E106" s="106"/>
    </row>
    <row r="107" spans="2:5" s="8" customFormat="1" ht="16.5" customHeight="1" x14ac:dyDescent="0.25">
      <c r="B107" s="93" t="s">
        <v>28</v>
      </c>
      <c r="C107" s="94"/>
      <c r="D107" s="94"/>
      <c r="E107" s="95"/>
    </row>
    <row r="108" spans="2:5" s="8" customFormat="1" ht="16.5" customHeight="1" x14ac:dyDescent="0.25">
      <c r="B108" s="7" t="s">
        <v>34</v>
      </c>
      <c r="C108" s="1"/>
      <c r="D108" s="11" t="s">
        <v>27</v>
      </c>
      <c r="E108" s="2"/>
    </row>
    <row r="109" spans="2:5" s="8" customFormat="1" ht="16.5" customHeight="1" x14ac:dyDescent="0.25">
      <c r="B109" s="93" t="s">
        <v>29</v>
      </c>
      <c r="C109" s="94"/>
      <c r="D109" s="94"/>
      <c r="E109" s="95"/>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4" t="s">
        <v>59</v>
      </c>
      <c r="C114" s="45"/>
      <c r="D114" s="11" t="s">
        <v>58</v>
      </c>
      <c r="E114" s="46"/>
    </row>
    <row r="115" spans="2:5" s="8" customFormat="1" ht="16.5" customHeight="1" thickBot="1" x14ac:dyDescent="0.3">
      <c r="B115" s="12" t="s">
        <v>13</v>
      </c>
      <c r="C115" s="96"/>
      <c r="D115" s="97"/>
      <c r="E115" s="98"/>
    </row>
    <row r="116" spans="2:5" s="8" customFormat="1" ht="6" customHeight="1" thickBot="1" x14ac:dyDescent="0.3"/>
    <row r="117" spans="2:5" s="8" customFormat="1" ht="15.75" thickBot="1" x14ac:dyDescent="0.3">
      <c r="B117" s="99" t="s">
        <v>84</v>
      </c>
      <c r="C117" s="100"/>
      <c r="D117" s="100"/>
      <c r="E117" s="101"/>
    </row>
    <row r="118" spans="2:5" s="8" customFormat="1" ht="27" customHeight="1" x14ac:dyDescent="0.25">
      <c r="B118" s="6" t="s">
        <v>23</v>
      </c>
      <c r="C118" s="102"/>
      <c r="D118" s="102"/>
      <c r="E118" s="103"/>
    </row>
    <row r="119" spans="2:5" s="8" customFormat="1" ht="16.5" customHeight="1" x14ac:dyDescent="0.25">
      <c r="B119" s="7" t="s">
        <v>24</v>
      </c>
      <c r="C119" s="91"/>
      <c r="D119" s="91"/>
      <c r="E119" s="92"/>
    </row>
    <row r="120" spans="2:5" s="8" customFormat="1" ht="16.5" customHeight="1" x14ac:dyDescent="0.25">
      <c r="B120" s="7" t="s">
        <v>22</v>
      </c>
      <c r="C120" s="91"/>
      <c r="D120" s="91"/>
      <c r="E120" s="92"/>
    </row>
    <row r="121" spans="2:5" s="8" customFormat="1" ht="16.5" customHeight="1" x14ac:dyDescent="0.25">
      <c r="B121" s="7" t="s">
        <v>0</v>
      </c>
      <c r="C121" s="91"/>
      <c r="D121" s="91"/>
      <c r="E121" s="92"/>
    </row>
    <row r="122" spans="2:5" s="8" customFormat="1" ht="16.5" customHeight="1" x14ac:dyDescent="0.25">
      <c r="B122" s="7" t="s">
        <v>1</v>
      </c>
      <c r="C122" s="91"/>
      <c r="D122" s="91"/>
      <c r="E122" s="92"/>
    </row>
    <row r="123" spans="2:5" s="8" customFormat="1" ht="16.5" customHeight="1" x14ac:dyDescent="0.25">
      <c r="B123" s="7" t="s">
        <v>26</v>
      </c>
      <c r="C123" s="91"/>
      <c r="D123" s="91"/>
      <c r="E123" s="92"/>
    </row>
    <row r="124" spans="2:5" s="8" customFormat="1" ht="16.5" customHeight="1" x14ac:dyDescent="0.25">
      <c r="B124" s="7" t="s">
        <v>25</v>
      </c>
      <c r="C124" s="91"/>
      <c r="D124" s="91"/>
      <c r="E124" s="92"/>
    </row>
    <row r="125" spans="2:5" s="8" customFormat="1" ht="16.5" customHeight="1" x14ac:dyDescent="0.25">
      <c r="B125" s="7" t="s">
        <v>21</v>
      </c>
      <c r="C125" s="91"/>
      <c r="D125" s="91"/>
      <c r="E125" s="92"/>
    </row>
    <row r="126" spans="2:5" s="8" customFormat="1" ht="16.5" customHeight="1" x14ac:dyDescent="0.25">
      <c r="B126" s="10" t="s">
        <v>2</v>
      </c>
      <c r="C126" s="91"/>
      <c r="D126" s="91"/>
      <c r="E126" s="92"/>
    </row>
    <row r="127" spans="2:5" s="8" customFormat="1" ht="16.5" customHeight="1" x14ac:dyDescent="0.25">
      <c r="B127" s="7" t="s">
        <v>18</v>
      </c>
      <c r="C127" s="91"/>
      <c r="D127" s="91"/>
      <c r="E127" s="92"/>
    </row>
    <row r="128" spans="2:5" s="8" customFormat="1" ht="16.5" customHeight="1" x14ac:dyDescent="0.25">
      <c r="B128" s="7" t="s">
        <v>4</v>
      </c>
      <c r="C128" s="91"/>
      <c r="D128" s="91"/>
      <c r="E128" s="92"/>
    </row>
    <row r="129" spans="2:5" s="8" customFormat="1" ht="16.5" customHeight="1" x14ac:dyDescent="0.25">
      <c r="B129" s="10" t="s">
        <v>5</v>
      </c>
      <c r="C129" s="91"/>
      <c r="D129" s="91"/>
      <c r="E129" s="92"/>
    </row>
    <row r="130" spans="2:5" s="8" customFormat="1" ht="16.5" customHeight="1" x14ac:dyDescent="0.25">
      <c r="B130" s="10" t="s">
        <v>6</v>
      </c>
      <c r="C130" s="91"/>
      <c r="D130" s="91"/>
      <c r="E130" s="92"/>
    </row>
    <row r="131" spans="2:5" s="8" customFormat="1" ht="16.5" customHeight="1" x14ac:dyDescent="0.25">
      <c r="B131" s="7" t="s">
        <v>39</v>
      </c>
      <c r="C131" s="91"/>
      <c r="D131" s="91"/>
      <c r="E131" s="92"/>
    </row>
    <row r="132" spans="2:5" s="8" customFormat="1" ht="16.5" customHeight="1" x14ac:dyDescent="0.25">
      <c r="B132" s="7" t="s">
        <v>7</v>
      </c>
      <c r="C132" s="91"/>
      <c r="D132" s="91"/>
      <c r="E132" s="92"/>
    </row>
    <row r="133" spans="2:5" s="8" customFormat="1" ht="62.25" customHeight="1" x14ac:dyDescent="0.25">
      <c r="B133" s="7" t="s">
        <v>42</v>
      </c>
      <c r="C133" s="88"/>
      <c r="D133" s="89"/>
      <c r="E133" s="90"/>
    </row>
    <row r="134" spans="2:5" s="8" customFormat="1" ht="65.25" customHeight="1" x14ac:dyDescent="0.25">
      <c r="B134" s="7" t="s">
        <v>99</v>
      </c>
      <c r="C134" s="104"/>
      <c r="D134" s="105"/>
      <c r="E134" s="106"/>
    </row>
    <row r="135" spans="2:5" s="8" customFormat="1" ht="16.5" customHeight="1" x14ac:dyDescent="0.25">
      <c r="B135" s="93" t="s">
        <v>28</v>
      </c>
      <c r="C135" s="94"/>
      <c r="D135" s="94"/>
      <c r="E135" s="95"/>
    </row>
    <row r="136" spans="2:5" s="8" customFormat="1" ht="16.5" customHeight="1" x14ac:dyDescent="0.25">
      <c r="B136" s="7" t="s">
        <v>34</v>
      </c>
      <c r="C136" s="1"/>
      <c r="D136" s="11" t="s">
        <v>27</v>
      </c>
      <c r="E136" s="2"/>
    </row>
    <row r="137" spans="2:5" s="8" customFormat="1" ht="16.5" customHeight="1" x14ac:dyDescent="0.25">
      <c r="B137" s="93" t="s">
        <v>29</v>
      </c>
      <c r="C137" s="94"/>
      <c r="D137" s="94"/>
      <c r="E137" s="95"/>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4" t="s">
        <v>59</v>
      </c>
      <c r="C142" s="45"/>
      <c r="D142" s="11" t="s">
        <v>58</v>
      </c>
      <c r="E142" s="46"/>
    </row>
    <row r="143" spans="2:5" s="8" customFormat="1" ht="16.5" customHeight="1" thickBot="1" x14ac:dyDescent="0.3">
      <c r="B143" s="12" t="s">
        <v>13</v>
      </c>
      <c r="C143" s="96"/>
      <c r="D143" s="97"/>
      <c r="E143" s="98"/>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8" r:id="rId2"/>
    <hyperlink ref="C46" r:id="rId3"/>
    <hyperlink ref="C74" r:id="rId4"/>
  </hyperlinks>
  <pageMargins left="0.70866141732283472" right="0.70866141732283472" top="0.74803149606299213" bottom="0.74803149606299213" header="0.31496062992125984" footer="0.31496062992125984"/>
  <pageSetup paperSize="9" scale="83" fitToHeight="0" orientation="portrait" r:id="rId5"/>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abSelected="1" topLeftCell="A45" zoomScale="80" zoomScaleNormal="80" zoomScaleSheetLayoutView="100" workbookViewId="0">
      <selection activeCell="B46" sqref="B46:E47"/>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26" t="s">
        <v>100</v>
      </c>
      <c r="D2" s="126"/>
      <c r="E2" s="126"/>
    </row>
    <row r="3" spans="2:7" s="8" customFormat="1" ht="20.25" customHeight="1" x14ac:dyDescent="0.25">
      <c r="B3" s="123" t="s">
        <v>60</v>
      </c>
      <c r="C3" s="124"/>
      <c r="D3" s="124" t="s">
        <v>61</v>
      </c>
      <c r="E3" s="125"/>
    </row>
    <row r="4" spans="2:7" s="8" customFormat="1" ht="19.5" customHeight="1" thickBot="1" x14ac:dyDescent="0.3">
      <c r="B4" s="144" t="str">
        <f>'DATOS GENERALES'!C35</f>
        <v>CIPCA</v>
      </c>
      <c r="C4" s="142"/>
      <c r="D4" s="142" t="str">
        <f>'DATOS GENERALES'!C7</f>
        <v>Mercados sostenibles con energía solar en valles y altiplano</v>
      </c>
      <c r="E4" s="143"/>
    </row>
    <row r="5" spans="2:7" s="8" customFormat="1" ht="16.5" customHeight="1" thickBot="1" x14ac:dyDescent="0.3">
      <c r="B5" s="15"/>
    </row>
    <row r="6" spans="2:7" s="8" customFormat="1" ht="15" customHeight="1" x14ac:dyDescent="0.25">
      <c r="B6" s="133" t="s">
        <v>88</v>
      </c>
      <c r="C6" s="134"/>
      <c r="D6" s="134"/>
      <c r="E6" s="135"/>
    </row>
    <row r="7" spans="2:7" s="8" customFormat="1" ht="209.25" customHeight="1" thickBot="1" x14ac:dyDescent="0.3">
      <c r="B7" s="139" t="s">
        <v>189</v>
      </c>
      <c r="C7" s="140"/>
      <c r="D7" s="140"/>
      <c r="E7" s="141"/>
    </row>
    <row r="8" spans="2:7" s="8" customFormat="1" ht="12" customHeight="1" thickBot="1" x14ac:dyDescent="0.3"/>
    <row r="9" spans="2:7" s="8" customFormat="1" x14ac:dyDescent="0.25">
      <c r="B9" s="133" t="s">
        <v>89</v>
      </c>
      <c r="C9" s="134"/>
      <c r="D9" s="134"/>
      <c r="E9" s="135"/>
    </row>
    <row r="10" spans="2:7" s="8" customFormat="1" ht="171" customHeight="1" thickBot="1" x14ac:dyDescent="0.3">
      <c r="B10" s="130" t="s">
        <v>190</v>
      </c>
      <c r="C10" s="131"/>
      <c r="D10" s="131"/>
      <c r="E10" s="132"/>
    </row>
    <row r="11" spans="2:7" s="8" customFormat="1" ht="15.75" customHeight="1" thickBot="1" x14ac:dyDescent="0.3"/>
    <row r="12" spans="2:7" s="8" customFormat="1" x14ac:dyDescent="0.25">
      <c r="B12" s="136" t="s">
        <v>90</v>
      </c>
      <c r="C12" s="137"/>
      <c r="D12" s="137"/>
      <c r="E12" s="138"/>
    </row>
    <row r="13" spans="2:7" s="8" customFormat="1" ht="166.5" customHeight="1" thickBot="1" x14ac:dyDescent="0.3">
      <c r="B13" s="130" t="s">
        <v>191</v>
      </c>
      <c r="C13" s="131"/>
      <c r="D13" s="131"/>
      <c r="E13" s="132"/>
    </row>
    <row r="14" spans="2:7" ht="15" customHeight="1" thickBot="1" x14ac:dyDescent="0.3">
      <c r="B14" s="8"/>
      <c r="C14" s="8"/>
    </row>
    <row r="15" spans="2:7" s="8" customFormat="1" ht="36" customHeight="1" x14ac:dyDescent="0.25">
      <c r="B15" s="136" t="s">
        <v>62</v>
      </c>
      <c r="C15" s="137"/>
      <c r="D15" s="137"/>
      <c r="E15" s="138"/>
      <c r="G15" s="47" t="s">
        <v>64</v>
      </c>
    </row>
    <row r="16" spans="2:7" s="8" customFormat="1" ht="164.25" customHeight="1" thickBot="1" x14ac:dyDescent="0.3">
      <c r="B16" s="130" t="s">
        <v>194</v>
      </c>
      <c r="C16" s="131"/>
      <c r="D16" s="131"/>
      <c r="E16" s="132"/>
      <c r="G16" s="161" t="s">
        <v>195</v>
      </c>
    </row>
    <row r="17" spans="1:7" s="8" customFormat="1" ht="15.75" customHeight="1" thickBot="1" x14ac:dyDescent="0.3"/>
    <row r="18" spans="1:7" s="8" customFormat="1" ht="33" customHeight="1" x14ac:dyDescent="0.25">
      <c r="B18" s="133" t="s">
        <v>63</v>
      </c>
      <c r="C18" s="134"/>
      <c r="D18" s="134"/>
      <c r="E18" s="135"/>
    </row>
    <row r="19" spans="1:7" s="8" customFormat="1" ht="322.5" customHeight="1" thickBot="1" x14ac:dyDescent="0.3">
      <c r="B19" s="130" t="s">
        <v>196</v>
      </c>
      <c r="C19" s="131"/>
      <c r="D19" s="131"/>
      <c r="E19" s="132"/>
    </row>
    <row r="20" spans="1:7" s="8" customFormat="1" ht="17.25" customHeight="1" thickBot="1" x14ac:dyDescent="0.3"/>
    <row r="21" spans="1:7" s="8" customFormat="1" ht="15" customHeight="1" x14ac:dyDescent="0.25">
      <c r="B21" s="136" t="s">
        <v>65</v>
      </c>
      <c r="C21" s="137"/>
      <c r="D21" s="137"/>
      <c r="E21" s="138"/>
    </row>
    <row r="22" spans="1:7" s="8" customFormat="1" ht="338.25" customHeight="1" thickBot="1" x14ac:dyDescent="0.3">
      <c r="B22" s="130" t="s">
        <v>197</v>
      </c>
      <c r="C22" s="131"/>
      <c r="D22" s="131"/>
      <c r="E22" s="132"/>
    </row>
    <row r="23" spans="1:7" ht="15" customHeight="1" thickBot="1" x14ac:dyDescent="0.3">
      <c r="B23" s="8"/>
      <c r="C23" s="8"/>
    </row>
    <row r="24" spans="1:7" s="8" customFormat="1" ht="15" customHeight="1" x14ac:dyDescent="0.25">
      <c r="B24" s="136" t="s">
        <v>66</v>
      </c>
      <c r="C24" s="137"/>
      <c r="D24" s="137"/>
      <c r="E24" s="138"/>
    </row>
    <row r="25" spans="1:7" s="8" customFormat="1" ht="180" customHeight="1" thickBot="1" x14ac:dyDescent="0.3">
      <c r="A25" s="8" t="s">
        <v>37</v>
      </c>
      <c r="B25" s="139" t="s">
        <v>198</v>
      </c>
      <c r="C25" s="140"/>
      <c r="D25" s="140"/>
      <c r="E25" s="141"/>
    </row>
    <row r="26" spans="1:7" s="8" customFormat="1" ht="14.25" customHeight="1" thickBot="1" x14ac:dyDescent="0.3"/>
    <row r="27" spans="1:7" s="8" customFormat="1" ht="15" customHeight="1" x14ac:dyDescent="0.25">
      <c r="B27" s="136" t="s">
        <v>67</v>
      </c>
      <c r="C27" s="137"/>
      <c r="D27" s="137"/>
      <c r="E27" s="138"/>
    </row>
    <row r="28" spans="1:7" s="8" customFormat="1" ht="184.5" customHeight="1" thickBot="1" x14ac:dyDescent="0.3">
      <c r="B28" s="139" t="s">
        <v>112</v>
      </c>
      <c r="C28" s="140"/>
      <c r="D28" s="140"/>
      <c r="E28" s="141"/>
    </row>
    <row r="29" spans="1:7" s="8" customFormat="1" ht="12" customHeight="1" thickBot="1" x14ac:dyDescent="0.3"/>
    <row r="30" spans="1:7" s="8" customFormat="1" ht="33" customHeight="1" x14ac:dyDescent="0.25">
      <c r="B30" s="136" t="s">
        <v>91</v>
      </c>
      <c r="C30" s="137"/>
      <c r="D30" s="137"/>
      <c r="E30" s="138"/>
      <c r="G30" s="47" t="s">
        <v>104</v>
      </c>
    </row>
    <row r="31" spans="1:7" s="8" customFormat="1" ht="221.25" customHeight="1" thickBot="1" x14ac:dyDescent="0.3">
      <c r="B31" s="139" t="s">
        <v>113</v>
      </c>
      <c r="C31" s="140"/>
      <c r="D31" s="140"/>
      <c r="E31" s="141"/>
      <c r="G31" s="48" t="s">
        <v>111</v>
      </c>
    </row>
    <row r="32" spans="1:7" s="8" customFormat="1" ht="15" customHeight="1" thickBot="1" x14ac:dyDescent="0.3"/>
    <row r="33" spans="1:7" s="8" customFormat="1" ht="30" x14ac:dyDescent="0.25">
      <c r="A33" s="8">
        <v>10</v>
      </c>
      <c r="B33" s="133" t="s">
        <v>69</v>
      </c>
      <c r="C33" s="134"/>
      <c r="D33" s="134"/>
      <c r="E33" s="135"/>
      <c r="G33" s="47" t="s">
        <v>68</v>
      </c>
    </row>
    <row r="34" spans="1:7" s="8" customFormat="1" ht="357" customHeight="1" thickBot="1" x14ac:dyDescent="0.3">
      <c r="B34" s="130" t="s">
        <v>119</v>
      </c>
      <c r="C34" s="131"/>
      <c r="D34" s="131"/>
      <c r="E34" s="132"/>
      <c r="G34" s="48"/>
    </row>
    <row r="35" spans="1:7" s="8" customFormat="1" ht="12.75" customHeight="1" thickBot="1" x14ac:dyDescent="0.3"/>
    <row r="36" spans="1:7" s="8" customFormat="1" x14ac:dyDescent="0.25">
      <c r="B36" s="133" t="s">
        <v>106</v>
      </c>
      <c r="C36" s="134"/>
      <c r="D36" s="134"/>
      <c r="E36" s="135"/>
    </row>
    <row r="37" spans="1:7" s="8" customFormat="1" ht="297" customHeight="1" thickBot="1" x14ac:dyDescent="0.3">
      <c r="B37" s="130" t="s">
        <v>199</v>
      </c>
      <c r="C37" s="131"/>
      <c r="D37" s="131"/>
      <c r="E37" s="132"/>
    </row>
    <row r="38" spans="1:7" s="8" customFormat="1" ht="15.75" customHeight="1" thickBot="1" x14ac:dyDescent="0.3"/>
    <row r="39" spans="1:7" s="8" customFormat="1" x14ac:dyDescent="0.25">
      <c r="B39" s="136" t="s">
        <v>107</v>
      </c>
      <c r="C39" s="137"/>
      <c r="D39" s="137"/>
      <c r="E39" s="138"/>
    </row>
    <row r="40" spans="1:7" s="8" customFormat="1" ht="296.25" customHeight="1" thickBot="1" x14ac:dyDescent="0.3">
      <c r="B40" s="130" t="s">
        <v>200</v>
      </c>
      <c r="C40" s="131"/>
      <c r="D40" s="131"/>
      <c r="E40" s="132"/>
    </row>
    <row r="41" spans="1:7" s="8" customFormat="1" ht="16.5" customHeight="1" thickBot="1" x14ac:dyDescent="0.3"/>
    <row r="42" spans="1:7" s="8" customFormat="1" x14ac:dyDescent="0.25">
      <c r="B42" s="136" t="s">
        <v>105</v>
      </c>
      <c r="C42" s="137"/>
      <c r="D42" s="137"/>
      <c r="E42" s="138"/>
    </row>
    <row r="43" spans="1:7" s="8" customFormat="1" ht="327.75" customHeight="1" thickBot="1" x14ac:dyDescent="0.3">
      <c r="B43" s="130" t="s">
        <v>201</v>
      </c>
      <c r="C43" s="131"/>
      <c r="D43" s="131"/>
      <c r="E43" s="132"/>
    </row>
    <row r="44" spans="1:7" s="8" customFormat="1" ht="13.5" customHeight="1" thickBot="1" x14ac:dyDescent="0.3"/>
    <row r="45" spans="1:7" s="8" customFormat="1" ht="15" customHeight="1" x14ac:dyDescent="0.25">
      <c r="B45" s="133" t="s">
        <v>70</v>
      </c>
      <c r="C45" s="134"/>
      <c r="D45" s="134"/>
      <c r="E45" s="135"/>
    </row>
    <row r="46" spans="1:7" s="8" customFormat="1" ht="291.75" customHeight="1" x14ac:dyDescent="0.25">
      <c r="B46" s="127" t="s">
        <v>202</v>
      </c>
      <c r="C46" s="128"/>
      <c r="D46" s="128"/>
      <c r="E46" s="129"/>
    </row>
    <row r="47" spans="1:7" s="8" customFormat="1" ht="291.75" customHeight="1" thickBot="1" x14ac:dyDescent="0.3">
      <c r="B47" s="130"/>
      <c r="C47" s="131"/>
      <c r="D47" s="131"/>
      <c r="E47" s="132"/>
    </row>
    <row r="48" spans="1:7" s="8" customFormat="1" ht="12" customHeight="1" thickBot="1" x14ac:dyDescent="0.3"/>
    <row r="49" spans="2:5" s="8" customFormat="1" x14ac:dyDescent="0.25">
      <c r="B49" s="133" t="s">
        <v>71</v>
      </c>
      <c r="C49" s="134"/>
      <c r="D49" s="134"/>
      <c r="E49" s="135"/>
    </row>
    <row r="50" spans="2:5" s="8" customFormat="1" x14ac:dyDescent="0.25">
      <c r="B50" s="61" t="s">
        <v>35</v>
      </c>
      <c r="C50" s="82" t="s">
        <v>36</v>
      </c>
      <c r="D50" s="82" t="s">
        <v>72</v>
      </c>
      <c r="E50" s="83" t="s">
        <v>38</v>
      </c>
    </row>
    <row r="51" spans="2:5" s="8" customFormat="1" ht="46.5" customHeight="1" x14ac:dyDescent="0.25">
      <c r="B51" s="62" t="s">
        <v>114</v>
      </c>
      <c r="C51" s="63">
        <v>5</v>
      </c>
      <c r="D51" s="63">
        <v>2</v>
      </c>
      <c r="E51" s="64" t="s">
        <v>115</v>
      </c>
    </row>
    <row r="52" spans="2:5" s="8" customFormat="1" ht="46.5" customHeight="1" x14ac:dyDescent="0.25">
      <c r="B52" s="62" t="s">
        <v>108</v>
      </c>
      <c r="C52" s="63">
        <v>6</v>
      </c>
      <c r="D52" s="63">
        <v>5</v>
      </c>
      <c r="E52" s="64" t="s">
        <v>117</v>
      </c>
    </row>
    <row r="53" spans="2:5" s="8" customFormat="1" ht="46.5" customHeight="1" x14ac:dyDescent="0.25">
      <c r="B53" s="62" t="s">
        <v>109</v>
      </c>
      <c r="C53" s="63">
        <v>3</v>
      </c>
      <c r="D53" s="63">
        <v>2</v>
      </c>
      <c r="E53" s="64" t="s">
        <v>116</v>
      </c>
    </row>
    <row r="54" spans="2:5" s="8" customFormat="1" ht="46.5" customHeight="1" x14ac:dyDescent="0.25">
      <c r="B54" s="62" t="s">
        <v>110</v>
      </c>
      <c r="C54" s="63">
        <v>5</v>
      </c>
      <c r="D54" s="63">
        <v>4</v>
      </c>
      <c r="E54" s="64" t="s">
        <v>118</v>
      </c>
    </row>
    <row r="55" spans="2:5" s="8" customFormat="1" ht="46.5" customHeight="1" x14ac:dyDescent="0.25">
      <c r="B55" s="62"/>
      <c r="C55" s="63"/>
      <c r="D55" s="63"/>
      <c r="E55" s="64"/>
    </row>
    <row r="56" spans="2:5" s="8" customFormat="1" ht="46.5" customHeight="1" x14ac:dyDescent="0.25">
      <c r="B56" s="62"/>
      <c r="C56" s="63"/>
      <c r="D56" s="63"/>
      <c r="E56" s="64"/>
    </row>
    <row r="57" spans="2:5" s="8" customFormat="1" ht="46.5" customHeight="1" x14ac:dyDescent="0.25">
      <c r="B57" s="62"/>
      <c r="C57" s="63"/>
      <c r="D57" s="63"/>
      <c r="E57" s="64"/>
    </row>
    <row r="58" spans="2:5" s="8" customFormat="1" ht="46.5" customHeight="1" x14ac:dyDescent="0.25">
      <c r="B58" s="62"/>
      <c r="C58" s="63"/>
      <c r="D58" s="63"/>
      <c r="E58" s="64"/>
    </row>
    <row r="59" spans="2:5" s="8" customFormat="1" ht="46.5" customHeight="1" x14ac:dyDescent="0.25">
      <c r="B59" s="62"/>
      <c r="C59" s="63"/>
      <c r="D59" s="63"/>
      <c r="E59" s="64"/>
    </row>
    <row r="60" spans="2:5" s="8" customFormat="1" ht="46.5" customHeight="1" thickBot="1" x14ac:dyDescent="0.3">
      <c r="B60" s="65"/>
      <c r="C60" s="66"/>
      <c r="D60" s="66"/>
      <c r="E60" s="67"/>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hyperlinks>
    <hyperlink ref="G16" r:id="rId1"/>
  </hyperlinks>
  <pageMargins left="0.7" right="0.7" top="0.75" bottom="0.75" header="0.3" footer="0.3"/>
  <pageSetup paperSize="9" scale="54" fitToHeight="0" orientation="portrait" r:id="rId2"/>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opLeftCell="A3" zoomScale="80" zoomScaleNormal="80" zoomScaleSheetLayoutView="100" workbookViewId="0">
      <selection activeCell="B14" sqref="B14"/>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07" t="s">
        <v>101</v>
      </c>
      <c r="C2" s="107"/>
      <c r="D2" s="107"/>
      <c r="E2" s="107"/>
      <c r="F2" s="107"/>
      <c r="G2" s="107"/>
      <c r="H2" s="107"/>
      <c r="I2" s="107"/>
      <c r="J2" s="107"/>
      <c r="K2" s="107"/>
    </row>
    <row r="3" spans="2:13" s="8" customFormat="1" ht="15.75" thickBot="1" x14ac:dyDescent="0.3"/>
    <row r="4" spans="2:13" ht="60" customHeight="1" x14ac:dyDescent="0.25">
      <c r="B4" s="147" t="s">
        <v>53</v>
      </c>
      <c r="C4" s="147" t="s">
        <v>74</v>
      </c>
      <c r="D4" s="151" t="s">
        <v>93</v>
      </c>
      <c r="E4" s="153" t="s">
        <v>94</v>
      </c>
      <c r="F4" s="155" t="s">
        <v>95</v>
      </c>
      <c r="G4" s="156"/>
      <c r="H4" s="145" t="s">
        <v>96</v>
      </c>
      <c r="I4" s="146"/>
      <c r="J4" s="157" t="s">
        <v>98</v>
      </c>
      <c r="K4" s="158"/>
      <c r="L4" s="8"/>
      <c r="M4" s="21" t="s">
        <v>47</v>
      </c>
    </row>
    <row r="5" spans="2:13" ht="30.75" thickBot="1" x14ac:dyDescent="0.3">
      <c r="B5" s="148"/>
      <c r="C5" s="148"/>
      <c r="D5" s="152"/>
      <c r="E5" s="154"/>
      <c r="F5" s="50" t="s">
        <v>48</v>
      </c>
      <c r="G5" s="51" t="s">
        <v>49</v>
      </c>
      <c r="H5" s="51" t="s">
        <v>48</v>
      </c>
      <c r="I5" s="52" t="s">
        <v>49</v>
      </c>
      <c r="J5" s="34" t="s">
        <v>48</v>
      </c>
      <c r="K5" s="35" t="s">
        <v>49</v>
      </c>
      <c r="L5" s="8"/>
      <c r="M5" s="22"/>
    </row>
    <row r="6" spans="2:13" ht="21" customHeight="1" x14ac:dyDescent="0.25">
      <c r="B6" s="78" t="s">
        <v>180</v>
      </c>
      <c r="C6" s="78" t="s">
        <v>157</v>
      </c>
      <c r="D6" s="28">
        <f t="shared" ref="D6" si="0">E6+J6+K6</f>
        <v>12000</v>
      </c>
      <c r="E6" s="40">
        <v>12000</v>
      </c>
      <c r="F6" s="32"/>
      <c r="G6" s="24"/>
      <c r="H6" s="24"/>
      <c r="I6" s="25"/>
      <c r="J6" s="68">
        <f t="shared" ref="J6" si="1">F6+H6</f>
        <v>0</v>
      </c>
      <c r="K6" s="69">
        <f t="shared" ref="K6" si="2">G6+I6</f>
        <v>0</v>
      </c>
      <c r="L6" s="8"/>
      <c r="M6" s="23" t="str">
        <f>IF(D6=(E6+F6+G6+H6+I6),"OK","ERROR")</f>
        <v>OK</v>
      </c>
    </row>
    <row r="7" spans="2:13" x14ac:dyDescent="0.25">
      <c r="B7" s="78" t="s">
        <v>159</v>
      </c>
      <c r="C7" s="78" t="s">
        <v>158</v>
      </c>
      <c r="D7" s="29">
        <f>E7+J7+K7</f>
        <v>134000</v>
      </c>
      <c r="E7" s="41">
        <v>64000</v>
      </c>
      <c r="F7" s="33">
        <v>60000</v>
      </c>
      <c r="G7" s="26"/>
      <c r="H7" s="26"/>
      <c r="I7" s="27">
        <v>10000</v>
      </c>
      <c r="J7" s="70">
        <f>F7+H7</f>
        <v>60000</v>
      </c>
      <c r="K7" s="71">
        <f>G7+I7</f>
        <v>10000</v>
      </c>
      <c r="L7" s="8"/>
      <c r="M7" s="23" t="str">
        <f>IF(D7=(E7+F7+G7+H7+I7),"OK","ERROR")</f>
        <v>OK</v>
      </c>
    </row>
    <row r="8" spans="2:13" x14ac:dyDescent="0.25">
      <c r="B8" s="78" t="s">
        <v>161</v>
      </c>
      <c r="C8" s="78" t="s">
        <v>160</v>
      </c>
      <c r="D8" s="29">
        <f t="shared" ref="D8:D19" si="3">E8+J8+K8</f>
        <v>8000</v>
      </c>
      <c r="E8" s="41">
        <v>8000</v>
      </c>
      <c r="F8" s="33"/>
      <c r="G8" s="26"/>
      <c r="H8" s="26"/>
      <c r="I8" s="27"/>
      <c r="J8" s="70">
        <f t="shared" ref="J8:J19" si="4">F8+H8</f>
        <v>0</v>
      </c>
      <c r="K8" s="71">
        <f t="shared" ref="K8:K19" si="5">G8+I8</f>
        <v>0</v>
      </c>
      <c r="L8" s="8"/>
      <c r="M8" s="23" t="str">
        <f t="shared" ref="M8:M20" si="6">IF(D8=(E8+F8+G8+H8+I8),"OK","ERROR")</f>
        <v>OK</v>
      </c>
    </row>
    <row r="9" spans="2:13" x14ac:dyDescent="0.25">
      <c r="B9" s="78" t="s">
        <v>163</v>
      </c>
      <c r="C9" s="79" t="s">
        <v>162</v>
      </c>
      <c r="D9" s="29">
        <f t="shared" si="3"/>
        <v>8000</v>
      </c>
      <c r="E9" s="41">
        <v>8000</v>
      </c>
      <c r="F9" s="33"/>
      <c r="G9" s="26"/>
      <c r="H9" s="26"/>
      <c r="I9" s="27"/>
      <c r="J9" s="70">
        <f t="shared" si="4"/>
        <v>0</v>
      </c>
      <c r="K9" s="71">
        <f t="shared" si="5"/>
        <v>0</v>
      </c>
      <c r="L9" s="8"/>
      <c r="M9" s="23" t="str">
        <f t="shared" si="6"/>
        <v>OK</v>
      </c>
    </row>
    <row r="10" spans="2:13" x14ac:dyDescent="0.25">
      <c r="B10" s="78" t="s">
        <v>193</v>
      </c>
      <c r="C10" s="79" t="s">
        <v>164</v>
      </c>
      <c r="D10" s="29">
        <f t="shared" si="3"/>
        <v>12000</v>
      </c>
      <c r="E10" s="41">
        <v>4000</v>
      </c>
      <c r="F10" s="33">
        <v>8000</v>
      </c>
      <c r="G10" s="26"/>
      <c r="H10" s="26"/>
      <c r="I10" s="27"/>
      <c r="J10" s="70">
        <f t="shared" si="4"/>
        <v>8000</v>
      </c>
      <c r="K10" s="71">
        <f t="shared" si="5"/>
        <v>0</v>
      </c>
      <c r="L10" s="8"/>
      <c r="M10" s="23" t="str">
        <f t="shared" si="6"/>
        <v>OK</v>
      </c>
    </row>
    <row r="11" spans="2:13" x14ac:dyDescent="0.25">
      <c r="B11" s="78" t="s">
        <v>166</v>
      </c>
      <c r="C11" s="79" t="s">
        <v>165</v>
      </c>
      <c r="D11" s="29">
        <f t="shared" si="3"/>
        <v>115000</v>
      </c>
      <c r="E11" s="41">
        <v>90000</v>
      </c>
      <c r="F11" s="33">
        <v>10000</v>
      </c>
      <c r="G11" s="26">
        <v>15000</v>
      </c>
      <c r="H11" s="26"/>
      <c r="I11" s="27"/>
      <c r="J11" s="70">
        <f t="shared" si="4"/>
        <v>10000</v>
      </c>
      <c r="K11" s="71">
        <f t="shared" si="5"/>
        <v>15000</v>
      </c>
      <c r="L11" s="8"/>
      <c r="M11" s="23" t="str">
        <f t="shared" si="6"/>
        <v>OK</v>
      </c>
    </row>
    <row r="12" spans="2:13" x14ac:dyDescent="0.25">
      <c r="B12" s="78" t="s">
        <v>168</v>
      </c>
      <c r="C12" s="79" t="s">
        <v>167</v>
      </c>
      <c r="D12" s="29">
        <f t="shared" si="3"/>
        <v>33000</v>
      </c>
      <c r="E12" s="41">
        <v>4000</v>
      </c>
      <c r="F12" s="33">
        <v>15000</v>
      </c>
      <c r="G12" s="26"/>
      <c r="H12" s="26">
        <v>14000</v>
      </c>
      <c r="I12" s="27"/>
      <c r="J12" s="70">
        <f t="shared" si="4"/>
        <v>29000</v>
      </c>
      <c r="K12" s="71">
        <f t="shared" si="5"/>
        <v>0</v>
      </c>
      <c r="L12" s="8"/>
      <c r="M12" s="23" t="str">
        <f t="shared" si="6"/>
        <v>OK</v>
      </c>
    </row>
    <row r="13" spans="2:13" x14ac:dyDescent="0.25">
      <c r="B13" s="78" t="s">
        <v>170</v>
      </c>
      <c r="C13" s="79" t="s">
        <v>169</v>
      </c>
      <c r="D13" s="29">
        <f t="shared" si="3"/>
        <v>8000</v>
      </c>
      <c r="E13" s="41">
        <v>6000</v>
      </c>
      <c r="F13" s="33">
        <v>2000</v>
      </c>
      <c r="G13" s="26"/>
      <c r="H13" s="26"/>
      <c r="I13" s="27"/>
      <c r="J13" s="70">
        <f t="shared" si="4"/>
        <v>2000</v>
      </c>
      <c r="K13" s="71">
        <f t="shared" si="5"/>
        <v>0</v>
      </c>
      <c r="L13" s="8"/>
      <c r="M13" s="23" t="str">
        <f t="shared" si="6"/>
        <v>OK</v>
      </c>
    </row>
    <row r="14" spans="2:13" x14ac:dyDescent="0.25">
      <c r="B14" s="78" t="s">
        <v>172</v>
      </c>
      <c r="C14" s="79" t="s">
        <v>171</v>
      </c>
      <c r="D14" s="29">
        <f t="shared" si="3"/>
        <v>23000</v>
      </c>
      <c r="E14" s="41">
        <v>8000</v>
      </c>
      <c r="F14" s="33">
        <v>15000</v>
      </c>
      <c r="G14" s="26"/>
      <c r="H14" s="26"/>
      <c r="I14" s="27"/>
      <c r="J14" s="70">
        <f t="shared" si="4"/>
        <v>15000</v>
      </c>
      <c r="K14" s="71">
        <f t="shared" si="5"/>
        <v>0</v>
      </c>
      <c r="L14" s="8"/>
      <c r="M14" s="23" t="str">
        <f t="shared" si="6"/>
        <v>OK</v>
      </c>
    </row>
    <row r="15" spans="2:13" x14ac:dyDescent="0.25">
      <c r="B15" s="78" t="s">
        <v>174</v>
      </c>
      <c r="C15" s="79" t="s">
        <v>173</v>
      </c>
      <c r="D15" s="29">
        <f t="shared" si="3"/>
        <v>13000</v>
      </c>
      <c r="E15" s="41"/>
      <c r="F15" s="33"/>
      <c r="G15" s="26">
        <v>8000</v>
      </c>
      <c r="H15" s="26"/>
      <c r="I15" s="27">
        <v>5000</v>
      </c>
      <c r="J15" s="70">
        <f t="shared" si="4"/>
        <v>0</v>
      </c>
      <c r="K15" s="71">
        <f t="shared" si="5"/>
        <v>13000</v>
      </c>
      <c r="L15" s="8"/>
      <c r="M15" s="23" t="str">
        <f t="shared" si="6"/>
        <v>OK</v>
      </c>
    </row>
    <row r="16" spans="2:13" x14ac:dyDescent="0.25">
      <c r="B16" s="78" t="s">
        <v>176</v>
      </c>
      <c r="C16" s="79" t="s">
        <v>175</v>
      </c>
      <c r="D16" s="29">
        <f t="shared" si="3"/>
        <v>16000</v>
      </c>
      <c r="E16" s="41"/>
      <c r="F16" s="33"/>
      <c r="G16" s="26">
        <v>16000</v>
      </c>
      <c r="H16" s="26"/>
      <c r="I16" s="27"/>
      <c r="J16" s="70">
        <f t="shared" si="4"/>
        <v>0</v>
      </c>
      <c r="K16" s="71">
        <f t="shared" si="5"/>
        <v>16000</v>
      </c>
      <c r="L16" s="8"/>
      <c r="M16" s="23" t="str">
        <f t="shared" si="6"/>
        <v>OK</v>
      </c>
    </row>
    <row r="17" spans="2:13" x14ac:dyDescent="0.25">
      <c r="B17" s="78" t="s">
        <v>178</v>
      </c>
      <c r="C17" s="79" t="s">
        <v>177</v>
      </c>
      <c r="D17" s="29">
        <f t="shared" si="3"/>
        <v>10000</v>
      </c>
      <c r="E17" s="41"/>
      <c r="F17" s="33"/>
      <c r="G17" s="26">
        <v>10000</v>
      </c>
      <c r="H17" s="26"/>
      <c r="I17" s="27"/>
      <c r="J17" s="70">
        <f t="shared" si="4"/>
        <v>0</v>
      </c>
      <c r="K17" s="71">
        <f t="shared" si="5"/>
        <v>10000</v>
      </c>
      <c r="L17" s="8"/>
      <c r="M17" s="23" t="str">
        <f t="shared" si="6"/>
        <v>OK</v>
      </c>
    </row>
    <row r="18" spans="2:13" x14ac:dyDescent="0.25">
      <c r="B18" s="78" t="s">
        <v>192</v>
      </c>
      <c r="C18" s="79" t="s">
        <v>179</v>
      </c>
      <c r="D18" s="29">
        <f t="shared" si="3"/>
        <v>16000</v>
      </c>
      <c r="E18" s="41"/>
      <c r="F18" s="33"/>
      <c r="G18" s="26">
        <v>14000</v>
      </c>
      <c r="H18" s="26"/>
      <c r="I18" s="27">
        <v>2000</v>
      </c>
      <c r="J18" s="70">
        <f t="shared" si="4"/>
        <v>0</v>
      </c>
      <c r="K18" s="71">
        <f t="shared" si="5"/>
        <v>16000</v>
      </c>
      <c r="L18" s="8"/>
      <c r="M18" s="23" t="str">
        <f t="shared" si="6"/>
        <v>OK</v>
      </c>
    </row>
    <row r="19" spans="2:13" ht="15.75" thickBot="1" x14ac:dyDescent="0.3">
      <c r="B19" s="80"/>
      <c r="C19" s="81"/>
      <c r="D19" s="30">
        <f t="shared" si="3"/>
        <v>0</v>
      </c>
      <c r="E19" s="41"/>
      <c r="F19" s="33"/>
      <c r="G19" s="26"/>
      <c r="H19" s="26"/>
      <c r="I19" s="27"/>
      <c r="J19" s="70">
        <f t="shared" si="4"/>
        <v>0</v>
      </c>
      <c r="K19" s="71">
        <f t="shared" si="5"/>
        <v>0</v>
      </c>
      <c r="L19" s="8"/>
      <c r="M19" s="23" t="str">
        <f t="shared" si="6"/>
        <v>OK</v>
      </c>
    </row>
    <row r="20" spans="2:13" ht="15.75" thickBot="1" x14ac:dyDescent="0.3">
      <c r="B20" s="149" t="s">
        <v>55</v>
      </c>
      <c r="C20" s="150"/>
      <c r="D20" s="31">
        <f>SUM(D6:D19)</f>
        <v>408000</v>
      </c>
      <c r="E20" s="53">
        <f>ROUND(SUM(E6:E19),0)</f>
        <v>204000</v>
      </c>
      <c r="F20" s="54">
        <f t="shared" ref="F20:K20" si="7">ROUND(SUM(F6:F19),0)</f>
        <v>110000</v>
      </c>
      <c r="G20" s="55">
        <f t="shared" si="7"/>
        <v>63000</v>
      </c>
      <c r="H20" s="55">
        <f t="shared" si="7"/>
        <v>14000</v>
      </c>
      <c r="I20" s="56">
        <f t="shared" si="7"/>
        <v>17000</v>
      </c>
      <c r="J20" s="36">
        <f t="shared" si="7"/>
        <v>124000</v>
      </c>
      <c r="K20" s="37">
        <f t="shared" si="7"/>
        <v>80000</v>
      </c>
      <c r="L20" s="8"/>
      <c r="M20" s="23" t="str">
        <f t="shared" si="6"/>
        <v>OK</v>
      </c>
    </row>
    <row r="21" spans="2:13" ht="15.75" thickBot="1" x14ac:dyDescent="0.3">
      <c r="B21" s="149" t="s">
        <v>50</v>
      </c>
      <c r="C21" s="150"/>
      <c r="D21" s="49">
        <v>1</v>
      </c>
      <c r="E21" s="57">
        <f>E20/$D$20</f>
        <v>0.5</v>
      </c>
      <c r="F21" s="58">
        <f t="shared" ref="F21:K21" si="8">F20/$D$20</f>
        <v>0.26960784313725489</v>
      </c>
      <c r="G21" s="59">
        <f t="shared" si="8"/>
        <v>0.15441176470588236</v>
      </c>
      <c r="H21" s="59">
        <f t="shared" ref="H21:I21" si="9">H20/$D$20</f>
        <v>3.4313725490196081E-2</v>
      </c>
      <c r="I21" s="60">
        <f t="shared" si="9"/>
        <v>4.1666666666666664E-2</v>
      </c>
      <c r="J21" s="38">
        <f t="shared" si="8"/>
        <v>0.30392156862745096</v>
      </c>
      <c r="K21" s="39">
        <f t="shared" si="8"/>
        <v>0.19607843137254902</v>
      </c>
      <c r="L21" s="8"/>
      <c r="M21" s="22"/>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60" t="s">
        <v>54</v>
      </c>
      <c r="C24" s="160"/>
      <c r="D24" s="160"/>
      <c r="E24" s="160"/>
      <c r="F24" s="160"/>
      <c r="G24" s="160"/>
      <c r="H24" s="72"/>
      <c r="I24" s="72"/>
      <c r="J24" s="72"/>
      <c r="K24" s="72"/>
      <c r="L24" s="8"/>
      <c r="M24" s="8"/>
    </row>
    <row r="25" spans="2:13" ht="15.75" customHeight="1" x14ac:dyDescent="0.25">
      <c r="B25" s="159" t="s">
        <v>102</v>
      </c>
      <c r="C25" s="159"/>
      <c r="D25" s="159"/>
      <c r="E25" s="159"/>
      <c r="F25" s="159"/>
      <c r="G25" s="42" t="str">
        <f>IF(E20&gt;=100000,"OK","ERROR")</f>
        <v>OK</v>
      </c>
      <c r="H25" s="72"/>
      <c r="I25" s="72"/>
      <c r="J25" s="72"/>
      <c r="K25" s="72"/>
      <c r="L25" s="8"/>
      <c r="M25" s="8"/>
    </row>
    <row r="26" spans="2:13" ht="15.75" customHeight="1" x14ac:dyDescent="0.25">
      <c r="B26" s="159" t="s">
        <v>103</v>
      </c>
      <c r="C26" s="159"/>
      <c r="D26" s="159"/>
      <c r="E26" s="159"/>
      <c r="F26" s="159"/>
      <c r="G26" s="42" t="str">
        <f>IF(E20&lt;=250000,"OK","ERROR")</f>
        <v>OK</v>
      </c>
      <c r="H26" s="72"/>
      <c r="I26" s="72"/>
      <c r="J26" s="72"/>
      <c r="K26" s="72"/>
      <c r="L26" s="8"/>
      <c r="M26" s="8"/>
    </row>
    <row r="27" spans="2:13" ht="15.75" customHeight="1" x14ac:dyDescent="0.25">
      <c r="B27" s="159" t="s">
        <v>75</v>
      </c>
      <c r="C27" s="159"/>
      <c r="D27" s="159"/>
      <c r="E27" s="159"/>
      <c r="F27" s="159"/>
      <c r="G27" s="42" t="str">
        <f>IF(E20&lt;=(D20/2),"OK","ERROR")</f>
        <v>OK</v>
      </c>
      <c r="H27" s="72"/>
      <c r="I27" s="72"/>
      <c r="J27" s="72"/>
      <c r="K27" s="72"/>
      <c r="L27" s="8"/>
      <c r="M27" s="8"/>
    </row>
    <row r="28" spans="2:13" ht="15.75" customHeight="1" x14ac:dyDescent="0.25">
      <c r="B28" s="159" t="s">
        <v>97</v>
      </c>
      <c r="C28" s="159"/>
      <c r="D28" s="159"/>
      <c r="E28" s="159"/>
      <c r="F28" s="159"/>
      <c r="G28" s="42" t="str">
        <f>IF(K20&lt;=(E20*0.4),"OK","ERROR")</f>
        <v>OK</v>
      </c>
      <c r="H28" s="72"/>
      <c r="I28" s="72"/>
      <c r="J28" s="72"/>
      <c r="K28" s="72"/>
      <c r="L28" s="8"/>
      <c r="M28" s="8"/>
    </row>
    <row r="29" spans="2:13" s="8" customFormat="1" x14ac:dyDescent="0.25"/>
    <row r="30" spans="2:13" s="8" customFormat="1" x14ac:dyDescent="0.25">
      <c r="I30" s="73"/>
    </row>
    <row r="31" spans="2:13" s="8" customFormat="1" x14ac:dyDescent="0.25">
      <c r="G31" s="42"/>
    </row>
    <row r="32" spans="2:13" s="8" customFormat="1" x14ac:dyDescent="0.25"/>
    <row r="33" spans="2:2" s="8" customFormat="1" x14ac:dyDescent="0.25"/>
    <row r="34" spans="2:2" s="8" customFormat="1" x14ac:dyDescent="0.25">
      <c r="B34" s="74"/>
    </row>
    <row r="35" spans="2:2" s="8" customFormat="1" x14ac:dyDescent="0.25">
      <c r="B35" s="75"/>
    </row>
    <row r="36" spans="2:2" s="8" customFormat="1" x14ac:dyDescent="0.25">
      <c r="B36" s="74"/>
    </row>
    <row r="37" spans="2:2" s="8" customFormat="1" x14ac:dyDescent="0.25">
      <c r="B37" s="76"/>
    </row>
    <row r="38" spans="2:2" s="8" customFormat="1" x14ac:dyDescent="0.25"/>
    <row r="39" spans="2:2" s="8" customFormat="1" x14ac:dyDescent="0.25"/>
    <row r="40" spans="2:2" s="8" customFormat="1" x14ac:dyDescent="0.25">
      <c r="B40" s="77"/>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Gonzalo</cp:lastModifiedBy>
  <cp:lastPrinted>2014-10-30T03:03:18Z</cp:lastPrinted>
  <dcterms:created xsi:type="dcterms:W3CDTF">2012-07-06T03:08:38Z</dcterms:created>
  <dcterms:modified xsi:type="dcterms:W3CDTF">2015-01-29T19:49:13Z</dcterms:modified>
</cp:coreProperties>
</file>