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birbuet\Documents\Juan Cristóbal\Proyectos CPTS\2015\IICA\Proyecto\"/>
    </mc:Choice>
  </mc:AlternateContent>
  <bookViews>
    <workbookView xWindow="0" yWindow="0" windowWidth="15345" windowHeight="4350"/>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workbook>
</file>

<file path=xl/calcChain.xml><?xml version="1.0" encoding="utf-8"?>
<calcChain xmlns="http://schemas.openxmlformats.org/spreadsheetml/2006/main">
  <c r="I20" i="8" l="1"/>
  <c r="H20" i="8"/>
  <c r="G20" i="8"/>
  <c r="F20" i="8"/>
  <c r="E20" i="8"/>
  <c r="G26" i="8" s="1"/>
  <c r="M15" i="8"/>
  <c r="K19" i="8"/>
  <c r="J19" i="8"/>
  <c r="D19" i="8" s="1"/>
  <c r="M19" i="8" s="1"/>
  <c r="K18" i="8"/>
  <c r="D18" i="8" s="1"/>
  <c r="M18" i="8" s="1"/>
  <c r="J18" i="8"/>
  <c r="K17" i="8"/>
  <c r="J17" i="8"/>
  <c r="D17" i="8" s="1"/>
  <c r="M17" i="8" s="1"/>
  <c r="K16" i="8"/>
  <c r="J16" i="8"/>
  <c r="K15" i="8"/>
  <c r="J15" i="8"/>
  <c r="D15" i="8" s="1"/>
  <c r="K14" i="8"/>
  <c r="D14" i="8" s="1"/>
  <c r="M14" i="8" s="1"/>
  <c r="J14" i="8"/>
  <c r="K13" i="8"/>
  <c r="J13" i="8"/>
  <c r="K12" i="8"/>
  <c r="J12" i="8"/>
  <c r="K11" i="8"/>
  <c r="J11" i="8"/>
  <c r="D11" i="8" s="1"/>
  <c r="M11" i="8" s="1"/>
  <c r="K10" i="8"/>
  <c r="J10" i="8"/>
  <c r="K9" i="8"/>
  <c r="J9" i="8"/>
  <c r="D9" i="8" s="1"/>
  <c r="M9" i="8" s="1"/>
  <c r="K8" i="8"/>
  <c r="J8" i="8"/>
  <c r="K6" i="8"/>
  <c r="J6" i="8"/>
  <c r="D6" i="8" s="1"/>
  <c r="M6" i="8" s="1"/>
  <c r="K7" i="8"/>
  <c r="J7" i="8"/>
  <c r="D10" i="8" l="1"/>
  <c r="M10" i="8" s="1"/>
  <c r="D8" i="8"/>
  <c r="M8" i="8" s="1"/>
  <c r="D13" i="8"/>
  <c r="M13" i="8" s="1"/>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<sst xmlns="http://schemas.openxmlformats.org/spreadsheetml/2006/main" count="304" uniqueCount="186">
  <si>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</si>
  <si>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</si>
  <si>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</si>
  <si>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</si>
  <si>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</si>
  <si>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</si>
  <si>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</si>
  <si>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</si>
  <si>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</si>
  <si>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</si>
  <si>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</si>
  <si>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</si>
  <si>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</si>
  <si>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</si>
  <si>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</si>
  <si>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</si>
  <si>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</si>
  <si>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</si>
  <si>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</si>
  <si>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</si>
  <si>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</si>
  <si>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</si>
  <si>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</si>
  <si>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</si>
  <si>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</si>
  <si>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</si>
  <si>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</si>
  <si>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</si>
  <si>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</si>
  <si>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</si>
  <si>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</si>
  <si>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</si>
  <si>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</si>
  <si>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</si>
  <si>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</si>
  <si>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</si>
  <si>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</si>
  <si>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</si>
  <si>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</si>
  <si>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</si>
  <si>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</si>
  <si>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</si>
  <si>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</si>
  <si>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</si>
  <si>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</si>
  <si>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</si>
  <si>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</si>
  <si>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</si>
  <si>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</si>
  <si>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</si>
  <si>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</si>
  <si>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</si>
  <si>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</si>
  <si>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</si>
  <si>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</si>
  <si>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</si>
  <si>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</si>
  <si>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</si>
  <si>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</si>
  <si>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</si>
  <si>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</si>
  <si>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</si>
  <si>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</si>
  <si>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</si>
  <si>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</si>
  <si>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</si>
  <si>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</si>
  <si>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</si>
  <si>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</si>
  <si>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</si>
  <si>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</si>
  <si>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</si>
  <si>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</si>
  <si>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</si>
  <si>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</si>
  <si>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</si>
  <si>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</si>
  <si>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</si>
  <si>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</si>
  <si>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</si>
  <si>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</si>
  <si>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</si>
  <si>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</si>
  <si>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</si>
  <si>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</si>
  <si>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</si>
  <si>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</si>
  <si>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</si>
  <si>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</si>
  <si>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</si>
  <si>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</si>
  <si>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</si>
  <si>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</si>
  <si>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</si>
  <si>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</si>
  <si>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</si>
  <si>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</si>
  <si>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</si>
  <si>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</si>
  <si>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</si>
  <si>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</si>
  <si>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</si>
  <si>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</si>
  <si>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</si>
  <si>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</si>
  <si>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</si>
  <si>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</si>
  <si>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</si>
  <si>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Energizando la base de la pirámide en el Chaco Boliviano</t>
  </si>
  <si>
    <t>Honorarios del equipo técnico</t>
  </si>
  <si>
    <t>Elegible</t>
  </si>
  <si>
    <t>Beneficios sociales</t>
  </si>
  <si>
    <t>No elegible</t>
  </si>
  <si>
    <t>Adquisición Módulo Solar</t>
  </si>
  <si>
    <t>Adquisición Inversores</t>
  </si>
  <si>
    <t>Adquisición Módulo Diésel</t>
  </si>
  <si>
    <t>Tendido de red</t>
  </si>
  <si>
    <t>Pasajes aéreos y terrestres</t>
  </si>
  <si>
    <t>Hospedaje y viáticos</t>
  </si>
  <si>
    <t>15 meses</t>
  </si>
  <si>
    <t>Bolivia</t>
  </si>
  <si>
    <t>Asociada</t>
  </si>
  <si>
    <t xml:space="preserve">Crear oportunidades de desarrollo en dos comunidades del Chaco boliviano, mejorando su acceso a energía eléctrica mediante la implementación de un sistema hibrido basado en una combinación solar–diésel,  implementando medidas de eficiencia energética y fortaleciendo la gestión energética local.   </t>
  </si>
  <si>
    <t>El mercado principal son las comunidades de Huaraca e Itacuaí, localizadas en el Chaco boliviano, en el Departamento de Santa Cruz. Habitan en ellas 109 familias.</t>
  </si>
  <si>
    <t xml:space="preserve">La iniciativa está en conformidad con las políticas nacionales y regionales, y cumple con las regulaciones vigentes. Además, se enmarca dentro del Plan de Universalización Bolivia con Energía. </t>
  </si>
  <si>
    <t>Juan Cristóbal</t>
  </si>
  <si>
    <t>Birbuet Rosazza</t>
  </si>
  <si>
    <t>3328462 LP</t>
  </si>
  <si>
    <t>Economista</t>
  </si>
  <si>
    <t>Los Pinos c/7 Bloque 130 Depto 402</t>
  </si>
  <si>
    <t>La Paz</t>
  </si>
  <si>
    <t>591 - 2 - 2912471</t>
  </si>
  <si>
    <t>jc.birbuet@cpts.org</t>
  </si>
  <si>
    <t>Coordinador</t>
  </si>
  <si>
    <t>13 años</t>
  </si>
  <si>
    <t xml:space="preserve">En los últimos 10 años desarrolló proyectos similares. Habiendo participado en la elaboración del plan maestro de electrificación rural, en planes de eficiencia energética en municipios de sistemas aislados, entre otros. </t>
  </si>
  <si>
    <t xml:space="preserve">Centro de Promoción de Tecnologías Sostenibles </t>
  </si>
  <si>
    <t>CPTS</t>
  </si>
  <si>
    <t>Antonio José</t>
  </si>
  <si>
    <t>Ruiz Michel</t>
  </si>
  <si>
    <t>19 años de experiencia en planificación energética, eficiencia energética y aprovechanmiento de energías renovables.</t>
  </si>
  <si>
    <t>no</t>
  </si>
  <si>
    <t>X</t>
  </si>
  <si>
    <t>Gobierno Autónomo Departamental de Santa Cruz</t>
  </si>
  <si>
    <t>GADSC</t>
  </si>
  <si>
    <t>04/04/2010, fecha en la que se consolida y pone en vigencia a los Gobiernos Autónomos de los
nueve departamentos de Bolivia. Estos Gobiernos, reemplazan a las prefecturas departamentales
organizadas según la anterior Constitución Política del Estado, a la fecha abrogada.</t>
  </si>
  <si>
    <t>03/04/2002, fecha en la que tiene lugar el acta de constitución. Sin embargo, como proyecto, el CPTS opera desde 1995.</t>
  </si>
  <si>
    <t>Av. Omar Chávez Ortiz, esquina Pozo.</t>
  </si>
  <si>
    <t xml:space="preserve">Santa Cruz </t>
  </si>
  <si>
    <t>591-2-2912471</t>
  </si>
  <si>
    <t>direccion.ejecutiva@cpts.org</t>
  </si>
  <si>
    <t>591-2-2912647</t>
  </si>
  <si>
    <t xml:space="preserve">www.cpts.org </t>
  </si>
  <si>
    <t>http://www.santacruz.gob.bo/</t>
  </si>
  <si>
    <t xml:space="preserve">Más de 50 años implementando proyectos de electrificación urbana y rural y de acceso a energías renovables, en el marco de sus competencias. </t>
  </si>
  <si>
    <t>No</t>
  </si>
  <si>
    <t xml:space="preserve">Generar condiciones básicas necesarias para el desarrollo de las familias guaraníes de las comunidades de Huaraca e Itacuatía del Chaco boliviano. La iniciativa contribuye a mejorar la calidad de vida, pues permite mayor acceso a energía eléctrica, horas de suministro; mejora las prestaciones de los servicios de agua, bombeo almacenamiento y distribución; de salud, atención primaria y conservación de vacunas; y de educación, acceso a sistemas modernos de enseñanza; y, finalmente, el desarrollo de actividades productivas, especialmente de mujeres artesanas. Por otra parte, reduce la dependencia del suministro de diésel y fortalece la capacidad de gestión local a través de actividades complementarias a la solución tecnológica, entre ellas la introducción de medidas de gestión de la demanda, eficiencia energética y desarrollando capacidades locales para la gestión de la energía. Logrando así un arreglo organizativo que haga sostenible la gestión del sistema. </t>
  </si>
  <si>
    <t>Las 109 familias de Huaraca e Itacuatía (municipio de Cuevo del Departamento de Santa Cruz) pertenecen a comunidades indígenas guaraníes y migrantes aymaras y quechuas, dedicados a labores agropecuarias y la producción de artesanías, especialmente las mujeres. La región del Chaco, donde se ubican ambas comunidades, es una zona de clima subtropical con lluvias entre noviembre a marzo y prolongadas sequías como efecto del cambio climático; es de tradición ganadera y de producción agrícola de subsistencia. Las estancias cuentas con grandes hatos ganaderos donde trabajan muchos de los indígenas guaraníes. En el caso específico de Huaraca e Itacuatía, se trata de familias de bajos ingresos que cuentan con pequeños rebaños de ganado.</t>
  </si>
  <si>
    <t xml:space="preserve">En la actualidad los beneficiarios acceden a la electricidad sólo por dos horas al día, generando la misma con un grupo electrógeno a diésel. El reducido acceso a electricidad limita sus oportunidades de desarrollo. La falta de electricidad reduce el confort de los hogares, impide el equipamiento de las postas de salud, limita las horas de instrucción en las escuelas, dificulta el acceso a agua limpia e impide introducir cualquier proceso de agregación de valor en las actividades agrícolas, pecuarias y artesanales de las familias. Por lo tanto, el acceso a electricidad mejorará la calidad de vida de estas familias brindándoles mejores oportunidades de desarrollo.  </t>
  </si>
  <si>
    <t xml:space="preserve">La tecnología está validada y fue implementada en uno de los sistemas aislados más grandes de Bolivia, que atiende a 13,274 usuarios en el Departamento de Pando. Además, ha sido implementada en menor escala en poblaciones pequeñas de todo el mundo.  El valor agregado de esta propuesta consiste en complementar esta solución tecnológica con medidas que aseguren la sostenibilidad del sistema orientando el uso de la electricidad hacia actividades, productos y servicios que aumenten sus ingresos. Para ello, se cuenta con experiencia en el diseño y ejecución de planes de gestión de la demanda de energía, en la implementación de medidas de eficiencia energética y en la optimización de procesos orientados a la generación de valor en productos y servicios mediante el uso eficiente de la energía. </t>
  </si>
  <si>
    <t>http://www2.hidrocarburos.gob.bo/index.php/prensa/noticias/837-proyecto-de-generaci%C3%B3n-el%C3%A9ctrica-solar-en-cobija-disminuir%C3%A1-el-consumo-de-20-millones-de-litros-de-di%C3%A9sel-anuales-y-un-ahorro-de-$us-3-millones.html</t>
  </si>
  <si>
    <t xml:space="preserve">La solución propuesta es adecuada para la realidad socio-ambiental de las comunidades de Huaraca e Itacuatía. Al tratarse de poblaciones alejadas, pequeñas y dispersas, no es económicamente factible dotarlas de acceso a la electricidad a través de la conexión a la red interconectada de distribución. Entonces, la solución ha consistido en un grupo electrógeno a diésel que abastece para suministrar muy poca electricidad y sólo por 2 horas al día. Con la implementación del sistema híbrido se incrementará la oferta de potencia y energía aprovechando  mayoritariamente la energía natural que brinda el sol. El sistema cuenta con una batería de almacenamiento de energía que le otorga una autonomía de 24 horas.
Por lo general, los sistemas descentralizados que se instalan en el área rural de Bolivia consisten en grupos electrógenos que funcionan 100% a base de diésel. De no implementarse este proyecto, es muy probable que la alternativa elegida consista en la ampliación del sistema diésel. Los grupos electrógenos a diésel son comunes porque requieren bajas inversiones, son fáciles de operar y permiten un suministro estable cuando existe disponibilidad de combustible. Sin embargo, en un contexto en el que el acceso al diésel es limitado reducir la dependencia de este combustible es fundamental para dotar de autarquía al sistema. Por otra parte, el país es deficitario en este combustible, los costos de operación de los sistemas de generación a diésel son elevados pese a que el Estado paga altos subsidios para mantener su precio por debajo del precio de mercado, la logística de transporte y distribución es costosa y compleja, y es necesario reducir el impacto ambiental que genera su uso. 
Un sistema hibrido como el propuesto permite elevar la autarquía del sistema, reducir los costos de operación y disminuir significativamente la emisión de gases de efecto invernadero en comparación con el sistema convencional 100% a base de diésel. </t>
  </si>
  <si>
    <t xml:space="preserve">El modelo de negocio es del tipo build-own-transfer. Bajo un acuerdo con un socio local, el consorcio formado por la Gobierno Autónomo Departamental de Santa Cruz (GADSC), la Cooperativa de Electrificación Rural (CRE) y el Centro de Promoción de Tecnologías Sostenibles (CPTS), se construirá y operará el sistema híbrido en estrecha colaboración con los pobladores, asociaciones y/o empresas locales de las comunidades de Huaraca e Itacuatía.
El CPTS y la CRE transferirán capacidades al socio local para que pueda gestionar técnica y operativamente la planta. El CPTS implementará medidas de gestión de la demanda, promoverá la creación de un mercado local para servicios energéticos y contribuirá a la sostenibilidad de las plantas mediante el trabajo con productores locales y asociaciones productivas de la zona, con vistas a capitalizar las oportunidades de generación de ingresos que surjan gracias a la fuente de energía eléctrica limpia, estable y segura, proporcionada por el sistema hibrido. 
Lo socios locales pueden ser ONGs, asociaciones comunales, cooperativas, microempresas, entre otros, que además de agregar valor a su producción mediante el uso de electricidad, paulatinamente podrán incluir dentro de sus actividades o líneas de negocio, la venta de servicios a la planta de energía. 
El financiamiento para la instalación del sistema hibrido provendrá en su mayor parte del GADSC, al igual que la construcción de la red interna de distribución. El programa AEA financiará una parte del módulo fotovoltaico y la asistencia técnica que trabajará en la generación de capacidades locales, el entrenamiento y la extensión de servicios energéticos y su vínculo con el sector productivo.  Las familias de la comunidad efectuaran un aporte en especie para trabajos complementarios, al igual que el socio local que destinara una parte de su tiempo a crear las capacidades necesarias que le permitan contribuir a gestionar el sistema. 
</t>
  </si>
  <si>
    <t xml:space="preserve">En la actualidad no existen oferentes de servicios de electricidad en áreas cercanas a las comunidades de Huaraca e Itacuatía, que ofrezcan una solución integral que permita energizar tanto los hogares, como los espacios comunes constituidos por las escuelas, las postas de salud, los sistemas de bombeo de agua y el alumbrado público. 
Tampoco existe una propuesta que integre la dotación de electricidad con la implementación de un sistema de gestión de la demanda para optimizar el uso de energía y la asistencia técnica para que a partir del acceso a la electricidad se generen productos y servicios con mayor valor agregado. Finalmente, no existen propuestas que contemplen la financiación de este emprendimiento mediante la inversión pública para la generación y distribución de la electricidad y que involucre a la principal empresa distribuidora de electricidad del país en la transferencia de capacidades hacia los socios locales. Todo esto representa una ventaja comparativa.
</t>
  </si>
  <si>
    <t xml:space="preserve">La iniciativa que aquí se plantea fue elaborada y discutida por todos los actores involucrados en la cadena de valor, es decir: El Gobierno Autónomo Departamental de Santa Cruz, a través de la Secretaría de Hidrocarburos, Energía y Minas, la Cooperativa de Electrificación Rural (CRE), el Centro de Promoción de Tecnologías Sostenibles (CPTS) y los representantes de las Comunidades de Huaraca e Itacuatía, así como otros actores relevantes de ambas comunidades.  </t>
  </si>
  <si>
    <t xml:space="preserve">En Bolivia el Acceso Universal al Servicio de Electricidad es considerado un derecho fundamental. El Plan Nacional de Desarrollo establece cuatro políticas que en sus diferentes dimensiones cumplen con el objetivo fundamental de atender la demanda interna y lograr el Acceso Universal del Servicio Eléctrico. Para ello se crea mediante el Decreto Supremo Nº 29635 del 9 de Julio de 2008, el Programa Electricidad para Vivir con Dignidad (PEVD), que tiene como misión contribuir significativamente al incremento de la cobertura del servicio eléctrico, hasta lograr el acceso universal en el año 2025. 
Esta iniciativa, por lo tanto, está perfectamente alineada con el PND y con el PEDV, pues contribuye a alcanzar la meta de lograr el acceso universal del servicio eléctrico, poniendo en práctica una combinación de inversión pública y privada para dotar de acceso a electricidad a dos comunidades del Chaco boliviano, mediante una alternativa tecnológica que prioriza el uso de energías renovables.
</t>
  </si>
  <si>
    <t xml:space="preserve">La cobertura eléctrica del Departamento de Santa Cruz es cercana al 92%, el Plan de Universalización Bolivia con Energía, estima que para que el Departamento avance en la meta de acceso universal a la energía eléctrica debe dotar de este servicio a 45,000 familias en el área rural en el quinquenio 2016-2020. La mayor parte de las poblaciones que aún no son atendidas, son las más alejadas, lo que inviabiliza su conexión a la red central de distribución de los diferentes sistemas operados por la CRE. Para estas poblaciones, la solución es la instalación de sistemas descentralizados, procurando que ellos integren el uso de energías renovables para reducir la dependencia del diésel. Por lo tanto, se considera que este modelo tiene potencial de crecimiento no solo en el Departamento de Santa Cruz, sino en otros Departamentos de Bolivia. 
El avance logrado en la cobertura eléctrica del Departamento de Santa Cruz fue posible gracias al trabajo coordinado entre la Gobernación de Santa Cruz y la Cooperativa de Electrificación Rural (CRE), que colaboraron en una serie de políticas de electrificación tanto para la ciudad capital como para el resto del Departamento, habiendo sentado las bases para un desarrollo basado en la visión geográfica y espacial de las distintas subregiones. La iniciativa que aquí se propone, integra además la participación del Centro de Promoción de Tecnologías Sostenibles (CPTS), que aportará su experiencia en la implementación de medidas de gestión de la demanda de energía y el uso eficiente de la electricidad para uso productivo, para cerrar un modelo de intervención que tome en cuenta tanto la oferta de energía como el manejo de la demanda. Asegurando de esta manera la sostenibilidad del sistema y su replicabilidad en otras poblaciones del Departamento.
</t>
  </si>
  <si>
    <t>http://www2.hidrocarburos.gob.bo/phocadownload/PLAN%20DE%20UNIVERSALIZACI%C3%93N%20BOLIVIA%20CON%20ENERG%C3%8DA.pdf</t>
  </si>
  <si>
    <t xml:space="preserve">La iniciativa que aquí se propone fue preparada en estrecha colaboración con las comunidades de Huaraca e Itacuatía. Estas dos comunidades compuestas por 109 familias, ven en el mayor acceso a electricidad la posibilidad de mejorar sus condiciones de vida a través del mejoramiento de los sistemas de salud y educación, el mayor acceso a fuentes de agua limpia mediante el bombeo, y el establecimiento de procesos que agreguen valor a sus productos y/o servicios. 
Frente a la solución tradicional de instalar un grupo electrógeno que funcione enteramente a diésel, esta iniciativa plantea la implementación de un sistema híbrido que opere mayoritariamente con energía solar, manteniendo el diésel como un respaldo que permita asegurar la dotación de electricidad en días de alta nubosidad. De esta manera se aumenta la autarquía del sistema, se le dota de estabilidad y se reduce significativamente el impacto ambiental con respecto a una alternativa 100% diésel. 
El proyecto contempla, además, la investigación de nuevas fuentes de energías renovables que puedan hallarse localmente y que posibiliten la generación eléctrica, como por ejemplo, la biomasa. Si esto resulta factible, la venta de residuos de biomasa procedentes de las actividades agrícolas podría constituirse en otra fuente de ingresos para los habitantes de las comunidades.
</t>
  </si>
  <si>
    <t xml:space="preserve">La solución común para dotar de electricidad a comunidades alejadas, pequeñas y dispersas del área rural boliviana, ha sido la instalación de grupos electrógenos que operan exclusivamente con diésel, porque suelen requerir inversiones relativamente bajas, son fáciles de operar y permiten un suministro estable de electricidad. 
No obstante, el país es deficitario en diésel, se trata de una sustancia controlada y los costos de transporte para su distribución son elevados. Esto ha reducido la autarquía energética de estos sistemas, que dependen exclusivamente del suministro de un energético que no se produce localmente. Además, desde la perspectiva ambiental, la combustión de diésel para la generación eléctrica es causante de importantes emisiones de gases de efecto invernadero a la atmósfera y reducir su consumo es necesario.
En esta perspectiva, esta iniciativa propone implementar un sistema hibrido en el que la mayor parte la energía eléctrica se genera con energía solar. Esto permitirá aumentar la autarquía del sistema eléctrico y reducir significativamente las emisiones de gases de efecto invernadero, en comparación con la solución tradicional. Además de generar una oferta de electricidad más limpia, esta iniciativa propone la implementación de medidas de gestión de la demanda que aseguren un uso eficiente de la electricidad. Este enfoque de gestión ambiental es preventivo y permitirá reducir aún más el impacto ambiental de la generación de electricidad. 
</t>
  </si>
  <si>
    <t xml:space="preserve">El proyecto estará financiado en un 60.7% con recursos del Gobierno Autónomo Departamental de Santa Cruz, el Programa AEA aportará con el 36.7% y el Centro de Promoción de Tecnologías Sostenibles financiará un 2.6% del mismo. Con esto se financiarán tanto las inversiones necesarias para instalar el sistema híbrido, como la asistencia técnica que irá dirigida a implementar un sistema de gestión de la demanda (GDE) y de aprovechamiento de la energía para aumentar el valor agregado de la producción. 
Con relación al sistema de Gestión de la Demanda Eléctrica (GDE) se buscará optimizar el patrón de consumo de los usuarios, procurando que éstos jueguen un rol activo en la gestión del sistema. Dentro de las actividades se establecerá un sistema tarifario que esté acorde con la capacidad de pago de los usuarios, se aplicarán medidas de eficiencia energética y se crearán capacidades locales para que contribuyan a la gestión y mantenimiento del sistema, reduciendo así los costos de operación. 
Por otra parte, el acceso a energía eléctrica abre nuevas oportunidades para hacer más productivas algunas de las actividades desarrolladas por los pobladores de estas comunidades.  Para capitalizar estas oportunidades se brindará asistencia técnica especializada que, con base en el mejor acceso a la electricidad, incorporará operaciones unitarias críticas en al menos dos cadenas productivas con el propósito de agregar valor a la producción.  Con ello se espera obtener mayores recursos económicos que pueden ser utilizados por las familias para pagar por el servicio de electricidad y hacerlo sostenible.
Es importante reiterar que ampliar el suministro de electricidad con un sistema 100% diésel demandaría menos inversiones, pero los costos de operación serían más elevados. En esta propuesta, la distribuidora de electricidad no debe cubrir las inversiones en potencia, por lo tanto, puede cobrar una tarifa más baja que se ajuste a la capacidad de pago de los usuarios, incentivada por los menores costos de operación de un sistema que genera una buena parte de la energía por medio del sol. 
</t>
  </si>
  <si>
    <t>Riesgo de impago del servicio</t>
  </si>
  <si>
    <t>Se aprovechará el acceso a energía para incrementar los ingresos familiares, además, un sistema de pagos flexible.</t>
  </si>
  <si>
    <t>Escasa capacidad técnica local</t>
  </si>
  <si>
    <t>Capacitación local y apoyo en la gestión del sistema por parte de la distribuidora y Gobernación.</t>
  </si>
  <si>
    <t>Crecimiento acelerado de la población</t>
  </si>
  <si>
    <t>Se contempla la gestión de la demanda y la incorporación de prácticas y tecnologías más eficientes en el uso final.</t>
  </si>
  <si>
    <t>Componente solar afectado por alta nubosidad</t>
  </si>
  <si>
    <t>Se contempla un sistema de almacenamiento de energía que proporciona una autonomía de 24 horas.</t>
  </si>
  <si>
    <t>Ruth</t>
  </si>
  <si>
    <t>Lozada Añez</t>
  </si>
  <si>
    <t>591-3-3636361</t>
  </si>
  <si>
    <t>591-3-3636351</t>
  </si>
  <si>
    <t>erojas@santacruz.gob.bo</t>
  </si>
  <si>
    <t xml:space="preserve">A medida que el mercado de servicios energéticos se desarrolla se abren nuevas oportunidades de generación de ingresos. La principal actividad productiva de las familias de Huaraca e Itacuatía es la agricultura y la ganadería. El acceso a energía eléctrica abre nuevas oportunidades para hacer más productivas estas actividades, agregar valor a los productos y obtener mayores recursos económicos que pueden ser utilizados por las familias para pagar por el servicio de electricidad y hacerlo sostenible, y también para reinvertir en sus propias actividades productivas.
Es necesario tener presente que existen riesgos inherentes al trabajo en mercados rurales con poca infraestructura, falta de acceso a servicios financieros y carentes de recursos humanos técnicamente calificados. La capacidad de pago por el servicio puede comprometerse si es que no se logra reducir la variabilidad de los rendimientos agropecuarios que en última instancia son la fuente principal para pagar el costo de suministro de electricidad. Sin embargo, se espera que el acceso a electricidad permita adoptar ciertas medidas que hagan menos vulnerable el sistema productivo. Además, existen riesgos asociados a las reducidas capacidades técnicas locales. Por ejemplo, si desde un inicio no se realiza un trabajo adecuado de mantenimiento del sistema, podrían producirse daños cuya reparación requiera de montos elevados de inversión. Es por ello que la transferencia de la gestión del sistema será gradual. 
</t>
  </si>
  <si>
    <t>2819889 SC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</si>
</sst>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66">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0" borderId="5" xfId="0" applyFont="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0" fillId="4" borderId="0" xfId="0" applyFill="1" applyAlignment="1" applyProtection="1">
      <alignment horizontal="left" vertical="center" wrapText="1"/>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13" fillId="2" borderId="1" xfId="3" applyFill="1" applyBorder="1" applyAlignment="1" applyProtection="1">
      <alignment horizontal="left" vertical="center" wrapText="1"/>
      <protection locked="0"/>
    </xf>
    <xf numFmtId="14" fontId="0" fillId="2" borderId="1" xfId="0" applyNumberFormat="1" applyFill="1" applyBorder="1" applyAlignment="1" applyProtection="1">
      <alignment horizontal="left" vertical="center" wrapText="1"/>
      <protection locked="0"/>
    </xf>
    <xf numFmtId="0" fontId="13" fillId="0" borderId="29" xfId="3" applyBorder="1" applyAlignment="1" applyProtection="1">
      <alignment vertical="center" wrapText="1"/>
      <protection locked="0"/>
    </xf>
    <xf numFmtId="0" fontId="0" fillId="0" borderId="0" xfId="0" applyAlignment="1">
      <alignment vertical="center"/>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pts.org/" TargetMode="External"/><Relationship Id="rId2" Type="http://schemas.openxmlformats.org/officeDocument/2006/relationships/hyperlink" Target="mailto:direccion.ejecutiva@cpts.org" TargetMode="External"/><Relationship Id="rId1" Type="http://schemas.openxmlformats.org/officeDocument/2006/relationships/hyperlink" Target="mailto:jc.birbuet@cpts.org" TargetMode="External"/><Relationship Id="rId6" Type="http://schemas.openxmlformats.org/officeDocument/2006/relationships/printerSettings" Target="../printerSettings/printerSettings1.bin"/><Relationship Id="rId5" Type="http://schemas.openxmlformats.org/officeDocument/2006/relationships/hyperlink" Target="mailto:erojas@santacruz.gob.bo" TargetMode="External"/><Relationship Id="rId4" Type="http://schemas.openxmlformats.org/officeDocument/2006/relationships/hyperlink" Target="http://www.santacruz.gob.b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2.hidrocarburos.gob.bo/phocadownload/PLAN%20DE%20UNIVERSALIZACI%C3%93N%20BOLIVIA%20CON%20ENERG%C3%8DA.pdf" TargetMode="External"/><Relationship Id="rId1" Type="http://schemas.openxmlformats.org/officeDocument/2006/relationships/hyperlink" Target="http://www2.hidrocarburos.gob.bo/index.php/prensa/noticias/837-proyecto-de-generaci%C3%B3n-el%C3%A9ctrica-solar-en-cobija-disminuir%C3%A1-el-consumo-de-20-millones-de-litros-de-di%C3%A9sel-anuales-y-un-ahorro-de-$us-3-millon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abSelected="1" zoomScale="70" zoomScaleNormal="70" zoomScaleSheetLayoutView="120" workbookViewId="0">
      <selection activeCell="C69" sqref="C69:E69"/>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08" t="s">
        <v>52</v>
      </c>
      <c r="C2" s="108"/>
      <c r="D2" s="108"/>
      <c r="E2" s="108"/>
      <c r="F2" s="108"/>
    </row>
    <row r="3" spans="2:8" s="8" customFormat="1" ht="5.25" customHeight="1" x14ac:dyDescent="0.25"/>
    <row r="4" spans="2:8" s="8" customFormat="1" ht="48.75" customHeight="1" x14ac:dyDescent="0.25">
      <c r="B4" s="114" t="s">
        <v>100</v>
      </c>
      <c r="C4" s="114"/>
      <c r="D4" s="114"/>
      <c r="E4" s="114"/>
      <c r="F4" s="114"/>
    </row>
    <row r="5" spans="2:8" s="8" customFormat="1" ht="5.25" customHeight="1" thickBot="1" x14ac:dyDescent="0.3"/>
    <row r="6" spans="2:8" s="8" customFormat="1" x14ac:dyDescent="0.25">
      <c r="B6" s="118" t="s">
        <v>33</v>
      </c>
      <c r="C6" s="119"/>
      <c r="D6" s="119"/>
      <c r="E6" s="119"/>
      <c r="F6" s="120"/>
    </row>
    <row r="7" spans="2:8" s="8" customFormat="1" ht="36" customHeight="1" x14ac:dyDescent="0.25">
      <c r="B7" s="7" t="s">
        <v>56</v>
      </c>
      <c r="C7" s="115" t="s">
        <v>108</v>
      </c>
      <c r="D7" s="116"/>
      <c r="E7" s="116"/>
      <c r="F7" s="117"/>
      <c r="H7" s="13"/>
    </row>
    <row r="8" spans="2:8" s="8" customFormat="1" ht="34.5" customHeight="1" x14ac:dyDescent="0.25">
      <c r="B8" s="112" t="s">
        <v>57</v>
      </c>
      <c r="C8" s="113"/>
      <c r="D8" s="113"/>
      <c r="E8" s="113"/>
      <c r="F8" s="21" t="s">
        <v>119</v>
      </c>
    </row>
    <row r="9" spans="2:8" s="8" customFormat="1" ht="25.5" customHeight="1" x14ac:dyDescent="0.25">
      <c r="B9" s="112" t="s">
        <v>76</v>
      </c>
      <c r="C9" s="113"/>
      <c r="D9" s="113"/>
      <c r="E9" s="113"/>
      <c r="F9" s="86">
        <f>'FINANCIAMIENTO PROYECTO'!D20</f>
        <v>672322</v>
      </c>
      <c r="H9" s="8" t="s">
        <v>73</v>
      </c>
    </row>
    <row r="10" spans="2:8" s="8" customFormat="1" ht="24" customHeight="1" x14ac:dyDescent="0.25">
      <c r="B10" s="112" t="s">
        <v>77</v>
      </c>
      <c r="C10" s="113"/>
      <c r="D10" s="113"/>
      <c r="E10" s="113"/>
      <c r="F10" s="86">
        <f>'FINANCIAMIENTO PROYECTO'!E20</f>
        <v>247065</v>
      </c>
      <c r="H10" s="8" t="s">
        <v>73</v>
      </c>
    </row>
    <row r="11" spans="2:8" s="8" customFormat="1" ht="24" customHeight="1" x14ac:dyDescent="0.25">
      <c r="B11" s="112" t="s">
        <v>78</v>
      </c>
      <c r="C11" s="113"/>
      <c r="D11" s="113"/>
      <c r="E11" s="113"/>
      <c r="F11" s="86">
        <f>'FINANCIAMIENTO PROYECTO'!J20+'FINANCIAMIENTO PROYECTO'!K20</f>
        <v>425257</v>
      </c>
      <c r="H11" s="8" t="s">
        <v>73</v>
      </c>
    </row>
    <row r="12" spans="2:8" ht="21.75" customHeight="1" x14ac:dyDescent="0.25">
      <c r="B12" s="112" t="s">
        <v>86</v>
      </c>
      <c r="C12" s="113"/>
      <c r="D12" s="113"/>
      <c r="E12" s="113"/>
      <c r="F12" s="20" t="s">
        <v>120</v>
      </c>
    </row>
    <row r="13" spans="2:8" ht="23.25" customHeight="1" x14ac:dyDescent="0.25">
      <c r="B13" s="112" t="s">
        <v>87</v>
      </c>
      <c r="C13" s="113"/>
      <c r="D13" s="113"/>
      <c r="E13" s="113"/>
      <c r="F13" s="21" t="s">
        <v>121</v>
      </c>
    </row>
    <row r="14" spans="2:8" ht="90.75" customHeight="1" x14ac:dyDescent="0.25">
      <c r="B14" s="62" t="s">
        <v>85</v>
      </c>
      <c r="C14" s="93" t="s">
        <v>122</v>
      </c>
      <c r="D14" s="93"/>
      <c r="E14" s="93"/>
      <c r="F14" s="94"/>
    </row>
    <row r="15" spans="2:8" ht="80.25" customHeight="1" x14ac:dyDescent="0.25">
      <c r="B15" s="44" t="s">
        <v>79</v>
      </c>
      <c r="C15" s="93" t="s">
        <v>123</v>
      </c>
      <c r="D15" s="93"/>
      <c r="E15" s="93"/>
      <c r="F15" s="94"/>
    </row>
    <row r="16" spans="2:8" ht="80.25" customHeight="1" thickBot="1" x14ac:dyDescent="0.3">
      <c r="B16" s="12" t="s">
        <v>92</v>
      </c>
      <c r="C16" s="97" t="s">
        <v>124</v>
      </c>
      <c r="D16" s="97"/>
      <c r="E16" s="97"/>
      <c r="F16" s="98"/>
    </row>
    <row r="17" spans="2:5" s="8" customFormat="1" ht="8.25" customHeight="1" thickBot="1" x14ac:dyDescent="0.3"/>
    <row r="18" spans="2:5" ht="20.25" customHeight="1" thickBot="1" x14ac:dyDescent="0.3">
      <c r="B18" s="109" t="s">
        <v>80</v>
      </c>
      <c r="C18" s="110"/>
      <c r="D18" s="110"/>
      <c r="E18" s="111"/>
    </row>
    <row r="19" spans="2:5" x14ac:dyDescent="0.25">
      <c r="B19" s="14" t="s">
        <v>14</v>
      </c>
      <c r="C19" s="95" t="s">
        <v>125</v>
      </c>
      <c r="D19" s="95"/>
      <c r="E19" s="96"/>
    </row>
    <row r="20" spans="2:5" x14ac:dyDescent="0.25">
      <c r="B20" s="10" t="s">
        <v>15</v>
      </c>
      <c r="C20" s="93" t="s">
        <v>126</v>
      </c>
      <c r="D20" s="93"/>
      <c r="E20" s="94"/>
    </row>
    <row r="21" spans="2:5" ht="16.5" customHeight="1" x14ac:dyDescent="0.25">
      <c r="B21" s="7" t="s">
        <v>21</v>
      </c>
      <c r="C21" s="93" t="s">
        <v>127</v>
      </c>
      <c r="D21" s="93"/>
      <c r="E21" s="94"/>
    </row>
    <row r="22" spans="2:5" x14ac:dyDescent="0.25">
      <c r="B22" s="10" t="s">
        <v>16</v>
      </c>
      <c r="C22" s="93" t="s">
        <v>128</v>
      </c>
      <c r="D22" s="93"/>
      <c r="E22" s="94"/>
    </row>
    <row r="23" spans="2:5" x14ac:dyDescent="0.25">
      <c r="B23" s="10" t="s">
        <v>17</v>
      </c>
      <c r="C23" s="93" t="s">
        <v>129</v>
      </c>
      <c r="D23" s="93"/>
      <c r="E23" s="94"/>
    </row>
    <row r="24" spans="2:5" x14ac:dyDescent="0.25">
      <c r="B24" s="10" t="s">
        <v>3</v>
      </c>
      <c r="C24" s="93" t="s">
        <v>130</v>
      </c>
      <c r="D24" s="93"/>
      <c r="E24" s="94"/>
    </row>
    <row r="25" spans="2:5" x14ac:dyDescent="0.25">
      <c r="B25" s="10" t="s">
        <v>18</v>
      </c>
      <c r="C25" s="93" t="s">
        <v>130</v>
      </c>
      <c r="D25" s="93"/>
      <c r="E25" s="94"/>
    </row>
    <row r="26" spans="2:5" x14ac:dyDescent="0.25">
      <c r="B26" s="10" t="s">
        <v>4</v>
      </c>
      <c r="C26" s="93" t="s">
        <v>120</v>
      </c>
      <c r="D26" s="93"/>
      <c r="E26" s="94"/>
    </row>
    <row r="27" spans="2:5" x14ac:dyDescent="0.25">
      <c r="B27" s="10" t="s">
        <v>19</v>
      </c>
      <c r="C27" s="93" t="s">
        <v>131</v>
      </c>
      <c r="D27" s="93"/>
      <c r="E27" s="94"/>
    </row>
    <row r="28" spans="2:5" x14ac:dyDescent="0.25">
      <c r="B28" s="10" t="s">
        <v>20</v>
      </c>
      <c r="C28" s="162" t="s">
        <v>132</v>
      </c>
      <c r="D28" s="93"/>
      <c r="E28" s="94"/>
    </row>
    <row r="29" spans="2:5" ht="30" x14ac:dyDescent="0.25">
      <c r="B29" s="18" t="s">
        <v>40</v>
      </c>
      <c r="C29" s="93" t="s">
        <v>133</v>
      </c>
      <c r="D29" s="93"/>
      <c r="E29" s="94"/>
    </row>
    <row r="30" spans="2:5" x14ac:dyDescent="0.25">
      <c r="B30" s="10" t="s">
        <v>41</v>
      </c>
      <c r="C30" s="93" t="s">
        <v>134</v>
      </c>
      <c r="D30" s="93"/>
      <c r="E30" s="94"/>
    </row>
    <row r="31" spans="2:5" ht="60.75" thickBot="1" x14ac:dyDescent="0.3">
      <c r="B31" s="18" t="s">
        <v>44</v>
      </c>
      <c r="C31" s="97" t="s">
        <v>135</v>
      </c>
      <c r="D31" s="97"/>
      <c r="E31" s="98"/>
    </row>
    <row r="32" spans="2:5" s="8" customFormat="1" ht="9.75" customHeight="1" thickBot="1" x14ac:dyDescent="0.3"/>
    <row r="33" spans="2:5" s="8" customFormat="1" ht="16.5" customHeight="1" thickBot="1" x14ac:dyDescent="0.3">
      <c r="B33" s="109" t="s">
        <v>81</v>
      </c>
      <c r="C33" s="110"/>
      <c r="D33" s="110"/>
      <c r="E33" s="111"/>
    </row>
    <row r="34" spans="2:5" s="8" customFormat="1" ht="27" customHeight="1" x14ac:dyDescent="0.25">
      <c r="B34" s="6" t="s">
        <v>23</v>
      </c>
      <c r="C34" s="95" t="s">
        <v>136</v>
      </c>
      <c r="D34" s="95"/>
      <c r="E34" s="96"/>
    </row>
    <row r="35" spans="2:5" s="8" customFormat="1" ht="16.5" customHeight="1" x14ac:dyDescent="0.25">
      <c r="B35" s="7" t="s">
        <v>24</v>
      </c>
      <c r="C35" s="93" t="s">
        <v>137</v>
      </c>
      <c r="D35" s="93"/>
      <c r="E35" s="94"/>
    </row>
    <row r="36" spans="2:5" s="8" customFormat="1" ht="16.5" customHeight="1" x14ac:dyDescent="0.25">
      <c r="B36" s="7" t="s">
        <v>22</v>
      </c>
      <c r="C36" s="93">
        <v>1004337029</v>
      </c>
      <c r="D36" s="93"/>
      <c r="E36" s="94"/>
    </row>
    <row r="37" spans="2:5" s="8" customFormat="1" ht="16.5" customHeight="1" x14ac:dyDescent="0.25">
      <c r="B37" s="7" t="s">
        <v>0</v>
      </c>
      <c r="C37" s="93"/>
      <c r="D37" s="93"/>
      <c r="E37" s="94"/>
    </row>
    <row r="38" spans="2:5" s="8" customFormat="1" ht="16.5" customHeight="1" x14ac:dyDescent="0.25">
      <c r="B38" s="7" t="s">
        <v>1</v>
      </c>
      <c r="C38" s="163" t="s">
        <v>146</v>
      </c>
      <c r="D38" s="93"/>
      <c r="E38" s="94"/>
    </row>
    <row r="39" spans="2:5" s="8" customFormat="1" ht="16.5" customHeight="1" x14ac:dyDescent="0.25">
      <c r="B39" s="7" t="s">
        <v>26</v>
      </c>
      <c r="C39" s="93" t="s">
        <v>138</v>
      </c>
      <c r="D39" s="93"/>
      <c r="E39" s="94"/>
    </row>
    <row r="40" spans="2:5" s="8" customFormat="1" ht="16.5" customHeight="1" x14ac:dyDescent="0.25">
      <c r="B40" s="7" t="s">
        <v>25</v>
      </c>
      <c r="C40" s="93" t="s">
        <v>139</v>
      </c>
      <c r="D40" s="93"/>
      <c r="E40" s="94"/>
    </row>
    <row r="41" spans="2:5" s="8" customFormat="1" ht="16.5" customHeight="1" x14ac:dyDescent="0.25">
      <c r="B41" s="7" t="s">
        <v>21</v>
      </c>
      <c r="C41" s="93">
        <v>2021587</v>
      </c>
      <c r="D41" s="93"/>
      <c r="E41" s="94"/>
    </row>
    <row r="42" spans="2:5" s="8" customFormat="1" ht="16.5" customHeight="1" x14ac:dyDescent="0.25">
      <c r="B42" s="10" t="s">
        <v>2</v>
      </c>
      <c r="C42" s="93"/>
      <c r="D42" s="93"/>
      <c r="E42" s="94"/>
    </row>
    <row r="43" spans="2:5" s="8" customFormat="1" ht="16.5" customHeight="1" x14ac:dyDescent="0.25">
      <c r="B43" s="7" t="s">
        <v>18</v>
      </c>
      <c r="C43" s="93" t="s">
        <v>130</v>
      </c>
      <c r="D43" s="93"/>
      <c r="E43" s="94"/>
    </row>
    <row r="44" spans="2:5" s="8" customFormat="1" ht="16.5" customHeight="1" x14ac:dyDescent="0.25">
      <c r="B44" s="7" t="s">
        <v>4</v>
      </c>
      <c r="C44" s="93" t="s">
        <v>120</v>
      </c>
      <c r="D44" s="93"/>
      <c r="E44" s="94"/>
    </row>
    <row r="45" spans="2:5" s="8" customFormat="1" ht="16.5" customHeight="1" x14ac:dyDescent="0.25">
      <c r="B45" s="10" t="s">
        <v>5</v>
      </c>
      <c r="C45" s="93" t="s">
        <v>149</v>
      </c>
      <c r="D45" s="93"/>
      <c r="E45" s="94"/>
    </row>
    <row r="46" spans="2:5" s="8" customFormat="1" ht="16.5" customHeight="1" x14ac:dyDescent="0.25">
      <c r="B46" s="10" t="s">
        <v>6</v>
      </c>
      <c r="C46" s="162" t="s">
        <v>150</v>
      </c>
      <c r="D46" s="93"/>
      <c r="E46" s="94"/>
    </row>
    <row r="47" spans="2:5" s="8" customFormat="1" ht="16.5" customHeight="1" x14ac:dyDescent="0.25">
      <c r="B47" s="7" t="s">
        <v>39</v>
      </c>
      <c r="C47" s="93" t="s">
        <v>151</v>
      </c>
      <c r="D47" s="93"/>
      <c r="E47" s="94"/>
    </row>
    <row r="48" spans="2:5" s="8" customFormat="1" ht="16.5" customHeight="1" x14ac:dyDescent="0.25">
      <c r="B48" s="7" t="s">
        <v>7</v>
      </c>
      <c r="C48" s="162" t="s">
        <v>152</v>
      </c>
      <c r="D48" s="93"/>
      <c r="E48" s="94"/>
    </row>
    <row r="49" spans="2:5" s="8" customFormat="1" ht="62.25" customHeight="1" x14ac:dyDescent="0.25">
      <c r="B49" s="7" t="s">
        <v>43</v>
      </c>
      <c r="C49" s="90" t="s">
        <v>140</v>
      </c>
      <c r="D49" s="91"/>
      <c r="E49" s="92"/>
    </row>
    <row r="50" spans="2:5" s="8" customFormat="1" ht="18.75" customHeight="1" x14ac:dyDescent="0.25">
      <c r="B50" s="7" t="s">
        <v>45</v>
      </c>
      <c r="C50" s="90">
        <v>19</v>
      </c>
      <c r="D50" s="91"/>
      <c r="E50" s="92"/>
    </row>
    <row r="51" spans="2:5" s="8" customFormat="1" ht="61.5" customHeight="1" x14ac:dyDescent="0.25">
      <c r="B51" s="7" t="s">
        <v>99</v>
      </c>
      <c r="C51" s="90" t="s">
        <v>141</v>
      </c>
      <c r="D51" s="91"/>
      <c r="E51" s="92"/>
    </row>
    <row r="52" spans="2:5" s="8" customFormat="1" ht="16.5" customHeight="1" x14ac:dyDescent="0.25">
      <c r="B52" s="105" t="s">
        <v>28</v>
      </c>
      <c r="C52" s="106"/>
      <c r="D52" s="106"/>
      <c r="E52" s="107"/>
    </row>
    <row r="53" spans="2:5" s="8" customFormat="1" ht="16.5" customHeight="1" x14ac:dyDescent="0.25">
      <c r="B53" s="7" t="s">
        <v>34</v>
      </c>
      <c r="C53" s="1"/>
      <c r="D53" s="11" t="s">
        <v>27</v>
      </c>
      <c r="E53" s="2" t="s">
        <v>142</v>
      </c>
    </row>
    <row r="54" spans="2:5" s="8" customFormat="1" ht="16.5" customHeight="1" x14ac:dyDescent="0.25">
      <c r="B54" s="105" t="s">
        <v>29</v>
      </c>
      <c r="C54" s="106"/>
      <c r="D54" s="106"/>
      <c r="E54" s="107"/>
    </row>
    <row r="55" spans="2:5" s="8" customFormat="1" ht="16.5" customHeight="1" x14ac:dyDescent="0.25">
      <c r="B55" s="7" t="s">
        <v>8</v>
      </c>
      <c r="C55" s="3"/>
      <c r="D55" s="11" t="s">
        <v>30</v>
      </c>
      <c r="E55" s="2"/>
    </row>
    <row r="56" spans="2:5" s="8" customFormat="1" ht="16.5" customHeight="1" x14ac:dyDescent="0.25">
      <c r="B56" s="7" t="s">
        <v>10</v>
      </c>
      <c r="C56" s="3"/>
      <c r="D56" s="11" t="s">
        <v>11</v>
      </c>
      <c r="E56" s="2" t="s">
        <v>142</v>
      </c>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99"/>
      <c r="D59" s="100"/>
      <c r="E59" s="101"/>
    </row>
    <row r="60" spans="2:5" s="8" customFormat="1" ht="9.75" customHeight="1" thickBot="1" x14ac:dyDescent="0.3"/>
    <row r="61" spans="2:5" s="8" customFormat="1" ht="15.75" customHeight="1" thickBot="1" x14ac:dyDescent="0.3">
      <c r="B61" s="109" t="s">
        <v>82</v>
      </c>
      <c r="C61" s="110"/>
      <c r="D61" s="110"/>
      <c r="E61" s="111"/>
    </row>
    <row r="62" spans="2:5" s="8" customFormat="1" ht="27" customHeight="1" x14ac:dyDescent="0.25">
      <c r="B62" s="6" t="s">
        <v>23</v>
      </c>
      <c r="C62" s="95" t="s">
        <v>143</v>
      </c>
      <c r="D62" s="95"/>
      <c r="E62" s="96"/>
    </row>
    <row r="63" spans="2:5" s="8" customFormat="1" ht="16.5" customHeight="1" x14ac:dyDescent="0.25">
      <c r="B63" s="7" t="s">
        <v>24</v>
      </c>
      <c r="C63" s="93" t="s">
        <v>144</v>
      </c>
      <c r="D63" s="93"/>
      <c r="E63" s="94"/>
    </row>
    <row r="64" spans="2:5" s="8" customFormat="1" ht="16.5" customHeight="1" x14ac:dyDescent="0.25">
      <c r="B64" s="7" t="s">
        <v>22</v>
      </c>
      <c r="C64" s="93">
        <v>176634026</v>
      </c>
      <c r="D64" s="93"/>
      <c r="E64" s="94"/>
    </row>
    <row r="65" spans="2:5" s="8" customFormat="1" ht="16.5" customHeight="1" x14ac:dyDescent="0.25">
      <c r="B65" s="7" t="s">
        <v>0</v>
      </c>
      <c r="C65" s="93"/>
      <c r="D65" s="93"/>
      <c r="E65" s="94"/>
    </row>
    <row r="66" spans="2:5" s="8" customFormat="1" ht="16.5" customHeight="1" x14ac:dyDescent="0.25">
      <c r="B66" s="7" t="s">
        <v>1</v>
      </c>
      <c r="C66" s="163" t="s">
        <v>145</v>
      </c>
      <c r="D66" s="93"/>
      <c r="E66" s="94"/>
    </row>
    <row r="67" spans="2:5" s="8" customFormat="1" ht="16.5" customHeight="1" x14ac:dyDescent="0.25">
      <c r="B67" s="7" t="s">
        <v>26</v>
      </c>
      <c r="C67" s="93" t="s">
        <v>179</v>
      </c>
      <c r="D67" s="93"/>
      <c r="E67" s="94"/>
    </row>
    <row r="68" spans="2:5" s="8" customFormat="1" ht="16.5" customHeight="1" x14ac:dyDescent="0.25">
      <c r="B68" s="7" t="s">
        <v>25</v>
      </c>
      <c r="C68" s="93" t="s">
        <v>180</v>
      </c>
      <c r="D68" s="93"/>
      <c r="E68" s="94"/>
    </row>
    <row r="69" spans="2:5" s="8" customFormat="1" ht="16.5" customHeight="1" x14ac:dyDescent="0.25">
      <c r="B69" s="7" t="s">
        <v>21</v>
      </c>
      <c r="C69" s="93" t="s">
        <v>185</v>
      </c>
      <c r="D69" s="93"/>
      <c r="E69" s="94"/>
    </row>
    <row r="70" spans="2:5" s="8" customFormat="1" ht="16.5" customHeight="1" x14ac:dyDescent="0.25">
      <c r="B70" s="10" t="s">
        <v>2</v>
      </c>
      <c r="C70" s="93" t="s">
        <v>147</v>
      </c>
      <c r="D70" s="93"/>
      <c r="E70" s="94"/>
    </row>
    <row r="71" spans="2:5" s="8" customFormat="1" ht="16.5" customHeight="1" x14ac:dyDescent="0.25">
      <c r="B71" s="7" t="s">
        <v>18</v>
      </c>
      <c r="C71" s="93" t="s">
        <v>148</v>
      </c>
      <c r="D71" s="93"/>
      <c r="E71" s="94"/>
    </row>
    <row r="72" spans="2:5" s="8" customFormat="1" ht="16.5" customHeight="1" x14ac:dyDescent="0.25">
      <c r="B72" s="7" t="s">
        <v>4</v>
      </c>
      <c r="C72" s="93" t="s">
        <v>120</v>
      </c>
      <c r="D72" s="93"/>
      <c r="E72" s="94"/>
    </row>
    <row r="73" spans="2:5" s="8" customFormat="1" ht="16.5" customHeight="1" x14ac:dyDescent="0.25">
      <c r="B73" s="10" t="s">
        <v>5</v>
      </c>
      <c r="C73" s="93" t="s">
        <v>181</v>
      </c>
      <c r="D73" s="93"/>
      <c r="E73" s="94"/>
    </row>
    <row r="74" spans="2:5" s="8" customFormat="1" ht="16.5" customHeight="1" x14ac:dyDescent="0.25">
      <c r="B74" s="10" t="s">
        <v>6</v>
      </c>
      <c r="C74" s="162" t="s">
        <v>183</v>
      </c>
      <c r="D74" s="93"/>
      <c r="E74" s="94"/>
    </row>
    <row r="75" spans="2:5" s="8" customFormat="1" ht="16.5" customHeight="1" x14ac:dyDescent="0.25">
      <c r="B75" s="7" t="s">
        <v>39</v>
      </c>
      <c r="C75" s="93" t="s">
        <v>182</v>
      </c>
      <c r="D75" s="93"/>
      <c r="E75" s="94"/>
    </row>
    <row r="76" spans="2:5" s="8" customFormat="1" ht="16.5" customHeight="1" x14ac:dyDescent="0.25">
      <c r="B76" s="7" t="s">
        <v>7</v>
      </c>
      <c r="C76" s="162" t="s">
        <v>153</v>
      </c>
      <c r="D76" s="93"/>
      <c r="E76" s="94"/>
    </row>
    <row r="77" spans="2:5" s="8" customFormat="1" ht="62.25" customHeight="1" x14ac:dyDescent="0.25">
      <c r="B77" s="7" t="s">
        <v>43</v>
      </c>
      <c r="C77" s="90" t="s">
        <v>154</v>
      </c>
      <c r="D77" s="91"/>
      <c r="E77" s="92"/>
    </row>
    <row r="78" spans="2:5" s="8" customFormat="1" ht="66" customHeight="1" x14ac:dyDescent="0.25">
      <c r="B78" s="7" t="s">
        <v>99</v>
      </c>
      <c r="C78" s="90" t="s">
        <v>155</v>
      </c>
      <c r="D78" s="91"/>
      <c r="E78" s="92"/>
    </row>
    <row r="79" spans="2:5" s="8" customFormat="1" ht="16.5" customHeight="1" x14ac:dyDescent="0.25">
      <c r="B79" s="105" t="s">
        <v>28</v>
      </c>
      <c r="C79" s="106"/>
      <c r="D79" s="106"/>
      <c r="E79" s="107"/>
    </row>
    <row r="80" spans="2:5" s="8" customFormat="1" ht="16.5" customHeight="1" x14ac:dyDescent="0.25">
      <c r="B80" s="7" t="s">
        <v>34</v>
      </c>
      <c r="C80" s="87"/>
      <c r="D80" s="11" t="s">
        <v>27</v>
      </c>
      <c r="E80" s="88"/>
    </row>
    <row r="81" spans="2:5" s="8" customFormat="1" ht="16.5" customHeight="1" x14ac:dyDescent="0.25">
      <c r="B81" s="105" t="s">
        <v>29</v>
      </c>
      <c r="C81" s="106"/>
      <c r="D81" s="106"/>
      <c r="E81" s="107"/>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5" t="s">
        <v>59</v>
      </c>
      <c r="C86" s="46"/>
      <c r="D86" s="11" t="s">
        <v>58</v>
      </c>
      <c r="E86" s="47"/>
    </row>
    <row r="87" spans="2:5" s="8" customFormat="1" ht="16.5" customHeight="1" thickBot="1" x14ac:dyDescent="0.3">
      <c r="B87" s="12" t="s">
        <v>13</v>
      </c>
      <c r="C87" s="99" t="s">
        <v>143</v>
      </c>
      <c r="D87" s="100"/>
      <c r="E87" s="101"/>
    </row>
    <row r="88" spans="2:5" s="8" customFormat="1" ht="16.5" customHeight="1" thickBot="1" x14ac:dyDescent="0.3"/>
    <row r="89" spans="2:5" s="8" customFormat="1" ht="15.75" thickBot="1" x14ac:dyDescent="0.3">
      <c r="B89" s="102" t="s">
        <v>83</v>
      </c>
      <c r="C89" s="103"/>
      <c r="D89" s="103"/>
      <c r="E89" s="104"/>
    </row>
    <row r="90" spans="2:5" s="8" customFormat="1" ht="27" customHeight="1" x14ac:dyDescent="0.25">
      <c r="B90" s="6" t="s">
        <v>23</v>
      </c>
      <c r="C90" s="95"/>
      <c r="D90" s="95"/>
      <c r="E90" s="96"/>
    </row>
    <row r="91" spans="2:5" s="8" customFormat="1" ht="16.5" customHeight="1" x14ac:dyDescent="0.25">
      <c r="B91" s="7" t="s">
        <v>24</v>
      </c>
      <c r="C91" s="93"/>
      <c r="D91" s="93"/>
      <c r="E91" s="94"/>
    </row>
    <row r="92" spans="2:5" s="8" customFormat="1" ht="16.5" customHeight="1" x14ac:dyDescent="0.25">
      <c r="B92" s="7" t="s">
        <v>22</v>
      </c>
      <c r="C92" s="93"/>
      <c r="D92" s="93"/>
      <c r="E92" s="94"/>
    </row>
    <row r="93" spans="2:5" s="8" customFormat="1" ht="16.5" customHeight="1" x14ac:dyDescent="0.25">
      <c r="B93" s="7" t="s">
        <v>0</v>
      </c>
      <c r="C93" s="93"/>
      <c r="D93" s="93"/>
      <c r="E93" s="94"/>
    </row>
    <row r="94" spans="2:5" s="8" customFormat="1" ht="16.5" customHeight="1" x14ac:dyDescent="0.25">
      <c r="B94" s="7" t="s">
        <v>1</v>
      </c>
      <c r="C94" s="93"/>
      <c r="D94" s="93"/>
      <c r="E94" s="94"/>
    </row>
    <row r="95" spans="2:5" s="8" customFormat="1" ht="16.5" customHeight="1" x14ac:dyDescent="0.25">
      <c r="B95" s="7" t="s">
        <v>26</v>
      </c>
      <c r="C95" s="93"/>
      <c r="D95" s="93"/>
      <c r="E95" s="94"/>
    </row>
    <row r="96" spans="2:5" s="8" customFormat="1" ht="16.5" customHeight="1" x14ac:dyDescent="0.25">
      <c r="B96" s="7" t="s">
        <v>25</v>
      </c>
      <c r="C96" s="93"/>
      <c r="D96" s="93"/>
      <c r="E96" s="94"/>
    </row>
    <row r="97" spans="2:5" s="8" customFormat="1" ht="16.5" customHeight="1" x14ac:dyDescent="0.25">
      <c r="B97" s="7" t="s">
        <v>21</v>
      </c>
      <c r="C97" s="93"/>
      <c r="D97" s="93"/>
      <c r="E97" s="94"/>
    </row>
    <row r="98" spans="2:5" s="8" customFormat="1" ht="16.5" customHeight="1" x14ac:dyDescent="0.25">
      <c r="B98" s="10" t="s">
        <v>2</v>
      </c>
      <c r="C98" s="93"/>
      <c r="D98" s="93"/>
      <c r="E98" s="94"/>
    </row>
    <row r="99" spans="2:5" s="8" customFormat="1" ht="16.5" customHeight="1" x14ac:dyDescent="0.25">
      <c r="B99" s="7" t="s">
        <v>18</v>
      </c>
      <c r="C99" s="93"/>
      <c r="D99" s="93"/>
      <c r="E99" s="94"/>
    </row>
    <row r="100" spans="2:5" s="8" customFormat="1" ht="16.5" customHeight="1" x14ac:dyDescent="0.25">
      <c r="B100" s="7" t="s">
        <v>4</v>
      </c>
      <c r="C100" s="93"/>
      <c r="D100" s="93"/>
      <c r="E100" s="94"/>
    </row>
    <row r="101" spans="2:5" s="8" customFormat="1" ht="16.5" customHeight="1" x14ac:dyDescent="0.25">
      <c r="B101" s="10" t="s">
        <v>5</v>
      </c>
      <c r="C101" s="93"/>
      <c r="D101" s="93"/>
      <c r="E101" s="94"/>
    </row>
    <row r="102" spans="2:5" s="8" customFormat="1" ht="16.5" customHeight="1" x14ac:dyDescent="0.25">
      <c r="B102" s="10" t="s">
        <v>6</v>
      </c>
      <c r="C102" s="93"/>
      <c r="D102" s="93"/>
      <c r="E102" s="94"/>
    </row>
    <row r="103" spans="2:5" s="8" customFormat="1" ht="16.5" customHeight="1" x14ac:dyDescent="0.25">
      <c r="B103" s="7" t="s">
        <v>39</v>
      </c>
      <c r="C103" s="93"/>
      <c r="D103" s="93"/>
      <c r="E103" s="94"/>
    </row>
    <row r="104" spans="2:5" s="8" customFormat="1" ht="16.5" customHeight="1" x14ac:dyDescent="0.25">
      <c r="B104" s="7" t="s">
        <v>7</v>
      </c>
      <c r="C104" s="93"/>
      <c r="D104" s="93"/>
      <c r="E104" s="94"/>
    </row>
    <row r="105" spans="2:5" s="8" customFormat="1" ht="62.25" customHeight="1" x14ac:dyDescent="0.25">
      <c r="B105" s="7" t="s">
        <v>43</v>
      </c>
      <c r="C105" s="121"/>
      <c r="D105" s="122"/>
      <c r="E105" s="123"/>
    </row>
    <row r="106" spans="2:5" s="8" customFormat="1" ht="66" customHeight="1" x14ac:dyDescent="0.25">
      <c r="B106" s="7" t="s">
        <v>99</v>
      </c>
      <c r="C106" s="90"/>
      <c r="D106" s="91"/>
      <c r="E106" s="92"/>
    </row>
    <row r="107" spans="2:5" s="8" customFormat="1" ht="16.5" customHeight="1" x14ac:dyDescent="0.25">
      <c r="B107" s="105" t="s">
        <v>28</v>
      </c>
      <c r="C107" s="106"/>
      <c r="D107" s="106"/>
      <c r="E107" s="107"/>
    </row>
    <row r="108" spans="2:5" s="8" customFormat="1" ht="16.5" customHeight="1" x14ac:dyDescent="0.25">
      <c r="B108" s="7" t="s">
        <v>34</v>
      </c>
      <c r="C108" s="1"/>
      <c r="D108" s="11" t="s">
        <v>27</v>
      </c>
      <c r="E108" s="2"/>
    </row>
    <row r="109" spans="2:5" s="8" customFormat="1" ht="16.5" customHeight="1" x14ac:dyDescent="0.25">
      <c r="B109" s="105" t="s">
        <v>29</v>
      </c>
      <c r="C109" s="106"/>
      <c r="D109" s="106"/>
      <c r="E109" s="107"/>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5" t="s">
        <v>59</v>
      </c>
      <c r="C114" s="46"/>
      <c r="D114" s="11" t="s">
        <v>58</v>
      </c>
      <c r="E114" s="47"/>
    </row>
    <row r="115" spans="2:5" s="8" customFormat="1" ht="16.5" customHeight="1" thickBot="1" x14ac:dyDescent="0.3">
      <c r="B115" s="12" t="s">
        <v>13</v>
      </c>
      <c r="C115" s="99"/>
      <c r="D115" s="100"/>
      <c r="E115" s="101"/>
    </row>
    <row r="116" spans="2:5" s="8" customFormat="1" ht="6" customHeight="1" thickBot="1" x14ac:dyDescent="0.3"/>
    <row r="117" spans="2:5" s="8" customFormat="1" ht="15.75" thickBot="1" x14ac:dyDescent="0.3">
      <c r="B117" s="102" t="s">
        <v>84</v>
      </c>
      <c r="C117" s="103"/>
      <c r="D117" s="103"/>
      <c r="E117" s="104"/>
    </row>
    <row r="118" spans="2:5" s="8" customFormat="1" ht="27" customHeight="1" x14ac:dyDescent="0.25">
      <c r="B118" s="6" t="s">
        <v>23</v>
      </c>
      <c r="C118" s="95"/>
      <c r="D118" s="95"/>
      <c r="E118" s="96"/>
    </row>
    <row r="119" spans="2:5" s="8" customFormat="1" ht="16.5" customHeight="1" x14ac:dyDescent="0.25">
      <c r="B119" s="7" t="s">
        <v>24</v>
      </c>
      <c r="C119" s="93"/>
      <c r="D119" s="93"/>
      <c r="E119" s="94"/>
    </row>
    <row r="120" spans="2:5" s="8" customFormat="1" ht="16.5" customHeight="1" x14ac:dyDescent="0.25">
      <c r="B120" s="7" t="s">
        <v>22</v>
      </c>
      <c r="C120" s="93"/>
      <c r="D120" s="93"/>
      <c r="E120" s="94"/>
    </row>
    <row r="121" spans="2:5" s="8" customFormat="1" ht="16.5" customHeight="1" x14ac:dyDescent="0.25">
      <c r="B121" s="7" t="s">
        <v>0</v>
      </c>
      <c r="C121" s="93"/>
      <c r="D121" s="93"/>
      <c r="E121" s="94"/>
    </row>
    <row r="122" spans="2:5" s="8" customFormat="1" ht="16.5" customHeight="1" x14ac:dyDescent="0.25">
      <c r="B122" s="7" t="s">
        <v>1</v>
      </c>
      <c r="C122" s="93"/>
      <c r="D122" s="93"/>
      <c r="E122" s="94"/>
    </row>
    <row r="123" spans="2:5" s="8" customFormat="1" ht="16.5" customHeight="1" x14ac:dyDescent="0.25">
      <c r="B123" s="7" t="s">
        <v>26</v>
      </c>
      <c r="C123" s="93"/>
      <c r="D123" s="93"/>
      <c r="E123" s="94"/>
    </row>
    <row r="124" spans="2:5" s="8" customFormat="1" ht="16.5" customHeight="1" x14ac:dyDescent="0.25">
      <c r="B124" s="7" t="s">
        <v>25</v>
      </c>
      <c r="C124" s="93"/>
      <c r="D124" s="93"/>
      <c r="E124" s="94"/>
    </row>
    <row r="125" spans="2:5" s="8" customFormat="1" ht="16.5" customHeight="1" x14ac:dyDescent="0.25">
      <c r="B125" s="7" t="s">
        <v>21</v>
      </c>
      <c r="C125" s="93"/>
      <c r="D125" s="93"/>
      <c r="E125" s="94"/>
    </row>
    <row r="126" spans="2:5" s="8" customFormat="1" ht="16.5" customHeight="1" x14ac:dyDescent="0.25">
      <c r="B126" s="10" t="s">
        <v>2</v>
      </c>
      <c r="C126" s="93"/>
      <c r="D126" s="93"/>
      <c r="E126" s="94"/>
    </row>
    <row r="127" spans="2:5" s="8" customFormat="1" ht="16.5" customHeight="1" x14ac:dyDescent="0.25">
      <c r="B127" s="7" t="s">
        <v>18</v>
      </c>
      <c r="C127" s="93"/>
      <c r="D127" s="93"/>
      <c r="E127" s="94"/>
    </row>
    <row r="128" spans="2:5" s="8" customFormat="1" ht="16.5" customHeight="1" x14ac:dyDescent="0.25">
      <c r="B128" s="7" t="s">
        <v>4</v>
      </c>
      <c r="C128" s="93"/>
      <c r="D128" s="93"/>
      <c r="E128" s="94"/>
    </row>
    <row r="129" spans="2:5" s="8" customFormat="1" ht="16.5" customHeight="1" x14ac:dyDescent="0.25">
      <c r="B129" s="10" t="s">
        <v>5</v>
      </c>
      <c r="C129" s="93"/>
      <c r="D129" s="93"/>
      <c r="E129" s="94"/>
    </row>
    <row r="130" spans="2:5" s="8" customFormat="1" ht="16.5" customHeight="1" x14ac:dyDescent="0.25">
      <c r="B130" s="10" t="s">
        <v>6</v>
      </c>
      <c r="C130" s="93"/>
      <c r="D130" s="93"/>
      <c r="E130" s="94"/>
    </row>
    <row r="131" spans="2:5" s="8" customFormat="1" ht="16.5" customHeight="1" x14ac:dyDescent="0.25">
      <c r="B131" s="7" t="s">
        <v>39</v>
      </c>
      <c r="C131" s="93"/>
      <c r="D131" s="93"/>
      <c r="E131" s="94"/>
    </row>
    <row r="132" spans="2:5" s="8" customFormat="1" ht="16.5" customHeight="1" x14ac:dyDescent="0.25">
      <c r="B132" s="7" t="s">
        <v>7</v>
      </c>
      <c r="C132" s="93"/>
      <c r="D132" s="93"/>
      <c r="E132" s="94"/>
    </row>
    <row r="133" spans="2:5" s="8" customFormat="1" ht="62.25" customHeight="1" x14ac:dyDescent="0.25">
      <c r="B133" s="7" t="s">
        <v>42</v>
      </c>
      <c r="C133" s="121"/>
      <c r="D133" s="122"/>
      <c r="E133" s="123"/>
    </row>
    <row r="134" spans="2:5" s="8" customFormat="1" ht="65.25" customHeight="1" x14ac:dyDescent="0.25">
      <c r="B134" s="7" t="s">
        <v>99</v>
      </c>
      <c r="C134" s="90"/>
      <c r="D134" s="91"/>
      <c r="E134" s="92"/>
    </row>
    <row r="135" spans="2:5" s="8" customFormat="1" ht="16.5" customHeight="1" x14ac:dyDescent="0.25">
      <c r="B135" s="105" t="s">
        <v>28</v>
      </c>
      <c r="C135" s="106"/>
      <c r="D135" s="106"/>
      <c r="E135" s="107"/>
    </row>
    <row r="136" spans="2:5" s="8" customFormat="1" ht="16.5" customHeight="1" x14ac:dyDescent="0.25">
      <c r="B136" s="7" t="s">
        <v>34</v>
      </c>
      <c r="C136" s="1"/>
      <c r="D136" s="11" t="s">
        <v>27</v>
      </c>
      <c r="E136" s="2"/>
    </row>
    <row r="137" spans="2:5" s="8" customFormat="1" ht="16.5" customHeight="1" x14ac:dyDescent="0.25">
      <c r="B137" s="105" t="s">
        <v>29</v>
      </c>
      <c r="C137" s="106"/>
      <c r="D137" s="106"/>
      <c r="E137" s="107"/>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5" t="s">
        <v>59</v>
      </c>
      <c r="C142" s="46"/>
      <c r="D142" s="11" t="s">
        <v>58</v>
      </c>
      <c r="E142" s="47"/>
    </row>
    <row r="143" spans="2:5" s="8" customFormat="1" ht="16.5" customHeight="1" thickBot="1" x14ac:dyDescent="0.3">
      <c r="B143" s="12" t="s">
        <v>13</v>
      </c>
      <c r="C143" s="99"/>
      <c r="D143" s="100"/>
      <c r="E143" s="101"/>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 ref="C48" r:id="rId3"/>
    <hyperlink ref="C76" r:id="rId4"/>
    <hyperlink ref="C74" r:id="rId5"/>
  </hyperlinks>
  <pageMargins left="0.70866141732283472" right="0.70866141732283472" top="0.74803149606299213" bottom="0.74803149606299213" header="0.31496062992125984" footer="0.31496062992125984"/>
  <pageSetup paperSize="9" scale="83" fitToHeight="0" orientation="portrait" r:id="rId6"/>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opLeftCell="A25" zoomScale="80" zoomScaleNormal="80" zoomScaleSheetLayoutView="100" workbookViewId="0">
      <selection activeCell="B40" sqref="B40:E40"/>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42" t="s">
        <v>100</v>
      </c>
      <c r="D2" s="142"/>
      <c r="E2" s="142"/>
    </row>
    <row r="3" spans="2:7" s="8" customFormat="1" ht="20.25" customHeight="1" x14ac:dyDescent="0.25">
      <c r="B3" s="139" t="s">
        <v>60</v>
      </c>
      <c r="C3" s="140"/>
      <c r="D3" s="140" t="s">
        <v>61</v>
      </c>
      <c r="E3" s="141"/>
    </row>
    <row r="4" spans="2:7" s="8" customFormat="1" ht="19.5" customHeight="1" thickBot="1" x14ac:dyDescent="0.3">
      <c r="B4" s="138" t="str">
        <f>'DATOS GENERALES'!C35</f>
        <v>CPTS</v>
      </c>
      <c r="C4" s="136"/>
      <c r="D4" s="136" t="str">
        <f>'DATOS GENERALES'!C7</f>
        <v>Energizando la base de la pirámide en el Chaco Boliviano</v>
      </c>
      <c r="E4" s="137"/>
    </row>
    <row r="5" spans="2:7" s="8" customFormat="1" ht="16.5" customHeight="1" thickBot="1" x14ac:dyDescent="0.3">
      <c r="B5" s="15"/>
    </row>
    <row r="6" spans="2:7" s="8" customFormat="1" ht="15" customHeight="1" x14ac:dyDescent="0.25">
      <c r="B6" s="124" t="s">
        <v>88</v>
      </c>
      <c r="C6" s="125"/>
      <c r="D6" s="125"/>
      <c r="E6" s="126"/>
    </row>
    <row r="7" spans="2:7" s="8" customFormat="1" ht="209.25" customHeight="1" thickBot="1" x14ac:dyDescent="0.3">
      <c r="B7" s="130" t="s">
        <v>156</v>
      </c>
      <c r="C7" s="131"/>
      <c r="D7" s="131"/>
      <c r="E7" s="132"/>
    </row>
    <row r="8" spans="2:7" s="8" customFormat="1" ht="12" customHeight="1" thickBot="1" x14ac:dyDescent="0.3"/>
    <row r="9" spans="2:7" s="8" customFormat="1" x14ac:dyDescent="0.25">
      <c r="B9" s="124" t="s">
        <v>89</v>
      </c>
      <c r="C9" s="125"/>
      <c r="D9" s="125"/>
      <c r="E9" s="126"/>
    </row>
    <row r="10" spans="2:7" s="8" customFormat="1" ht="171" customHeight="1" thickBot="1" x14ac:dyDescent="0.3">
      <c r="B10" s="133" t="s">
        <v>157</v>
      </c>
      <c r="C10" s="134"/>
      <c r="D10" s="134"/>
      <c r="E10" s="135"/>
    </row>
    <row r="11" spans="2:7" s="8" customFormat="1" ht="15.75" customHeight="1" thickBot="1" x14ac:dyDescent="0.3"/>
    <row r="12" spans="2:7" s="8" customFormat="1" x14ac:dyDescent="0.25">
      <c r="B12" s="127" t="s">
        <v>90</v>
      </c>
      <c r="C12" s="128"/>
      <c r="D12" s="128"/>
      <c r="E12" s="129"/>
    </row>
    <row r="13" spans="2:7" s="8" customFormat="1" ht="166.5" customHeight="1" thickBot="1" x14ac:dyDescent="0.3">
      <c r="B13" s="133" t="s">
        <v>158</v>
      </c>
      <c r="C13" s="134"/>
      <c r="D13" s="134"/>
      <c r="E13" s="135"/>
    </row>
    <row r="14" spans="2:7" ht="15" customHeight="1" thickBot="1" x14ac:dyDescent="0.3">
      <c r="B14" s="8"/>
      <c r="C14" s="8"/>
    </row>
    <row r="15" spans="2:7" s="8" customFormat="1" ht="36" customHeight="1" x14ac:dyDescent="0.25">
      <c r="B15" s="127" t="s">
        <v>62</v>
      </c>
      <c r="C15" s="128"/>
      <c r="D15" s="128"/>
      <c r="E15" s="129"/>
      <c r="G15" s="48" t="s">
        <v>64</v>
      </c>
    </row>
    <row r="16" spans="2:7" s="8" customFormat="1" ht="164.25" customHeight="1" thickBot="1" x14ac:dyDescent="0.3">
      <c r="B16" s="133" t="s">
        <v>159</v>
      </c>
      <c r="C16" s="134"/>
      <c r="D16" s="134"/>
      <c r="E16" s="135"/>
      <c r="G16" s="164" t="s">
        <v>160</v>
      </c>
    </row>
    <row r="17" spans="1:7" s="8" customFormat="1" ht="15.75" customHeight="1" thickBot="1" x14ac:dyDescent="0.3"/>
    <row r="18" spans="1:7" s="8" customFormat="1" ht="33" customHeight="1" x14ac:dyDescent="0.25">
      <c r="B18" s="124" t="s">
        <v>63</v>
      </c>
      <c r="C18" s="125"/>
      <c r="D18" s="125"/>
      <c r="E18" s="126"/>
    </row>
    <row r="19" spans="1:7" s="8" customFormat="1" ht="322.5" customHeight="1" thickBot="1" x14ac:dyDescent="0.3">
      <c r="B19" s="133" t="s">
        <v>161</v>
      </c>
      <c r="C19" s="134"/>
      <c r="D19" s="134"/>
      <c r="E19" s="135"/>
    </row>
    <row r="20" spans="1:7" s="8" customFormat="1" ht="17.25" customHeight="1" thickBot="1" x14ac:dyDescent="0.3"/>
    <row r="21" spans="1:7" s="8" customFormat="1" ht="15" customHeight="1" x14ac:dyDescent="0.25">
      <c r="B21" s="127" t="s">
        <v>65</v>
      </c>
      <c r="C21" s="128"/>
      <c r="D21" s="128"/>
      <c r="E21" s="129"/>
    </row>
    <row r="22" spans="1:7" s="8" customFormat="1" ht="338.25" customHeight="1" thickBot="1" x14ac:dyDescent="0.3">
      <c r="B22" s="133" t="s">
        <v>162</v>
      </c>
      <c r="C22" s="134"/>
      <c r="D22" s="134"/>
      <c r="E22" s="135"/>
    </row>
    <row r="23" spans="1:7" ht="15" customHeight="1" thickBot="1" x14ac:dyDescent="0.3">
      <c r="B23" s="8"/>
      <c r="C23" s="8"/>
    </row>
    <row r="24" spans="1:7" s="8" customFormat="1" ht="15" customHeight="1" x14ac:dyDescent="0.25">
      <c r="B24" s="127" t="s">
        <v>66</v>
      </c>
      <c r="C24" s="128"/>
      <c r="D24" s="128"/>
      <c r="E24" s="129"/>
    </row>
    <row r="25" spans="1:7" s="8" customFormat="1" ht="180" customHeight="1" thickBot="1" x14ac:dyDescent="0.3">
      <c r="A25" s="8" t="s">
        <v>37</v>
      </c>
      <c r="B25" s="130" t="s">
        <v>163</v>
      </c>
      <c r="C25" s="131"/>
      <c r="D25" s="131"/>
      <c r="E25" s="132"/>
    </row>
    <row r="26" spans="1:7" s="8" customFormat="1" ht="14.25" customHeight="1" thickBot="1" x14ac:dyDescent="0.3"/>
    <row r="27" spans="1:7" s="8" customFormat="1" ht="15" customHeight="1" x14ac:dyDescent="0.25">
      <c r="B27" s="127" t="s">
        <v>67</v>
      </c>
      <c r="C27" s="128"/>
      <c r="D27" s="128"/>
      <c r="E27" s="129"/>
    </row>
    <row r="28" spans="1:7" s="8" customFormat="1" ht="184.5" customHeight="1" thickBot="1" x14ac:dyDescent="0.3">
      <c r="B28" s="130" t="s">
        <v>164</v>
      </c>
      <c r="C28" s="131"/>
      <c r="D28" s="131"/>
      <c r="E28" s="132"/>
    </row>
    <row r="29" spans="1:7" s="8" customFormat="1" ht="12" customHeight="1" thickBot="1" x14ac:dyDescent="0.3"/>
    <row r="30" spans="1:7" s="8" customFormat="1" ht="33" customHeight="1" x14ac:dyDescent="0.25">
      <c r="B30" s="127" t="s">
        <v>91</v>
      </c>
      <c r="C30" s="128"/>
      <c r="D30" s="128"/>
      <c r="E30" s="129"/>
      <c r="G30" s="48" t="s">
        <v>104</v>
      </c>
    </row>
    <row r="31" spans="1:7" s="8" customFormat="1" ht="221.25" customHeight="1" thickBot="1" x14ac:dyDescent="0.3">
      <c r="B31" s="130" t="s">
        <v>165</v>
      </c>
      <c r="C31" s="131"/>
      <c r="D31" s="131"/>
      <c r="E31" s="132"/>
      <c r="G31" s="49"/>
    </row>
    <row r="32" spans="1:7" s="8" customFormat="1" ht="15" customHeight="1" thickBot="1" x14ac:dyDescent="0.3"/>
    <row r="33" spans="1:7" s="8" customFormat="1" ht="30" x14ac:dyDescent="0.25">
      <c r="A33" s="8">
        <v>10</v>
      </c>
      <c r="B33" s="124" t="s">
        <v>69</v>
      </c>
      <c r="C33" s="125"/>
      <c r="D33" s="125"/>
      <c r="E33" s="126"/>
      <c r="G33" s="48" t="s">
        <v>68</v>
      </c>
    </row>
    <row r="34" spans="1:7" s="8" customFormat="1" ht="357" customHeight="1" thickBot="1" x14ac:dyDescent="0.3">
      <c r="B34" s="133" t="s">
        <v>166</v>
      </c>
      <c r="C34" s="134"/>
      <c r="D34" s="134"/>
      <c r="E34" s="135"/>
      <c r="G34" s="164" t="s">
        <v>167</v>
      </c>
    </row>
    <row r="35" spans="1:7" s="8" customFormat="1" ht="12.75" customHeight="1" thickBot="1" x14ac:dyDescent="0.3"/>
    <row r="36" spans="1:7" s="8" customFormat="1" x14ac:dyDescent="0.25">
      <c r="B36" s="124" t="s">
        <v>106</v>
      </c>
      <c r="C36" s="125"/>
      <c r="D36" s="125"/>
      <c r="E36" s="126"/>
    </row>
    <row r="37" spans="1:7" s="8" customFormat="1" ht="297" customHeight="1" thickBot="1" x14ac:dyDescent="0.3">
      <c r="B37" s="133" t="s">
        <v>168</v>
      </c>
      <c r="C37" s="134"/>
      <c r="D37" s="134"/>
      <c r="E37" s="135"/>
    </row>
    <row r="38" spans="1:7" s="8" customFormat="1" ht="15.75" customHeight="1" thickBot="1" x14ac:dyDescent="0.3"/>
    <row r="39" spans="1:7" s="8" customFormat="1" x14ac:dyDescent="0.25">
      <c r="B39" s="127" t="s">
        <v>107</v>
      </c>
      <c r="C39" s="128"/>
      <c r="D39" s="128"/>
      <c r="E39" s="129"/>
    </row>
    <row r="40" spans="1:7" s="8" customFormat="1" ht="296.25" customHeight="1" thickBot="1" x14ac:dyDescent="0.3">
      <c r="B40" s="133" t="s">
        <v>169</v>
      </c>
      <c r="C40" s="134"/>
      <c r="D40" s="134"/>
      <c r="E40" s="135"/>
    </row>
    <row r="41" spans="1:7" s="8" customFormat="1" ht="16.5" customHeight="1" thickBot="1" x14ac:dyDescent="0.3"/>
    <row r="42" spans="1:7" s="8" customFormat="1" x14ac:dyDescent="0.25">
      <c r="B42" s="127" t="s">
        <v>105</v>
      </c>
      <c r="C42" s="128"/>
      <c r="D42" s="128"/>
      <c r="E42" s="129"/>
    </row>
    <row r="43" spans="1:7" s="8" customFormat="1" ht="327.75" customHeight="1" thickBot="1" x14ac:dyDescent="0.3">
      <c r="B43" s="133" t="s">
        <v>184</v>
      </c>
      <c r="C43" s="134"/>
      <c r="D43" s="134"/>
      <c r="E43" s="135"/>
    </row>
    <row r="44" spans="1:7" s="8" customFormat="1" ht="13.5" customHeight="1" thickBot="1" x14ac:dyDescent="0.3"/>
    <row r="45" spans="1:7" s="8" customFormat="1" ht="15" customHeight="1" x14ac:dyDescent="0.25">
      <c r="B45" s="124" t="s">
        <v>70</v>
      </c>
      <c r="C45" s="125"/>
      <c r="D45" s="125"/>
      <c r="E45" s="126"/>
    </row>
    <row r="46" spans="1:7" s="8" customFormat="1" ht="291.75" customHeight="1" x14ac:dyDescent="0.25">
      <c r="B46" s="143" t="s">
        <v>170</v>
      </c>
      <c r="C46" s="144"/>
      <c r="D46" s="144"/>
      <c r="E46" s="145"/>
    </row>
    <row r="47" spans="1:7" s="8" customFormat="1" ht="291.75" customHeight="1" thickBot="1" x14ac:dyDescent="0.3">
      <c r="B47" s="133"/>
      <c r="C47" s="134"/>
      <c r="D47" s="134"/>
      <c r="E47" s="135"/>
    </row>
    <row r="48" spans="1:7" s="8" customFormat="1" ht="12" customHeight="1" thickBot="1" x14ac:dyDescent="0.3"/>
    <row r="49" spans="2:5" s="8" customFormat="1" x14ac:dyDescent="0.25">
      <c r="B49" s="124" t="s">
        <v>71</v>
      </c>
      <c r="C49" s="125"/>
      <c r="D49" s="125"/>
      <c r="E49" s="126"/>
    </row>
    <row r="50" spans="2:5" s="8" customFormat="1" x14ac:dyDescent="0.25">
      <c r="B50" s="62" t="s">
        <v>35</v>
      </c>
      <c r="C50" s="84" t="s">
        <v>36</v>
      </c>
      <c r="D50" s="84" t="s">
        <v>72</v>
      </c>
      <c r="E50" s="85" t="s">
        <v>38</v>
      </c>
    </row>
    <row r="51" spans="2:5" s="8" customFormat="1" ht="46.5" customHeight="1" x14ac:dyDescent="0.25">
      <c r="B51" s="89" t="s">
        <v>171</v>
      </c>
      <c r="C51" s="64">
        <v>3</v>
      </c>
      <c r="D51" s="64">
        <v>3</v>
      </c>
      <c r="E51" s="65" t="s">
        <v>172</v>
      </c>
    </row>
    <row r="52" spans="2:5" s="8" customFormat="1" ht="46.5" customHeight="1" x14ac:dyDescent="0.25">
      <c r="B52" s="89" t="s">
        <v>173</v>
      </c>
      <c r="C52" s="64">
        <v>3</v>
      </c>
      <c r="D52" s="64">
        <v>4</v>
      </c>
      <c r="E52" s="65" t="s">
        <v>174</v>
      </c>
    </row>
    <row r="53" spans="2:5" s="8" customFormat="1" ht="46.5" customHeight="1" x14ac:dyDescent="0.25">
      <c r="B53" s="63" t="s">
        <v>175</v>
      </c>
      <c r="C53" s="64">
        <v>1</v>
      </c>
      <c r="D53" s="64">
        <v>4</v>
      </c>
      <c r="E53" s="65" t="s">
        <v>176</v>
      </c>
    </row>
    <row r="54" spans="2:5" s="8" customFormat="1" ht="46.5" customHeight="1" x14ac:dyDescent="0.25">
      <c r="B54" s="165" t="s">
        <v>177</v>
      </c>
      <c r="C54" s="64">
        <v>2</v>
      </c>
      <c r="D54" s="64">
        <v>3</v>
      </c>
      <c r="E54" s="65" t="s">
        <v>178</v>
      </c>
    </row>
    <row r="55" spans="2:5" s="8" customFormat="1" ht="46.5" customHeight="1" x14ac:dyDescent="0.25">
      <c r="B55" s="63"/>
      <c r="C55" s="64"/>
      <c r="D55" s="64"/>
      <c r="E55" s="65"/>
    </row>
    <row r="56" spans="2:5" s="8" customFormat="1" ht="46.5" customHeight="1" x14ac:dyDescent="0.25">
      <c r="B56" s="63"/>
      <c r="C56" s="64"/>
      <c r="D56" s="64"/>
      <c r="E56" s="65"/>
    </row>
    <row r="57" spans="2:5" s="8" customFormat="1" ht="46.5" customHeight="1" x14ac:dyDescent="0.25">
      <c r="B57" s="63"/>
      <c r="C57" s="64"/>
      <c r="D57" s="64"/>
      <c r="E57" s="65"/>
    </row>
    <row r="58" spans="2:5" s="8" customFormat="1" ht="46.5" customHeight="1" x14ac:dyDescent="0.25">
      <c r="B58" s="63"/>
      <c r="C58" s="64"/>
      <c r="D58" s="64"/>
      <c r="E58" s="65"/>
    </row>
    <row r="59" spans="2:5" s="8" customFormat="1" ht="46.5" customHeight="1" x14ac:dyDescent="0.25">
      <c r="B59" s="63"/>
      <c r="C59" s="64"/>
      <c r="D59" s="64"/>
      <c r="E59" s="65"/>
    </row>
    <row r="60" spans="2:5" s="8" customFormat="1" ht="46.5" customHeight="1" thickBot="1" x14ac:dyDescent="0.3">
      <c r="B60" s="66"/>
      <c r="C60" s="67"/>
      <c r="D60" s="67"/>
      <c r="E60" s="68"/>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53 B55:B60">
      <formula1>60</formula1>
    </dataValidation>
    <dataValidation type="textLength" operator="lessThanOrEqual" allowBlank="1" showInputMessage="1" showErrorMessage="1" error="El número de caracteres introducidos es mayor que 140" sqref="E51:E60">
      <formula1>140</formula1>
    </dataValidation>
  </dataValidations>
  <hyperlinks>
    <hyperlink ref="G16" r:id="rId1"/>
    <hyperlink ref="G34" r:id="rId2"/>
  </hyperlinks>
  <pageMargins left="0.7" right="0.7" top="0.75" bottom="0.75" header="0.3" footer="0.3"/>
  <pageSetup paperSize="9" scale="54" fitToHeight="0" orientation="portrait" r:id="rId3"/>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opLeftCell="C10" zoomScaleNormal="100" zoomScaleSheetLayoutView="100" workbookViewId="0">
      <selection activeCell="E14" sqref="E14"/>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14" t="s">
        <v>101</v>
      </c>
      <c r="C2" s="114"/>
      <c r="D2" s="114"/>
      <c r="E2" s="114"/>
      <c r="F2" s="114"/>
      <c r="G2" s="114"/>
      <c r="H2" s="114"/>
      <c r="I2" s="114"/>
      <c r="J2" s="114"/>
      <c r="K2" s="114"/>
    </row>
    <row r="3" spans="2:13" s="8" customFormat="1" ht="15.75" thickBot="1" x14ac:dyDescent="0.3"/>
    <row r="4" spans="2:13" ht="60" customHeight="1" x14ac:dyDescent="0.25">
      <c r="B4" s="150" t="s">
        <v>53</v>
      </c>
      <c r="C4" s="150" t="s">
        <v>74</v>
      </c>
      <c r="D4" s="154" t="s">
        <v>93</v>
      </c>
      <c r="E4" s="156" t="s">
        <v>94</v>
      </c>
      <c r="F4" s="158" t="s">
        <v>95</v>
      </c>
      <c r="G4" s="159"/>
      <c r="H4" s="148" t="s">
        <v>96</v>
      </c>
      <c r="I4" s="149"/>
      <c r="J4" s="160" t="s">
        <v>98</v>
      </c>
      <c r="K4" s="161"/>
      <c r="L4" s="8"/>
      <c r="M4" s="22" t="s">
        <v>47</v>
      </c>
    </row>
    <row r="5" spans="2:13" ht="30.75" thickBot="1" x14ac:dyDescent="0.3">
      <c r="B5" s="151"/>
      <c r="C5" s="151"/>
      <c r="D5" s="155"/>
      <c r="E5" s="157"/>
      <c r="F5" s="51" t="s">
        <v>48</v>
      </c>
      <c r="G5" s="52" t="s">
        <v>49</v>
      </c>
      <c r="H5" s="52" t="s">
        <v>48</v>
      </c>
      <c r="I5" s="53" t="s">
        <v>49</v>
      </c>
      <c r="J5" s="35" t="s">
        <v>48</v>
      </c>
      <c r="K5" s="36" t="s">
        <v>49</v>
      </c>
      <c r="L5" s="8"/>
      <c r="M5" s="23"/>
    </row>
    <row r="6" spans="2:13" ht="21" customHeight="1" x14ac:dyDescent="0.25">
      <c r="B6" s="79" t="s">
        <v>109</v>
      </c>
      <c r="C6" s="79" t="s">
        <v>110</v>
      </c>
      <c r="D6" s="29">
        <f t="shared" ref="D6" si="0">E6+J6+K6</f>
        <v>80565</v>
      </c>
      <c r="E6" s="41">
        <v>80565</v>
      </c>
      <c r="F6" s="33">
        <v>0</v>
      </c>
      <c r="G6" s="25"/>
      <c r="H6" s="25">
        <v>0</v>
      </c>
      <c r="I6" s="26"/>
      <c r="J6" s="69">
        <f t="shared" ref="J6" si="1">F6+H6</f>
        <v>0</v>
      </c>
      <c r="K6" s="70">
        <f t="shared" ref="K6" si="2">G6+I6</f>
        <v>0</v>
      </c>
      <c r="L6" s="8"/>
      <c r="M6" s="24" t="str">
        <f>IF(D6=(E6+F6+G6+H6+I6),"OK","ERROR")</f>
        <v>OK</v>
      </c>
    </row>
    <row r="7" spans="2:13" x14ac:dyDescent="0.25">
      <c r="B7" s="80" t="s">
        <v>111</v>
      </c>
      <c r="C7" s="79" t="s">
        <v>112</v>
      </c>
      <c r="D7" s="30">
        <f>E7+J7+K7</f>
        <v>17257</v>
      </c>
      <c r="E7" s="42">
        <v>0</v>
      </c>
      <c r="F7" s="34">
        <v>17257</v>
      </c>
      <c r="G7" s="27"/>
      <c r="H7" s="27">
        <v>0</v>
      </c>
      <c r="I7" s="28"/>
      <c r="J7" s="71">
        <f>F7+H7</f>
        <v>17257</v>
      </c>
      <c r="K7" s="72">
        <f>G7+I7</f>
        <v>0</v>
      </c>
      <c r="L7" s="8"/>
      <c r="M7" s="24" t="str">
        <f>IF(D7=(E7+F7+G7+H7+I7),"OK","ERROR")</f>
        <v>OK</v>
      </c>
    </row>
    <row r="8" spans="2:13" x14ac:dyDescent="0.25">
      <c r="B8" s="81" t="s">
        <v>113</v>
      </c>
      <c r="C8" s="79" t="s">
        <v>110</v>
      </c>
      <c r="D8" s="30">
        <f t="shared" ref="D8:D19" si="3">E8+J8+K8</f>
        <v>320000</v>
      </c>
      <c r="E8" s="42">
        <v>96000</v>
      </c>
      <c r="F8" s="34">
        <v>0</v>
      </c>
      <c r="G8" s="27"/>
      <c r="H8" s="27">
        <v>224000</v>
      </c>
      <c r="I8" s="28"/>
      <c r="J8" s="71">
        <f t="shared" ref="J8:J19" si="4">F8+H8</f>
        <v>224000</v>
      </c>
      <c r="K8" s="72">
        <f t="shared" ref="K8:K19" si="5">G8+I8</f>
        <v>0</v>
      </c>
      <c r="L8" s="8"/>
      <c r="M8" s="24" t="str">
        <f t="shared" ref="M8:M20" si="6">IF(D8=(E8+F8+G8+H8+I8),"OK","ERROR")</f>
        <v>OK</v>
      </c>
    </row>
    <row r="9" spans="2:13" x14ac:dyDescent="0.25">
      <c r="B9" s="80" t="s">
        <v>114</v>
      </c>
      <c r="C9" s="79" t="s">
        <v>110</v>
      </c>
      <c r="D9" s="30">
        <f t="shared" si="3"/>
        <v>97500</v>
      </c>
      <c r="E9" s="42">
        <v>39000</v>
      </c>
      <c r="F9" s="34">
        <v>0</v>
      </c>
      <c r="G9" s="27"/>
      <c r="H9" s="27">
        <v>58500</v>
      </c>
      <c r="I9" s="28"/>
      <c r="J9" s="71">
        <f t="shared" si="4"/>
        <v>58500</v>
      </c>
      <c r="K9" s="72">
        <f t="shared" si="5"/>
        <v>0</v>
      </c>
      <c r="L9" s="8"/>
      <c r="M9" s="24" t="str">
        <f t="shared" si="6"/>
        <v>OK</v>
      </c>
    </row>
    <row r="10" spans="2:13" x14ac:dyDescent="0.25">
      <c r="B10" s="80" t="s">
        <v>115</v>
      </c>
      <c r="C10" s="79" t="s">
        <v>110</v>
      </c>
      <c r="D10" s="30">
        <f t="shared" si="3"/>
        <v>70000</v>
      </c>
      <c r="E10" s="42">
        <v>0</v>
      </c>
      <c r="F10" s="34">
        <v>0</v>
      </c>
      <c r="G10" s="27"/>
      <c r="H10" s="27">
        <v>70000</v>
      </c>
      <c r="I10" s="28"/>
      <c r="J10" s="71">
        <f t="shared" si="4"/>
        <v>70000</v>
      </c>
      <c r="K10" s="72">
        <f t="shared" si="5"/>
        <v>0</v>
      </c>
      <c r="L10" s="8"/>
      <c r="M10" s="24" t="str">
        <f t="shared" si="6"/>
        <v>OK</v>
      </c>
    </row>
    <row r="11" spans="2:13" x14ac:dyDescent="0.25">
      <c r="B11" s="80" t="s">
        <v>116</v>
      </c>
      <c r="C11" s="79" t="s">
        <v>110</v>
      </c>
      <c r="D11" s="30">
        <f t="shared" si="3"/>
        <v>50000</v>
      </c>
      <c r="E11" s="42">
        <v>0</v>
      </c>
      <c r="F11" s="34">
        <v>0</v>
      </c>
      <c r="G11" s="27"/>
      <c r="H11" s="27">
        <v>50000</v>
      </c>
      <c r="I11" s="28"/>
      <c r="J11" s="71">
        <f t="shared" si="4"/>
        <v>50000</v>
      </c>
      <c r="K11" s="72">
        <f t="shared" si="5"/>
        <v>0</v>
      </c>
      <c r="L11" s="8"/>
      <c r="M11" s="24" t="str">
        <f t="shared" si="6"/>
        <v>OK</v>
      </c>
    </row>
    <row r="12" spans="2:13" x14ac:dyDescent="0.25">
      <c r="B12" s="80" t="s">
        <v>117</v>
      </c>
      <c r="C12" s="79" t="s">
        <v>110</v>
      </c>
      <c r="D12" s="30">
        <f t="shared" si="3"/>
        <v>22000</v>
      </c>
      <c r="E12" s="42">
        <v>16500</v>
      </c>
      <c r="F12" s="34">
        <v>0</v>
      </c>
      <c r="G12" s="27"/>
      <c r="H12" s="27">
        <v>5500</v>
      </c>
      <c r="I12" s="28"/>
      <c r="J12" s="71">
        <f t="shared" si="4"/>
        <v>5500</v>
      </c>
      <c r="K12" s="72">
        <f t="shared" si="5"/>
        <v>0</v>
      </c>
      <c r="L12" s="8"/>
      <c r="M12" s="24" t="str">
        <f t="shared" si="6"/>
        <v>OK</v>
      </c>
    </row>
    <row r="13" spans="2:13" x14ac:dyDescent="0.25">
      <c r="B13" s="80" t="s">
        <v>118</v>
      </c>
      <c r="C13" s="79" t="s">
        <v>110</v>
      </c>
      <c r="D13" s="30">
        <f t="shared" si="3"/>
        <v>15000</v>
      </c>
      <c r="E13" s="42">
        <v>15000</v>
      </c>
      <c r="F13" s="34">
        <v>0</v>
      </c>
      <c r="G13" s="27"/>
      <c r="H13" s="27">
        <v>0</v>
      </c>
      <c r="I13" s="28"/>
      <c r="J13" s="71">
        <f t="shared" si="4"/>
        <v>0</v>
      </c>
      <c r="K13" s="72">
        <f t="shared" si="5"/>
        <v>0</v>
      </c>
      <c r="L13" s="8"/>
      <c r="M13" s="24" t="str">
        <f t="shared" si="6"/>
        <v>OK</v>
      </c>
    </row>
    <row r="14" spans="2:13" x14ac:dyDescent="0.25">
      <c r="B14" s="80"/>
      <c r="C14" s="79"/>
      <c r="D14" s="30">
        <f t="shared" si="3"/>
        <v>0</v>
      </c>
      <c r="E14" s="42"/>
      <c r="F14" s="34"/>
      <c r="G14" s="27"/>
      <c r="H14" s="27"/>
      <c r="I14" s="28"/>
      <c r="J14" s="71">
        <f t="shared" si="4"/>
        <v>0</v>
      </c>
      <c r="K14" s="72">
        <f t="shared" si="5"/>
        <v>0</v>
      </c>
      <c r="L14" s="8"/>
      <c r="M14" s="24" t="str">
        <f t="shared" si="6"/>
        <v>OK</v>
      </c>
    </row>
    <row r="15" spans="2:13" x14ac:dyDescent="0.25">
      <c r="B15" s="80"/>
      <c r="C15" s="79"/>
      <c r="D15" s="30">
        <f t="shared" si="3"/>
        <v>0</v>
      </c>
      <c r="E15" s="42"/>
      <c r="F15" s="34"/>
      <c r="G15" s="27"/>
      <c r="H15" s="27"/>
      <c r="I15" s="28"/>
      <c r="J15" s="71">
        <f t="shared" si="4"/>
        <v>0</v>
      </c>
      <c r="K15" s="72">
        <f t="shared" si="5"/>
        <v>0</v>
      </c>
      <c r="L15" s="8"/>
      <c r="M15" s="24" t="str">
        <f t="shared" si="6"/>
        <v>OK</v>
      </c>
    </row>
    <row r="16" spans="2:13" x14ac:dyDescent="0.25">
      <c r="B16" s="80"/>
      <c r="C16" s="79"/>
      <c r="D16" s="30">
        <f t="shared" si="3"/>
        <v>0</v>
      </c>
      <c r="E16" s="42"/>
      <c r="F16" s="34"/>
      <c r="G16" s="27"/>
      <c r="H16" s="27"/>
      <c r="I16" s="28"/>
      <c r="J16" s="71">
        <f t="shared" si="4"/>
        <v>0</v>
      </c>
      <c r="K16" s="72">
        <f t="shared" si="5"/>
        <v>0</v>
      </c>
      <c r="L16" s="8"/>
      <c r="M16" s="24" t="str">
        <f t="shared" si="6"/>
        <v>OK</v>
      </c>
    </row>
    <row r="17" spans="2:13" x14ac:dyDescent="0.25">
      <c r="B17" s="80"/>
      <c r="C17" s="79"/>
      <c r="D17" s="30">
        <f t="shared" si="3"/>
        <v>0</v>
      </c>
      <c r="E17" s="42"/>
      <c r="F17" s="34"/>
      <c r="G17" s="27"/>
      <c r="H17" s="27"/>
      <c r="I17" s="28"/>
      <c r="J17" s="71">
        <f t="shared" si="4"/>
        <v>0</v>
      </c>
      <c r="K17" s="72">
        <f t="shared" si="5"/>
        <v>0</v>
      </c>
      <c r="L17" s="8"/>
      <c r="M17" s="24" t="str">
        <f t="shared" si="6"/>
        <v>OK</v>
      </c>
    </row>
    <row r="18" spans="2:13" x14ac:dyDescent="0.25">
      <c r="B18" s="80"/>
      <c r="C18" s="79"/>
      <c r="D18" s="30">
        <f t="shared" si="3"/>
        <v>0</v>
      </c>
      <c r="E18" s="42"/>
      <c r="F18" s="34"/>
      <c r="G18" s="27"/>
      <c r="H18" s="27"/>
      <c r="I18" s="28"/>
      <c r="J18" s="71">
        <f t="shared" si="4"/>
        <v>0</v>
      </c>
      <c r="K18" s="72">
        <f t="shared" si="5"/>
        <v>0</v>
      </c>
      <c r="L18" s="8"/>
      <c r="M18" s="24" t="str">
        <f t="shared" si="6"/>
        <v>OK</v>
      </c>
    </row>
    <row r="19" spans="2:13" ht="15.75" thickBot="1" x14ac:dyDescent="0.3">
      <c r="B19" s="82"/>
      <c r="C19" s="83"/>
      <c r="D19" s="31">
        <f t="shared" si="3"/>
        <v>0</v>
      </c>
      <c r="E19" s="42"/>
      <c r="F19" s="34"/>
      <c r="G19" s="27"/>
      <c r="H19" s="27"/>
      <c r="I19" s="28"/>
      <c r="J19" s="71">
        <f t="shared" si="4"/>
        <v>0</v>
      </c>
      <c r="K19" s="72">
        <f t="shared" si="5"/>
        <v>0</v>
      </c>
      <c r="L19" s="8"/>
      <c r="M19" s="24" t="str">
        <f t="shared" si="6"/>
        <v>OK</v>
      </c>
    </row>
    <row r="20" spans="2:13" ht="15.75" thickBot="1" x14ac:dyDescent="0.3">
      <c r="B20" s="152" t="s">
        <v>55</v>
      </c>
      <c r="C20" s="153"/>
      <c r="D20" s="32">
        <f>SUM(D6:D19)</f>
        <v>672322</v>
      </c>
      <c r="E20" s="54">
        <f>ROUND(SUM(E6:E19),0)</f>
        <v>247065</v>
      </c>
      <c r="F20" s="55">
        <f t="shared" ref="F20:K20" si="7">ROUND(SUM(F6:F19),0)</f>
        <v>17257</v>
      </c>
      <c r="G20" s="56">
        <f t="shared" si="7"/>
        <v>0</v>
      </c>
      <c r="H20" s="56">
        <f t="shared" si="7"/>
        <v>408000</v>
      </c>
      <c r="I20" s="57">
        <f t="shared" si="7"/>
        <v>0</v>
      </c>
      <c r="J20" s="37">
        <f t="shared" si="7"/>
        <v>425257</v>
      </c>
      <c r="K20" s="38">
        <f t="shared" si="7"/>
        <v>0</v>
      </c>
      <c r="L20" s="8"/>
      <c r="M20" s="24" t="str">
        <f t="shared" si="6"/>
        <v>OK</v>
      </c>
    </row>
    <row r="21" spans="2:13" ht="15.75" thickBot="1" x14ac:dyDescent="0.3">
      <c r="B21" s="152" t="s">
        <v>50</v>
      </c>
      <c r="C21" s="153"/>
      <c r="D21" s="50">
        <v>1</v>
      </c>
      <c r="E21" s="58">
        <f>E20/$D$20</f>
        <v>0.36748016575390957</v>
      </c>
      <c r="F21" s="59">
        <f t="shared" ref="F21:K21" si="8">F20/$D$20</f>
        <v>2.5667760388623308E-2</v>
      </c>
      <c r="G21" s="60">
        <f t="shared" si="8"/>
        <v>0</v>
      </c>
      <c r="H21" s="60">
        <f t="shared" ref="H21:I21" si="9">H20/$D$20</f>
        <v>0.60685207385746709</v>
      </c>
      <c r="I21" s="61">
        <f t="shared" si="9"/>
        <v>0</v>
      </c>
      <c r="J21" s="39">
        <f t="shared" si="8"/>
        <v>0.63251983424609037</v>
      </c>
      <c r="K21" s="40">
        <f t="shared" si="8"/>
        <v>0</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47" t="s">
        <v>54</v>
      </c>
      <c r="C24" s="147"/>
      <c r="D24" s="147"/>
      <c r="E24" s="147"/>
      <c r="F24" s="147"/>
      <c r="G24" s="147"/>
      <c r="H24" s="73"/>
      <c r="I24" s="73"/>
      <c r="J24" s="73"/>
      <c r="K24" s="73"/>
      <c r="L24" s="8"/>
      <c r="M24" s="8"/>
    </row>
    <row r="25" spans="2:13" ht="15.75" customHeight="1" x14ac:dyDescent="0.25">
      <c r="B25" s="146" t="s">
        <v>102</v>
      </c>
      <c r="C25" s="146"/>
      <c r="D25" s="146"/>
      <c r="E25" s="146"/>
      <c r="F25" s="146"/>
      <c r="G25" s="43" t="str">
        <f>IF(E20&gt;=100000,"OK","ERROR")</f>
        <v>OK</v>
      </c>
      <c r="H25" s="73"/>
      <c r="I25" s="73"/>
      <c r="J25" s="73"/>
      <c r="K25" s="73"/>
      <c r="L25" s="8"/>
      <c r="M25" s="8"/>
    </row>
    <row r="26" spans="2:13" ht="15.75" customHeight="1" x14ac:dyDescent="0.25">
      <c r="B26" s="146" t="s">
        <v>103</v>
      </c>
      <c r="C26" s="146"/>
      <c r="D26" s="146"/>
      <c r="E26" s="146"/>
      <c r="F26" s="146"/>
      <c r="G26" s="43" t="str">
        <f>IF(E20&lt;=250000,"OK","ERROR")</f>
        <v>OK</v>
      </c>
      <c r="H26" s="73"/>
      <c r="I26" s="73"/>
      <c r="J26" s="73"/>
      <c r="K26" s="73"/>
      <c r="L26" s="8"/>
      <c r="M26" s="8"/>
    </row>
    <row r="27" spans="2:13" ht="15.75" customHeight="1" x14ac:dyDescent="0.25">
      <c r="B27" s="146" t="s">
        <v>75</v>
      </c>
      <c r="C27" s="146"/>
      <c r="D27" s="146"/>
      <c r="E27" s="146"/>
      <c r="F27" s="146"/>
      <c r="G27" s="43" t="str">
        <f>IF(E20&lt;=(D20/2),"OK","ERROR")</f>
        <v>OK</v>
      </c>
      <c r="H27" s="73"/>
      <c r="I27" s="73"/>
      <c r="J27" s="73"/>
      <c r="K27" s="73"/>
      <c r="L27" s="8"/>
      <c r="M27" s="8"/>
    </row>
    <row r="28" spans="2:13" ht="15.75" customHeight="1" x14ac:dyDescent="0.25">
      <c r="B28" s="146" t="s">
        <v>97</v>
      </c>
      <c r="C28" s="146"/>
      <c r="D28" s="146"/>
      <c r="E28" s="146"/>
      <c r="F28" s="146"/>
      <c r="G28" s="43" t="str">
        <f>IF(K20&lt;=(E20*0.4),"OK","ERROR")</f>
        <v>OK</v>
      </c>
      <c r="H28" s="73"/>
      <c r="I28" s="73"/>
      <c r="J28" s="73"/>
      <c r="K28" s="73"/>
      <c r="L28" s="8"/>
      <c r="M28" s="8"/>
    </row>
    <row r="29" spans="2:13" s="8" customFormat="1" x14ac:dyDescent="0.25"/>
    <row r="30" spans="2:13" s="8" customFormat="1" x14ac:dyDescent="0.25">
      <c r="I30" s="74"/>
    </row>
    <row r="31" spans="2:13" s="8" customFormat="1" x14ac:dyDescent="0.25">
      <c r="G31" s="43"/>
    </row>
    <row r="32" spans="2:13" s="8" customFormat="1" x14ac:dyDescent="0.25"/>
    <row r="33" spans="2:2" s="8" customFormat="1" x14ac:dyDescent="0.25"/>
    <row r="34" spans="2:2" s="8" customFormat="1" x14ac:dyDescent="0.25">
      <c r="B34" s="75"/>
    </row>
    <row r="35" spans="2:2" s="8" customFormat="1" x14ac:dyDescent="0.25">
      <c r="B35" s="76"/>
    </row>
    <row r="36" spans="2:2" s="8" customFormat="1" x14ac:dyDescent="0.25">
      <c r="B36" s="75"/>
    </row>
    <row r="37" spans="2:2" s="8" customFormat="1" x14ac:dyDescent="0.25">
      <c r="B37" s="77"/>
    </row>
    <row r="38" spans="2:2" s="8" customFormat="1" x14ac:dyDescent="0.25"/>
    <row r="39" spans="2:2" s="8" customFormat="1" x14ac:dyDescent="0.25"/>
    <row r="40" spans="2:2" s="8" customFormat="1" x14ac:dyDescent="0.25">
      <c r="B40" s="78"/>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Juan Birbuet</cp:lastModifiedBy>
  <cp:lastPrinted>2014-10-30T03:03:18Z</cp:lastPrinted>
  <dcterms:created xsi:type="dcterms:W3CDTF">2012-07-06T03:08:38Z</dcterms:created>
  <dcterms:modified xsi:type="dcterms:W3CDTF">2015-01-28T22:16:22Z</dcterms:modified>
</cp:coreProperties>
</file>