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IICA PROPUESTA\DOC ORIGINAL DE CONVOCATORIA\"/>
    </mc:Choice>
  </mc:AlternateContent>
  <bookViews>
    <workbookView xWindow="0" yWindow="0" windowWidth="20490" windowHeight="7755"/>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D6" i="8" s="1"/>
  <c r="M6" i="8" s="1"/>
  <c r="K7" i="8"/>
  <c r="J7" i="8"/>
  <c r="D18" i="8" l="1"/>
  <c r="M18" i="8" s="1"/>
  <c r="D8" i="8"/>
  <c r="M8" i="8" s="1"/>
  <c r="D10" i="8"/>
  <c r="M10" i="8" s="1"/>
  <c r="D14" i="8"/>
  <c r="M14" i="8" s="1"/>
  <c r="D13" i="8"/>
  <c r="M13"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<sst xmlns="http://schemas.openxmlformats.org/spreadsheetml/2006/main" count="310" uniqueCount="195">
  <si>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</si>
  <si>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</si>
  <si>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</si>
  <si>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</si>
  <si>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</si>
  <si>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</si>
  <si>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</si>
  <si>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</si>
  <si>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</si>
  <si>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</si>
  <si>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</si>
  <si>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</si>
  <si>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</si>
  <si>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</si>
  <si>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</si>
  <si>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</si>
  <si>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</si>
  <si>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</si>
  <si>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</si>
  <si>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</si>
  <si>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</si>
  <si>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</si>
  <si>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</si>
  <si>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</si>
  <si>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</si>
  <si>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</si>
  <si>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</si>
  <si>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</si>
  <si>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</si>
  <si>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</si>
  <si>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</si>
  <si>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</si>
  <si>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</si>
  <si>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</si>
  <si>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</si>
  <si>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</si>
  <si>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</si>
  <si>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</si>
  <si>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</si>
  <si>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</si>
  <si>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</si>
  <si>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</si>
  <si>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</si>
  <si>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</si>
  <si>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</si>
  <si>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</si>
  <si>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</si>
  <si>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</si>
  <si>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</si>
  <si>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</si>
  <si>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</si>
  <si>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</si>
  <si>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</si>
  <si>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</si>
  <si>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</si>
  <si>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</si>
  <si>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</si>
  <si>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</si>
  <si>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</si>
  <si>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</si>
  <si>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</si>
  <si>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</si>
  <si>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</si>
  <si>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</si>
  <si>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</si>
  <si>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</si>
  <si>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</si>
  <si>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</si>
  <si>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</si>
  <si>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</si>
  <si>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</si>
  <si>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</si>
  <si>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</si>
  <si>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</si>
  <si>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</si>
  <si>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</si>
  <si>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</si>
  <si>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</si>
  <si>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</si>
  <si>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</si>
  <si>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</si>
  <si>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</si>
  <si>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</si>
  <si>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</si>
  <si>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</si>
  <si>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</si>
  <si>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</si>
  <si>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</si>
  <si>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</si>
  <si>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</si>
  <si>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</si>
  <si>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</si>
  <si>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</si>
  <si>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</si>
  <si>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</si>
  <si>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</si>
  <si>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</si>
  <si>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</si>
  <si>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</si>
  <si>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</si>
  <si>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</si>
  <si>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</si>
  <si>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</si>
  <si>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</si>
  <si>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</si>
  <si>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</si>
  <si>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</si>
  <si>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</si>
  <si>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ENERGIA Y ACEITES ESENCIALES DE LA BIOMASA PARA LA INDUSTRIA</t>
  </si>
  <si>
    <t>12 MESES</t>
  </si>
  <si>
    <t>BOLIVIA</t>
  </si>
  <si>
    <t>ASOCIADA</t>
  </si>
  <si>
    <t>Obtención de aceites esenciales, aprovechando especies vegetales endémicas de Bolivia, utilizando energía de la biomasa para la extracción por arrastre de vapor, mediante equipos instalados en las comunidades, para ser refinados por Entropía hasta grados industriales para su comercialización</t>
  </si>
  <si>
    <t>El principal mercado de los aceites, es la empresa  ENTROPIA (La Paz Bolivia), que comprará la totalidad de los productos obtenidos en las tres comunidades, en los meses que durara el proyecto</t>
  </si>
  <si>
    <t>Jose</t>
  </si>
  <si>
    <t>Vila Castro</t>
  </si>
  <si>
    <t>2446488 LP</t>
  </si>
  <si>
    <t>Ph.D. Quimico</t>
  </si>
  <si>
    <t>La Paz</t>
  </si>
  <si>
    <t>Bolivia</t>
  </si>
  <si>
    <t>josevila.qmc@gmail.com</t>
  </si>
  <si>
    <t>Gerente Tecnico</t>
  </si>
  <si>
    <t>INDSOL</t>
  </si>
  <si>
    <t>GABRIELA PATRICIA</t>
  </si>
  <si>
    <t>MONTAÑO SAAVEDRA</t>
  </si>
  <si>
    <t>5963909 LP</t>
  </si>
  <si>
    <t>Calle Villalobos 625</t>
  </si>
  <si>
    <t>LA PAZ</t>
  </si>
  <si>
    <t>gmont@ind-sol.com</t>
  </si>
  <si>
    <t>www.ind-sol.com</t>
  </si>
  <si>
    <t>3 años</t>
  </si>
  <si>
    <t>NO</t>
  </si>
  <si>
    <t>X</t>
  </si>
  <si>
    <t>00183860 MATRICULA DE COMERCIO</t>
  </si>
  <si>
    <t>SOLUCIONES INDUSTRIALES</t>
  </si>
  <si>
    <t>ENTROPIA SRL</t>
  </si>
  <si>
    <t xml:space="preserve">ENTROPIA  </t>
  </si>
  <si>
    <t>IVAN ENRIQUE</t>
  </si>
  <si>
    <t>SANCHEZ MORON</t>
  </si>
  <si>
    <t>6115586 LP</t>
  </si>
  <si>
    <t>Calle 34 Cota Cota</t>
  </si>
  <si>
    <t>591-2-2793834</t>
  </si>
  <si>
    <t>entropianat@gmail.com</t>
  </si>
  <si>
    <t>00297595 MATRICULA DE COMERCIO</t>
  </si>
  <si>
    <t>30 ENERO DE 2012 (De acuerdo al NIT)</t>
  </si>
  <si>
    <t>15 MAYO DE 2014 (De acuerdo al NIT)</t>
  </si>
  <si>
    <t>Estas especies nativas como la Piper elongatum (Matico) y Satureja boliviana (Khoa), son usados como brebajes y/o comercializados de forma artesanal y actualmente no favorecen en la calidad de vida de los habitantes de esas regiones. Sin embargo existe la posibilidad de incorporar valor agregado, al separar las sustancias químicas, que se presentan como aceites y que tienen  un valor económico importante, debido a que existen aplicaciones en la industria de los alimentos, detergentes y como insecticidas. También tienen un valor económico como sustancias químicas puras, esto se logrará incorporando equipos adecuados de destilación por arrastre de vapor en las regiones para su extracción, así como la capacitación del manejo de estos equipos de destilación.</t>
  </si>
  <si>
    <t>En la región de la Asunta, existen dos comunidades que actualmente se dedican a la producción de coca, que es un único ingreso económico y que se encuentran dentro los planes de erradicación de la especie. La otra región es la comunidad de Ámbana que se dedican a la agricultura para consumo propio. La colecta de las especies serán realizadas por hombres y mujeres que están asentados en esos lugares. La capacitación para el manejo de los equipos se realizara para ambos géneros que tengan un grado mínimo de bachiller o personas mayores de 18 años. 
INDSOL mejorara su tecnología en la construcción de equipos de destilación por arrastre con vapor. 
ENTROPIA se beneficiara con la implementación de un GC-MS para realizar la idntificacion, cuantificación y el control de calidad de los aceites.</t>
  </si>
  <si>
    <t>Datos sobre el GC-MS (libros)                                                          http://es.slideshare.net/profegildi/anlisis-y-control-de-aceites-esenciales
http://www.alluredbooks.com/Identification-of-Essential-Oil-Components-by-Gas-Chromatography-Mass-Spectrometry-4th-Edition-p52.html
http://www.amazon.com/Essential-Oils-Capillary-Chromatography-Spectroscopy/dp/0471963143
Journals:                                                                                                   http://www.tandfonline.com/loi/tjeo20?open=27&amp;repitition=0#vol_27
http://www.tandfonline.com/doi/full/10.1080/10412905.2014.973067#.VLaQNtKG91M
http://www.tandfonline.com/doi/full/10.1080/10412905.2014.962188#.VLaQX9KG91M</t>
  </si>
  <si>
    <t xml:space="preserve">Los vegetales seleccionados crecen de forma natural en estas regiones y que estas sintetizan aceites esenciales, los cuales se separaran utilizando la técnica de destilación por arrastre con vapor. Esta tecnología es apropiada, debido a que los habitantes de estas localidades utilizan una mezcla de agua y hojas, que son calentadas para generar vapor, cuyo uso es para eliminar mosquitos, resfríos, ambientar lugares cerrados, lo que permitirá la facilidad de apropiación de tecnología por los habitantes de estos lugares. En base a estos antecedentes, la destilación se presentará de manera más apropiada para aislar los aceites de plantas a través de la construcción de equipos de destilación por arrastre de vapor.
La empresa INDSOL construirán los equipos de destilación para una capacidad de 45 Kg de material vegetal seco, tendrán la característica de funcionar con leña como energía y también agua, cuyos recursos naturales de energía son abundantes en las localidades seleccionadas. Así mismo estos equipos funcionaran independientemente de las condiciones de servicios adicionales, climáticas y geográficas de las localidades, lugar donde crecen los vegetales de interés.  INDSOL y ENTROPIA implementaran, calibraran y optimizaran los equipos de destilación de arrastre con vapor para su funcionamiento óptimo en la obtención de los aceites, en los lugares apropiados de las localidades seleccionadas. La compra de los aceites será realizada por ENTROPIA. Estos productos serán recepcionados en recipientes adecuados proporcionados por ENTROPIA, los productos deben estar en un envase cerrado y sellado para su traslado a los laboratorios de ENTROPIA en la ciudad de La Paz. Para el control de calidad y monitoreo del grado de pureza de los aceites se utilizara un GC.
En entropía se realizaran los análisis de los aceites obtenidos y la purificación de estos productos, así mismo el control de calidad para su posterior uso y comercialización en los diferentes mercados
</t>
  </si>
  <si>
    <t>Nuestro propósito, es la obtención de aceites esenciales cuyas sustancias químicas tienen un elevado valor económico, los vegetales de estos aceites crecen en el Departamento de La Paz, en la región de la Asunta (Nor Yungas) crece la Piper elongatum y Tagetes temiflora, en la región de Ámbana (Prov. Camacho) crece la Satureja boliviana, sin ningún uso industrial. La obtención de los aceites se logrará a través de extracciones por arrastre con vapor con equipos que serán construidos por INDSOL usando energía de biomasa, las extracciones se realizaran en los lugares donde se encuentran los vegetales, los equipos serán manejados por habitantes de esos lugares a través de capacitaciones realizadas por Entropía. Los aceites obtenidos serán purificados en Entropía (La Paz), donde se utilizará un GC-MS (Cromatografo de Gases) para la identificación y control de calidad de los aceites, posteriormente se realizará su comercialización, en el mercado Nacional con proyección a la exportación.</t>
  </si>
  <si>
    <t>Estos aceites tienen un valor agregado económico importante para su comercialización, en comparación a la comercialización como brebajes y/o de forma artesanal, esta información se proporcionara a las comunidades a través de cursos y seminarios, donde se mostrará el potencial de las especies vegetales, en particular de las especies a trabajar y los productos que se obtendrán. Los aceites obtenidos en las localidades serán entregados de manera directa a ENTROPIA en los envases adecuados. El precio del aceite será fijado por el directorio, como también la repartición de las utilidades de la gestión, de acuerdo a la cantidad y calidad de aceite obtenido. La calidad se determinara por técnicas cromatografías, en particular por GC, una técnica validada a nivel nacional e internacional.  Un referente será el costo en el mercado nacional y la calidad de los productos obtenidos, el pago a los productores de los aceites se realizara directamente por Entropía.
La materia prima se encuentra directamente en los lugares seleccionados y es disponible, el material vegetal (hojas) se puede introducir de forma húmeda o seca a los equipos de destilación, estos equipos serán manipulados por las personas capacitadas de prioridad personas que viven en las mismas regiones, el mantenimiento de los equipos está garantizada por un año por INDSOL. Por lo que esta entidad productora en las comunidades seleccionadas tendrá la capacidad técnica y física de obtener los aceites esenciales.
Las entidades ejecutoras responsables son INDSOL y ENTROPIA, en la parte ejecutiva y dirección técnica y las comunidades participaran activamente desde el inicio del proyecto. INDSOL es una empresa nacional con mucha experiencia en la construcción de equipos para procesamiento de alimentos y vegetales. ENTROPIA es una empresa que genera productos con valor agregado a las materias primas, en particular productos naturales, lo que hace que exista una complementariedad para este proyecto.</t>
  </si>
  <si>
    <t>En el mercado internacional hay un solo oferente y el costo del aceite esencial de la especie Piper elongatum cuya principal sustancia química es el dillapiol, el precio puesto en China está entre 75 a 500 dólares por litro. El aceite de Satureja boliviana cuyo principal componente es la pulegona, existente en el mercado internacional y puesto en el mercado nacional es 3000 Bs/100g con un grado de pureza mayor al 98%.
Son especies vegetales nativas, abundantes, fácil de colectar, adaptadas a los lugares donde crecen, no son usados de manera comercial, solo de forma artesanal. La forma de extracción es sencilla, la energía utilizada es leña, el volumen del producto es pequeño para el transporte. Se realizaron investigaciones de estas dos especies en las Universidades del país (UMSA y UMSS), lo que muestra que estos productos están ya localizados, se conocen las técnicas de extracción, purificación y la determinación de la calidad a través del GC.</t>
  </si>
  <si>
    <t>Las entidades ejecutoras responsables son INDSOL y ENTROPIA en la parte ejecutiva y dirección técnica y las comunidades participaran activamente desde el inicio del proyecto, organizando reuniones y cursos de capacitación en el manejo de las especies vegetales, con especialistas como aporte de ENTROPIA, así mismo en la construcción de la infraestructura, área cubierta y abierta. Luego, la microempresa a constituirse se regirá por las normas de comercio de país,  adoptando la modalidad de Sociedad de Responsabilidad Limitada SRL, donde los socios serán ENTROPIA y las 3 comunidades, con representación igualitaria, donde el directorio definirá, las estrategias, políticas y precios, como también la repartición de las utilidades de la gestión. 
La presente idea, fue socializada en las comunidades, quienes han manifestado su interés y esperanza de generar fuentes de trabajo, dar valor agregado, al final incrementar los ingresos familiares y mejorar su calidad de vida.</t>
  </si>
  <si>
    <t>La producción de aceites esenciales, es una actividad económica que tiene como finalidad, generar ingresos económicos. Para esto, se utilizaran equipos de destilación por arrastre de vapor que serán construidos por INDSOL, como energía utilizara leña, con lo que fomenta la incorporación de tecnologías apropiadas y así lograr el aprovechamiento de los productos obtenidos. Lo mencionado condice con los art.17 Extractivismo, art.15 Transformación, Capítulo III del documento “propuesta de ley de desarrollo integral de la macro región amazónica”, art.15 Cap. III “Ley Marco de la madre tierra y desarrollo integral”. Estas especies vegetales están establecidas dentro las más representativas y categorizadas, publicado en el documento del MINISTERIO DE PLANIFICACION DEL DESARROLLO, donde están incorporados estas especies de estudio bajo un criterio etnobotánico, sostenibilidad de uso e intercambio, de posibilidad de incorporar valor agregado de mercado, así como las publicaciones científicas.</t>
  </si>
  <si>
    <t>Referencias de leyes del estado plurinacional Boliviano                                                                          http://www.unido.org/fileadmin/import/69936_Plantas_medicinales_en_Bolivia_Estado_de_Arte.pdf   estado boliviano prioridad
http://cipca.org.bo/dmdocuments/propuesta_ley_de_amazonia.pdf</t>
  </si>
  <si>
    <t>Estudios sobre la Piper elongatum en Bolivia:     http://goo.gl/BMg2JC   
Estudios sobre la Satureja boliviana en Bolivia:                                                                                          http://bibliotecas.umsa.bo/cgi-bin/koha/opac-detail.pl?biblionumber=63097  (Beni)
http://bibliotecas.umsa.bo/cgi-bin/koha/opacsearch.pl?q=benigno+cuenca&amp;idx=au&amp;branch_group_limit= 
http://www.ops.org.bo/textocompleto/rnbiofa95040406.pdf 
http://sisbib.unmsm.edu.pe/bvrevistas/situa/1995_n5/satureja.htm  
http://www.redalyc.org/articulo.oa?id=85617508078 
http://www.agruco.org/bioandes/pdf/proceso-difusion.pdf                                                                   Estudios sobre la Tagetes temiflora:                           http://dspace.espoch.edu.ec/bitstream/123456789/1590/1/56T00278.pdf</t>
  </si>
  <si>
    <t>Los vegetales son recursos naturales renovables y desde un punto de vista químico son pequeños biorreactores naturales que sintetizan una variedad de moléculas con diferentes usos para la humanidad. Los aceites esenciales, cuya producción a nivel de laboratorio resulta ser costoso o difícil de sintetizar. Lo que hace que la extracción directa por métodos apropiados sea la más aconsejable. Las personas de las localidades conocen donde se encuentran las especies, realizaran la colecta y el procesamiento para la obtención de los aceites,  previa capacitación para el manejo del equipo de destilación, que funcionara a leña que serán construidos por INDSOL. 
La capacitación y optimización de las técnicas para la extracción, el procesamiento y envasado de los aceites estarán a cargo de ENTROPIA. 
La empresa de ENTROPIA comprara el aceite obtenido de acuerdo a los costos del mercado nacional, también realizara el control de calidad a través de un GC y la purificación de los aceites para su puesta en el mercado nacional e internacional. Este proyecto está orientado a dos comunidades de diferentes características climáticas como es el Altiplano y los Yungas. En el corto plazo o mediano plazo se puede extraer aceites de otras especies vegetales que tengan interés económico, la réplica de las extracciones y el manejo son sencillas, la construcción de los equipos son factibles, lo que hace que sea posible la transferencia de esta tecnología de extracción a otras comunidades. Esto conducirá a que más personas podrán involucrarse en esta línea de extracciones, mejorando la calidad de vida de los habitantes donde crecen especies que tengan aceites de interés económico. Y a largo plazo se puede introducir especies vegetales cuyo aceite tiene un costo elevado y un mercado internacional amplio.</t>
  </si>
  <si>
    <t>Las personas que viven a los alrededores de estas especies indistintamente de género, podrán colectar las especies vegetales donde están los aceites, para luego ser procesadas usando leña como energía para que el equipo de destilación por arrastre de vapor funcione. Ambos recursos (vegetales, leña) son renovables ya que la leña es usada en la vida cotidiana de los habitantes de las comunidades y los vegetales son especies endémicas de esos lugares donde se encuentran de forma abundante. Este emprendimiento podrá mejorar la calidad de vida de los habitantes de estos lugares, debido a que estas especies tienen sustancias químicas naturales que no se presentan en otras especies, lo que hace que tenga un valor agregado económico importante, los equipos de destilación funcionan con energía que no tendrá costo alguno para los habitantes, esto hace que sea sostenible esta técnica de extraer aceites de vegetales. También podrá extrapolarse en el futuro esta técnica para otras especies vegetales, previo estudio de los rendimientos que presentan las moléculas de interés económico en los aceites.</t>
  </si>
  <si>
    <t>En la región de la Asunta, que se dedica al cultivo de la hoja de coca, donde este vegetal actualmente introducido requiere de muchas sustancias químicas para su producción, desde la fertilización del suelo como el cuidado de esta especie a través de sustancias químicas, hace que los suelos se vayan deteriorando a mediano y largo plazo. Lo que pretende este emprendimiento es la utilización de especies vegetales ya existentes y que crecen de forma natural, sin la utilización de factores químicos externos para su crecimiento y que tienen sustancias químicas importantes que a largo plazo podrían sustituir la producción de la hoja de coca. Este emprendimiento no tiene efecto ninguno sobre el medio ambiente ya que los residuos originados de los vegetales, luego de la extracción se utilizaran como leña. 
En la localidad de Ámbana existe una especie vegetal que también crece de manera natural, no tiene ningún uso, generalmente lo usan como leña o para limpieza en el uso cotidiano de las familias que viven en los alrededores. El impacto sobre el medio ambiente no será afectado a corto plazo o mediano plazo. Sin embargo, esta técnica se podrá utilizar en toda la región del Altiplano a mediano y largo plazo, si el producto amplia su mercado nacional e internacional.</t>
  </si>
  <si>
    <t>La producción de aceites esenciales contribuirá al desarrollo económico de estas localidades, así como la educación en la capacitación teórico-experimental para el manejo de los equipos de destilación, como el conocimiento y potencial que tienen otros recursos naturales vegetales que tengan importancia económica en estas localidades. También dependerá directamente de la calidad de los aceites, a medida que se incrementa la pureza se puede llegar a tener mayor precio. La colecta de la especie que tenga el aceite esencial y la leña generara recursos económicos para las personas independientemente del género. La empresa INDSOL también tendrá un impacto, que permitirá mejorar su tecnología en construcción de equipos de destilación para diferentes regiones geográficas, como el altiplano y la región de los yungas.  
Se tiene una lista de comunidades en la región de los Yungas y el Altiplano que quieran ser participes de este emprendimiento, por la posible renuncia de alguna comunidad. Si ENTROPIA deja de existir por alguna razón, se deberá buscar otros mercados locales para los aceites. Otro riesgo importante es la saturación del mercado de los aceites en el mercado local, para eso, ENTROPIA tiene una lista alternativa de aceites de otros vegetales que podrían sustituir a los seleccionados inicialmente.</t>
  </si>
  <si>
    <t>INDSOL construirá 3 equipos de destilación por arrastre de vapor con una capacidad de 45 Kg adecuados para la extracción de los aceites esenciales, utilizando leña y agua que es abundante y disponible en estas localidades. Entropía capacitara a través de cursos teóricos-experimentales al personal para el manejo de los equipos de destilación por arrastre de vapor, en el mismo lugar de la producción de las especies vegetales. La purificación y control de calidad de los aceites se realizara en Entropía, usando como parámetros base, la composición del aceite en un GC-EM. Existe experiencia en la construcción de equipos de destilación por arrastre de vapor  por INDSOL, así como estudios científicos realizados sobre dichas especies, los cuales sirven como base tecnológica de este emprendimiento</t>
  </si>
  <si>
    <t>Cambio de representante legal de la comunidad</t>
  </si>
  <si>
    <t>Se aplicaran estatutos de las SRL s, compatibilizando con sus normas comunales</t>
  </si>
  <si>
    <t>Entropia deja de existir</t>
  </si>
  <si>
    <t>Buscar otros posibles demandantes de aceites en el pais.</t>
  </si>
  <si>
    <t>Renuncia de ser participe de este proyecto una comunidad</t>
  </si>
  <si>
    <t>Desde el principio se identificaran otros comunidades como sustitutos</t>
  </si>
  <si>
    <t>Saturacion del mercado local de estos productos</t>
  </si>
  <si>
    <t>Buscar otras especies en estos lugares con contenido de otros aceites, que ingresen al mercado y accedan al mercado externo.</t>
  </si>
  <si>
    <t xml:space="preserve">Servicios de Publicidad </t>
  </si>
  <si>
    <t>Folletos para el curso</t>
  </si>
  <si>
    <t>Equipos</t>
  </si>
  <si>
    <t>3 Equipos de destilacion y 1 Cromatografo de Gases</t>
  </si>
  <si>
    <t>Alimentos y bebidas</t>
  </si>
  <si>
    <t>En cursos de capacitacion de manejo de equipos</t>
  </si>
  <si>
    <t>Viajes</t>
  </si>
  <si>
    <t xml:space="preserve">1.Especialistas en capacitacion.             2.Alquiler de vehiculo.            3. 16 viajes durante 8 meses.            4. Viaticos y salario (conductor).             5. Combustible. </t>
  </si>
  <si>
    <t>Materiales e Insumos</t>
  </si>
  <si>
    <t>1. Motosierras, utensilios, calamina, herramientas, bolsas para colecta de vegetal                                       2.  Ladrillos, cemento, madera para construccion de ambiente de produccion                                                                          3. Papeleria</t>
  </si>
  <si>
    <t>Consultoria</t>
  </si>
  <si>
    <t>Otros gastos</t>
  </si>
  <si>
    <t>1. Adquisición de documentos y bibliografía de información especializada relacionada al proyecto.                                                       2. Fotocopias de material para eventos
3. Fotocopias de información especializada para uso del proyecto</t>
  </si>
  <si>
    <t>Infraestructura</t>
  </si>
  <si>
    <t>500 metros de terreno adquiridos en cada comunidad (5000 $us /cu)</t>
  </si>
  <si>
    <t>Personal</t>
  </si>
  <si>
    <t>1. coordinador del programa. 
2. Ingeniero para construction de equipos
3. Quimico (Ing, Lic, y/o Tec)</t>
  </si>
  <si>
    <t>Gasto de Contrapartidas</t>
  </si>
  <si>
    <t>1. Beneficios Sociales</t>
  </si>
  <si>
    <t>Calle Diaz Romero No 1843</t>
  </si>
  <si>
    <t>1. Material de escritorio.
2. Servicios de Comunicacion
3. Costos financieros y bancarios
4. equipos informaticos</t>
  </si>
  <si>
    <t>1. Mantenimiento y repuesto de vehiculos</t>
  </si>
  <si>
    <t xml:space="preserve">1.Asistencia tecnica Agroforestal             </t>
  </si>
  <si>
    <t>La iniciativa condice con el documento “propuesta de ley de desarrollo integral de la macro región amazónica”. Establecidas dentro del documento del MINISTERIO DE PLANIFICACION DEL DESARROLLO</t>
  </si>
  <si>
    <t xml:space="preserve">Existe la  ventaja de ser el único proveedor a nivel nacional de los aceites, los equipos de destilación tienen una capacidad de 45 Kg.  El costo del aceite de la Satureja boliviana es 2 Bs/1mL de aceite. Para la producción de 1.760 mL/mes, se procesaran 45 Kg/dia (planta seca), con un trabajo de 3 h/día y la extracción de 900 Kg/mes (20 días al mes se procesará), generará 7.040 Bs. Para el costo de  fabricación del aceite de Satureja boliviana, la materia prima tiene un costo de 2.700 Bs/900 Kg (3 Bs/Kg de material seco), frascos 500 Bs., Operadores 3.000 Bs/mes. (Dos personas).
Piper elongatum 1,5 Bs/mL, para la producción 9.750 mL/mes se procesará 45 Kg/día (planta seca), con un trabajo de 3 h/día,  generará 14.625 Bs. Para el costo de  fabricación del aceite de la Piper elongatum, la materia prima tiene un costo de 4.500 Bs/900 Kg (5 Bs/Kg de material seco), frascos 500 Bs., Operadores 3.000 Bs/mes (Dos personas), haciendo un total de 8.000 Bs.
Los aportes por AEA, será para la adquisición del  GC 57.000 $us, los tres equipos de destilación de 45 Kg de capacidad 21.000 $us (7.000 $us/c.u.). Servicios de publicidad 2.000 $us, para la capacitación del manejo de equipos de destilación. La alimentación para los participantes en los cursos 3.000 $us. Alquiler de vehículo, combustible, salario y viáticos para el conductor 3.000 $us. Materiales e insumos para la construcción de los ambientes donde se realizaran los procesos de los vegetales 35.000 $us. Otros gastos 3.000 $us.
ENTROPIA financiara viaje de los especialistas en capacitación 6.800 $us. INDSOL financiara  la consultoría para el diseño de la construcción de los equipos 8.000 Sus. 
Las comunidades proporcionaran el área de trabajo de 500 m2 de un valor de 5.000 $us/c. comunidad, haciendo un total de 15.000 $us. La obra de construcción tiene un costo 2.000 $us sobre 20 m2  en cada comunidad, además de que tanto INDSOL como ENTROPIA establecen los sueldos de personal como sus beneficios y otros gastos por 84.000$us.
Los costos corresponden a aceites crudos, esto dentro el corto plazo. Sin embargo estos aceites deberán ser purificados en destiladores adecuados en ENTROPIA, lo que a mediano plazo se espera, es tener los métodos adecuados para la purificación de estos aceites y esto hará posible que el precio de estos productos se incremente en un 200 % aproximadamente tal como se muestra los precios del mercado internacional (aceites están con una elevada pureza). Este trabajo se realizará en Entropía durante los primeros 9 meses, experimentando con los aceites crudos. Esto también se verá reflejado en el interés de producir estas especies vegetales e incrementar su valor.
La liquidez se asegurara a partir de la venta directa de los aceites a Entropía. No se requerirá de profesionales expertos externos, existe la suficiente profesionalidad en nuestro país, para llevar adelante este emprendimiento durante la duración del programa.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</si>
</sst>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top/>
      <bottom style="thin">
        <color indexed="64"/>
      </bottom>
      <diagonal/>
    </border>
    <border>
      <left/>
      <right style="medium">
        <color indexed="64"/>
      </right>
      <top/>
      <bottom style="thin">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4">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0" fillId="2" borderId="6" xfId="0" applyFill="1" applyBorder="1" applyAlignment="1" applyProtection="1">
      <alignment vertical="center" wrapText="1"/>
    </xf>
    <xf numFmtId="0" fontId="0" fillId="0" borderId="1" xfId="0" applyFont="1" applyBorder="1" applyAlignment="1" applyProtection="1">
      <alignment horizontal="left" vertical="center" wrapText="1"/>
      <protection locked="0"/>
    </xf>
    <xf numFmtId="0" fontId="0" fillId="2" borderId="1" xfId="0" applyFont="1" applyFill="1" applyBorder="1" applyAlignment="1" applyProtection="1">
      <alignment vertical="center" wrapText="1"/>
      <protection locked="0"/>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0" fillId="0" borderId="20" xfId="0" applyFill="1" applyBorder="1" applyAlignment="1" applyProtection="1">
      <alignment horizontal="left"/>
      <protection locked="0"/>
    </xf>
    <xf numFmtId="0" fontId="2" fillId="10" borderId="1" xfId="0" applyFont="1" applyFill="1" applyBorder="1" applyAlignment="1" applyProtection="1">
      <alignmen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0" fillId="2" borderId="48" xfId="0" applyFill="1" applyBorder="1" applyAlignment="1" applyProtection="1">
      <alignment horizontal="left" vertical="center" wrapText="1"/>
      <protection locked="0"/>
    </xf>
    <xf numFmtId="0" fontId="0" fillId="2" borderId="32" xfId="0" applyFill="1" applyBorder="1" applyAlignment="1" applyProtection="1">
      <alignment horizontal="left" vertical="center" wrapText="1"/>
      <protection locked="0"/>
    </xf>
    <xf numFmtId="0" fontId="0" fillId="2" borderId="49" xfId="0"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33" xfId="0" applyFill="1" applyBorder="1" applyAlignment="1" applyProtection="1">
      <alignment horizontal="left" vertical="center" wrapText="1"/>
      <protection locked="0"/>
    </xf>
    <xf numFmtId="0" fontId="0" fillId="2" borderId="31" xfId="0" applyFill="1" applyBorder="1" applyAlignment="1" applyProtection="1">
      <alignment horizontal="left" vertical="center" wrapText="1"/>
      <protection locked="0"/>
    </xf>
    <xf numFmtId="0" fontId="0" fillId="2" borderId="40"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13" fillId="2" borderId="18" xfId="3"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13" fillId="2" borderId="1" xfId="3" applyFill="1" applyBorder="1" applyAlignment="1" applyProtection="1">
      <alignment horizontal="left" vertical="center" wrapText="1"/>
      <protection locked="0"/>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35" xfId="0"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nd-sol.com/" TargetMode="External"/><Relationship Id="rId2" Type="http://schemas.openxmlformats.org/officeDocument/2006/relationships/hyperlink" Target="mailto:gmont@ind-sol.com" TargetMode="External"/><Relationship Id="rId1" Type="http://schemas.openxmlformats.org/officeDocument/2006/relationships/hyperlink" Target="mailto:josevila.qmc@gmail.com" TargetMode="External"/><Relationship Id="rId5" Type="http://schemas.openxmlformats.org/officeDocument/2006/relationships/printerSettings" Target="../printerSettings/printerSettings1.bin"/><Relationship Id="rId4" Type="http://schemas.openxmlformats.org/officeDocument/2006/relationships/hyperlink" Target="mailto:entropianat@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zoomScale="85" zoomScaleNormal="85" zoomScaleSheetLayoutView="120" workbookViewId="0">
      <selection activeCell="C7" sqref="C7:F7"/>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9" t="s">
        <v>52</v>
      </c>
      <c r="C2" s="129"/>
      <c r="D2" s="129"/>
      <c r="E2" s="129"/>
      <c r="F2" s="129"/>
    </row>
    <row r="3" spans="2:8" s="8" customFormat="1" ht="5.25" customHeight="1" x14ac:dyDescent="0.25"/>
    <row r="4" spans="2:8" s="8" customFormat="1" ht="48.75" customHeight="1" x14ac:dyDescent="0.25">
      <c r="B4" s="112" t="s">
        <v>100</v>
      </c>
      <c r="C4" s="112"/>
      <c r="D4" s="112"/>
      <c r="E4" s="112"/>
      <c r="F4" s="112"/>
    </row>
    <row r="5" spans="2:8" s="8" customFormat="1" ht="5.25" customHeight="1" thickBot="1" x14ac:dyDescent="0.3"/>
    <row r="6" spans="2:8" s="8" customFormat="1" x14ac:dyDescent="0.25">
      <c r="B6" s="121" t="s">
        <v>33</v>
      </c>
      <c r="C6" s="122"/>
      <c r="D6" s="122"/>
      <c r="E6" s="122"/>
      <c r="F6" s="123"/>
    </row>
    <row r="7" spans="2:8" s="8" customFormat="1" ht="36" customHeight="1" x14ac:dyDescent="0.25">
      <c r="B7" s="7" t="s">
        <v>56</v>
      </c>
      <c r="C7" s="116" t="s">
        <v>108</v>
      </c>
      <c r="D7" s="117"/>
      <c r="E7" s="117"/>
      <c r="F7" s="118"/>
      <c r="H7" s="13"/>
    </row>
    <row r="8" spans="2:8" s="8" customFormat="1" ht="34.5" customHeight="1" x14ac:dyDescent="0.25">
      <c r="B8" s="119" t="s">
        <v>57</v>
      </c>
      <c r="C8" s="120"/>
      <c r="D8" s="120"/>
      <c r="E8" s="120"/>
      <c r="F8" s="21" t="s">
        <v>109</v>
      </c>
    </row>
    <row r="9" spans="2:8" s="8" customFormat="1" ht="25.5" customHeight="1" x14ac:dyDescent="0.25">
      <c r="B9" s="119" t="s">
        <v>76</v>
      </c>
      <c r="C9" s="120"/>
      <c r="D9" s="120"/>
      <c r="E9" s="120"/>
      <c r="F9" s="85">
        <f>'FINANCIAMIENTO PROYECTO'!D20</f>
        <v>249800</v>
      </c>
      <c r="H9" s="8" t="s">
        <v>73</v>
      </c>
    </row>
    <row r="10" spans="2:8" s="8" customFormat="1" ht="24" customHeight="1" x14ac:dyDescent="0.25">
      <c r="B10" s="119" t="s">
        <v>77</v>
      </c>
      <c r="C10" s="120"/>
      <c r="D10" s="120"/>
      <c r="E10" s="120"/>
      <c r="F10" s="85">
        <f>'FINANCIAMIENTO PROYECTO'!E20</f>
        <v>124000</v>
      </c>
      <c r="H10" s="8" t="s">
        <v>73</v>
      </c>
    </row>
    <row r="11" spans="2:8" s="8" customFormat="1" ht="24" customHeight="1" x14ac:dyDescent="0.25">
      <c r="B11" s="119" t="s">
        <v>78</v>
      </c>
      <c r="C11" s="120"/>
      <c r="D11" s="120"/>
      <c r="E11" s="120"/>
      <c r="F11" s="85">
        <f>'FINANCIAMIENTO PROYECTO'!J20+'FINANCIAMIENTO PROYECTO'!K20</f>
        <v>125800</v>
      </c>
      <c r="H11" s="8" t="s">
        <v>73</v>
      </c>
    </row>
    <row r="12" spans="2:8" ht="21.75" customHeight="1" x14ac:dyDescent="0.25">
      <c r="B12" s="119" t="s">
        <v>86</v>
      </c>
      <c r="C12" s="120"/>
      <c r="D12" s="120"/>
      <c r="E12" s="120"/>
      <c r="F12" s="20" t="s">
        <v>110</v>
      </c>
    </row>
    <row r="13" spans="2:8" ht="23.25" customHeight="1" x14ac:dyDescent="0.25">
      <c r="B13" s="119" t="s">
        <v>87</v>
      </c>
      <c r="C13" s="120"/>
      <c r="D13" s="120"/>
      <c r="E13" s="120"/>
      <c r="F13" s="21" t="s">
        <v>111</v>
      </c>
    </row>
    <row r="14" spans="2:8" ht="90.75" customHeight="1" x14ac:dyDescent="0.25">
      <c r="B14" s="62" t="s">
        <v>85</v>
      </c>
      <c r="C14" s="96" t="s">
        <v>112</v>
      </c>
      <c r="D14" s="96"/>
      <c r="E14" s="96"/>
      <c r="F14" s="97"/>
    </row>
    <row r="15" spans="2:8" ht="80.25" customHeight="1" x14ac:dyDescent="0.25">
      <c r="B15" s="44" t="s">
        <v>79</v>
      </c>
      <c r="C15" s="96" t="s">
        <v>113</v>
      </c>
      <c r="D15" s="96"/>
      <c r="E15" s="96"/>
      <c r="F15" s="97"/>
    </row>
    <row r="16" spans="2:8" ht="80.25" customHeight="1" thickBot="1" x14ac:dyDescent="0.3">
      <c r="B16" s="12" t="s">
        <v>92</v>
      </c>
      <c r="C16" s="127" t="s">
        <v>193</v>
      </c>
      <c r="D16" s="127"/>
      <c r="E16" s="127"/>
      <c r="F16" s="128"/>
    </row>
    <row r="17" spans="2:5" s="8" customFormat="1" ht="8.25" customHeight="1" thickBot="1" x14ac:dyDescent="0.3"/>
    <row r="18" spans="2:5" ht="20.25" customHeight="1" thickBot="1" x14ac:dyDescent="0.3">
      <c r="B18" s="131" t="s">
        <v>80</v>
      </c>
      <c r="C18" s="132"/>
      <c r="D18" s="132"/>
      <c r="E18" s="133"/>
    </row>
    <row r="19" spans="2:5" ht="15" customHeight="1" x14ac:dyDescent="0.25">
      <c r="B19" s="14" t="s">
        <v>14</v>
      </c>
      <c r="C19" s="124" t="s">
        <v>114</v>
      </c>
      <c r="D19" s="125"/>
      <c r="E19" s="126"/>
    </row>
    <row r="20" spans="2:5" ht="15" customHeight="1" x14ac:dyDescent="0.25">
      <c r="B20" s="10" t="s">
        <v>15</v>
      </c>
      <c r="C20" s="109" t="s">
        <v>115</v>
      </c>
      <c r="D20" s="110"/>
      <c r="E20" s="111"/>
    </row>
    <row r="21" spans="2:5" ht="16.5" customHeight="1" x14ac:dyDescent="0.25">
      <c r="B21" s="7" t="s">
        <v>21</v>
      </c>
      <c r="C21" s="109" t="s">
        <v>116</v>
      </c>
      <c r="D21" s="110"/>
      <c r="E21" s="111"/>
    </row>
    <row r="22" spans="2:5" ht="15" customHeight="1" x14ac:dyDescent="0.25">
      <c r="B22" s="10" t="s">
        <v>16</v>
      </c>
      <c r="C22" s="113" t="s">
        <v>117</v>
      </c>
      <c r="D22" s="114"/>
      <c r="E22" s="115"/>
    </row>
    <row r="23" spans="2:5" ht="15" customHeight="1" x14ac:dyDescent="0.25">
      <c r="B23" s="10" t="s">
        <v>17</v>
      </c>
      <c r="C23" s="113" t="s">
        <v>189</v>
      </c>
      <c r="D23" s="114"/>
      <c r="E23" s="115"/>
    </row>
    <row r="24" spans="2:5" ht="15" customHeight="1" x14ac:dyDescent="0.25">
      <c r="B24" s="10" t="s">
        <v>3</v>
      </c>
      <c r="C24" s="109" t="s">
        <v>118</v>
      </c>
      <c r="D24" s="110"/>
      <c r="E24" s="111"/>
    </row>
    <row r="25" spans="2:5" ht="15" customHeight="1" x14ac:dyDescent="0.25">
      <c r="B25" s="10" t="s">
        <v>18</v>
      </c>
      <c r="C25" s="109" t="s">
        <v>118</v>
      </c>
      <c r="D25" s="110"/>
      <c r="E25" s="111"/>
    </row>
    <row r="26" spans="2:5" ht="15" customHeight="1" x14ac:dyDescent="0.25">
      <c r="B26" s="10" t="s">
        <v>4</v>
      </c>
      <c r="C26" s="109" t="s">
        <v>119</v>
      </c>
      <c r="D26" s="110"/>
      <c r="E26" s="111"/>
    </row>
    <row r="27" spans="2:5" x14ac:dyDescent="0.25">
      <c r="B27" s="10" t="s">
        <v>19</v>
      </c>
      <c r="C27" s="109">
        <v>70158936</v>
      </c>
      <c r="D27" s="110"/>
      <c r="E27" s="111"/>
    </row>
    <row r="28" spans="2:5" ht="15" customHeight="1" x14ac:dyDescent="0.25">
      <c r="B28" s="10" t="s">
        <v>20</v>
      </c>
      <c r="C28" s="130" t="s">
        <v>120</v>
      </c>
      <c r="D28" s="110"/>
      <c r="E28" s="111"/>
    </row>
    <row r="29" spans="2:5" ht="30" customHeight="1" x14ac:dyDescent="0.25">
      <c r="B29" s="18" t="s">
        <v>40</v>
      </c>
      <c r="C29" s="109" t="s">
        <v>121</v>
      </c>
      <c r="D29" s="110"/>
      <c r="E29" s="111"/>
    </row>
    <row r="30" spans="2:5" x14ac:dyDescent="0.25">
      <c r="B30" s="10" t="s">
        <v>41</v>
      </c>
      <c r="C30" s="96"/>
      <c r="D30" s="96"/>
      <c r="E30" s="97"/>
    </row>
    <row r="31" spans="2:5" ht="60.75" thickBot="1" x14ac:dyDescent="0.3">
      <c r="B31" s="18" t="s">
        <v>44</v>
      </c>
      <c r="C31" s="127"/>
      <c r="D31" s="127"/>
      <c r="E31" s="128"/>
    </row>
    <row r="32" spans="2:5" s="8" customFormat="1" ht="9.75" customHeight="1" thickBot="1" x14ac:dyDescent="0.3"/>
    <row r="33" spans="2:5" s="8" customFormat="1" ht="16.5" customHeight="1" thickBot="1" x14ac:dyDescent="0.3">
      <c r="B33" s="131" t="s">
        <v>81</v>
      </c>
      <c r="C33" s="132"/>
      <c r="D33" s="132"/>
      <c r="E33" s="133"/>
    </row>
    <row r="34" spans="2:5" s="8" customFormat="1" ht="27" customHeight="1" x14ac:dyDescent="0.25">
      <c r="B34" s="6" t="s">
        <v>23</v>
      </c>
      <c r="C34" s="124" t="s">
        <v>134</v>
      </c>
      <c r="D34" s="125"/>
      <c r="E34" s="126"/>
    </row>
    <row r="35" spans="2:5" s="8" customFormat="1" ht="16.5" customHeight="1" x14ac:dyDescent="0.25">
      <c r="B35" s="7" t="s">
        <v>24</v>
      </c>
      <c r="C35" s="109" t="s">
        <v>122</v>
      </c>
      <c r="D35" s="110"/>
      <c r="E35" s="111"/>
    </row>
    <row r="36" spans="2:5" s="8" customFormat="1" ht="16.5" customHeight="1" x14ac:dyDescent="0.25">
      <c r="B36" s="7" t="s">
        <v>22</v>
      </c>
      <c r="C36" s="109">
        <v>5963909014</v>
      </c>
      <c r="D36" s="110"/>
      <c r="E36" s="111"/>
    </row>
    <row r="37" spans="2:5" s="8" customFormat="1" ht="16.5" customHeight="1" x14ac:dyDescent="0.25">
      <c r="B37" s="7" t="s">
        <v>0</v>
      </c>
      <c r="C37" s="113" t="s">
        <v>133</v>
      </c>
      <c r="D37" s="114"/>
      <c r="E37" s="115"/>
    </row>
    <row r="38" spans="2:5" s="8" customFormat="1" ht="16.5" customHeight="1" x14ac:dyDescent="0.25">
      <c r="B38" s="7" t="s">
        <v>1</v>
      </c>
      <c r="C38" s="113" t="s">
        <v>144</v>
      </c>
      <c r="D38" s="114"/>
      <c r="E38" s="115"/>
    </row>
    <row r="39" spans="2:5" s="8" customFormat="1" ht="16.5" customHeight="1" x14ac:dyDescent="0.25">
      <c r="B39" s="7" t="s">
        <v>26</v>
      </c>
      <c r="C39" s="109" t="s">
        <v>123</v>
      </c>
      <c r="D39" s="110"/>
      <c r="E39" s="111"/>
    </row>
    <row r="40" spans="2:5" s="8" customFormat="1" ht="16.5" customHeight="1" x14ac:dyDescent="0.25">
      <c r="B40" s="7" t="s">
        <v>25</v>
      </c>
      <c r="C40" s="109" t="s">
        <v>124</v>
      </c>
      <c r="D40" s="110"/>
      <c r="E40" s="111"/>
    </row>
    <row r="41" spans="2:5" s="8" customFormat="1" ht="16.5" customHeight="1" x14ac:dyDescent="0.25">
      <c r="B41" s="7" t="s">
        <v>21</v>
      </c>
      <c r="C41" s="109" t="s">
        <v>125</v>
      </c>
      <c r="D41" s="110"/>
      <c r="E41" s="111"/>
    </row>
    <row r="42" spans="2:5" s="8" customFormat="1" ht="16.5" customHeight="1" x14ac:dyDescent="0.25">
      <c r="B42" s="10" t="s">
        <v>2</v>
      </c>
      <c r="C42" s="113" t="s">
        <v>126</v>
      </c>
      <c r="D42" s="114"/>
      <c r="E42" s="115"/>
    </row>
    <row r="43" spans="2:5" s="8" customFormat="1" ht="16.5" customHeight="1" x14ac:dyDescent="0.25">
      <c r="B43" s="7" t="s">
        <v>18</v>
      </c>
      <c r="C43" s="109" t="s">
        <v>127</v>
      </c>
      <c r="D43" s="110"/>
      <c r="E43" s="111"/>
    </row>
    <row r="44" spans="2:5" s="8" customFormat="1" ht="16.5" customHeight="1" x14ac:dyDescent="0.25">
      <c r="B44" s="7" t="s">
        <v>4</v>
      </c>
      <c r="C44" s="109" t="s">
        <v>110</v>
      </c>
      <c r="D44" s="110"/>
      <c r="E44" s="111"/>
    </row>
    <row r="45" spans="2:5" s="8" customFormat="1" ht="16.5" customHeight="1" x14ac:dyDescent="0.25">
      <c r="B45" s="10" t="s">
        <v>5</v>
      </c>
      <c r="C45" s="109">
        <v>2241032</v>
      </c>
      <c r="D45" s="110"/>
      <c r="E45" s="111"/>
    </row>
    <row r="46" spans="2:5" s="8" customFormat="1" ht="16.5" customHeight="1" x14ac:dyDescent="0.25">
      <c r="B46" s="10" t="s">
        <v>6</v>
      </c>
      <c r="C46" s="113" t="s">
        <v>128</v>
      </c>
      <c r="D46" s="114"/>
      <c r="E46" s="115"/>
    </row>
    <row r="47" spans="2:5" s="8" customFormat="1" ht="16.5" customHeight="1" x14ac:dyDescent="0.25">
      <c r="B47" s="7" t="s">
        <v>39</v>
      </c>
      <c r="C47" s="113">
        <v>2241032</v>
      </c>
      <c r="D47" s="114"/>
      <c r="E47" s="115"/>
    </row>
    <row r="48" spans="2:5" s="8" customFormat="1" ht="16.5" customHeight="1" x14ac:dyDescent="0.25">
      <c r="B48" s="7" t="s">
        <v>7</v>
      </c>
      <c r="C48" s="109" t="s">
        <v>129</v>
      </c>
      <c r="D48" s="110"/>
      <c r="E48" s="111"/>
    </row>
    <row r="49" spans="2:5" s="8" customFormat="1" ht="62.25" customHeight="1" x14ac:dyDescent="0.25">
      <c r="B49" s="7" t="s">
        <v>43</v>
      </c>
      <c r="C49" s="93"/>
      <c r="D49" s="94"/>
      <c r="E49" s="95"/>
    </row>
    <row r="50" spans="2:5" s="8" customFormat="1" ht="18.75" customHeight="1" x14ac:dyDescent="0.25">
      <c r="B50" s="7" t="s">
        <v>45</v>
      </c>
      <c r="C50" s="93" t="s">
        <v>130</v>
      </c>
      <c r="D50" s="94"/>
      <c r="E50" s="95"/>
    </row>
    <row r="51" spans="2:5" s="8" customFormat="1" ht="61.5" customHeight="1" x14ac:dyDescent="0.25">
      <c r="B51" s="7" t="s">
        <v>99</v>
      </c>
      <c r="C51" s="109" t="s">
        <v>131</v>
      </c>
      <c r="D51" s="110"/>
      <c r="E51" s="111"/>
    </row>
    <row r="52" spans="2:5" s="8" customFormat="1" ht="16.5" customHeight="1" x14ac:dyDescent="0.25">
      <c r="B52" s="98" t="s">
        <v>28</v>
      </c>
      <c r="C52" s="99"/>
      <c r="D52" s="99"/>
      <c r="E52" s="100"/>
    </row>
    <row r="53" spans="2:5" s="8" customFormat="1" ht="16.5" customHeight="1" x14ac:dyDescent="0.25">
      <c r="B53" s="7" t="s">
        <v>34</v>
      </c>
      <c r="C53" s="88" t="s">
        <v>132</v>
      </c>
      <c r="D53" s="11" t="s">
        <v>27</v>
      </c>
      <c r="E53" s="2"/>
    </row>
    <row r="54" spans="2:5" s="8" customFormat="1" ht="16.5" customHeight="1" x14ac:dyDescent="0.25">
      <c r="B54" s="98" t="s">
        <v>29</v>
      </c>
      <c r="C54" s="99"/>
      <c r="D54" s="99"/>
      <c r="E54" s="100"/>
    </row>
    <row r="55" spans="2:5" s="8" customFormat="1" ht="16.5" customHeight="1" x14ac:dyDescent="0.25">
      <c r="B55" s="7" t="s">
        <v>8</v>
      </c>
      <c r="C55" s="3" t="s">
        <v>132</v>
      </c>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1"/>
      <c r="D59" s="102"/>
      <c r="E59" s="103"/>
    </row>
    <row r="60" spans="2:5" s="8" customFormat="1" ht="9.75" customHeight="1" thickBot="1" x14ac:dyDescent="0.3"/>
    <row r="61" spans="2:5" s="8" customFormat="1" ht="15.75" customHeight="1" thickBot="1" x14ac:dyDescent="0.3">
      <c r="B61" s="131" t="s">
        <v>82</v>
      </c>
      <c r="C61" s="132"/>
      <c r="D61" s="132"/>
      <c r="E61" s="133"/>
    </row>
    <row r="62" spans="2:5" s="8" customFormat="1" ht="27" customHeight="1" x14ac:dyDescent="0.25">
      <c r="B62" s="6" t="s">
        <v>23</v>
      </c>
      <c r="C62" s="107" t="s">
        <v>135</v>
      </c>
      <c r="D62" s="107"/>
      <c r="E62" s="108"/>
    </row>
    <row r="63" spans="2:5" s="8" customFormat="1" ht="16.5" customHeight="1" x14ac:dyDescent="0.25">
      <c r="B63" s="7" t="s">
        <v>24</v>
      </c>
      <c r="C63" s="96" t="s">
        <v>136</v>
      </c>
      <c r="D63" s="96"/>
      <c r="E63" s="97"/>
    </row>
    <row r="64" spans="2:5" s="8" customFormat="1" ht="16.5" customHeight="1" x14ac:dyDescent="0.25">
      <c r="B64" s="7" t="s">
        <v>22</v>
      </c>
      <c r="C64" s="96">
        <v>280354020</v>
      </c>
      <c r="D64" s="96"/>
      <c r="E64" s="97"/>
    </row>
    <row r="65" spans="2:5" s="8" customFormat="1" ht="16.5" customHeight="1" x14ac:dyDescent="0.25">
      <c r="B65" s="7" t="s">
        <v>0</v>
      </c>
      <c r="C65" s="96" t="s">
        <v>143</v>
      </c>
      <c r="D65" s="96"/>
      <c r="E65" s="97"/>
    </row>
    <row r="66" spans="2:5" s="8" customFormat="1" ht="16.5" customHeight="1" x14ac:dyDescent="0.25">
      <c r="B66" s="7" t="s">
        <v>1</v>
      </c>
      <c r="C66" s="113" t="s">
        <v>145</v>
      </c>
      <c r="D66" s="114"/>
      <c r="E66" s="115"/>
    </row>
    <row r="67" spans="2:5" s="8" customFormat="1" ht="16.5" customHeight="1" x14ac:dyDescent="0.25">
      <c r="B67" s="7" t="s">
        <v>26</v>
      </c>
      <c r="C67" s="96" t="s">
        <v>137</v>
      </c>
      <c r="D67" s="96"/>
      <c r="E67" s="97"/>
    </row>
    <row r="68" spans="2:5" s="8" customFormat="1" ht="16.5" customHeight="1" x14ac:dyDescent="0.25">
      <c r="B68" s="7" t="s">
        <v>25</v>
      </c>
      <c r="C68" s="96" t="s">
        <v>138</v>
      </c>
      <c r="D68" s="96"/>
      <c r="E68" s="97"/>
    </row>
    <row r="69" spans="2:5" s="8" customFormat="1" ht="16.5" customHeight="1" x14ac:dyDescent="0.25">
      <c r="B69" s="7" t="s">
        <v>21</v>
      </c>
      <c r="C69" s="96" t="s">
        <v>139</v>
      </c>
      <c r="D69" s="96"/>
      <c r="E69" s="97"/>
    </row>
    <row r="70" spans="2:5" s="8" customFormat="1" ht="16.5" customHeight="1" x14ac:dyDescent="0.25">
      <c r="B70" s="10" t="s">
        <v>2</v>
      </c>
      <c r="C70" s="96" t="s">
        <v>140</v>
      </c>
      <c r="D70" s="96"/>
      <c r="E70" s="97"/>
    </row>
    <row r="71" spans="2:5" s="8" customFormat="1" ht="16.5" customHeight="1" x14ac:dyDescent="0.25">
      <c r="B71" s="7" t="s">
        <v>18</v>
      </c>
      <c r="C71" s="96" t="s">
        <v>118</v>
      </c>
      <c r="D71" s="96"/>
      <c r="E71" s="97"/>
    </row>
    <row r="72" spans="2:5" s="8" customFormat="1" ht="16.5" customHeight="1" x14ac:dyDescent="0.25">
      <c r="B72" s="7" t="s">
        <v>4</v>
      </c>
      <c r="C72" s="96" t="s">
        <v>110</v>
      </c>
      <c r="D72" s="96"/>
      <c r="E72" s="97"/>
    </row>
    <row r="73" spans="2:5" s="8" customFormat="1" ht="16.5" customHeight="1" x14ac:dyDescent="0.25">
      <c r="B73" s="10" t="s">
        <v>5</v>
      </c>
      <c r="C73" s="96" t="s">
        <v>141</v>
      </c>
      <c r="D73" s="96"/>
      <c r="E73" s="97"/>
    </row>
    <row r="74" spans="2:5" s="8" customFormat="1" ht="16.5" customHeight="1" x14ac:dyDescent="0.25">
      <c r="B74" s="10" t="s">
        <v>6</v>
      </c>
      <c r="C74" s="134" t="s">
        <v>142</v>
      </c>
      <c r="D74" s="96"/>
      <c r="E74" s="97"/>
    </row>
    <row r="75" spans="2:5" s="8" customFormat="1" ht="16.5" customHeight="1" x14ac:dyDescent="0.25">
      <c r="B75" s="7" t="s">
        <v>39</v>
      </c>
      <c r="C75" s="96" t="s">
        <v>141</v>
      </c>
      <c r="D75" s="96"/>
      <c r="E75" s="97"/>
    </row>
    <row r="76" spans="2:5" s="8" customFormat="1" ht="16.5" customHeight="1" x14ac:dyDescent="0.25">
      <c r="B76" s="7" t="s">
        <v>7</v>
      </c>
      <c r="C76" s="96"/>
      <c r="D76" s="96"/>
      <c r="E76" s="97"/>
    </row>
    <row r="77" spans="2:5" s="8" customFormat="1" ht="62.25" customHeight="1" x14ac:dyDescent="0.25">
      <c r="B77" s="7" t="s">
        <v>43</v>
      </c>
      <c r="C77" s="93"/>
      <c r="D77" s="94"/>
      <c r="E77" s="95"/>
    </row>
    <row r="78" spans="2:5" s="8" customFormat="1" ht="66" customHeight="1" x14ac:dyDescent="0.25">
      <c r="B78" s="7" t="s">
        <v>99</v>
      </c>
      <c r="C78" s="109" t="s">
        <v>131</v>
      </c>
      <c r="D78" s="110"/>
      <c r="E78" s="111"/>
    </row>
    <row r="79" spans="2:5" s="8" customFormat="1" ht="16.5" customHeight="1" x14ac:dyDescent="0.25">
      <c r="B79" s="98" t="s">
        <v>28</v>
      </c>
      <c r="C79" s="99"/>
      <c r="D79" s="99"/>
      <c r="E79" s="100"/>
    </row>
    <row r="80" spans="2:5" s="8" customFormat="1" ht="16.5" customHeight="1" x14ac:dyDescent="0.25">
      <c r="B80" s="7" t="s">
        <v>34</v>
      </c>
      <c r="C80" s="92"/>
      <c r="D80" s="11" t="s">
        <v>27</v>
      </c>
      <c r="E80" s="86"/>
    </row>
    <row r="81" spans="2:5" s="8" customFormat="1" ht="16.5" customHeight="1" x14ac:dyDescent="0.25">
      <c r="B81" s="98" t="s">
        <v>29</v>
      </c>
      <c r="C81" s="99"/>
      <c r="D81" s="99"/>
      <c r="E81" s="100"/>
    </row>
    <row r="82" spans="2:5" s="8" customFormat="1" ht="16.5" customHeight="1" x14ac:dyDescent="0.25">
      <c r="B82" s="7" t="s">
        <v>8</v>
      </c>
      <c r="C82" s="3" t="s">
        <v>132</v>
      </c>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01"/>
      <c r="D87" s="102"/>
      <c r="E87" s="103"/>
    </row>
    <row r="88" spans="2:5" s="8" customFormat="1" ht="16.5" customHeight="1" thickBot="1" x14ac:dyDescent="0.3"/>
    <row r="89" spans="2:5" s="8" customFormat="1" ht="15.75" thickBot="1" x14ac:dyDescent="0.3">
      <c r="B89" s="104" t="s">
        <v>83</v>
      </c>
      <c r="C89" s="105"/>
      <c r="D89" s="105"/>
      <c r="E89" s="106"/>
    </row>
    <row r="90" spans="2:5" s="8" customFormat="1" ht="27" customHeight="1" x14ac:dyDescent="0.25">
      <c r="B90" s="6" t="s">
        <v>23</v>
      </c>
      <c r="C90" s="107"/>
      <c r="D90" s="107"/>
      <c r="E90" s="108"/>
    </row>
    <row r="91" spans="2:5" s="8" customFormat="1" ht="16.5" customHeight="1" x14ac:dyDescent="0.25">
      <c r="B91" s="7" t="s">
        <v>24</v>
      </c>
      <c r="C91" s="96"/>
      <c r="D91" s="96"/>
      <c r="E91" s="97"/>
    </row>
    <row r="92" spans="2:5" s="8" customFormat="1" ht="16.5" customHeight="1" x14ac:dyDescent="0.25">
      <c r="B92" s="7" t="s">
        <v>22</v>
      </c>
      <c r="C92" s="96"/>
      <c r="D92" s="96"/>
      <c r="E92" s="97"/>
    </row>
    <row r="93" spans="2:5" s="8" customFormat="1" ht="16.5" customHeight="1" x14ac:dyDescent="0.25">
      <c r="B93" s="7" t="s">
        <v>0</v>
      </c>
      <c r="C93" s="96"/>
      <c r="D93" s="96"/>
      <c r="E93" s="97"/>
    </row>
    <row r="94" spans="2:5" s="8" customFormat="1" ht="16.5" customHeight="1" x14ac:dyDescent="0.25">
      <c r="B94" s="7" t="s">
        <v>1</v>
      </c>
      <c r="C94" s="96"/>
      <c r="D94" s="96"/>
      <c r="E94" s="97"/>
    </row>
    <row r="95" spans="2:5" s="8" customFormat="1" ht="16.5" customHeight="1" x14ac:dyDescent="0.25">
      <c r="B95" s="7" t="s">
        <v>26</v>
      </c>
      <c r="C95" s="96"/>
      <c r="D95" s="96"/>
      <c r="E95" s="97"/>
    </row>
    <row r="96" spans="2:5" s="8" customFormat="1" ht="16.5" customHeight="1" x14ac:dyDescent="0.25">
      <c r="B96" s="7" t="s">
        <v>25</v>
      </c>
      <c r="C96" s="96"/>
      <c r="D96" s="96"/>
      <c r="E96" s="97"/>
    </row>
    <row r="97" spans="2:5" s="8" customFormat="1" ht="16.5" customHeight="1" x14ac:dyDescent="0.25">
      <c r="B97" s="7" t="s">
        <v>21</v>
      </c>
      <c r="C97" s="96"/>
      <c r="D97" s="96"/>
      <c r="E97" s="97"/>
    </row>
    <row r="98" spans="2:5" s="8" customFormat="1" ht="16.5" customHeight="1" x14ac:dyDescent="0.25">
      <c r="B98" s="10" t="s">
        <v>2</v>
      </c>
      <c r="C98" s="96"/>
      <c r="D98" s="96"/>
      <c r="E98" s="97"/>
    </row>
    <row r="99" spans="2:5" s="8" customFormat="1" ht="16.5" customHeight="1" x14ac:dyDescent="0.25">
      <c r="B99" s="7" t="s">
        <v>18</v>
      </c>
      <c r="C99" s="96"/>
      <c r="D99" s="96"/>
      <c r="E99" s="97"/>
    </row>
    <row r="100" spans="2:5" s="8" customFormat="1" ht="16.5" customHeight="1" x14ac:dyDescent="0.25">
      <c r="B100" s="7" t="s">
        <v>4</v>
      </c>
      <c r="C100" s="96"/>
      <c r="D100" s="96"/>
      <c r="E100" s="97"/>
    </row>
    <row r="101" spans="2:5" s="8" customFormat="1" ht="16.5" customHeight="1" x14ac:dyDescent="0.25">
      <c r="B101" s="10" t="s">
        <v>5</v>
      </c>
      <c r="C101" s="96"/>
      <c r="D101" s="96"/>
      <c r="E101" s="97"/>
    </row>
    <row r="102" spans="2:5" s="8" customFormat="1" ht="16.5" customHeight="1" x14ac:dyDescent="0.25">
      <c r="B102" s="10" t="s">
        <v>6</v>
      </c>
      <c r="C102" s="96"/>
      <c r="D102" s="96"/>
      <c r="E102" s="97"/>
    </row>
    <row r="103" spans="2:5" s="8" customFormat="1" ht="16.5" customHeight="1" x14ac:dyDescent="0.25">
      <c r="B103" s="7" t="s">
        <v>39</v>
      </c>
      <c r="C103" s="96"/>
      <c r="D103" s="96"/>
      <c r="E103" s="97"/>
    </row>
    <row r="104" spans="2:5" s="8" customFormat="1" ht="16.5" customHeight="1" x14ac:dyDescent="0.25">
      <c r="B104" s="7" t="s">
        <v>7</v>
      </c>
      <c r="C104" s="96"/>
      <c r="D104" s="96"/>
      <c r="E104" s="97"/>
    </row>
    <row r="105" spans="2:5" s="8" customFormat="1" ht="62.25" customHeight="1" x14ac:dyDescent="0.25">
      <c r="B105" s="7" t="s">
        <v>43</v>
      </c>
      <c r="C105" s="93"/>
      <c r="D105" s="94"/>
      <c r="E105" s="95"/>
    </row>
    <row r="106" spans="2:5" s="8" customFormat="1" ht="66" customHeight="1" x14ac:dyDescent="0.25">
      <c r="B106" s="7" t="s">
        <v>99</v>
      </c>
      <c r="C106" s="109"/>
      <c r="D106" s="110"/>
      <c r="E106" s="111"/>
    </row>
    <row r="107" spans="2:5" s="8" customFormat="1" ht="16.5" customHeight="1" x14ac:dyDescent="0.25">
      <c r="B107" s="98" t="s">
        <v>28</v>
      </c>
      <c r="C107" s="99"/>
      <c r="D107" s="99"/>
      <c r="E107" s="100"/>
    </row>
    <row r="108" spans="2:5" s="8" customFormat="1" ht="16.5" customHeight="1" x14ac:dyDescent="0.25">
      <c r="B108" s="7" t="s">
        <v>34</v>
      </c>
      <c r="C108" s="1"/>
      <c r="D108" s="11" t="s">
        <v>27</v>
      </c>
      <c r="E108" s="2"/>
    </row>
    <row r="109" spans="2:5" s="8" customFormat="1" ht="16.5" customHeight="1" x14ac:dyDescent="0.25">
      <c r="B109" s="98" t="s">
        <v>29</v>
      </c>
      <c r="C109" s="99"/>
      <c r="D109" s="99"/>
      <c r="E109" s="100"/>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1"/>
      <c r="D115" s="102"/>
      <c r="E115" s="103"/>
    </row>
    <row r="116" spans="2:5" s="8" customFormat="1" ht="6" customHeight="1" thickBot="1" x14ac:dyDescent="0.3"/>
    <row r="117" spans="2:5" s="8" customFormat="1" ht="15.75" thickBot="1" x14ac:dyDescent="0.3">
      <c r="B117" s="104" t="s">
        <v>84</v>
      </c>
      <c r="C117" s="105"/>
      <c r="D117" s="105"/>
      <c r="E117" s="106"/>
    </row>
    <row r="118" spans="2:5" s="8" customFormat="1" ht="27" customHeight="1" x14ac:dyDescent="0.25">
      <c r="B118" s="6" t="s">
        <v>23</v>
      </c>
      <c r="C118" s="107"/>
      <c r="D118" s="107"/>
      <c r="E118" s="108"/>
    </row>
    <row r="119" spans="2:5" s="8" customFormat="1" ht="16.5" customHeight="1" x14ac:dyDescent="0.25">
      <c r="B119" s="7" t="s">
        <v>24</v>
      </c>
      <c r="C119" s="96"/>
      <c r="D119" s="96"/>
      <c r="E119" s="97"/>
    </row>
    <row r="120" spans="2:5" s="8" customFormat="1" ht="16.5" customHeight="1" x14ac:dyDescent="0.25">
      <c r="B120" s="7" t="s">
        <v>22</v>
      </c>
      <c r="C120" s="96"/>
      <c r="D120" s="96"/>
      <c r="E120" s="97"/>
    </row>
    <row r="121" spans="2:5" s="8" customFormat="1" ht="16.5" customHeight="1" x14ac:dyDescent="0.25">
      <c r="B121" s="7" t="s">
        <v>0</v>
      </c>
      <c r="C121" s="96"/>
      <c r="D121" s="96"/>
      <c r="E121" s="97"/>
    </row>
    <row r="122" spans="2:5" s="8" customFormat="1" ht="16.5" customHeight="1" x14ac:dyDescent="0.25">
      <c r="B122" s="7" t="s">
        <v>1</v>
      </c>
      <c r="C122" s="96"/>
      <c r="D122" s="96"/>
      <c r="E122" s="97"/>
    </row>
    <row r="123" spans="2:5" s="8" customFormat="1" ht="16.5" customHeight="1" x14ac:dyDescent="0.25">
      <c r="B123" s="7" t="s">
        <v>26</v>
      </c>
      <c r="C123" s="96"/>
      <c r="D123" s="96"/>
      <c r="E123" s="97"/>
    </row>
    <row r="124" spans="2:5" s="8" customFormat="1" ht="16.5" customHeight="1" x14ac:dyDescent="0.25">
      <c r="B124" s="7" t="s">
        <v>25</v>
      </c>
      <c r="C124" s="96"/>
      <c r="D124" s="96"/>
      <c r="E124" s="97"/>
    </row>
    <row r="125" spans="2:5" s="8" customFormat="1" ht="16.5" customHeight="1" x14ac:dyDescent="0.25">
      <c r="B125" s="7" t="s">
        <v>21</v>
      </c>
      <c r="C125" s="96"/>
      <c r="D125" s="96"/>
      <c r="E125" s="97"/>
    </row>
    <row r="126" spans="2:5" s="8" customFormat="1" ht="16.5" customHeight="1" x14ac:dyDescent="0.25">
      <c r="B126" s="10" t="s">
        <v>2</v>
      </c>
      <c r="C126" s="96"/>
      <c r="D126" s="96"/>
      <c r="E126" s="97"/>
    </row>
    <row r="127" spans="2:5" s="8" customFormat="1" ht="16.5" customHeight="1" x14ac:dyDescent="0.25">
      <c r="B127" s="7" t="s">
        <v>18</v>
      </c>
      <c r="C127" s="96"/>
      <c r="D127" s="96"/>
      <c r="E127" s="97"/>
    </row>
    <row r="128" spans="2:5" s="8" customFormat="1" ht="16.5" customHeight="1" x14ac:dyDescent="0.25">
      <c r="B128" s="7" t="s">
        <v>4</v>
      </c>
      <c r="C128" s="96"/>
      <c r="D128" s="96"/>
      <c r="E128" s="97"/>
    </row>
    <row r="129" spans="2:5" s="8" customFormat="1" ht="16.5" customHeight="1" x14ac:dyDescent="0.25">
      <c r="B129" s="10" t="s">
        <v>5</v>
      </c>
      <c r="C129" s="96"/>
      <c r="D129" s="96"/>
      <c r="E129" s="97"/>
    </row>
    <row r="130" spans="2:5" s="8" customFormat="1" ht="16.5" customHeight="1" x14ac:dyDescent="0.25">
      <c r="B130" s="10" t="s">
        <v>6</v>
      </c>
      <c r="C130" s="96"/>
      <c r="D130" s="96"/>
      <c r="E130" s="97"/>
    </row>
    <row r="131" spans="2:5" s="8" customFormat="1" ht="16.5" customHeight="1" x14ac:dyDescent="0.25">
      <c r="B131" s="7" t="s">
        <v>39</v>
      </c>
      <c r="C131" s="96"/>
      <c r="D131" s="96"/>
      <c r="E131" s="97"/>
    </row>
    <row r="132" spans="2:5" s="8" customFormat="1" ht="16.5" customHeight="1" x14ac:dyDescent="0.25">
      <c r="B132" s="7" t="s">
        <v>7</v>
      </c>
      <c r="C132" s="96"/>
      <c r="D132" s="96"/>
      <c r="E132" s="97"/>
    </row>
    <row r="133" spans="2:5" s="8" customFormat="1" ht="62.25" customHeight="1" x14ac:dyDescent="0.25">
      <c r="B133" s="7" t="s">
        <v>42</v>
      </c>
      <c r="C133" s="93"/>
      <c r="D133" s="94"/>
      <c r="E133" s="95"/>
    </row>
    <row r="134" spans="2:5" s="8" customFormat="1" ht="65.25" customHeight="1" x14ac:dyDescent="0.25">
      <c r="B134" s="7" t="s">
        <v>99</v>
      </c>
      <c r="C134" s="109"/>
      <c r="D134" s="110"/>
      <c r="E134" s="111"/>
    </row>
    <row r="135" spans="2:5" s="8" customFormat="1" ht="16.5" customHeight="1" x14ac:dyDescent="0.25">
      <c r="B135" s="98" t="s">
        <v>28</v>
      </c>
      <c r="C135" s="99"/>
      <c r="D135" s="99"/>
      <c r="E135" s="100"/>
    </row>
    <row r="136" spans="2:5" s="8" customFormat="1" ht="16.5" customHeight="1" x14ac:dyDescent="0.25">
      <c r="B136" s="7" t="s">
        <v>34</v>
      </c>
      <c r="C136" s="1"/>
      <c r="D136" s="11" t="s">
        <v>27</v>
      </c>
      <c r="E136" s="2"/>
    </row>
    <row r="137" spans="2:5" s="8" customFormat="1" ht="16.5" customHeight="1" x14ac:dyDescent="0.25">
      <c r="B137" s="98" t="s">
        <v>29</v>
      </c>
      <c r="C137" s="99"/>
      <c r="D137" s="99"/>
      <c r="E137" s="100"/>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1"/>
      <c r="D143" s="102"/>
      <c r="E143" s="103"/>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 ref="C74" r:id="rId4"/>
  </hyperlinks>
  <pageMargins left="0.70866141732283472" right="0.70866141732283472" top="0.74803149606299213" bottom="0.74803149606299213" header="0.31496062992125984" footer="0.31496062992125984"/>
  <pageSetup paperSize="9" scale="83" fitToHeight="0" orientation="portrait" r:id="rId5"/>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zoomScale="80" zoomScaleNormal="80" zoomScaleSheetLayoutView="100" workbookViewId="0">
      <selection activeCell="B46" sqref="B46:E4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8" t="s">
        <v>100</v>
      </c>
      <c r="D2" s="138"/>
      <c r="E2" s="138"/>
    </row>
    <row r="3" spans="2:7" s="8" customFormat="1" ht="20.25" customHeight="1" x14ac:dyDescent="0.25">
      <c r="B3" s="135" t="s">
        <v>60</v>
      </c>
      <c r="C3" s="136"/>
      <c r="D3" s="136" t="s">
        <v>61</v>
      </c>
      <c r="E3" s="137"/>
    </row>
    <row r="4" spans="2:7" s="8" customFormat="1" ht="19.5" customHeight="1" thickBot="1" x14ac:dyDescent="0.3">
      <c r="B4" s="157" t="str">
        <f>'DATOS GENERALES'!C35</f>
        <v>INDSOL</v>
      </c>
      <c r="C4" s="155"/>
      <c r="D4" s="155" t="str">
        <f>'DATOS GENERALES'!C7</f>
        <v>ENERGIA Y ACEITES ESENCIALES DE LA BIOMASA PARA LA INDUSTRIA</v>
      </c>
      <c r="E4" s="156"/>
    </row>
    <row r="5" spans="2:7" s="8" customFormat="1" ht="16.5" customHeight="1" thickBot="1" x14ac:dyDescent="0.3">
      <c r="B5" s="15"/>
    </row>
    <row r="6" spans="2:7" s="8" customFormat="1" ht="15" customHeight="1" x14ac:dyDescent="0.25">
      <c r="B6" s="145" t="s">
        <v>88</v>
      </c>
      <c r="C6" s="146"/>
      <c r="D6" s="146"/>
      <c r="E6" s="147"/>
    </row>
    <row r="7" spans="2:7" s="8" customFormat="1" ht="209.25" customHeight="1" thickBot="1" x14ac:dyDescent="0.3">
      <c r="B7" s="151" t="s">
        <v>150</v>
      </c>
      <c r="C7" s="152"/>
      <c r="D7" s="152"/>
      <c r="E7" s="153"/>
    </row>
    <row r="8" spans="2:7" s="8" customFormat="1" ht="12" customHeight="1" thickBot="1" x14ac:dyDescent="0.3"/>
    <row r="9" spans="2:7" s="8" customFormat="1" x14ac:dyDescent="0.25">
      <c r="B9" s="145" t="s">
        <v>89</v>
      </c>
      <c r="C9" s="146"/>
      <c r="D9" s="146"/>
      <c r="E9" s="147"/>
    </row>
    <row r="10" spans="2:7" s="8" customFormat="1" ht="171" customHeight="1" thickBot="1" x14ac:dyDescent="0.3">
      <c r="B10" s="142" t="s">
        <v>147</v>
      </c>
      <c r="C10" s="143"/>
      <c r="D10" s="143"/>
      <c r="E10" s="144"/>
    </row>
    <row r="11" spans="2:7" s="8" customFormat="1" ht="15.75" customHeight="1" thickBot="1" x14ac:dyDescent="0.3"/>
    <row r="12" spans="2:7" s="8" customFormat="1" x14ac:dyDescent="0.25">
      <c r="B12" s="148" t="s">
        <v>90</v>
      </c>
      <c r="C12" s="149"/>
      <c r="D12" s="149"/>
      <c r="E12" s="150"/>
    </row>
    <row r="13" spans="2:7" s="8" customFormat="1" ht="166.5" customHeight="1" thickBot="1" x14ac:dyDescent="0.3">
      <c r="B13" s="142" t="s">
        <v>146</v>
      </c>
      <c r="C13" s="143"/>
      <c r="D13" s="143"/>
      <c r="E13" s="144"/>
    </row>
    <row r="14" spans="2:7" ht="15" customHeight="1" thickBot="1" x14ac:dyDescent="0.3">
      <c r="B14" s="8"/>
      <c r="C14" s="8"/>
    </row>
    <row r="15" spans="2:7" s="8" customFormat="1" ht="36" customHeight="1" x14ac:dyDescent="0.25">
      <c r="B15" s="148" t="s">
        <v>62</v>
      </c>
      <c r="C15" s="149"/>
      <c r="D15" s="149"/>
      <c r="E15" s="150"/>
      <c r="G15" s="48" t="s">
        <v>64</v>
      </c>
    </row>
    <row r="16" spans="2:7" s="8" customFormat="1" ht="164.25" customHeight="1" thickBot="1" x14ac:dyDescent="0.3">
      <c r="B16" s="142" t="s">
        <v>161</v>
      </c>
      <c r="C16" s="143"/>
      <c r="D16" s="143"/>
      <c r="E16" s="144"/>
      <c r="G16" s="49" t="s">
        <v>148</v>
      </c>
    </row>
    <row r="17" spans="1:7" s="8" customFormat="1" ht="15.75" customHeight="1" thickBot="1" x14ac:dyDescent="0.3"/>
    <row r="18" spans="1:7" s="8" customFormat="1" ht="33" customHeight="1" x14ac:dyDescent="0.25">
      <c r="B18" s="145" t="s">
        <v>63</v>
      </c>
      <c r="C18" s="146"/>
      <c r="D18" s="146"/>
      <c r="E18" s="147"/>
    </row>
    <row r="19" spans="1:7" s="8" customFormat="1" ht="322.5" customHeight="1" thickBot="1" x14ac:dyDescent="0.3">
      <c r="B19" s="142" t="s">
        <v>149</v>
      </c>
      <c r="C19" s="143"/>
      <c r="D19" s="143"/>
      <c r="E19" s="144"/>
    </row>
    <row r="20" spans="1:7" s="8" customFormat="1" ht="17.25" customHeight="1" thickBot="1" x14ac:dyDescent="0.3"/>
    <row r="21" spans="1:7" s="8" customFormat="1" ht="15" customHeight="1" x14ac:dyDescent="0.25">
      <c r="B21" s="148" t="s">
        <v>65</v>
      </c>
      <c r="C21" s="149"/>
      <c r="D21" s="149"/>
      <c r="E21" s="150"/>
    </row>
    <row r="22" spans="1:7" s="8" customFormat="1" ht="338.25" customHeight="1" thickBot="1" x14ac:dyDescent="0.3">
      <c r="B22" s="142" t="s">
        <v>151</v>
      </c>
      <c r="C22" s="143"/>
      <c r="D22" s="143"/>
      <c r="E22" s="144"/>
    </row>
    <row r="23" spans="1:7" ht="15" customHeight="1" thickBot="1" x14ac:dyDescent="0.3">
      <c r="B23" s="8"/>
      <c r="C23" s="8"/>
    </row>
    <row r="24" spans="1:7" s="8" customFormat="1" ht="15" customHeight="1" x14ac:dyDescent="0.25">
      <c r="B24" s="148" t="s">
        <v>66</v>
      </c>
      <c r="C24" s="149"/>
      <c r="D24" s="149"/>
      <c r="E24" s="150"/>
    </row>
    <row r="25" spans="1:7" s="8" customFormat="1" ht="180" customHeight="1" thickBot="1" x14ac:dyDescent="0.3">
      <c r="A25" s="8" t="s">
        <v>37</v>
      </c>
      <c r="B25" s="151" t="s">
        <v>152</v>
      </c>
      <c r="C25" s="152"/>
      <c r="D25" s="152"/>
      <c r="E25" s="153"/>
    </row>
    <row r="26" spans="1:7" s="8" customFormat="1" ht="14.25" customHeight="1" thickBot="1" x14ac:dyDescent="0.3"/>
    <row r="27" spans="1:7" s="8" customFormat="1" ht="15" customHeight="1" x14ac:dyDescent="0.25">
      <c r="B27" s="148" t="s">
        <v>67</v>
      </c>
      <c r="C27" s="149"/>
      <c r="D27" s="149"/>
      <c r="E27" s="150"/>
    </row>
    <row r="28" spans="1:7" s="8" customFormat="1" ht="184.5" customHeight="1" thickBot="1" x14ac:dyDescent="0.3">
      <c r="B28" s="151" t="s">
        <v>153</v>
      </c>
      <c r="C28" s="152"/>
      <c r="D28" s="152"/>
      <c r="E28" s="153"/>
    </row>
    <row r="29" spans="1:7" s="8" customFormat="1" ht="12" customHeight="1" thickBot="1" x14ac:dyDescent="0.3"/>
    <row r="30" spans="1:7" s="8" customFormat="1" ht="33" customHeight="1" x14ac:dyDescent="0.25">
      <c r="B30" s="148" t="s">
        <v>91</v>
      </c>
      <c r="C30" s="149"/>
      <c r="D30" s="149"/>
      <c r="E30" s="150"/>
      <c r="G30" s="48" t="s">
        <v>104</v>
      </c>
    </row>
    <row r="31" spans="1:7" s="8" customFormat="1" ht="221.25" customHeight="1" thickBot="1" x14ac:dyDescent="0.3">
      <c r="B31" s="154" t="s">
        <v>154</v>
      </c>
      <c r="C31" s="152"/>
      <c r="D31" s="152"/>
      <c r="E31" s="153"/>
      <c r="G31" s="49" t="s">
        <v>155</v>
      </c>
    </row>
    <row r="32" spans="1:7" s="8" customFormat="1" ht="15" customHeight="1" thickBot="1" x14ac:dyDescent="0.3"/>
    <row r="33" spans="1:7" s="8" customFormat="1" ht="30" x14ac:dyDescent="0.25">
      <c r="A33" s="8">
        <v>10</v>
      </c>
      <c r="B33" s="145" t="s">
        <v>69</v>
      </c>
      <c r="C33" s="146"/>
      <c r="D33" s="146"/>
      <c r="E33" s="147"/>
      <c r="G33" s="48" t="s">
        <v>68</v>
      </c>
    </row>
    <row r="34" spans="1:7" s="8" customFormat="1" ht="357" customHeight="1" thickBot="1" x14ac:dyDescent="0.3">
      <c r="B34" s="142" t="s">
        <v>157</v>
      </c>
      <c r="C34" s="143"/>
      <c r="D34" s="143"/>
      <c r="E34" s="144"/>
      <c r="G34" s="49" t="s">
        <v>156</v>
      </c>
    </row>
    <row r="35" spans="1:7" s="8" customFormat="1" ht="12.75" customHeight="1" thickBot="1" x14ac:dyDescent="0.3"/>
    <row r="36" spans="1:7" s="8" customFormat="1" x14ac:dyDescent="0.25">
      <c r="B36" s="145" t="s">
        <v>106</v>
      </c>
      <c r="C36" s="146"/>
      <c r="D36" s="146"/>
      <c r="E36" s="147"/>
    </row>
    <row r="37" spans="1:7" s="8" customFormat="1" ht="297" customHeight="1" thickBot="1" x14ac:dyDescent="0.3">
      <c r="B37" s="142" t="s">
        <v>158</v>
      </c>
      <c r="C37" s="143"/>
      <c r="D37" s="143"/>
      <c r="E37" s="144"/>
    </row>
    <row r="38" spans="1:7" s="8" customFormat="1" ht="15.75" customHeight="1" thickBot="1" x14ac:dyDescent="0.3"/>
    <row r="39" spans="1:7" s="8" customFormat="1" x14ac:dyDescent="0.25">
      <c r="B39" s="148" t="s">
        <v>107</v>
      </c>
      <c r="C39" s="149"/>
      <c r="D39" s="149"/>
      <c r="E39" s="150"/>
    </row>
    <row r="40" spans="1:7" s="8" customFormat="1" ht="296.25" customHeight="1" thickBot="1" x14ac:dyDescent="0.3">
      <c r="B40" s="142" t="s">
        <v>159</v>
      </c>
      <c r="C40" s="143"/>
      <c r="D40" s="143"/>
      <c r="E40" s="144"/>
    </row>
    <row r="41" spans="1:7" s="8" customFormat="1" ht="16.5" customHeight="1" thickBot="1" x14ac:dyDescent="0.3"/>
    <row r="42" spans="1:7" s="8" customFormat="1" x14ac:dyDescent="0.25">
      <c r="B42" s="148" t="s">
        <v>105</v>
      </c>
      <c r="C42" s="149"/>
      <c r="D42" s="149"/>
      <c r="E42" s="150"/>
    </row>
    <row r="43" spans="1:7" s="8" customFormat="1" ht="327.75" customHeight="1" thickBot="1" x14ac:dyDescent="0.3">
      <c r="B43" s="142" t="s">
        <v>160</v>
      </c>
      <c r="C43" s="143"/>
      <c r="D43" s="143"/>
      <c r="E43" s="144"/>
    </row>
    <row r="44" spans="1:7" s="8" customFormat="1" ht="13.5" customHeight="1" thickBot="1" x14ac:dyDescent="0.3"/>
    <row r="45" spans="1:7" s="8" customFormat="1" ht="15" customHeight="1" x14ac:dyDescent="0.25">
      <c r="B45" s="145" t="s">
        <v>70</v>
      </c>
      <c r="C45" s="146"/>
      <c r="D45" s="146"/>
      <c r="E45" s="147"/>
    </row>
    <row r="46" spans="1:7" s="8" customFormat="1" ht="291.75" customHeight="1" x14ac:dyDescent="0.25">
      <c r="B46" s="139" t="s">
        <v>194</v>
      </c>
      <c r="C46" s="140"/>
      <c r="D46" s="140"/>
      <c r="E46" s="141"/>
    </row>
    <row r="47" spans="1:7" s="8" customFormat="1" ht="291.75" customHeight="1" thickBot="1" x14ac:dyDescent="0.3">
      <c r="B47" s="142"/>
      <c r="C47" s="143"/>
      <c r="D47" s="143"/>
      <c r="E47" s="144"/>
    </row>
    <row r="48" spans="1:7" s="8" customFormat="1" ht="12" customHeight="1" thickBot="1" x14ac:dyDescent="0.3"/>
    <row r="49" spans="2:5" s="8" customFormat="1" x14ac:dyDescent="0.25">
      <c r="B49" s="145" t="s">
        <v>71</v>
      </c>
      <c r="C49" s="146"/>
      <c r="D49" s="146"/>
      <c r="E49" s="147"/>
    </row>
    <row r="50" spans="2:5" s="8" customFormat="1" x14ac:dyDescent="0.25">
      <c r="B50" s="62" t="s">
        <v>35</v>
      </c>
      <c r="C50" s="83" t="s">
        <v>36</v>
      </c>
      <c r="D50" s="83" t="s">
        <v>72</v>
      </c>
      <c r="E50" s="84" t="s">
        <v>38</v>
      </c>
    </row>
    <row r="51" spans="2:5" s="8" customFormat="1" ht="46.5" customHeight="1" x14ac:dyDescent="0.25">
      <c r="B51" s="89" t="s">
        <v>162</v>
      </c>
      <c r="C51" s="87">
        <v>3</v>
      </c>
      <c r="D51" s="87">
        <v>2</v>
      </c>
      <c r="E51" s="90" t="s">
        <v>163</v>
      </c>
    </row>
    <row r="52" spans="2:5" s="8" customFormat="1" ht="46.5" customHeight="1" x14ac:dyDescent="0.25">
      <c r="B52" s="89" t="s">
        <v>164</v>
      </c>
      <c r="C52" s="87">
        <v>3</v>
      </c>
      <c r="D52" s="87">
        <v>2</v>
      </c>
      <c r="E52" s="90" t="s">
        <v>165</v>
      </c>
    </row>
    <row r="53" spans="2:5" s="8" customFormat="1" ht="46.5" customHeight="1" x14ac:dyDescent="0.25">
      <c r="B53" s="89" t="s">
        <v>166</v>
      </c>
      <c r="C53" s="87">
        <v>3</v>
      </c>
      <c r="D53" s="87">
        <v>1</v>
      </c>
      <c r="E53" s="90" t="s">
        <v>167</v>
      </c>
    </row>
    <row r="54" spans="2:5" s="8" customFormat="1" ht="46.5" customHeight="1" x14ac:dyDescent="0.25">
      <c r="B54" s="89" t="s">
        <v>168</v>
      </c>
      <c r="C54" s="87">
        <v>3</v>
      </c>
      <c r="D54" s="87">
        <v>2</v>
      </c>
      <c r="E54" s="90" t="s">
        <v>169</v>
      </c>
    </row>
    <row r="55" spans="2:5" s="8" customFormat="1" ht="46.5" customHeight="1" x14ac:dyDescent="0.25">
      <c r="B55" s="63"/>
      <c r="C55" s="64"/>
      <c r="D55" s="64"/>
      <c r="E55" s="65"/>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zoomScale="85" zoomScaleNormal="85" zoomScaleSheetLayoutView="100" workbookViewId="0">
      <selection activeCell="B6" sqref="B6"/>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2" t="s">
        <v>101</v>
      </c>
      <c r="C2" s="112"/>
      <c r="D2" s="112"/>
      <c r="E2" s="112"/>
      <c r="F2" s="112"/>
      <c r="G2" s="112"/>
      <c r="H2" s="112"/>
      <c r="I2" s="112"/>
      <c r="J2" s="112"/>
      <c r="K2" s="112"/>
    </row>
    <row r="3" spans="2:13" s="8" customFormat="1" ht="15.75" thickBot="1" x14ac:dyDescent="0.3"/>
    <row r="4" spans="2:13" ht="60" customHeight="1" x14ac:dyDescent="0.25">
      <c r="B4" s="160" t="s">
        <v>53</v>
      </c>
      <c r="C4" s="160" t="s">
        <v>74</v>
      </c>
      <c r="D4" s="164" t="s">
        <v>93</v>
      </c>
      <c r="E4" s="166" t="s">
        <v>94</v>
      </c>
      <c r="F4" s="168" t="s">
        <v>95</v>
      </c>
      <c r="G4" s="169"/>
      <c r="H4" s="158" t="s">
        <v>96</v>
      </c>
      <c r="I4" s="159"/>
      <c r="J4" s="170" t="s">
        <v>98</v>
      </c>
      <c r="K4" s="171"/>
      <c r="L4" s="8"/>
      <c r="M4" s="22" t="s">
        <v>47</v>
      </c>
    </row>
    <row r="5" spans="2:13" ht="30.75" thickBot="1" x14ac:dyDescent="0.3">
      <c r="B5" s="161"/>
      <c r="C5" s="161"/>
      <c r="D5" s="165"/>
      <c r="E5" s="167"/>
      <c r="F5" s="51" t="s">
        <v>48</v>
      </c>
      <c r="G5" s="52" t="s">
        <v>49</v>
      </c>
      <c r="H5" s="52" t="s">
        <v>48</v>
      </c>
      <c r="I5" s="53" t="s">
        <v>49</v>
      </c>
      <c r="J5" s="35" t="s">
        <v>48</v>
      </c>
      <c r="K5" s="36" t="s">
        <v>49</v>
      </c>
      <c r="L5" s="8"/>
      <c r="M5" s="23"/>
    </row>
    <row r="6" spans="2:13" ht="21" customHeight="1" x14ac:dyDescent="0.25">
      <c r="B6" s="79" t="s">
        <v>170</v>
      </c>
      <c r="C6" s="79" t="s">
        <v>171</v>
      </c>
      <c r="D6" s="29">
        <f t="shared" ref="D6" si="0">E6+J6+K6</f>
        <v>2000</v>
      </c>
      <c r="E6" s="41">
        <v>2000</v>
      </c>
      <c r="F6" s="33"/>
      <c r="G6" s="25"/>
      <c r="H6" s="25"/>
      <c r="I6" s="26"/>
      <c r="J6" s="69">
        <f t="shared" ref="J6" si="1">F6+H6</f>
        <v>0</v>
      </c>
      <c r="K6" s="70">
        <f t="shared" ref="K6" si="2">G6+I6</f>
        <v>0</v>
      </c>
      <c r="L6" s="8"/>
      <c r="M6" s="24" t="str">
        <f>IF(D6=(E6+F6+G6+H6+I6),"OK","ERROR")</f>
        <v>OK</v>
      </c>
    </row>
    <row r="7" spans="2:13" ht="30" x14ac:dyDescent="0.25">
      <c r="B7" s="80" t="s">
        <v>172</v>
      </c>
      <c r="C7" s="79" t="s">
        <v>173</v>
      </c>
      <c r="D7" s="30">
        <f>E7+J7+K7</f>
        <v>78000</v>
      </c>
      <c r="E7" s="42">
        <v>78000</v>
      </c>
      <c r="F7" s="34"/>
      <c r="G7" s="27"/>
      <c r="H7" s="27"/>
      <c r="I7" s="28"/>
      <c r="J7" s="71">
        <f>F7+H7</f>
        <v>0</v>
      </c>
      <c r="K7" s="72">
        <f>G7+I7</f>
        <v>0</v>
      </c>
      <c r="L7" s="8"/>
      <c r="M7" s="24" t="str">
        <f>IF(D7=(E7+F7+G7+H7+I7),"OK","ERROR")</f>
        <v>OK</v>
      </c>
    </row>
    <row r="8" spans="2:13" ht="30" x14ac:dyDescent="0.25">
      <c r="B8" s="91" t="s">
        <v>174</v>
      </c>
      <c r="C8" s="79" t="s">
        <v>175</v>
      </c>
      <c r="D8" s="30">
        <f t="shared" ref="D8:D19" si="3">E8+J8+K8</f>
        <v>3000</v>
      </c>
      <c r="E8" s="42">
        <v>3000</v>
      </c>
      <c r="F8" s="34"/>
      <c r="G8" s="27"/>
      <c r="H8" s="27"/>
      <c r="I8" s="28"/>
      <c r="J8" s="71">
        <f t="shared" ref="J8:J19" si="4">F8+H8</f>
        <v>0</v>
      </c>
      <c r="K8" s="72">
        <f t="shared" ref="K8:K19" si="5">G8+I8</f>
        <v>0</v>
      </c>
      <c r="L8" s="8"/>
      <c r="M8" s="24" t="str">
        <f t="shared" ref="M8:M20" si="6">IF(D8=(E8+F8+G8+H8+I8),"OK","ERROR")</f>
        <v>OK</v>
      </c>
    </row>
    <row r="9" spans="2:13" ht="105" x14ac:dyDescent="0.25">
      <c r="B9" s="80" t="s">
        <v>176</v>
      </c>
      <c r="C9" s="79" t="s">
        <v>177</v>
      </c>
      <c r="D9" s="30">
        <f t="shared" si="3"/>
        <v>9800</v>
      </c>
      <c r="E9" s="42">
        <v>3000</v>
      </c>
      <c r="F9" s="34"/>
      <c r="G9" s="27">
        <v>6800</v>
      </c>
      <c r="H9" s="27"/>
      <c r="I9" s="28"/>
      <c r="J9" s="71">
        <f t="shared" si="4"/>
        <v>0</v>
      </c>
      <c r="K9" s="72">
        <f t="shared" si="5"/>
        <v>6800</v>
      </c>
      <c r="L9" s="8"/>
      <c r="M9" s="24" t="str">
        <f t="shared" si="6"/>
        <v>OK</v>
      </c>
    </row>
    <row r="10" spans="2:13" ht="120" x14ac:dyDescent="0.25">
      <c r="B10" s="80" t="s">
        <v>178</v>
      </c>
      <c r="C10" s="79" t="s">
        <v>179</v>
      </c>
      <c r="D10" s="30">
        <f t="shared" si="3"/>
        <v>35000</v>
      </c>
      <c r="E10" s="42">
        <v>35000</v>
      </c>
      <c r="F10" s="34"/>
      <c r="G10" s="27"/>
      <c r="H10" s="27"/>
      <c r="I10" s="28"/>
      <c r="J10" s="71">
        <f t="shared" si="4"/>
        <v>0</v>
      </c>
      <c r="K10" s="72">
        <f t="shared" si="5"/>
        <v>0</v>
      </c>
      <c r="L10" s="8"/>
      <c r="M10" s="24" t="str">
        <f t="shared" si="6"/>
        <v>OK</v>
      </c>
    </row>
    <row r="11" spans="2:13" ht="30" x14ac:dyDescent="0.25">
      <c r="B11" s="80" t="s">
        <v>180</v>
      </c>
      <c r="C11" s="79" t="s">
        <v>192</v>
      </c>
      <c r="D11" s="30">
        <f t="shared" si="3"/>
        <v>14000</v>
      </c>
      <c r="E11" s="42"/>
      <c r="F11" s="34"/>
      <c r="G11" s="27">
        <v>8000</v>
      </c>
      <c r="H11" s="27"/>
      <c r="I11" s="28">
        <v>6000</v>
      </c>
      <c r="J11" s="71">
        <f t="shared" si="4"/>
        <v>0</v>
      </c>
      <c r="K11" s="72">
        <f t="shared" si="5"/>
        <v>14000</v>
      </c>
      <c r="L11" s="8"/>
      <c r="M11" s="24" t="str">
        <f t="shared" si="6"/>
        <v>OK</v>
      </c>
    </row>
    <row r="12" spans="2:13" ht="135" x14ac:dyDescent="0.25">
      <c r="B12" s="80" t="s">
        <v>181</v>
      </c>
      <c r="C12" s="79" t="s">
        <v>182</v>
      </c>
      <c r="D12" s="30">
        <f t="shared" si="3"/>
        <v>3000</v>
      </c>
      <c r="E12" s="42">
        <v>3000</v>
      </c>
      <c r="F12" s="34"/>
      <c r="G12" s="27"/>
      <c r="H12" s="27"/>
      <c r="I12" s="28"/>
      <c r="J12" s="71">
        <f t="shared" si="4"/>
        <v>0</v>
      </c>
      <c r="K12" s="72">
        <f t="shared" si="5"/>
        <v>0</v>
      </c>
      <c r="L12" s="8"/>
      <c r="M12" s="24" t="str">
        <f t="shared" si="6"/>
        <v>OK</v>
      </c>
    </row>
    <row r="13" spans="2:13" ht="45" x14ac:dyDescent="0.25">
      <c r="B13" s="80" t="s">
        <v>183</v>
      </c>
      <c r="C13" s="79" t="s">
        <v>184</v>
      </c>
      <c r="D13" s="30">
        <f t="shared" si="3"/>
        <v>15000</v>
      </c>
      <c r="E13" s="42"/>
      <c r="F13" s="34"/>
      <c r="G13" s="27"/>
      <c r="H13" s="27"/>
      <c r="I13" s="28">
        <v>15000</v>
      </c>
      <c r="J13" s="71">
        <f t="shared" si="4"/>
        <v>0</v>
      </c>
      <c r="K13" s="72">
        <f t="shared" si="5"/>
        <v>15000</v>
      </c>
      <c r="L13" s="8"/>
      <c r="M13" s="24" t="str">
        <f t="shared" si="6"/>
        <v>OK</v>
      </c>
    </row>
    <row r="14" spans="2:13" ht="60" x14ac:dyDescent="0.25">
      <c r="B14" s="80" t="s">
        <v>185</v>
      </c>
      <c r="C14" s="79" t="s">
        <v>186</v>
      </c>
      <c r="D14" s="30">
        <f t="shared" si="3"/>
        <v>66000</v>
      </c>
      <c r="E14" s="42"/>
      <c r="F14" s="34">
        <v>60000</v>
      </c>
      <c r="G14" s="27"/>
      <c r="H14" s="27"/>
      <c r="I14" s="28">
        <v>6000</v>
      </c>
      <c r="J14" s="71">
        <f t="shared" si="4"/>
        <v>60000</v>
      </c>
      <c r="K14" s="72">
        <f t="shared" si="5"/>
        <v>6000</v>
      </c>
      <c r="L14" s="8"/>
      <c r="M14" s="24" t="str">
        <f t="shared" si="6"/>
        <v>OK</v>
      </c>
    </row>
    <row r="15" spans="2:13" ht="75" x14ac:dyDescent="0.25">
      <c r="B15" s="80" t="s">
        <v>187</v>
      </c>
      <c r="C15" s="79" t="s">
        <v>190</v>
      </c>
      <c r="D15" s="30">
        <f t="shared" si="3"/>
        <v>10000</v>
      </c>
      <c r="E15" s="42"/>
      <c r="F15" s="34">
        <v>10000</v>
      </c>
      <c r="G15" s="27"/>
      <c r="H15" s="27"/>
      <c r="I15" s="28"/>
      <c r="J15" s="71">
        <f t="shared" si="4"/>
        <v>10000</v>
      </c>
      <c r="K15" s="72">
        <f t="shared" si="5"/>
        <v>0</v>
      </c>
      <c r="L15" s="8"/>
      <c r="M15" s="24" t="str">
        <f t="shared" si="6"/>
        <v>OK</v>
      </c>
    </row>
    <row r="16" spans="2:13" x14ac:dyDescent="0.25">
      <c r="B16" s="80" t="s">
        <v>187</v>
      </c>
      <c r="C16" s="79" t="s">
        <v>188</v>
      </c>
      <c r="D16" s="30">
        <f t="shared" si="3"/>
        <v>8000</v>
      </c>
      <c r="E16" s="42"/>
      <c r="F16" s="34">
        <v>8000</v>
      </c>
      <c r="G16" s="27"/>
      <c r="H16" s="27"/>
      <c r="I16" s="28"/>
      <c r="J16" s="71">
        <f t="shared" si="4"/>
        <v>8000</v>
      </c>
      <c r="K16" s="72">
        <f t="shared" si="5"/>
        <v>0</v>
      </c>
      <c r="L16" s="8"/>
      <c r="M16" s="24" t="str">
        <f t="shared" si="6"/>
        <v>OK</v>
      </c>
    </row>
    <row r="17" spans="2:13" ht="30" x14ac:dyDescent="0.25">
      <c r="B17" s="80" t="s">
        <v>187</v>
      </c>
      <c r="C17" s="79" t="s">
        <v>191</v>
      </c>
      <c r="D17" s="30">
        <f t="shared" si="3"/>
        <v>6000</v>
      </c>
      <c r="E17" s="42"/>
      <c r="F17" s="34">
        <v>6000</v>
      </c>
      <c r="G17" s="27"/>
      <c r="H17" s="27"/>
      <c r="I17" s="28"/>
      <c r="J17" s="71">
        <f t="shared" si="4"/>
        <v>6000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1"/>
      <c r="C19" s="82"/>
      <c r="D19" s="31">
        <f t="shared" si="3"/>
        <v>0</v>
      </c>
      <c r="E19" s="42"/>
      <c r="F19" s="34"/>
      <c r="G19" s="27"/>
      <c r="H19" s="27"/>
      <c r="I19" s="28"/>
      <c r="J19" s="71">
        <f t="shared" si="4"/>
        <v>0</v>
      </c>
      <c r="K19" s="72">
        <f t="shared" si="5"/>
        <v>0</v>
      </c>
      <c r="L19" s="8"/>
      <c r="M19" s="24" t="str">
        <f t="shared" si="6"/>
        <v>OK</v>
      </c>
    </row>
    <row r="20" spans="2:13" ht="15.75" thickBot="1" x14ac:dyDescent="0.3">
      <c r="B20" s="162" t="s">
        <v>55</v>
      </c>
      <c r="C20" s="163"/>
      <c r="D20" s="32">
        <f>SUM(D6:D19)</f>
        <v>249800</v>
      </c>
      <c r="E20" s="54">
        <f>ROUND(SUM(E6:E19),0)</f>
        <v>124000</v>
      </c>
      <c r="F20" s="55">
        <f t="shared" ref="F20:K20" si="7">ROUND(SUM(F6:F19),0)</f>
        <v>84000</v>
      </c>
      <c r="G20" s="56">
        <f t="shared" si="7"/>
        <v>14800</v>
      </c>
      <c r="H20" s="56">
        <f t="shared" si="7"/>
        <v>0</v>
      </c>
      <c r="I20" s="57">
        <f t="shared" si="7"/>
        <v>27000</v>
      </c>
      <c r="J20" s="37">
        <f t="shared" si="7"/>
        <v>84000</v>
      </c>
      <c r="K20" s="38">
        <f t="shared" si="7"/>
        <v>41800</v>
      </c>
      <c r="L20" s="8"/>
      <c r="M20" s="24" t="str">
        <f t="shared" si="6"/>
        <v>OK</v>
      </c>
    </row>
    <row r="21" spans="2:13" ht="15.75" thickBot="1" x14ac:dyDescent="0.3">
      <c r="B21" s="162" t="s">
        <v>50</v>
      </c>
      <c r="C21" s="163"/>
      <c r="D21" s="50">
        <v>1</v>
      </c>
      <c r="E21" s="58">
        <f>E20/$D$20</f>
        <v>0.49639711769415534</v>
      </c>
      <c r="F21" s="59">
        <f t="shared" ref="F21:K21" si="8">F20/$D$20</f>
        <v>0.33626901521216973</v>
      </c>
      <c r="G21" s="60">
        <f t="shared" si="8"/>
        <v>5.9247397918334666E-2</v>
      </c>
      <c r="H21" s="60">
        <f t="shared" ref="H21:I21" si="9">H20/$D$20</f>
        <v>0</v>
      </c>
      <c r="I21" s="61">
        <f t="shared" si="9"/>
        <v>0.10808646917534027</v>
      </c>
      <c r="J21" s="39">
        <f t="shared" si="8"/>
        <v>0.33626901521216973</v>
      </c>
      <c r="K21" s="40">
        <f t="shared" si="8"/>
        <v>0.16733386709367493</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73" t="s">
        <v>54</v>
      </c>
      <c r="C24" s="173"/>
      <c r="D24" s="173"/>
      <c r="E24" s="173"/>
      <c r="F24" s="173"/>
      <c r="G24" s="173"/>
      <c r="H24" s="73"/>
      <c r="I24" s="73"/>
      <c r="J24" s="73"/>
      <c r="K24" s="73"/>
      <c r="L24" s="8"/>
      <c r="M24" s="8"/>
    </row>
    <row r="25" spans="2:13" ht="15.75" customHeight="1" x14ac:dyDescent="0.25">
      <c r="B25" s="172" t="s">
        <v>102</v>
      </c>
      <c r="C25" s="172"/>
      <c r="D25" s="172"/>
      <c r="E25" s="172"/>
      <c r="F25" s="172"/>
      <c r="G25" s="43" t="str">
        <f>IF(E20&gt;=100000,"OK","ERROR")</f>
        <v>OK</v>
      </c>
      <c r="H25" s="73"/>
      <c r="I25" s="73"/>
      <c r="J25" s="73"/>
      <c r="K25" s="73"/>
      <c r="L25" s="8"/>
      <c r="M25" s="8"/>
    </row>
    <row r="26" spans="2:13" ht="15.75" customHeight="1" x14ac:dyDescent="0.25">
      <c r="B26" s="172" t="s">
        <v>103</v>
      </c>
      <c r="C26" s="172"/>
      <c r="D26" s="172"/>
      <c r="E26" s="172"/>
      <c r="F26" s="172"/>
      <c r="G26" s="43" t="str">
        <f>IF(E20&lt;=250000,"OK","ERROR")</f>
        <v>OK</v>
      </c>
      <c r="H26" s="73"/>
      <c r="I26" s="73"/>
      <c r="J26" s="73"/>
      <c r="K26" s="73"/>
      <c r="L26" s="8"/>
      <c r="M26" s="8"/>
    </row>
    <row r="27" spans="2:13" ht="15.75" customHeight="1" x14ac:dyDescent="0.25">
      <c r="B27" s="172" t="s">
        <v>75</v>
      </c>
      <c r="C27" s="172"/>
      <c r="D27" s="172"/>
      <c r="E27" s="172"/>
      <c r="F27" s="172"/>
      <c r="G27" s="43" t="str">
        <f>IF(E20&lt;=(D20/2),"OK","ERROR")</f>
        <v>OK</v>
      </c>
      <c r="H27" s="73"/>
      <c r="I27" s="73"/>
      <c r="J27" s="73"/>
      <c r="K27" s="73"/>
      <c r="L27" s="8"/>
      <c r="M27" s="8"/>
    </row>
    <row r="28" spans="2:13" ht="15.75" customHeight="1" x14ac:dyDescent="0.25">
      <c r="B28" s="172" t="s">
        <v>97</v>
      </c>
      <c r="C28" s="172"/>
      <c r="D28" s="172"/>
      <c r="E28" s="172"/>
      <c r="F28" s="172"/>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Ivan</cp:lastModifiedBy>
  <cp:lastPrinted>2014-10-30T03:03:18Z</cp:lastPrinted>
  <dcterms:created xsi:type="dcterms:W3CDTF">2012-07-06T03:08:38Z</dcterms:created>
  <dcterms:modified xsi:type="dcterms:W3CDTF">2015-01-28T18:27:37Z</dcterms:modified>
</cp:coreProperties>
</file>