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40" windowWidth="3240" windowHeight="5040"/>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24519"/>
</workbook>
</file>

<file path=xl/calcChain.xml><?xml version="1.0" encoding="utf-8"?>
<calcChain xmlns="http://schemas.openxmlformats.org/spreadsheetml/2006/main">
  <c r="I20" i="8"/>
  <c r="H20"/>
  <c r="G20"/>
  <c r="F20"/>
  <c r="E20"/>
  <c r="K19"/>
  <c r="J19"/>
  <c r="K18"/>
  <c r="J18"/>
  <c r="K17"/>
  <c r="J17"/>
  <c r="K16"/>
  <c r="J16"/>
  <c r="K15"/>
  <c r="J15"/>
  <c r="K14"/>
  <c r="J14"/>
  <c r="K13"/>
  <c r="J13"/>
  <c r="K12"/>
  <c r="J12"/>
  <c r="K11"/>
  <c r="J11"/>
  <c r="K10"/>
  <c r="J10"/>
  <c r="K9"/>
  <c r="J9"/>
  <c r="K8"/>
  <c r="J8"/>
  <c r="K6"/>
  <c r="J6"/>
  <c r="K7"/>
  <c r="J7"/>
  <c r="D9" l="1"/>
  <c r="M9" s="1"/>
  <c r="D13"/>
  <c r="M13" s="1"/>
  <c r="D10"/>
  <c r="M10" s="1"/>
  <c r="D14"/>
  <c r="M14" s="1"/>
  <c r="D18"/>
  <c r="M18" s="1"/>
  <c r="D8"/>
  <c r="M8" s="1"/>
  <c r="D6"/>
  <c r="M6" s="1"/>
  <c r="D11"/>
  <c r="M11" s="1"/>
  <c r="D15"/>
  <c r="M15" s="1"/>
  <c r="D17"/>
  <c r="M17" s="1"/>
  <c r="D19"/>
  <c r="M19" s="1"/>
  <c r="G26"/>
  <c r="D12"/>
  <c r="M12" s="1"/>
  <c r="F10" i="1"/>
  <c r="J20" i="8"/>
  <c r="K20"/>
  <c r="G28" s="1"/>
  <c r="D16"/>
  <c r="M16" s="1"/>
  <c r="D7"/>
  <c r="M7" s="1"/>
  <c r="G25"/>
  <c r="F11" i="1" l="1"/>
  <c r="D20" i="8"/>
  <c r="F9" i="1" s="1"/>
  <c r="F21" i="8" l="1"/>
  <c r="K21"/>
  <c r="M20"/>
  <c r="J21"/>
  <c r="G27"/>
  <c r="E21"/>
  <c r="I21"/>
  <c r="G21"/>
  <c r="H21"/>
  <c r="B4" i="7"/>
  <c r="D4"/>
</calcChain>
</file>

<file path=xl/sharedStrings.xml><?xml version="1.0" encoding="utf-8"?>
<sst xmlns="http://schemas.openxmlformats.org/spreadsheetml/2006/main" count="318" uniqueCount="201">
  <si>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</si>
  <si>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</si>
  <si>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</si>
  <si>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</si>
  <si>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</si>
  <si>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</si>
  <si>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</si>
  <si>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</si>
  <si>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</si>
  <si>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</si>
  <si>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</si>
  <si>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</si>
  <si>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</si>
  <si>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</si>
  <si>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</si>
  <si>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</si>
  <si>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</si>
  <si>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</si>
  <si>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</si>
  <si>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</si>
  <si>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</si>
  <si>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</si>
  <si>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</si>
  <si>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</si>
  <si>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</si>
  <si>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</si>
  <si>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</si>
  <si>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</si>
  <si>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</si>
  <si>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</si>
  <si>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</si>
  <si>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</si>
  <si>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</si>
  <si>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</si>
  <si>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</si>
  <si>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</si>
  <si>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</si>
  <si>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</si>
  <si>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</si>
  <si>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</si>
  <si>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</si>
  <si>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</si>
  <si>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</si>
  <si>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</si>
  <si>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</si>
  <si>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</si>
  <si>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</si>
  <si>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</si>
  <si>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</si>
  <si>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</si>
  <si>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</si>
  <si>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</si>
  <si>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</si>
  <si>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</si>
  <si>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</si>
  <si>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</si>
  <si>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</si>
  <si>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</si>
  <si>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</si>
  <si>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</si>
  <si>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</si>
  <si>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</si>
  <si>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</si>
  <si>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</si>
  <si>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</si>
  <si>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</si>
  <si>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</si>
  <si>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</si>
  <si>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</si>
  <si>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</si>
  <si>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</si>
  <si>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</si>
  <si>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</si>
  <si>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</si>
  <si>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</si>
  <si>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</si>
  <si>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</si>
  <si>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</si>
  <si>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</si>
  <si>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</si>
  <si>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</si>
  <si>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</si>
  <si>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</si>
  <si>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</si>
  <si>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</si>
  <si>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</si>
  <si>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</si>
  <si>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</si>
  <si>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</si>
  <si>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</si>
  <si>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</si>
  <si>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</si>
  <si>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</si>
  <si>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</si>
  <si>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</si>
  <si>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</si>
  <si>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</si>
  <si>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</si>
  <si>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</si>
  <si>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</si>
  <si>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</si>
  <si>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</si>
  <si>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</si>
  <si>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</si>
  <si>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</si>
  <si>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</si>
  <si>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</si>
  <si>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</si>
  <si>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Bolivia</t>
  </si>
  <si>
    <t>15 meses</t>
  </si>
  <si>
    <t>Asociada</t>
  </si>
  <si>
    <t>Alberto</t>
  </si>
  <si>
    <t>Schiappapietra</t>
  </si>
  <si>
    <t>Ingeniero Nuclear</t>
  </si>
  <si>
    <t>Presbitero Medina 2597, Sopocachi</t>
  </si>
  <si>
    <t>La Paz</t>
  </si>
  <si>
    <t>alberto.schiappapietra@gvc-italia.org</t>
  </si>
  <si>
    <t>Coordinador general</t>
  </si>
  <si>
    <t>2003-2005 director de obras planta hidroeléctrica de Quehata, Ayopaya, Cochabamba, Bolivia. 2005-2014 director de proyectos de cooperación.</t>
  </si>
  <si>
    <t>Grupo de Voluntariado Civil</t>
  </si>
  <si>
    <t>GVC</t>
  </si>
  <si>
    <t>Victor Sanjines 2722, Sopocachi</t>
  </si>
  <si>
    <t>gvc.bolivia@gvc-italia.org</t>
  </si>
  <si>
    <t>www.gvc-italia.org</t>
  </si>
  <si>
    <t>no</t>
  </si>
  <si>
    <t>x</t>
  </si>
  <si>
    <t>Desde 1986 desarrolla proyectos en Bolivia, acceso a los servicios básicos,  desarrollo económico, derechos de la infancia y de pueblos originarios.</t>
  </si>
  <si>
    <t xml:space="preserve">Las Mercedes es una comunidad perteneciente al Municipio de La Asunta en el Departamento de La Paz caracterizada por una población migrante proveniente del altiplano en busca de oportunidades ofrecidas por el cultivo de la hoja de coca. La comunidad está organizada en un sindicato agrario, que aglutina a 405 familias,  organiza y regula la vida del pueblo, incluyendo el acceso a los servicios básicos. Mojos es una comunidad indígena originaria perteneciente al Municipio de Apolo en el Departamento de La Paz, está conformada por 50 familias y se caracteriza por mantener una estructura organizativa, idioma y cultura propia y por su fuerte aislamiento debido a la ausencia de caminos carreteros y de acceso a los servicios básicos. </t>
  </si>
  <si>
    <t>Pocos participantes de los trabajos</t>
  </si>
  <si>
    <t>mayor concientizacion en reuniones organziativas acerca del proyecto</t>
  </si>
  <si>
    <t>actividades agropecuarias de la comunidad</t>
  </si>
  <si>
    <t>Conpatibilizacion del cronograma agricola por comunidad con el proyecto</t>
  </si>
  <si>
    <t>pocos asistentes a cursos de capacitacion</t>
  </si>
  <si>
    <t>organización con incentivos para la asistencia de los beneficiarios</t>
  </si>
  <si>
    <t>desvio de caudal del rio</t>
  </si>
  <si>
    <t xml:space="preserve">Desvio solo del caudal necesario que sera restituido </t>
  </si>
  <si>
    <t>excavaciones para aduccion</t>
  </si>
  <si>
    <t>excavacion solo de la franja de la tuberia para luego ser enterrada</t>
  </si>
  <si>
    <t>tendido de linea electrica</t>
  </si>
  <si>
    <t>desmonte solo de la ruta de la linea</t>
  </si>
  <si>
    <t>calidad del agua luego de ser turbinadas</t>
  </si>
  <si>
    <t>mas oxigenacion del agua por turbulencia</t>
  </si>
  <si>
    <t>poco mercado turistico</t>
  </si>
  <si>
    <t>baja promocion del producto</t>
  </si>
  <si>
    <t>capacitacion para la promocion del producto a nivel comunitario</t>
  </si>
  <si>
    <t>poca participacion en los emprendimientos</t>
  </si>
  <si>
    <t>concientizacion comunitaria para los emprendimientos en genral</t>
  </si>
  <si>
    <t>participacion de la comunidad mojos en actividades turisticas</t>
  </si>
  <si>
    <t xml:space="preserve">El proyecto se desarrolla principalmente en el marco del Programa Electricidad para Vivir con Dignidad, adoptada por el Gobierno boliviano a través del Viceministerio de Electricidad y Energías Alternativas, de acuerdo al decreto supremo Nº29894. El proyecto contribuirá al desarrollo comunitario y la auto organización de los beneficiarios. Esta propuesta también tiene relación con las prioridades del PNUD en Bolivia que inspiró las elecciones estratégicas del proyecto, con los métodos innovadores promovidos por el IFAD en Bolivia 
</t>
  </si>
  <si>
    <t>http://www2.hidrocarburos.gob.bo/index.php/viceministerios/electricidad-y-energias-alternativas.html
http://www.bo.undp.org/
http://www.ifad.org/spanish/operations/pl/bol/</t>
  </si>
  <si>
    <t>Equipos electromecánicos</t>
  </si>
  <si>
    <t>Personal</t>
  </si>
  <si>
    <t>Viajes</t>
  </si>
  <si>
    <t>Equipos</t>
  </si>
  <si>
    <t>ACRA-CCS</t>
  </si>
  <si>
    <t xml:space="preserve">Bolivia es un país en vías de desarrollo de la región andina cuya desigualdad ha generado una exclusión social y económica de las comunidades campesinas rurales aisladas de centros energizados, siendo esta una de las razones principales para dicha situación que la presente propuesta pretende afrontar a través de la implementación de pequeños aprovechamientos hidro-energéticos sostenibles, productivos y de amplia replicabilidad, en base a 2 Microcentrales Hidroeléctricas (Las Mercedes y Mojos) que beneficien directamente a 455 familias e indirectamente a otras, que se encuentran por debajo de la línea de pobreza, en base a un modelo de implementación por auto-construcción y auto-administración, es decir construido por los propios beneficiarios como parte de un proceso de empoderamiento con toda la asistencia y experiencia necesaria de ACRA-CCS/GVC para lograr los objetivos. </t>
  </si>
  <si>
    <t>Las Mercedes recientemente ha sido incorporada al Sistema Interconeso Nacional (SIN) despues de años de aislamiento mitigados gracias a la instalacion de una micro hidroelectrica a final del siglo pasado. En la actualidad la planta generadora ha cumplido su ciclo de vida pero la poblacion se rehusa a abandor la generacio ya que el servicio ofrecido por el SIN es más costoso e inestable. La poblacion pretende potenciar sus capacidades de generacion y vender el eccedente al sistema para para generar un fondo que permita el fomento de actividades productivas. Mojos actualmente no cuenta con servicio de energia y debido a su distancia y escasa densidad poblacional dificilmente será incorporada al SIN en corto plazo.</t>
  </si>
  <si>
    <t>La tecnología a ser utilizada para la fabricación de las turbinas hidroeléctricas, es desarrollada localmente para garantizar la sostenibilidad de los proyectos donde los repuestos estén garantizados en el mercado local a bajo costo, este tipo de emprendimiento tecnológico que va estrechamente relacionado a comunidades aisladas del SIN, se puede ver en proyectos en la región andina de Bolivia donde se encuentran construidas varias Microcentrales y Picocentrales Hidroeléctricas, en el cual sus operadores son los mismos beneficiarios y los que garanticen el funcionamiento de los mismos, desarrollando de esta forma capacidades locales. La tecnología empleada garantizará la potencia ofertada (100 kW) en los proyectos MCH Las Mercedes y MCH Mojos</t>
  </si>
  <si>
    <t xml:space="preserve">En Las Mercedes el potenciamiento del sistema de generación de energía permitirá la creación de iniciativas familiares dirigidas a la creación o fortalecimiento  de servicios para el mercado local como la producción de alimentos y derivados (heladería, producción de conservas, gelatinas, etc.), talleres de costura y tejido dirigidos principalmente a mujeres o talleres de soldadura y mecánica que permitan aprovechar el exceso de producción durante las horas del día y la producción en loco de bienes de uso cotidiano y de necesidad para el funcionamiento y manutención de la misma MCH.
La venta de energía al sistema interconectado puede además generar excedentes que pueden ser reinvertido en un fondo rotatorio de fomento para la iniciativa privada según formas locales de gestión de fondos crediticios a interés cero (pasanaku) especialmente orientado a la compra de insumos o maquinaria.  
En Mojos la generación de energía permitirá en primer lugar el acceso a servicios básicos para la población. En segunda instancia se trabajará en el fortalecimiento de servicios para el turismo comunitario para la acogida de los visitantes, realizando cursos de capacitación y apoyando en el mejoramiento de las estructuras receptivas.
El proyecto se encargará de la formación sobre el funcionamiento y administración de los sistemas de producción de energía y realizará ciclos de capacitación  sobre pequeños emprendimientos que surjan de los mismos beneficiarios. Las actividades productivas serán acompañadas a través de asesoramiento en el diseño y la planificacion. Sin embargo los capitales de arranque así como eventuales maquinarias deberán ser aportes de la comunidad según sus posibilidades y sus usos de manera que las iniciativas puedan ser económicamente sostenibles en el tiempo y puedan crecer en función de la demanda local.
ACRA-CCS/GVC permanecerán en las zonas tres años gracias al financiamiento del Gobierno Italiano garantizando el seguimiento a las actividades fomentadas.
</t>
  </si>
  <si>
    <t>Costo mano de obra no calificada</t>
  </si>
  <si>
    <t>Combustible, peaje, parqueo</t>
  </si>
  <si>
    <t>Transporte materiales</t>
  </si>
  <si>
    <t>Alimentos y bebidas</t>
  </si>
  <si>
    <t>Refrigerios, almuerzo</t>
  </si>
  <si>
    <t>Alquileres</t>
  </si>
  <si>
    <t>Materiales , Insumos</t>
  </si>
  <si>
    <t>Obras eléctricas y civiles</t>
  </si>
  <si>
    <t>Servicios de visibilidad y difusion</t>
  </si>
  <si>
    <t>Otros gastos</t>
  </si>
  <si>
    <t>Varios</t>
  </si>
  <si>
    <t>El acceso a una fuente de energía renovable y sostenible de comunidades rurales aisladas contribuye a una mejora sustancial de la calidad de vida de sus miembros, en particular de los grupos vulnerables, fortaleciendo la transversalidad de los mismos en acciones conjuntas y en el marco de un proceso de capacitación que garantiza y promueve el empoderamiento de las acciones y fortalece las estructuras sociales. La energía sostenible para las actividades productivas permitirá generar otros y mejores ingresos económicos y así afrontar desafíos para mejorar su calidad de vida, la educación de sus niños y jóvenes, la salud, y disminuir los riesgos sobre la población vulnerable. Esta situación será revertida con la ejecución del proyecto que logrará fortalecer las estructuras sociales de las comunidades a través de un importante proceso de capacitación y empoderamiento,garantizando el involucramiento y participación en los trabajos de la mujer en acciones organizativas y de toma de decisiones que será indispensable y necesaria. El proyecto reducirá la migración campo-ciudad, generará fuentes de trabajo y reducirá la presión sobre los recursos naturales. Disminuirá la contaminación y problemas respiratorios en las mujeres que hoy en día cocinan en las noches con mecheros a kerosene, reducirá los accidentes en la población infantil que dañan su vista y producen incendios recurrentes cuando se duermen con las velas encendidas realizando sus tareas. La energía permitirá a las poblaciones enfrentar el cambio climático, que ya es evidente en la afectación en sus actividades ya que el acceso a la energía de por sí es un proceso de adaptación al mismo. El acceso a la energía permitirá un ahorro importante en su economía, reduciendo los gastos que realizan en la actualidad, para proveerse de insumos (velas, kerosene, gasolina, GLP, pilas, etc.)</t>
  </si>
  <si>
    <t xml:space="preserve">La propuesta nace por iniciativa de los beneficiarios motivados por el deseo de satisfacer la demanda local de servicios y generar oportunidades que motiven a los jóvenes no migrar a los centros urbanos en búsqueda de oportunidades.
El aislamiento y la lejanía de grandes centros poblados hacen de las comunidades beneficiarias unos mercados cautivos que buscan producir localmente la mayor cantidad de productos y servicios para lidiar con los elevados costos de transporte y las necesidades de la comunidad.
Las Mercedes cuenta ya una experiencia decenal de gestión de una central hidroeléctrica y ha desarrollado mecanismos de contribución de los afiliados tanto en especie, a través de jornadas de trabajo para el mantenimiento de la planta, cuanto en aporte económico a través de un sistema de medidores domésticos para el control del consumo individual que permiten la ordinaria administración del sistema a un precio notablemente inferior al ofrecido por el SIN.
En el caso de Mojos la contribución de la comunidad por el servicio eléctrico se realizará en forma equitativa entre todas las familias fijando una tarifa básica solidaria que permita cubrir los gastos vivos de operaciones mientras que las tareas de mantenimiento ordinario y extraordinario se realizaran en forma conjunta con aporte de mano de obra comunitaria. 
La simplicidad de la tecnología instalada y las formas organizativas locales consolidadas por usos y costumbres (sindicato en el caso de Las Mercedes y comunitaria en el caso de Mojos) garantizan la posibilidad de gestión y manutención de las MCH sin la necesidad de recurrir a personal externo calificado.
Por lo que concierne a los beneficiarios directos de los dos sistemas eléctricos en el caso de Mojos será toda la comunidad en su conjunto en el respecto de sus principios comunitario. En el caso de Las Mercedes ya está conformado un comité de electrificación y la afiliación es sobre base voluntaria participando  en la construcción de la nueva MCH. 
</t>
  </si>
  <si>
    <t>En comparación con las alternativas tecnológicas que puedan llegar hasta la zona de los proyectos se encuentran los paneles solares, grupos diésel y la extensión de líneas desde el sistema de interconectado nacional, pero que dichas alternativas no pueden ser competitivas con la generación hidroeléctrica, por los altos costos que representan para su implementación en las comunidades y además porque no cubrirían las necesidades energéticas, para el abastecimiento de los emprendimientos productivos que se pretenden ejecutar en estas comunidades. De acuerdo a las experiencias vistas en proyectos similares, son los beneficiarios quienes prefieren este sistema ya que garantiza energía eco – compatible las 24 horas del día, además de generar fuentes de trabajo local y prevenir accidentes en la población vulnerable, además de considerarse no complejo en su manejo ya que las obras en general no son complejas para su operación y mantenimiento.</t>
  </si>
  <si>
    <t xml:space="preserve">Las Mercedes está organizada en un sindicato agrario que coordina y garantiza la participación de todos los afiliados a través de las asambleas generales y los trabajos comunitarios y tiene la función de garantizar el funcionamiento de los servicios comunitarios en beneficio de cada afiliado, favoreciendo pero las iniciativas empresariales individuales; ya cuenta con un Comité de electrificación conformado por 10 cuadrillas quienes se encargan de manera rotatoria de los trabajos de mantenimiento ordinario y extraordinario del sistema de generación y del cobro de servicios. 
La comunidad de Mojos se rige por una estructura indígena comunitaria, caracterizada por la ausencia de propiedad privada y la realización de actividades agrícolas de subsistencia en forma colectiva; el bien común está por encima de los intereses individuales y los emprendimientos productivos son encarados en forma mancomunada por toda la comunidad.
</t>
  </si>
  <si>
    <t xml:space="preserve">La estrategia de sostenibilidad de la acción comprende una serie de actividades y un proceso de capacitación a grupos vulnerables, desde el inicio que acompañe la implementación de los proyectos, generando apropiación de los resultados. La generación de energía eléctrica de fuente sostenible facilitará las actividades cotidianas y permitirá el desarrollo de actividades productivas como ser la venta de energía eléctrica y la implementación de la asociación de servicios turísticos con mayor valor agregado, en mejores condiciones y de mejor calidad que permitiran incrementar sus economías familiares.  Durante los procesos de capacitación, que no solo se limitan al entrenamiento en operación y mantenimiento de los equipos y obras en general, se logrará también generar en los beneficiarios la visión empresarial en base a la autogeneración hidroeléctrica lo que significa que, contando con energía disponible en particular durante las horas diurnas esta pueda ser utilizada en otras pequeñas aplicaciones a nivel familiar y/o comunal sin afectar el normal servicio principalmente durante las horas nocturnas que es donde se concentra el mayor consumo doméstico. </t>
  </si>
  <si>
    <r>
      <rPr>
        <sz val="11"/>
        <rFont val="Calibri"/>
        <family val="2"/>
        <scheme val="minor"/>
      </rPr>
      <t>Se reducirá la presión sobre los recursos naturales,  la contaminación, los problemas respiratorios ligados al uso de combustibles fosiles. El acceso a la energía permitirá que los maestros rurales y los promotores de salud se queden más tiempo en las comunidades y tengan mejores servicios para desarrollar sus actividades de la mejor manera posible y con mayor impacto. La energía permitirá a las poblaciones afrontar el cambio climático, que ya es evidente la afectación en sus actividades y que el acceso a la energía de por sí es un proceso de adaptación al mismo. La construcción de las MCHs no requiere de grandes obras razón por la cual no se alteraran ecosistemas locales garantizando la regeneración del área afectada por las edificación. Se espera reducir los niveles de CO2 por el uso de combustibles fósiles a nivel loca</t>
    </r>
    <r>
      <rPr>
        <sz val="11"/>
        <color theme="1"/>
        <rFont val="Calibri"/>
        <family val="2"/>
        <scheme val="minor"/>
      </rPr>
      <t xml:space="preserve">l  </t>
    </r>
  </si>
  <si>
    <t>En el caso del proyecto Mojos, se pretende utilizar la energía eléctrica en la prestación de servicios a turistas que recorren desde la localidad de Pelechuco hasta Apolo, pasando por Mojos, generando recursos económicos para la comunidad y que al mismo tiempo generara empleos y capacidades locales en la comunidad y redistribuyendo las ganancias entre todos los beneficiarios a través de una asociación formada para tal efecto. En el caso del Proyecto Las Mercedes convertirse en una asociación que venda energía al sistema de interconectado nacional les permitirá generar recursos que luego pueden ser utilizados para los beneficiarios generando de esta forma empleos directos, mismos que serán aprovechados también por los beneficiarios creando un fondo para el crecimiento de la comunidad. Tales asociaciones se conformarán tomando en cuenta la estructura y el concepto de la Empresa Social, una relativamente nueva configuración económica cuyos principales objetivos consisten en perseguir logros sociales y al mismo tiempo objetivos de tipo económico y medioambiental. Teóricos y precursores de tales formas asociativas son Mohamed Yunus y Bill Drayton quien promueve el concepto de Empresa Social mediante su programa mundial “Change Makers”. ACRA-CCS está implementando iniciativas parecidas en el norte de Camerún y en Tanzania.</t>
  </si>
  <si>
    <t>ELECTRICIDAD: UN MOTOR PARA EL DESARROLLO  Y EL BUEN VIVIR</t>
  </si>
  <si>
    <t>Garantizar la auto-generación de energía electrica de fuente renovable como medio para la creacion de microemprendimientos familiares en comunidades rurales lejanas de los principales mercados del pais, fomentando la produccion local de bienes y servicios, mejorando los ingresos economicos.</t>
  </si>
  <si>
    <t>Bolivia, Departamento de La Paz, Municipios de La Asunta y Apolo.</t>
  </si>
  <si>
    <t>Silvia</t>
  </si>
  <si>
    <t>Balboa Matienzo</t>
  </si>
  <si>
    <t>4308932 LP</t>
  </si>
  <si>
    <t>Calle Victor Sanjinez Nro. 2722, Sopocachi</t>
  </si>
  <si>
    <t>silviabalboa@acraccs.org</t>
  </si>
  <si>
    <t>+591 - 22911174</t>
  </si>
  <si>
    <t>+591 - 22911171 - 70595778</t>
  </si>
  <si>
    <t xml:space="preserve"> www.acraccs.org</t>
  </si>
  <si>
    <t>30 Años, actualmente ACRA está en proceso de trámite añadiendo a su sigla CCS, es decir será ACRACCS</t>
  </si>
  <si>
    <t>NO</t>
  </si>
  <si>
    <t>La iniciativa se enmarca en la legislación boliviana en tema de producción de energía de fuentes alternativas, tiene el aval de las autoridades locales.</t>
  </si>
  <si>
    <t>ACRA-CCS es activa en Bolivia desde el 1984 implementando proyectos de desarrollo  rural e infraestructura (electrificación, agua potable y riego).</t>
  </si>
  <si>
    <t>Consultorías</t>
  </si>
  <si>
    <t>Honorarios equipo técnico  especializado</t>
  </si>
  <si>
    <t>Personal técnico  de planta</t>
  </si>
  <si>
    <t>Viáticos, alimentación y hospedaje</t>
  </si>
  <si>
    <t>Alquiler de local de eventos, equipo multimedia equipo de sonido</t>
  </si>
  <si>
    <t>Equipos de medición</t>
  </si>
  <si>
    <t>Visibilidad y difusión</t>
  </si>
  <si>
    <t>Equipamiento taller mecánico</t>
  </si>
  <si>
    <t xml:space="preserve">La propuesta prevé que la cubertura financiera a cargo de la institución postulante esté asegurada por parte de un proyecto ya aprobado y en curso de ejecución cuyos fondos proceden del Ministerio de Relaciones Exteriores de Italia. 
La totalidad de los montos que se prevé aportar en el contexto de la presente propuesta ya han sido asignados a la entidad proponente, el Ministerio de Relaciones de Italia los erogará en base anual según acuerdos contractuales ya adquiridos.  No se prevén fases de problemas financieros o riesgos ya que los fondos previstos han sido destinados a la implementación de las actividades previstas por parte del Ministerio de Relaciones de Italia.
Los rubros, y los correspondientes tipos de gastos, de la propuesta serán los siguientes:
1. Consultorías 57.500$ - 1.1 Honorarios equipo técnico especializado, 1.2 Costo mano de obra no calificada
2. Personal 32.000$ - 2. 1 Personal técnico de planta
3. Viajes 20.600$ - 3.1 Viáticos, alimentación y hospedaje, 3.2 Combustible, peaje, parqueo, 3.3 Transporte materiales
4. Alimentos y bebidas 5.000$ - 4.1 Refrigerios, almuerzo
5. Alquileres 4.350$ - 5.1 Alquiler de local de eventos, equipo multimedia equipo de sonido
6. Equipos 21.000$ - 6.1 Equipos de medición, 6.2 Equipamiento taller mecánico
7. Materiales, Insumos 190.000$ - 7.1 Equipos electromecánicos, 7.2 Obras eléctricas y civiles
8. Servicios de visibilidad y difusión 3.500$ - 8.1 Visibilidad y difusión
9. Otros gastos 1.000$ - 9.1 Varios
El importe total de la propuesta es de 334.950$ de los cuales 166.600 se solicita sean financiados por el Programa AEA. Por el contrario 104.000$ serán contraparte en monetario por parte de la institución solicitante y 64.350$ constituirán una aportación no monetaria, de ellos 42.500$ serán aportados por parte de ACRA-CCS y 21.850$ serán aportados por parte de las comunidades beneficiarias en coordinación con la ONG asociada GVC.
El presupuesto de la iniciativa permitirá ejecutar las siguientes actividades:
A1. Construcción de las microcentrales hidroeléctricas 
Un proceso que comportará organizar equipos de trabajos comunitarios, coordinar la construcción de las obras civiles en las comunidades, fabricar e instalar la turbinas hidroeléctrica y construir las redes de transmisión 
A2. Organización de las comunidades y conformación de los Comités de Electrificación Locales (CEL)
Se realizarán cursos de formación sobre el uso racional de los recursos energético, la constitución y/o fortalecimiento de los CEL, se formará el personal local comunitario que se encargará del funcionamiento y mantenimiento de los sistemas.
A3. Conformación de las Empresas Sociales
Se trabajará para apoyar y fomentar la creación de Empresas Sociales (SE) que tengan como objetivo el mejoramiento de las condiciones de vida de las poblaciones de las dos comunidades beneficiarias mediante el perseguimiento del aprovechamiento económico de los recursos eléctricos generados por la intervención.
</t>
  </si>
</sst>
</file>

<file path=xl/styles.xml><?xml version="1.0" encoding="utf-8"?>
<styleSheet xmlns="http://schemas.openxmlformats.org/spreadsheetml/2006/main">
  <numFmts count="3">
    <numFmt numFmtId="164" formatCode="General_)"/>
    <numFmt numFmtId="165" formatCode="[$$-409]#,##0"/>
    <numFmt numFmtId="166" formatCode="[$$-409]#,##0_ ;[Red]\-[$$-409]#,##0\ "/>
  </numFmts>
  <fonts count="22">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90">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0" xfId="0" applyFill="1" applyBorder="1" applyAlignment="1" applyProtection="1">
      <alignment vertical="center" wrapText="1"/>
    </xf>
    <xf numFmtId="0" fontId="0" fillId="2" borderId="41" xfId="0" applyFill="1" applyBorder="1" applyProtection="1">
      <protection locked="0"/>
    </xf>
    <xf numFmtId="0" fontId="0" fillId="2" borderId="42"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2" borderId="17" xfId="0" applyFill="1" applyBorder="1" applyAlignment="1" applyProtection="1">
      <alignment horizontal="center"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0" fillId="0" borderId="6" xfId="0" applyBorder="1" applyAlignment="1" applyProtection="1">
      <alignment horizontal="left" vertical="center" wrapText="1"/>
      <protection locked="0"/>
    </xf>
    <xf numFmtId="0" fontId="0" fillId="0" borderId="29" xfId="0" applyBorder="1" applyAlignment="1" applyProtection="1">
      <alignment vertical="center" wrapText="1"/>
      <protection locked="0"/>
    </xf>
    <xf numFmtId="0" fontId="0" fillId="0" borderId="20" xfId="0" applyFill="1" applyBorder="1" applyAlignment="1" applyProtection="1">
      <alignment horizontal="left"/>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0" borderId="1" xfId="0" applyFill="1" applyBorder="1" applyAlignment="1" applyProtection="1">
      <alignment horizontal="left" vertical="center" wrapText="1"/>
      <protection locked="0"/>
    </xf>
    <xf numFmtId="0" fontId="0" fillId="0" borderId="6" xfId="0"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13" fillId="2" borderId="1" xfId="3"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0" fillId="0" borderId="18" xfId="0" applyFill="1" applyBorder="1" applyAlignment="1" applyProtection="1">
      <alignment horizontal="left" vertical="center" wrapText="1"/>
      <protection locked="0"/>
    </xf>
    <xf numFmtId="0" fontId="0" fillId="0" borderId="22" xfId="0" applyFill="1" applyBorder="1" applyAlignment="1" applyProtection="1">
      <alignment horizontal="left" vertical="center" wrapText="1"/>
      <protection locked="0"/>
    </xf>
    <xf numFmtId="0" fontId="0" fillId="0" borderId="17" xfId="0" applyFill="1" applyBorder="1" applyAlignment="1" applyProtection="1">
      <alignment horizontal="left" vertical="center" wrapText="1"/>
      <protection locked="0"/>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0" fillId="0" borderId="1" xfId="0" quotePrefix="1" applyFill="1" applyBorder="1" applyAlignment="1" applyProtection="1">
      <alignment horizontal="left" vertical="center" wrapText="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2" fillId="4" borderId="0" xfId="0" applyFont="1" applyFill="1" applyAlignment="1" applyProtection="1">
      <alignment horizontal="center" vertical="center" wrapText="1"/>
    </xf>
    <xf numFmtId="14" fontId="0" fillId="2" borderId="1" xfId="0" applyNumberFormat="1"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13" fillId="0" borderId="1" xfId="3" applyFill="1" applyBorder="1" applyAlignment="1" applyProtection="1">
      <alignment horizontal="left" vertical="center" wrapText="1"/>
      <protection locked="0"/>
    </xf>
    <xf numFmtId="0" fontId="0" fillId="4" borderId="0" xfId="0" applyFill="1" applyAlignment="1" applyProtection="1">
      <alignment horizontal="left" vertical="center" wrapText="1"/>
    </xf>
    <xf numFmtId="14" fontId="0" fillId="0" borderId="1" xfId="0" applyNumberFormat="1" applyFill="1" applyBorder="1" applyAlignment="1" applyProtection="1">
      <alignment horizontal="left" vertical="center" wrapText="1"/>
      <protection locked="0"/>
    </xf>
    <xf numFmtId="0" fontId="0" fillId="0" borderId="1" xfId="0" applyNumberFormat="1" applyFill="1" applyBorder="1" applyAlignment="1" applyProtection="1">
      <alignment horizontal="left" vertical="center" wrapText="1"/>
      <protection locked="0"/>
    </xf>
    <xf numFmtId="0" fontId="0" fillId="0" borderId="6" xfId="0" applyNumberForma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21" fillId="0" borderId="1" xfId="0" applyFont="1"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0" fillId="0" borderId="9" xfId="0" applyFill="1" applyBorder="1" applyAlignment="1" applyProtection="1">
      <alignment horizontal="left" vertical="center" wrapText="1"/>
      <protection locked="0"/>
    </xf>
    <xf numFmtId="0" fontId="0" fillId="0" borderId="18" xfId="0" applyFill="1" applyBorder="1" applyAlignment="1" applyProtection="1">
      <alignment horizontal="center" vertical="center" wrapText="1"/>
      <protection locked="0"/>
    </xf>
    <xf numFmtId="0" fontId="0" fillId="0" borderId="22" xfId="0" applyFill="1" applyBorder="1" applyAlignment="1" applyProtection="1">
      <alignment horizontal="center" vertical="center" wrapText="1"/>
      <protection locked="0"/>
    </xf>
    <xf numFmtId="0" fontId="0" fillId="0" borderId="17" xfId="0" applyFill="1" applyBorder="1" applyAlignment="1" applyProtection="1">
      <alignment horizontal="center" vertical="center" wrapText="1"/>
      <protection locked="0"/>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3"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0" borderId="43" xfId="0" applyFont="1" applyFill="1" applyBorder="1" applyAlignment="1" applyProtection="1">
      <alignment horizontal="left" vertical="center" wrapText="1"/>
    </xf>
    <xf numFmtId="0" fontId="2" fillId="0" borderId="44" xfId="0" applyFont="1" applyFill="1" applyBorder="1" applyAlignment="1" applyProtection="1">
      <alignment horizontal="left" vertical="center" wrapText="1"/>
    </xf>
    <xf numFmtId="0" fontId="2" fillId="0" borderId="45" xfId="0" applyFont="1" applyFill="1" applyBorder="1" applyAlignment="1" applyProtection="1">
      <alignment horizontal="left" vertical="center" wrapText="1"/>
    </xf>
    <xf numFmtId="0" fontId="21" fillId="0" borderId="35" xfId="0" applyFont="1" applyFill="1" applyBorder="1" applyAlignment="1" applyProtection="1">
      <alignment horizontal="left" vertical="center" wrapText="1"/>
      <protection locked="0"/>
    </xf>
    <xf numFmtId="0" fontId="21" fillId="0" borderId="21" xfId="0" applyFont="1" applyFill="1" applyBorder="1" applyAlignment="1" applyProtection="1">
      <alignment horizontal="left" vertical="center" wrapText="1"/>
      <protection locked="0"/>
    </xf>
    <xf numFmtId="0" fontId="21" fillId="0" borderId="16" xfId="0" applyFont="1" applyFill="1" applyBorder="1" applyAlignment="1" applyProtection="1">
      <alignment horizontal="left" vertical="center" wrapText="1"/>
      <protection locked="0"/>
    </xf>
    <xf numFmtId="0" fontId="21" fillId="0" borderId="7" xfId="0" applyFont="1" applyFill="1" applyBorder="1" applyAlignment="1" applyProtection="1">
      <alignment horizontal="left" vertical="center" wrapText="1"/>
      <protection locked="0"/>
    </xf>
    <xf numFmtId="0" fontId="0" fillId="0" borderId="8" xfId="0" applyFont="1" applyFill="1" applyBorder="1" applyAlignment="1" applyProtection="1">
      <alignment horizontal="left" vertical="center" wrapText="1"/>
      <protection locked="0"/>
    </xf>
    <xf numFmtId="0" fontId="0" fillId="0" borderId="9" xfId="0" applyFont="1" applyFill="1" applyBorder="1" applyAlignment="1" applyProtection="1">
      <alignment horizontal="left" vertical="center" wrapText="1"/>
      <protection locked="0"/>
    </xf>
    <xf numFmtId="0" fontId="0" fillId="0" borderId="7" xfId="0" applyFill="1" applyBorder="1" applyAlignment="1" applyProtection="1">
      <alignment horizontal="left" vertical="center" wrapText="1"/>
      <protection locked="0"/>
    </xf>
    <xf numFmtId="0" fontId="21" fillId="0" borderId="8" xfId="0" applyFont="1" applyFill="1" applyBorder="1" applyAlignment="1" applyProtection="1">
      <alignment horizontal="left" vertical="center" wrapText="1"/>
      <protection locked="0"/>
    </xf>
    <xf numFmtId="0" fontId="21" fillId="0" borderId="9" xfId="0" applyFont="1" applyFill="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6" xfId="0" applyFont="1" applyFill="1" applyBorder="1" applyAlignment="1" applyProtection="1">
      <alignment horizontal="left" vertical="center" wrapText="1"/>
    </xf>
    <xf numFmtId="0" fontId="0" fillId="0" borderId="35" xfId="0"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xf numFmtId="0" fontId="6" fillId="9" borderId="33" xfId="0" applyFont="1" applyFill="1" applyBorder="1" applyAlignment="1" applyProtection="1">
      <alignment horizontal="center" vertical="center" wrapText="1"/>
    </xf>
    <xf numFmtId="0" fontId="6" fillId="9" borderId="39"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0" fillId="2" borderId="5" xfId="0" applyFill="1" applyBorder="1" applyAlignment="1" applyProtection="1">
      <alignment horizontal="left" vertical="center" wrapText="1"/>
      <protection locked="0"/>
    </xf>
    <xf numFmtId="0" fontId="0" fillId="2" borderId="1" xfId="0" applyFont="1" applyFill="1" applyBorder="1" applyAlignment="1" applyProtection="1">
      <alignment horizontal="left" vertical="center" wrapText="1"/>
      <protection locked="0"/>
    </xf>
    <xf numFmtId="0" fontId="0" fillId="2" borderId="6" xfId="0" applyFont="1" applyFill="1" applyBorder="1" applyAlignment="1" applyProtection="1">
      <alignment horizontal="left" vertical="center" wrapText="1"/>
      <protection locked="0"/>
    </xf>
    <xf numFmtId="0" fontId="0" fillId="2" borderId="7" xfId="0" applyFont="1" applyFill="1" applyBorder="1" applyAlignment="1" applyProtection="1">
      <alignment horizontal="left" vertical="center" wrapText="1"/>
      <protection locked="0"/>
    </xf>
    <xf numFmtId="0" fontId="0" fillId="2" borderId="8" xfId="0" applyFont="1" applyFill="1" applyBorder="1" applyAlignment="1" applyProtection="1">
      <alignment horizontal="left" vertical="center" wrapText="1"/>
      <protection locked="0"/>
    </xf>
    <xf numFmtId="0" fontId="0" fillId="2" borderId="9" xfId="0" applyFont="1" applyFill="1" applyBorder="1" applyAlignment="1" applyProtection="1">
      <alignment horizontal="left" vertical="center" wrapText="1"/>
      <protection locked="0"/>
    </xf>
  </cellXfs>
  <cellStyles count="4">
    <cellStyle name="Hyperlink" xfId="3" builtinId="8"/>
    <cellStyle name="Normal" xfId="0" builtinId="0"/>
    <cellStyle name="Normal 2" xfId="1"/>
    <cellStyle name="Percent"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vc-italia.org/" TargetMode="External"/><Relationship Id="rId2" Type="http://schemas.openxmlformats.org/officeDocument/2006/relationships/hyperlink" Target="mailto:gvc.bolivia@gvc-italia.org" TargetMode="External"/><Relationship Id="rId1" Type="http://schemas.openxmlformats.org/officeDocument/2006/relationships/hyperlink" Target="mailto:alberto.schiappapietra@gvc-italia.org" TargetMode="External"/><Relationship Id="rId5" Type="http://schemas.openxmlformats.org/officeDocument/2006/relationships/printerSettings" Target="../printerSettings/printerSettings1.bin"/><Relationship Id="rId4" Type="http://schemas.openxmlformats.org/officeDocument/2006/relationships/hyperlink" Target="mailto:silviabalboa@acraccs.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CJ428"/>
  <sheetViews>
    <sheetView tabSelected="1" zoomScale="70" zoomScaleNormal="70" zoomScaleSheetLayoutView="120" workbookViewId="0">
      <selection activeCell="C7" sqref="C7:F7"/>
    </sheetView>
  </sheetViews>
  <sheetFormatPr defaultColWidth="30.7109375" defaultRowHeight="1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row r="2" spans="2:8" s="8" customFormat="1" ht="48" customHeight="1">
      <c r="B2" s="116" t="s">
        <v>52</v>
      </c>
      <c r="C2" s="116"/>
      <c r="D2" s="116"/>
      <c r="E2" s="116"/>
      <c r="F2" s="116"/>
    </row>
    <row r="3" spans="2:8" s="8" customFormat="1" ht="5.25" customHeight="1"/>
    <row r="4" spans="2:8" s="8" customFormat="1" ht="48.75" customHeight="1">
      <c r="B4" s="124" t="s">
        <v>100</v>
      </c>
      <c r="C4" s="124"/>
      <c r="D4" s="124"/>
      <c r="E4" s="124"/>
      <c r="F4" s="124"/>
    </row>
    <row r="5" spans="2:8" s="8" customFormat="1" ht="5.25" customHeight="1" thickBot="1"/>
    <row r="6" spans="2:8" s="8" customFormat="1">
      <c r="B6" s="128" t="s">
        <v>33</v>
      </c>
      <c r="C6" s="129"/>
      <c r="D6" s="129"/>
      <c r="E6" s="129"/>
      <c r="F6" s="130"/>
    </row>
    <row r="7" spans="2:8" s="8" customFormat="1" ht="36" customHeight="1">
      <c r="B7" s="7" t="s">
        <v>56</v>
      </c>
      <c r="C7" s="126" t="s">
        <v>177</v>
      </c>
      <c r="D7" s="126"/>
      <c r="E7" s="126"/>
      <c r="F7" s="127"/>
      <c r="H7" s="13"/>
    </row>
    <row r="8" spans="2:8" s="8" customFormat="1" ht="34.5" customHeight="1">
      <c r="B8" s="121" t="s">
        <v>57</v>
      </c>
      <c r="C8" s="122"/>
      <c r="D8" s="122"/>
      <c r="E8" s="122"/>
      <c r="F8" s="20" t="s">
        <v>109</v>
      </c>
    </row>
    <row r="9" spans="2:8" s="8" customFormat="1" ht="25.5" customHeight="1">
      <c r="B9" s="121" t="s">
        <v>76</v>
      </c>
      <c r="C9" s="122"/>
      <c r="D9" s="122"/>
      <c r="E9" s="122"/>
      <c r="F9" s="77">
        <f>'FINANCIAMIENTO PROYECTO'!D20</f>
        <v>334950</v>
      </c>
      <c r="H9" s="8" t="s">
        <v>73</v>
      </c>
    </row>
    <row r="10" spans="2:8" s="8" customFormat="1" ht="24" customHeight="1">
      <c r="B10" s="121" t="s">
        <v>77</v>
      </c>
      <c r="C10" s="122"/>
      <c r="D10" s="122"/>
      <c r="E10" s="122"/>
      <c r="F10" s="77">
        <f>'FINANCIAMIENTO PROYECTO'!E20</f>
        <v>166600</v>
      </c>
      <c r="H10" s="8" t="s">
        <v>73</v>
      </c>
    </row>
    <row r="11" spans="2:8" s="8" customFormat="1" ht="24" customHeight="1">
      <c r="B11" s="121" t="s">
        <v>78</v>
      </c>
      <c r="C11" s="122"/>
      <c r="D11" s="122"/>
      <c r="E11" s="122"/>
      <c r="F11" s="77">
        <f>'FINANCIAMIENTO PROYECTO'!J20+'FINANCIAMIENTO PROYECTO'!K20</f>
        <v>168350</v>
      </c>
      <c r="H11" s="8" t="s">
        <v>73</v>
      </c>
    </row>
    <row r="12" spans="2:8" ht="21.75" customHeight="1">
      <c r="B12" s="121" t="s">
        <v>86</v>
      </c>
      <c r="C12" s="122"/>
      <c r="D12" s="122"/>
      <c r="E12" s="122"/>
      <c r="F12" s="80" t="s">
        <v>108</v>
      </c>
    </row>
    <row r="13" spans="2:8" ht="23.25" customHeight="1">
      <c r="B13" s="121" t="s">
        <v>87</v>
      </c>
      <c r="C13" s="122"/>
      <c r="D13" s="122"/>
      <c r="E13" s="122"/>
      <c r="F13" s="20" t="s">
        <v>110</v>
      </c>
    </row>
    <row r="14" spans="2:8" ht="90.75" customHeight="1">
      <c r="B14" s="61" t="s">
        <v>85</v>
      </c>
      <c r="C14" s="94" t="s">
        <v>178</v>
      </c>
      <c r="D14" s="94"/>
      <c r="E14" s="94"/>
      <c r="F14" s="95"/>
    </row>
    <row r="15" spans="2:8" ht="80.25" customHeight="1">
      <c r="B15" s="43" t="s">
        <v>79</v>
      </c>
      <c r="C15" s="94" t="s">
        <v>179</v>
      </c>
      <c r="D15" s="94"/>
      <c r="E15" s="94"/>
      <c r="F15" s="95"/>
    </row>
    <row r="16" spans="2:8" ht="80.25" customHeight="1" thickBot="1">
      <c r="B16" s="12" t="s">
        <v>92</v>
      </c>
      <c r="C16" s="132" t="s">
        <v>190</v>
      </c>
      <c r="D16" s="132"/>
      <c r="E16" s="132"/>
      <c r="F16" s="133"/>
    </row>
    <row r="17" spans="2:5" s="8" customFormat="1" ht="8.25" customHeight="1" thickBot="1"/>
    <row r="18" spans="2:5" ht="20.25" customHeight="1" thickBot="1">
      <c r="B18" s="118" t="s">
        <v>80</v>
      </c>
      <c r="C18" s="119"/>
      <c r="D18" s="119"/>
      <c r="E18" s="120"/>
    </row>
    <row r="19" spans="2:5">
      <c r="B19" s="14" t="s">
        <v>14</v>
      </c>
      <c r="C19" s="99" t="s">
        <v>111</v>
      </c>
      <c r="D19" s="99"/>
      <c r="E19" s="100"/>
    </row>
    <row r="20" spans="2:5">
      <c r="B20" s="10" t="s">
        <v>15</v>
      </c>
      <c r="C20" s="96" t="s">
        <v>112</v>
      </c>
      <c r="D20" s="96"/>
      <c r="E20" s="97"/>
    </row>
    <row r="21" spans="2:5" ht="16.5" customHeight="1">
      <c r="B21" s="7" t="s">
        <v>21</v>
      </c>
      <c r="C21" s="96">
        <v>13393490</v>
      </c>
      <c r="D21" s="96"/>
      <c r="E21" s="97"/>
    </row>
    <row r="22" spans="2:5">
      <c r="B22" s="10" t="s">
        <v>16</v>
      </c>
      <c r="C22" s="96" t="s">
        <v>113</v>
      </c>
      <c r="D22" s="96"/>
      <c r="E22" s="97"/>
    </row>
    <row r="23" spans="2:5">
      <c r="B23" s="10" t="s">
        <v>17</v>
      </c>
      <c r="C23" s="96" t="s">
        <v>114</v>
      </c>
      <c r="D23" s="96"/>
      <c r="E23" s="97"/>
    </row>
    <row r="24" spans="2:5">
      <c r="B24" s="10" t="s">
        <v>3</v>
      </c>
      <c r="C24" s="96" t="s">
        <v>115</v>
      </c>
      <c r="D24" s="96"/>
      <c r="E24" s="97"/>
    </row>
    <row r="25" spans="2:5">
      <c r="B25" s="10" t="s">
        <v>18</v>
      </c>
      <c r="C25" s="96" t="s">
        <v>115</v>
      </c>
      <c r="D25" s="96"/>
      <c r="E25" s="97"/>
    </row>
    <row r="26" spans="2:5">
      <c r="B26" s="10" t="s">
        <v>4</v>
      </c>
      <c r="C26" s="96" t="s">
        <v>108</v>
      </c>
      <c r="D26" s="96"/>
      <c r="E26" s="97"/>
    </row>
    <row r="27" spans="2:5">
      <c r="B27" s="10" t="s">
        <v>19</v>
      </c>
      <c r="C27" s="96">
        <v>71880055</v>
      </c>
      <c r="D27" s="96"/>
      <c r="E27" s="97"/>
    </row>
    <row r="28" spans="2:5">
      <c r="B28" s="10" t="s">
        <v>20</v>
      </c>
      <c r="C28" s="98" t="s">
        <v>116</v>
      </c>
      <c r="D28" s="96"/>
      <c r="E28" s="97"/>
    </row>
    <row r="29" spans="2:5" ht="30">
      <c r="B29" s="18" t="s">
        <v>40</v>
      </c>
      <c r="C29" s="96" t="s">
        <v>117</v>
      </c>
      <c r="D29" s="96"/>
      <c r="E29" s="97"/>
    </row>
    <row r="30" spans="2:5">
      <c r="B30" s="10" t="s">
        <v>41</v>
      </c>
      <c r="C30" s="96">
        <v>11</v>
      </c>
      <c r="D30" s="96"/>
      <c r="E30" s="97"/>
    </row>
    <row r="31" spans="2:5" ht="60.75" thickBot="1">
      <c r="B31" s="18" t="s">
        <v>44</v>
      </c>
      <c r="C31" s="101" t="s">
        <v>118</v>
      </c>
      <c r="D31" s="101"/>
      <c r="E31" s="102"/>
    </row>
    <row r="32" spans="2:5" s="8" customFormat="1" ht="9.75" customHeight="1" thickBot="1"/>
    <row r="33" spans="2:5" s="8" customFormat="1" ht="16.5" customHeight="1" thickBot="1">
      <c r="B33" s="118" t="s">
        <v>81</v>
      </c>
      <c r="C33" s="119"/>
      <c r="D33" s="119"/>
      <c r="E33" s="120"/>
    </row>
    <row r="34" spans="2:5" s="8" customFormat="1" ht="27" customHeight="1">
      <c r="B34" s="6" t="s">
        <v>23</v>
      </c>
      <c r="C34" s="131" t="s">
        <v>154</v>
      </c>
      <c r="D34" s="94"/>
      <c r="E34" s="95"/>
    </row>
    <row r="35" spans="2:5" s="8" customFormat="1" ht="16.5" customHeight="1">
      <c r="B35" s="7" t="s">
        <v>24</v>
      </c>
      <c r="C35" s="131" t="s">
        <v>154</v>
      </c>
      <c r="D35" s="94"/>
      <c r="E35" s="95"/>
    </row>
    <row r="36" spans="2:5" s="8" customFormat="1" ht="16.5" customHeight="1">
      <c r="B36" s="7" t="s">
        <v>22</v>
      </c>
      <c r="C36" s="94">
        <v>1002767022</v>
      </c>
      <c r="D36" s="94"/>
      <c r="E36" s="95"/>
    </row>
    <row r="37" spans="2:5" s="8" customFormat="1" ht="16.5" customHeight="1">
      <c r="B37" s="7" t="s">
        <v>0</v>
      </c>
      <c r="C37" s="94">
        <v>19</v>
      </c>
      <c r="D37" s="94"/>
      <c r="E37" s="95"/>
    </row>
    <row r="38" spans="2:5" s="8" customFormat="1" ht="16.5" customHeight="1">
      <c r="B38" s="7" t="s">
        <v>1</v>
      </c>
      <c r="C38" s="125">
        <v>40981</v>
      </c>
      <c r="D38" s="94"/>
      <c r="E38" s="95"/>
    </row>
    <row r="39" spans="2:5" s="8" customFormat="1" ht="16.5" customHeight="1">
      <c r="B39" s="7" t="s">
        <v>26</v>
      </c>
      <c r="C39" s="94" t="s">
        <v>180</v>
      </c>
      <c r="D39" s="94"/>
      <c r="E39" s="95"/>
    </row>
    <row r="40" spans="2:5" s="8" customFormat="1" ht="16.5" customHeight="1">
      <c r="B40" s="7" t="s">
        <v>25</v>
      </c>
      <c r="C40" s="94" t="s">
        <v>181</v>
      </c>
      <c r="D40" s="94"/>
      <c r="E40" s="95"/>
    </row>
    <row r="41" spans="2:5" s="8" customFormat="1" ht="16.5" customHeight="1">
      <c r="B41" s="7" t="s">
        <v>21</v>
      </c>
      <c r="C41" s="94" t="s">
        <v>182</v>
      </c>
      <c r="D41" s="94"/>
      <c r="E41" s="95"/>
    </row>
    <row r="42" spans="2:5" s="8" customFormat="1" ht="16.5" customHeight="1">
      <c r="B42" s="10" t="s">
        <v>2</v>
      </c>
      <c r="C42" s="94" t="s">
        <v>183</v>
      </c>
      <c r="D42" s="94"/>
      <c r="E42" s="95"/>
    </row>
    <row r="43" spans="2:5" s="8" customFormat="1" ht="16.5" customHeight="1">
      <c r="B43" s="7" t="s">
        <v>18</v>
      </c>
      <c r="C43" s="94" t="s">
        <v>115</v>
      </c>
      <c r="D43" s="94"/>
      <c r="E43" s="95"/>
    </row>
    <row r="44" spans="2:5" s="8" customFormat="1" ht="16.5" customHeight="1">
      <c r="B44" s="7" t="s">
        <v>4</v>
      </c>
      <c r="C44" s="94" t="s">
        <v>108</v>
      </c>
      <c r="D44" s="94"/>
      <c r="E44" s="95"/>
    </row>
    <row r="45" spans="2:5" s="8" customFormat="1" ht="16.5" customHeight="1">
      <c r="B45" s="10" t="s">
        <v>5</v>
      </c>
      <c r="C45" s="109" t="s">
        <v>186</v>
      </c>
      <c r="D45" s="94"/>
      <c r="E45" s="95"/>
    </row>
    <row r="46" spans="2:5" s="8" customFormat="1" ht="16.5" customHeight="1">
      <c r="B46" s="10" t="s">
        <v>6</v>
      </c>
      <c r="C46" s="123" t="s">
        <v>184</v>
      </c>
      <c r="D46" s="94"/>
      <c r="E46" s="95"/>
    </row>
    <row r="47" spans="2:5" s="8" customFormat="1" ht="16.5" customHeight="1">
      <c r="B47" s="7" t="s">
        <v>39</v>
      </c>
      <c r="C47" s="109" t="s">
        <v>185</v>
      </c>
      <c r="D47" s="94"/>
      <c r="E47" s="95"/>
    </row>
    <row r="48" spans="2:5" s="8" customFormat="1" ht="16.5" customHeight="1">
      <c r="B48" s="7" t="s">
        <v>7</v>
      </c>
      <c r="C48" s="94" t="s">
        <v>187</v>
      </c>
      <c r="D48" s="94"/>
      <c r="E48" s="95"/>
    </row>
    <row r="49" spans="2:5" s="8" customFormat="1" ht="62.25" customHeight="1">
      <c r="B49" s="7" t="s">
        <v>43</v>
      </c>
      <c r="C49" s="103" t="s">
        <v>191</v>
      </c>
      <c r="D49" s="104"/>
      <c r="E49" s="105"/>
    </row>
    <row r="50" spans="2:5" s="8" customFormat="1" ht="18.75" customHeight="1">
      <c r="B50" s="7" t="s">
        <v>45</v>
      </c>
      <c r="C50" s="134" t="s">
        <v>188</v>
      </c>
      <c r="D50" s="135"/>
      <c r="E50" s="136"/>
    </row>
    <row r="51" spans="2:5" s="8" customFormat="1" ht="61.5" customHeight="1">
      <c r="B51" s="7" t="s">
        <v>99</v>
      </c>
      <c r="C51" s="103" t="s">
        <v>189</v>
      </c>
      <c r="D51" s="104"/>
      <c r="E51" s="105"/>
    </row>
    <row r="52" spans="2:5" s="8" customFormat="1" ht="16.5" customHeight="1">
      <c r="B52" s="113" t="s">
        <v>28</v>
      </c>
      <c r="C52" s="114"/>
      <c r="D52" s="114"/>
      <c r="E52" s="115"/>
    </row>
    <row r="53" spans="2:5" s="8" customFormat="1" ht="16.5" customHeight="1">
      <c r="B53" s="7" t="s">
        <v>34</v>
      </c>
      <c r="C53" s="1"/>
      <c r="D53" s="11" t="s">
        <v>27</v>
      </c>
      <c r="E53" s="2" t="s">
        <v>125</v>
      </c>
    </row>
    <row r="54" spans="2:5" s="8" customFormat="1" ht="16.5" customHeight="1">
      <c r="B54" s="113" t="s">
        <v>29</v>
      </c>
      <c r="C54" s="114"/>
      <c r="D54" s="114"/>
      <c r="E54" s="115"/>
    </row>
    <row r="55" spans="2:5" s="8" customFormat="1" ht="16.5" customHeight="1">
      <c r="B55" s="7" t="s">
        <v>8</v>
      </c>
      <c r="C55" s="3"/>
      <c r="D55" s="11" t="s">
        <v>30</v>
      </c>
      <c r="E55" s="2"/>
    </row>
    <row r="56" spans="2:5" s="8" customFormat="1" ht="16.5" customHeight="1">
      <c r="B56" s="7" t="s">
        <v>10</v>
      </c>
      <c r="C56" s="3"/>
      <c r="D56" s="11" t="s">
        <v>11</v>
      </c>
      <c r="E56" s="2"/>
    </row>
    <row r="57" spans="2:5" s="8" customFormat="1" ht="16.5" customHeight="1">
      <c r="B57" s="7" t="s">
        <v>31</v>
      </c>
      <c r="C57" s="3"/>
      <c r="D57" s="11" t="s">
        <v>59</v>
      </c>
      <c r="E57" s="2"/>
    </row>
    <row r="58" spans="2:5" s="8" customFormat="1" ht="16.5" customHeight="1">
      <c r="B58" s="7" t="s">
        <v>58</v>
      </c>
      <c r="C58" s="4"/>
      <c r="D58" s="11" t="s">
        <v>12</v>
      </c>
      <c r="E58" s="5" t="s">
        <v>125</v>
      </c>
    </row>
    <row r="59" spans="2:5" s="8" customFormat="1" ht="16.5" customHeight="1" thickBot="1">
      <c r="B59" s="12" t="s">
        <v>13</v>
      </c>
      <c r="C59" s="106"/>
      <c r="D59" s="107"/>
      <c r="E59" s="108"/>
    </row>
    <row r="60" spans="2:5" s="8" customFormat="1" ht="9.75" customHeight="1" thickBot="1"/>
    <row r="61" spans="2:5" s="8" customFormat="1" ht="15.75" customHeight="1" thickBot="1">
      <c r="B61" s="118" t="s">
        <v>82</v>
      </c>
      <c r="C61" s="119"/>
      <c r="D61" s="119"/>
      <c r="E61" s="120"/>
    </row>
    <row r="62" spans="2:5" s="8" customFormat="1" ht="27" customHeight="1">
      <c r="B62" s="6" t="s">
        <v>23</v>
      </c>
      <c r="C62" s="99" t="s">
        <v>119</v>
      </c>
      <c r="D62" s="99"/>
      <c r="E62" s="100"/>
    </row>
    <row r="63" spans="2:5" s="8" customFormat="1" ht="16.5" customHeight="1">
      <c r="B63" s="7" t="s">
        <v>24</v>
      </c>
      <c r="C63" s="96" t="s">
        <v>120</v>
      </c>
      <c r="D63" s="96"/>
      <c r="E63" s="97"/>
    </row>
    <row r="64" spans="2:5" s="8" customFormat="1" ht="16.5" customHeight="1">
      <c r="B64" s="7" t="s">
        <v>22</v>
      </c>
      <c r="C64" s="96">
        <v>1025181025</v>
      </c>
      <c r="D64" s="96"/>
      <c r="E64" s="97"/>
    </row>
    <row r="65" spans="2:5" s="8" customFormat="1" ht="16.5" customHeight="1">
      <c r="B65" s="7" t="s">
        <v>0</v>
      </c>
      <c r="C65" s="96">
        <v>754</v>
      </c>
      <c r="D65" s="96"/>
      <c r="E65" s="97"/>
    </row>
    <row r="66" spans="2:5" s="8" customFormat="1" ht="16.5" customHeight="1">
      <c r="B66" s="7" t="s">
        <v>1</v>
      </c>
      <c r="C66" s="117">
        <v>35717</v>
      </c>
      <c r="D66" s="96"/>
      <c r="E66" s="97"/>
    </row>
    <row r="67" spans="2:5" s="8" customFormat="1" ht="16.5" customHeight="1">
      <c r="B67" s="7" t="s">
        <v>26</v>
      </c>
      <c r="C67" s="96" t="s">
        <v>111</v>
      </c>
      <c r="D67" s="96"/>
      <c r="E67" s="97"/>
    </row>
    <row r="68" spans="2:5" s="8" customFormat="1" ht="16.5" customHeight="1">
      <c r="B68" s="7" t="s">
        <v>25</v>
      </c>
      <c r="C68" s="96" t="s">
        <v>112</v>
      </c>
      <c r="D68" s="96"/>
      <c r="E68" s="97"/>
    </row>
    <row r="69" spans="2:5" s="8" customFormat="1" ht="16.5" customHeight="1">
      <c r="B69" s="7" t="s">
        <v>21</v>
      </c>
      <c r="C69" s="96">
        <v>13393490</v>
      </c>
      <c r="D69" s="96"/>
      <c r="E69" s="97"/>
    </row>
    <row r="70" spans="2:5" s="8" customFormat="1" ht="16.5" customHeight="1">
      <c r="B70" s="10" t="s">
        <v>2</v>
      </c>
      <c r="C70" s="96" t="s">
        <v>121</v>
      </c>
      <c r="D70" s="96"/>
      <c r="E70" s="97"/>
    </row>
    <row r="71" spans="2:5" s="8" customFormat="1" ht="16.5" customHeight="1">
      <c r="B71" s="7" t="s">
        <v>18</v>
      </c>
      <c r="C71" s="96" t="s">
        <v>115</v>
      </c>
      <c r="D71" s="96"/>
      <c r="E71" s="97"/>
    </row>
    <row r="72" spans="2:5" s="8" customFormat="1" ht="16.5" customHeight="1">
      <c r="B72" s="7" t="s">
        <v>4</v>
      </c>
      <c r="C72" s="96" t="s">
        <v>108</v>
      </c>
      <c r="D72" s="96"/>
      <c r="E72" s="97"/>
    </row>
    <row r="73" spans="2:5" s="8" customFormat="1" ht="16.5" customHeight="1">
      <c r="B73" s="10" t="s">
        <v>5</v>
      </c>
      <c r="C73" s="96">
        <v>2423081</v>
      </c>
      <c r="D73" s="96"/>
      <c r="E73" s="97"/>
    </row>
    <row r="74" spans="2:5" s="8" customFormat="1" ht="16.5" customHeight="1">
      <c r="B74" s="10" t="s">
        <v>6</v>
      </c>
      <c r="C74" s="98" t="s">
        <v>122</v>
      </c>
      <c r="D74" s="96"/>
      <c r="E74" s="97"/>
    </row>
    <row r="75" spans="2:5" s="8" customFormat="1" ht="16.5" customHeight="1">
      <c r="B75" s="7" t="s">
        <v>39</v>
      </c>
      <c r="C75" s="96">
        <v>2423081</v>
      </c>
      <c r="D75" s="96"/>
      <c r="E75" s="97"/>
    </row>
    <row r="76" spans="2:5" s="8" customFormat="1" ht="16.5" customHeight="1">
      <c r="B76" s="7" t="s">
        <v>7</v>
      </c>
      <c r="C76" s="98" t="s">
        <v>123</v>
      </c>
      <c r="D76" s="96"/>
      <c r="E76" s="97"/>
    </row>
    <row r="77" spans="2:5" s="8" customFormat="1" ht="62.25" customHeight="1">
      <c r="B77" s="7" t="s">
        <v>43</v>
      </c>
      <c r="C77" s="137" t="s">
        <v>126</v>
      </c>
      <c r="D77" s="138"/>
      <c r="E77" s="139"/>
    </row>
    <row r="78" spans="2:5" s="8" customFormat="1" ht="66" customHeight="1">
      <c r="B78" s="7" t="s">
        <v>99</v>
      </c>
      <c r="C78" s="91" t="s">
        <v>124</v>
      </c>
      <c r="D78" s="92"/>
      <c r="E78" s="93"/>
    </row>
    <row r="79" spans="2:5" s="8" customFormat="1" ht="16.5" customHeight="1">
      <c r="B79" s="113" t="s">
        <v>28</v>
      </c>
      <c r="C79" s="114"/>
      <c r="D79" s="114"/>
      <c r="E79" s="115"/>
    </row>
    <row r="80" spans="2:5" s="8" customFormat="1" ht="16.5" customHeight="1">
      <c r="B80" s="7" t="s">
        <v>34</v>
      </c>
      <c r="C80" s="78"/>
      <c r="D80" s="11" t="s">
        <v>27</v>
      </c>
      <c r="E80" s="79"/>
    </row>
    <row r="81" spans="2:5" s="8" customFormat="1" ht="16.5" customHeight="1">
      <c r="B81" s="113" t="s">
        <v>29</v>
      </c>
      <c r="C81" s="114"/>
      <c r="D81" s="114"/>
      <c r="E81" s="115"/>
    </row>
    <row r="82" spans="2:5" s="8" customFormat="1" ht="16.5" customHeight="1">
      <c r="B82" s="7" t="s">
        <v>8</v>
      </c>
      <c r="C82" s="3"/>
      <c r="D82" s="11" t="s">
        <v>30</v>
      </c>
      <c r="E82" s="2"/>
    </row>
    <row r="83" spans="2:5" s="8" customFormat="1" ht="16.5" customHeight="1">
      <c r="B83" s="7" t="s">
        <v>10</v>
      </c>
      <c r="C83" s="3"/>
      <c r="D83" s="11" t="s">
        <v>11</v>
      </c>
      <c r="E83" s="2" t="s">
        <v>125</v>
      </c>
    </row>
    <row r="84" spans="2:5" s="8" customFormat="1" ht="16.5" customHeight="1">
      <c r="B84" s="7" t="s">
        <v>31</v>
      </c>
      <c r="C84" s="3"/>
      <c r="D84" s="11" t="s">
        <v>32</v>
      </c>
      <c r="E84" s="2"/>
    </row>
    <row r="85" spans="2:5" s="8" customFormat="1" ht="16.5" customHeight="1">
      <c r="B85" s="7" t="s">
        <v>9</v>
      </c>
      <c r="C85" s="4"/>
      <c r="D85" s="11" t="s">
        <v>12</v>
      </c>
      <c r="E85" s="5"/>
    </row>
    <row r="86" spans="2:5" s="8" customFormat="1" ht="16.5" customHeight="1">
      <c r="B86" s="44" t="s">
        <v>59</v>
      </c>
      <c r="C86" s="45"/>
      <c r="D86" s="11" t="s">
        <v>58</v>
      </c>
      <c r="E86" s="46"/>
    </row>
    <row r="87" spans="2:5" s="8" customFormat="1" ht="16.5" customHeight="1" thickBot="1">
      <c r="B87" s="12" t="s">
        <v>13</v>
      </c>
      <c r="C87" s="106"/>
      <c r="D87" s="107"/>
      <c r="E87" s="108"/>
    </row>
    <row r="88" spans="2:5" s="8" customFormat="1" ht="16.5" customHeight="1" thickBot="1"/>
    <row r="89" spans="2:5" s="8" customFormat="1" ht="15.75" thickBot="1">
      <c r="B89" s="110" t="s">
        <v>83</v>
      </c>
      <c r="C89" s="111"/>
      <c r="D89" s="111"/>
      <c r="E89" s="112"/>
    </row>
    <row r="90" spans="2:5" s="8" customFormat="1" ht="27" customHeight="1">
      <c r="B90" s="6" t="s">
        <v>23</v>
      </c>
      <c r="C90" s="99"/>
      <c r="D90" s="99"/>
      <c r="E90" s="100"/>
    </row>
    <row r="91" spans="2:5" s="8" customFormat="1" ht="16.5" customHeight="1">
      <c r="B91" s="7" t="s">
        <v>24</v>
      </c>
      <c r="C91" s="96"/>
      <c r="D91" s="96"/>
      <c r="E91" s="97"/>
    </row>
    <row r="92" spans="2:5" s="8" customFormat="1" ht="16.5" customHeight="1">
      <c r="B92" s="7" t="s">
        <v>22</v>
      </c>
      <c r="C92" s="96"/>
      <c r="D92" s="96"/>
      <c r="E92" s="97"/>
    </row>
    <row r="93" spans="2:5" s="8" customFormat="1" ht="16.5" customHeight="1">
      <c r="B93" s="7" t="s">
        <v>0</v>
      </c>
      <c r="C93" s="96"/>
      <c r="D93" s="96"/>
      <c r="E93" s="97"/>
    </row>
    <row r="94" spans="2:5" s="8" customFormat="1" ht="16.5" customHeight="1">
      <c r="B94" s="7" t="s">
        <v>1</v>
      </c>
      <c r="C94" s="96"/>
      <c r="D94" s="96"/>
      <c r="E94" s="97"/>
    </row>
    <row r="95" spans="2:5" s="8" customFormat="1" ht="16.5" customHeight="1">
      <c r="B95" s="7" t="s">
        <v>26</v>
      </c>
      <c r="C95" s="96"/>
      <c r="D95" s="96"/>
      <c r="E95" s="97"/>
    </row>
    <row r="96" spans="2:5" s="8" customFormat="1" ht="16.5" customHeight="1">
      <c r="B96" s="7" t="s">
        <v>25</v>
      </c>
      <c r="C96" s="96"/>
      <c r="D96" s="96"/>
      <c r="E96" s="97"/>
    </row>
    <row r="97" spans="2:5" s="8" customFormat="1" ht="16.5" customHeight="1">
      <c r="B97" s="7" t="s">
        <v>21</v>
      </c>
      <c r="C97" s="96"/>
      <c r="D97" s="96"/>
      <c r="E97" s="97"/>
    </row>
    <row r="98" spans="2:5" s="8" customFormat="1" ht="16.5" customHeight="1">
      <c r="B98" s="10" t="s">
        <v>2</v>
      </c>
      <c r="C98" s="96"/>
      <c r="D98" s="96"/>
      <c r="E98" s="97"/>
    </row>
    <row r="99" spans="2:5" s="8" customFormat="1" ht="16.5" customHeight="1">
      <c r="B99" s="7" t="s">
        <v>18</v>
      </c>
      <c r="C99" s="96"/>
      <c r="D99" s="96"/>
      <c r="E99" s="97"/>
    </row>
    <row r="100" spans="2:5" s="8" customFormat="1" ht="16.5" customHeight="1">
      <c r="B100" s="7" t="s">
        <v>4</v>
      </c>
      <c r="C100" s="96"/>
      <c r="D100" s="96"/>
      <c r="E100" s="97"/>
    </row>
    <row r="101" spans="2:5" s="8" customFormat="1" ht="16.5" customHeight="1">
      <c r="B101" s="10" t="s">
        <v>5</v>
      </c>
      <c r="C101" s="96"/>
      <c r="D101" s="96"/>
      <c r="E101" s="97"/>
    </row>
    <row r="102" spans="2:5" s="8" customFormat="1" ht="16.5" customHeight="1">
      <c r="B102" s="10" t="s">
        <v>6</v>
      </c>
      <c r="C102" s="96"/>
      <c r="D102" s="96"/>
      <c r="E102" s="97"/>
    </row>
    <row r="103" spans="2:5" s="8" customFormat="1" ht="16.5" customHeight="1">
      <c r="B103" s="7" t="s">
        <v>39</v>
      </c>
      <c r="C103" s="96"/>
      <c r="D103" s="96"/>
      <c r="E103" s="97"/>
    </row>
    <row r="104" spans="2:5" s="8" customFormat="1" ht="16.5" customHeight="1">
      <c r="B104" s="7" t="s">
        <v>7</v>
      </c>
      <c r="C104" s="96"/>
      <c r="D104" s="96"/>
      <c r="E104" s="97"/>
    </row>
    <row r="105" spans="2:5" s="8" customFormat="1" ht="62.25" customHeight="1">
      <c r="B105" s="7" t="s">
        <v>43</v>
      </c>
      <c r="C105" s="137"/>
      <c r="D105" s="138"/>
      <c r="E105" s="139"/>
    </row>
    <row r="106" spans="2:5" s="8" customFormat="1" ht="66" customHeight="1">
      <c r="B106" s="7" t="s">
        <v>99</v>
      </c>
      <c r="C106" s="91"/>
      <c r="D106" s="92"/>
      <c r="E106" s="93"/>
    </row>
    <row r="107" spans="2:5" s="8" customFormat="1" ht="16.5" customHeight="1">
      <c r="B107" s="113" t="s">
        <v>28</v>
      </c>
      <c r="C107" s="114"/>
      <c r="D107" s="114"/>
      <c r="E107" s="115"/>
    </row>
    <row r="108" spans="2:5" s="8" customFormat="1" ht="16.5" customHeight="1">
      <c r="B108" s="7" t="s">
        <v>34</v>
      </c>
      <c r="C108" s="1"/>
      <c r="D108" s="11" t="s">
        <v>27</v>
      </c>
      <c r="E108" s="2" t="s">
        <v>125</v>
      </c>
    </row>
    <row r="109" spans="2:5" s="8" customFormat="1" ht="16.5" customHeight="1">
      <c r="B109" s="113" t="s">
        <v>29</v>
      </c>
      <c r="C109" s="114"/>
      <c r="D109" s="114"/>
      <c r="E109" s="115"/>
    </row>
    <row r="110" spans="2:5" s="8" customFormat="1" ht="16.5" customHeight="1">
      <c r="B110" s="7" t="s">
        <v>8</v>
      </c>
      <c r="C110" s="3"/>
      <c r="D110" s="11" t="s">
        <v>30</v>
      </c>
      <c r="E110" s="2"/>
    </row>
    <row r="111" spans="2:5" s="8" customFormat="1" ht="16.5" customHeight="1">
      <c r="B111" s="7" t="s">
        <v>10</v>
      </c>
      <c r="C111" s="3"/>
      <c r="D111" s="11" t="s">
        <v>11</v>
      </c>
      <c r="E111" s="2"/>
    </row>
    <row r="112" spans="2:5" s="8" customFormat="1" ht="16.5" customHeight="1">
      <c r="B112" s="7" t="s">
        <v>31</v>
      </c>
      <c r="C112" s="3"/>
      <c r="D112" s="11" t="s">
        <v>32</v>
      </c>
      <c r="E112" s="2"/>
    </row>
    <row r="113" spans="2:5" s="8" customFormat="1" ht="16.5" customHeight="1">
      <c r="B113" s="7" t="s">
        <v>9</v>
      </c>
      <c r="C113" s="4"/>
      <c r="D113" s="11" t="s">
        <v>12</v>
      </c>
      <c r="E113" s="5"/>
    </row>
    <row r="114" spans="2:5" s="8" customFormat="1" ht="16.5" customHeight="1">
      <c r="B114" s="44" t="s">
        <v>59</v>
      </c>
      <c r="C114" s="45"/>
      <c r="D114" s="11" t="s">
        <v>58</v>
      </c>
      <c r="E114" s="46"/>
    </row>
    <row r="115" spans="2:5" s="8" customFormat="1" ht="16.5" customHeight="1" thickBot="1">
      <c r="B115" s="12" t="s">
        <v>13</v>
      </c>
      <c r="C115" s="106"/>
      <c r="D115" s="107"/>
      <c r="E115" s="108"/>
    </row>
    <row r="116" spans="2:5" s="8" customFormat="1" ht="6" customHeight="1" thickBot="1"/>
    <row r="117" spans="2:5" s="8" customFormat="1" ht="15.75" thickBot="1">
      <c r="B117" s="110" t="s">
        <v>84</v>
      </c>
      <c r="C117" s="111"/>
      <c r="D117" s="111"/>
      <c r="E117" s="112"/>
    </row>
    <row r="118" spans="2:5" s="8" customFormat="1" ht="27" customHeight="1">
      <c r="B118" s="6" t="s">
        <v>23</v>
      </c>
      <c r="C118" s="99"/>
      <c r="D118" s="99"/>
      <c r="E118" s="100"/>
    </row>
    <row r="119" spans="2:5" s="8" customFormat="1" ht="16.5" customHeight="1">
      <c r="B119" s="7" t="s">
        <v>24</v>
      </c>
      <c r="C119" s="96"/>
      <c r="D119" s="96"/>
      <c r="E119" s="97"/>
    </row>
    <row r="120" spans="2:5" s="8" customFormat="1" ht="16.5" customHeight="1">
      <c r="B120" s="7" t="s">
        <v>22</v>
      </c>
      <c r="C120" s="96"/>
      <c r="D120" s="96"/>
      <c r="E120" s="97"/>
    </row>
    <row r="121" spans="2:5" s="8" customFormat="1" ht="16.5" customHeight="1">
      <c r="B121" s="7" t="s">
        <v>0</v>
      </c>
      <c r="C121" s="96"/>
      <c r="D121" s="96"/>
      <c r="E121" s="97"/>
    </row>
    <row r="122" spans="2:5" s="8" customFormat="1" ht="16.5" customHeight="1">
      <c r="B122" s="7" t="s">
        <v>1</v>
      </c>
      <c r="C122" s="96"/>
      <c r="D122" s="96"/>
      <c r="E122" s="97"/>
    </row>
    <row r="123" spans="2:5" s="8" customFormat="1" ht="16.5" customHeight="1">
      <c r="B123" s="7" t="s">
        <v>26</v>
      </c>
      <c r="C123" s="96"/>
      <c r="D123" s="96"/>
      <c r="E123" s="97"/>
    </row>
    <row r="124" spans="2:5" s="8" customFormat="1" ht="16.5" customHeight="1">
      <c r="B124" s="7" t="s">
        <v>25</v>
      </c>
      <c r="C124" s="96"/>
      <c r="D124" s="96"/>
      <c r="E124" s="97"/>
    </row>
    <row r="125" spans="2:5" s="8" customFormat="1" ht="16.5" customHeight="1">
      <c r="B125" s="7" t="s">
        <v>21</v>
      </c>
      <c r="C125" s="96"/>
      <c r="D125" s="96"/>
      <c r="E125" s="97"/>
    </row>
    <row r="126" spans="2:5" s="8" customFormat="1" ht="16.5" customHeight="1">
      <c r="B126" s="10" t="s">
        <v>2</v>
      </c>
      <c r="C126" s="96"/>
      <c r="D126" s="96"/>
      <c r="E126" s="97"/>
    </row>
    <row r="127" spans="2:5" s="8" customFormat="1" ht="16.5" customHeight="1">
      <c r="B127" s="7" t="s">
        <v>18</v>
      </c>
      <c r="C127" s="96"/>
      <c r="D127" s="96"/>
      <c r="E127" s="97"/>
    </row>
    <row r="128" spans="2:5" s="8" customFormat="1" ht="16.5" customHeight="1">
      <c r="B128" s="7" t="s">
        <v>4</v>
      </c>
      <c r="C128" s="96"/>
      <c r="D128" s="96"/>
      <c r="E128" s="97"/>
    </row>
    <row r="129" spans="2:5" s="8" customFormat="1" ht="16.5" customHeight="1">
      <c r="B129" s="10" t="s">
        <v>5</v>
      </c>
      <c r="C129" s="96"/>
      <c r="D129" s="96"/>
      <c r="E129" s="97"/>
    </row>
    <row r="130" spans="2:5" s="8" customFormat="1" ht="16.5" customHeight="1">
      <c r="B130" s="10" t="s">
        <v>6</v>
      </c>
      <c r="C130" s="96"/>
      <c r="D130" s="96"/>
      <c r="E130" s="97"/>
    </row>
    <row r="131" spans="2:5" s="8" customFormat="1" ht="16.5" customHeight="1">
      <c r="B131" s="7" t="s">
        <v>39</v>
      </c>
      <c r="C131" s="96"/>
      <c r="D131" s="96"/>
      <c r="E131" s="97"/>
    </row>
    <row r="132" spans="2:5" s="8" customFormat="1" ht="16.5" customHeight="1">
      <c r="B132" s="7" t="s">
        <v>7</v>
      </c>
      <c r="C132" s="96"/>
      <c r="D132" s="96"/>
      <c r="E132" s="97"/>
    </row>
    <row r="133" spans="2:5" s="8" customFormat="1" ht="62.25" customHeight="1">
      <c r="B133" s="7" t="s">
        <v>42</v>
      </c>
      <c r="C133" s="137"/>
      <c r="D133" s="138"/>
      <c r="E133" s="139"/>
    </row>
    <row r="134" spans="2:5" s="8" customFormat="1" ht="65.25" customHeight="1">
      <c r="B134" s="7" t="s">
        <v>99</v>
      </c>
      <c r="C134" s="91"/>
      <c r="D134" s="92"/>
      <c r="E134" s="93"/>
    </row>
    <row r="135" spans="2:5" s="8" customFormat="1" ht="16.5" customHeight="1">
      <c r="B135" s="113" t="s">
        <v>28</v>
      </c>
      <c r="C135" s="114"/>
      <c r="D135" s="114"/>
      <c r="E135" s="115"/>
    </row>
    <row r="136" spans="2:5" s="8" customFormat="1" ht="16.5" customHeight="1">
      <c r="B136" s="7" t="s">
        <v>34</v>
      </c>
      <c r="C136" s="1"/>
      <c r="D136" s="11" t="s">
        <v>27</v>
      </c>
      <c r="E136" s="2"/>
    </row>
    <row r="137" spans="2:5" s="8" customFormat="1" ht="16.5" customHeight="1">
      <c r="B137" s="113" t="s">
        <v>29</v>
      </c>
      <c r="C137" s="114"/>
      <c r="D137" s="114"/>
      <c r="E137" s="115"/>
    </row>
    <row r="138" spans="2:5" s="8" customFormat="1" ht="16.5" customHeight="1">
      <c r="B138" s="7" t="s">
        <v>8</v>
      </c>
      <c r="C138" s="3"/>
      <c r="D138" s="11" t="s">
        <v>30</v>
      </c>
      <c r="E138" s="2"/>
    </row>
    <row r="139" spans="2:5" s="8" customFormat="1" ht="16.5" customHeight="1">
      <c r="B139" s="7" t="s">
        <v>10</v>
      </c>
      <c r="C139" s="3"/>
      <c r="D139" s="11" t="s">
        <v>11</v>
      </c>
      <c r="E139" s="2"/>
    </row>
    <row r="140" spans="2:5" s="8" customFormat="1" ht="16.5" customHeight="1">
      <c r="B140" s="7" t="s">
        <v>31</v>
      </c>
      <c r="C140" s="3"/>
      <c r="D140" s="11" t="s">
        <v>32</v>
      </c>
      <c r="E140" s="2"/>
    </row>
    <row r="141" spans="2:5" s="8" customFormat="1" ht="16.5" customHeight="1">
      <c r="B141" s="7" t="s">
        <v>9</v>
      </c>
      <c r="C141" s="4"/>
      <c r="D141" s="11" t="s">
        <v>12</v>
      </c>
      <c r="E141" s="5"/>
    </row>
    <row r="142" spans="2:5" s="8" customFormat="1" ht="16.5" customHeight="1">
      <c r="B142" s="44" t="s">
        <v>59</v>
      </c>
      <c r="C142" s="45"/>
      <c r="D142" s="11" t="s">
        <v>58</v>
      </c>
      <c r="E142" s="46"/>
    </row>
    <row r="143" spans="2:5" s="8" customFormat="1" ht="16.5" customHeight="1" thickBot="1">
      <c r="B143" s="12" t="s">
        <v>13</v>
      </c>
      <c r="C143" s="106"/>
      <c r="D143" s="107"/>
      <c r="E143" s="108"/>
    </row>
    <row r="144" spans="2:5"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1" s="8" customFormat="1"/>
    <row r="402" s="8" customFormat="1"/>
    <row r="403" s="8" customFormat="1"/>
    <row r="404" s="8" customFormat="1"/>
    <row r="405" s="8" customFormat="1"/>
    <row r="406" s="8" customFormat="1"/>
    <row r="407" s="8" customFormat="1"/>
    <row r="408" s="8" customFormat="1"/>
    <row r="409" s="8" customFormat="1"/>
    <row r="410" s="8" customFormat="1"/>
    <row r="411" s="8" customFormat="1"/>
    <row r="412" s="8" customFormat="1"/>
    <row r="413" s="8" customFormat="1"/>
    <row r="414" s="8" customFormat="1"/>
    <row r="415" s="8" customFormat="1"/>
    <row r="416" s="8" customFormat="1"/>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sheetData>
  <sheetProtection password="C64D" sheet="1" objects="1" scenarios="1" formatCells="0" insertHyperlinks="0"/>
  <mergeCells count="112">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s>
  <dataValidations count="4">
    <dataValidation type="textLength" operator="lessThanOrEqual" allowBlank="1" showInputMessage="1" showErrorMessage="1" error="El número de caracteres introducidos es mayor que 200&#10;" sqref="C15:F16">
      <formula1>200</formula1>
    </dataValidation>
    <dataValidation type="textLength" operator="lessThanOrEqual" allowBlank="1" showInputMessage="1" showErrorMessage="1" error="El número de caracteres introducidos es mayor que 60&#10;"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74" r:id="rId2"/>
    <hyperlink ref="C76" r:id="rId3"/>
    <hyperlink ref="C46" r:id="rId4"/>
  </hyperlinks>
  <pageMargins left="0.70866141732283472" right="0.70866141732283472" top="0.74803149606299213" bottom="0.74803149606299213" header="0.31496062992125984" footer="0.31496062992125984"/>
  <pageSetup paperSize="9" scale="83" fitToHeight="0" orientation="portrait" r:id="rId5"/>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sheetPr>
    <pageSetUpPr fitToPage="1"/>
  </sheetPr>
  <dimension ref="A1:FE133"/>
  <sheetViews>
    <sheetView topLeftCell="B44" zoomScale="60" zoomScaleNormal="60" zoomScaleSheetLayoutView="100" workbookViewId="0">
      <selection activeCell="G46" sqref="G46"/>
    </sheetView>
  </sheetViews>
  <sheetFormatPr defaultColWidth="9.140625" defaultRowHeight="1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row r="2" spans="2:7" s="8" customFormat="1" ht="45" customHeight="1" thickBot="1">
      <c r="B2" s="19" t="s">
        <v>46</v>
      </c>
      <c r="C2" s="164" t="s">
        <v>100</v>
      </c>
      <c r="D2" s="164"/>
      <c r="E2" s="164"/>
    </row>
    <row r="3" spans="2:7" s="8" customFormat="1" ht="20.25" customHeight="1">
      <c r="B3" s="161" t="s">
        <v>60</v>
      </c>
      <c r="C3" s="162"/>
      <c r="D3" s="162" t="s">
        <v>61</v>
      </c>
      <c r="E3" s="163"/>
    </row>
    <row r="4" spans="2:7" s="8" customFormat="1" ht="19.5" customHeight="1" thickBot="1">
      <c r="B4" s="160" t="str">
        <f>'DATOS GENERALES'!C35</f>
        <v>ACRA-CCS</v>
      </c>
      <c r="C4" s="158"/>
      <c r="D4" s="158" t="str">
        <f>'DATOS GENERALES'!C7</f>
        <v>ELECTRICIDAD: UN MOTOR PARA EL DESARROLLO  Y EL BUEN VIVIR</v>
      </c>
      <c r="E4" s="159"/>
    </row>
    <row r="5" spans="2:7" s="8" customFormat="1" ht="16.5" customHeight="1" thickBot="1">
      <c r="B5" s="15"/>
    </row>
    <row r="6" spans="2:7" s="8" customFormat="1" ht="15" customHeight="1">
      <c r="B6" s="140" t="s">
        <v>88</v>
      </c>
      <c r="C6" s="141"/>
      <c r="D6" s="141"/>
      <c r="E6" s="142"/>
    </row>
    <row r="7" spans="2:7" s="8" customFormat="1" ht="209.25" customHeight="1" thickBot="1">
      <c r="B7" s="165" t="s">
        <v>155</v>
      </c>
      <c r="C7" s="166"/>
      <c r="D7" s="166"/>
      <c r="E7" s="167"/>
    </row>
    <row r="8" spans="2:7" s="8" customFormat="1" ht="12" customHeight="1" thickBot="1"/>
    <row r="9" spans="2:7" s="8" customFormat="1">
      <c r="B9" s="140" t="s">
        <v>89</v>
      </c>
      <c r="C9" s="141"/>
      <c r="D9" s="141"/>
      <c r="E9" s="142"/>
    </row>
    <row r="10" spans="2:7" s="8" customFormat="1" ht="171" customHeight="1" thickBot="1">
      <c r="B10" s="155" t="s">
        <v>127</v>
      </c>
      <c r="C10" s="153"/>
      <c r="D10" s="153"/>
      <c r="E10" s="154"/>
    </row>
    <row r="11" spans="2:7" s="8" customFormat="1" ht="15.75" customHeight="1" thickBot="1"/>
    <row r="12" spans="2:7" s="8" customFormat="1">
      <c r="B12" s="143" t="s">
        <v>90</v>
      </c>
      <c r="C12" s="144"/>
      <c r="D12" s="144"/>
      <c r="E12" s="145"/>
    </row>
    <row r="13" spans="2:7" s="8" customFormat="1" ht="166.5" customHeight="1" thickBot="1">
      <c r="B13" s="155" t="s">
        <v>156</v>
      </c>
      <c r="C13" s="153"/>
      <c r="D13" s="153"/>
      <c r="E13" s="154"/>
    </row>
    <row r="14" spans="2:7" ht="15" customHeight="1" thickBot="1">
      <c r="B14" s="8"/>
      <c r="C14" s="8"/>
    </row>
    <row r="15" spans="2:7" s="8" customFormat="1" ht="36" customHeight="1">
      <c r="B15" s="143" t="s">
        <v>62</v>
      </c>
      <c r="C15" s="144"/>
      <c r="D15" s="144"/>
      <c r="E15" s="145"/>
      <c r="G15" s="47" t="s">
        <v>64</v>
      </c>
    </row>
    <row r="16" spans="2:7" s="8" customFormat="1" ht="164.25" customHeight="1" thickBot="1">
      <c r="B16" s="152" t="s">
        <v>157</v>
      </c>
      <c r="C16" s="153"/>
      <c r="D16" s="153"/>
      <c r="E16" s="154"/>
      <c r="G16" s="48"/>
    </row>
    <row r="17" spans="1:7" s="8" customFormat="1" ht="15.75" customHeight="1" thickBot="1"/>
    <row r="18" spans="1:7" s="8" customFormat="1" ht="33" customHeight="1">
      <c r="B18" s="140" t="s">
        <v>63</v>
      </c>
      <c r="C18" s="141"/>
      <c r="D18" s="141"/>
      <c r="E18" s="142"/>
    </row>
    <row r="19" spans="1:7" s="8" customFormat="1" ht="322.5" customHeight="1" thickBot="1">
      <c r="B19" s="152" t="s">
        <v>170</v>
      </c>
      <c r="C19" s="153"/>
      <c r="D19" s="153"/>
      <c r="E19" s="154"/>
    </row>
    <row r="20" spans="1:7" s="8" customFormat="1" ht="17.25" customHeight="1" thickBot="1"/>
    <row r="21" spans="1:7" s="8" customFormat="1" ht="15" customHeight="1">
      <c r="B21" s="143" t="s">
        <v>65</v>
      </c>
      <c r="C21" s="144"/>
      <c r="D21" s="144"/>
      <c r="E21" s="145"/>
    </row>
    <row r="22" spans="1:7" s="8" customFormat="1" ht="338.25" customHeight="1" thickBot="1">
      <c r="B22" s="152" t="s">
        <v>171</v>
      </c>
      <c r="C22" s="153"/>
      <c r="D22" s="153"/>
      <c r="E22" s="154"/>
    </row>
    <row r="23" spans="1:7" ht="15" customHeight="1" thickBot="1">
      <c r="B23" s="8"/>
      <c r="C23" s="8"/>
    </row>
    <row r="24" spans="1:7" s="8" customFormat="1" ht="15" customHeight="1">
      <c r="B24" s="146" t="s">
        <v>66</v>
      </c>
      <c r="C24" s="147"/>
      <c r="D24" s="147"/>
      <c r="E24" s="148"/>
    </row>
    <row r="25" spans="1:7" s="8" customFormat="1" ht="180" customHeight="1" thickBot="1">
      <c r="A25" s="8" t="s">
        <v>37</v>
      </c>
      <c r="B25" s="149" t="s">
        <v>172</v>
      </c>
      <c r="C25" s="150"/>
      <c r="D25" s="150"/>
      <c r="E25" s="151"/>
    </row>
    <row r="26" spans="1:7" s="8" customFormat="1" ht="14.25" customHeight="1" thickBot="1"/>
    <row r="27" spans="1:7" s="8" customFormat="1" ht="15" customHeight="1">
      <c r="B27" s="143" t="s">
        <v>67</v>
      </c>
      <c r="C27" s="144"/>
      <c r="D27" s="144"/>
      <c r="E27" s="145"/>
    </row>
    <row r="28" spans="1:7" s="8" customFormat="1" ht="184.5" customHeight="1" thickBot="1">
      <c r="B28" s="149" t="s">
        <v>173</v>
      </c>
      <c r="C28" s="150"/>
      <c r="D28" s="150"/>
      <c r="E28" s="151"/>
    </row>
    <row r="29" spans="1:7" s="8" customFormat="1" ht="12" customHeight="1" thickBot="1"/>
    <row r="30" spans="1:7" s="8" customFormat="1" ht="33" customHeight="1">
      <c r="B30" s="143" t="s">
        <v>91</v>
      </c>
      <c r="C30" s="144"/>
      <c r="D30" s="144"/>
      <c r="E30" s="145"/>
      <c r="G30" s="47" t="s">
        <v>104</v>
      </c>
    </row>
    <row r="31" spans="1:7" s="8" customFormat="1" ht="221.25" customHeight="1" thickBot="1">
      <c r="B31" s="149" t="s">
        <v>148</v>
      </c>
      <c r="C31" s="150"/>
      <c r="D31" s="150"/>
      <c r="E31" s="151"/>
      <c r="G31" s="89" t="s">
        <v>149</v>
      </c>
    </row>
    <row r="32" spans="1:7" s="8" customFormat="1" ht="15" customHeight="1" thickBot="1"/>
    <row r="33" spans="1:7" s="8" customFormat="1" ht="30">
      <c r="A33" s="8">
        <v>10</v>
      </c>
      <c r="B33" s="140" t="s">
        <v>69</v>
      </c>
      <c r="C33" s="141"/>
      <c r="D33" s="141"/>
      <c r="E33" s="142"/>
      <c r="G33" s="47" t="s">
        <v>68</v>
      </c>
    </row>
    <row r="34" spans="1:7" s="8" customFormat="1" ht="357" customHeight="1" thickBot="1">
      <c r="B34" s="155" t="s">
        <v>158</v>
      </c>
      <c r="C34" s="153"/>
      <c r="D34" s="153"/>
      <c r="E34" s="154"/>
      <c r="G34" s="48"/>
    </row>
    <row r="35" spans="1:7" s="8" customFormat="1" ht="12.75" customHeight="1" thickBot="1"/>
    <row r="36" spans="1:7" s="8" customFormat="1">
      <c r="B36" s="140" t="s">
        <v>106</v>
      </c>
      <c r="C36" s="141"/>
      <c r="D36" s="141"/>
      <c r="E36" s="142"/>
    </row>
    <row r="37" spans="1:7" s="8" customFormat="1" ht="297" customHeight="1" thickBot="1">
      <c r="B37" s="152" t="s">
        <v>174</v>
      </c>
      <c r="C37" s="156"/>
      <c r="D37" s="156"/>
      <c r="E37" s="157"/>
    </row>
    <row r="38" spans="1:7" s="8" customFormat="1" ht="15.75" customHeight="1" thickBot="1"/>
    <row r="39" spans="1:7" s="8" customFormat="1">
      <c r="B39" s="143" t="s">
        <v>107</v>
      </c>
      <c r="C39" s="144"/>
      <c r="D39" s="144"/>
      <c r="E39" s="145"/>
    </row>
    <row r="40" spans="1:7" s="8" customFormat="1" ht="296.25" customHeight="1" thickBot="1">
      <c r="B40" s="155" t="s">
        <v>175</v>
      </c>
      <c r="C40" s="153"/>
      <c r="D40" s="153"/>
      <c r="E40" s="154"/>
    </row>
    <row r="41" spans="1:7" s="8" customFormat="1" ht="16.5" customHeight="1" thickBot="1"/>
    <row r="42" spans="1:7" s="8" customFormat="1">
      <c r="B42" s="143" t="s">
        <v>105</v>
      </c>
      <c r="C42" s="144"/>
      <c r="D42" s="144"/>
      <c r="E42" s="145"/>
    </row>
    <row r="43" spans="1:7" s="8" customFormat="1" ht="327.75" customHeight="1" thickBot="1">
      <c r="B43" s="152" t="s">
        <v>176</v>
      </c>
      <c r="C43" s="156"/>
      <c r="D43" s="156"/>
      <c r="E43" s="157"/>
    </row>
    <row r="44" spans="1:7" s="8" customFormat="1" ht="13.5" customHeight="1" thickBot="1"/>
    <row r="45" spans="1:7" s="8" customFormat="1" ht="15" customHeight="1">
      <c r="B45" s="140" t="s">
        <v>70</v>
      </c>
      <c r="C45" s="141"/>
      <c r="D45" s="141"/>
      <c r="E45" s="142"/>
    </row>
    <row r="46" spans="1:7" s="8" customFormat="1" ht="291.75" customHeight="1">
      <c r="B46" s="184" t="s">
        <v>200</v>
      </c>
      <c r="C46" s="185"/>
      <c r="D46" s="185"/>
      <c r="E46" s="186"/>
    </row>
    <row r="47" spans="1:7" s="8" customFormat="1" ht="291.75" customHeight="1" thickBot="1">
      <c r="B47" s="187"/>
      <c r="C47" s="188"/>
      <c r="D47" s="188"/>
      <c r="E47" s="189"/>
    </row>
    <row r="48" spans="1:7" s="8" customFormat="1" ht="12" customHeight="1" thickBot="1"/>
    <row r="49" spans="2:5" s="8" customFormat="1">
      <c r="B49" s="140" t="s">
        <v>71</v>
      </c>
      <c r="C49" s="141"/>
      <c r="D49" s="141"/>
      <c r="E49" s="142"/>
    </row>
    <row r="50" spans="2:5" s="8" customFormat="1">
      <c r="B50" s="61" t="s">
        <v>35</v>
      </c>
      <c r="C50" s="75" t="s">
        <v>36</v>
      </c>
      <c r="D50" s="75" t="s">
        <v>72</v>
      </c>
      <c r="E50" s="76" t="s">
        <v>38</v>
      </c>
    </row>
    <row r="51" spans="2:5" s="8" customFormat="1" ht="46.5" customHeight="1">
      <c r="B51" s="87" t="s">
        <v>128</v>
      </c>
      <c r="C51" s="85">
        <v>2</v>
      </c>
      <c r="D51" s="85">
        <v>3</v>
      </c>
      <c r="E51" s="86" t="s">
        <v>129</v>
      </c>
    </row>
    <row r="52" spans="2:5" s="8" customFormat="1" ht="46.5" customHeight="1">
      <c r="B52" s="84" t="s">
        <v>130</v>
      </c>
      <c r="C52" s="85">
        <v>4</v>
      </c>
      <c r="D52" s="85">
        <v>4</v>
      </c>
      <c r="E52" s="86" t="s">
        <v>131</v>
      </c>
    </row>
    <row r="53" spans="2:5" s="8" customFormat="1" ht="46.5" customHeight="1">
      <c r="B53" s="84" t="s">
        <v>132</v>
      </c>
      <c r="C53" s="85">
        <v>3</v>
      </c>
      <c r="D53" s="85">
        <v>3</v>
      </c>
      <c r="E53" s="86" t="s">
        <v>133</v>
      </c>
    </row>
    <row r="54" spans="2:5" s="8" customFormat="1" ht="46.5" customHeight="1">
      <c r="B54" s="84" t="s">
        <v>134</v>
      </c>
      <c r="C54" s="85">
        <v>3</v>
      </c>
      <c r="D54" s="85">
        <v>1</v>
      </c>
      <c r="E54" s="86" t="s">
        <v>135</v>
      </c>
    </row>
    <row r="55" spans="2:5" s="8" customFormat="1" ht="46.5" customHeight="1">
      <c r="B55" s="84" t="s">
        <v>136</v>
      </c>
      <c r="C55" s="85">
        <v>3</v>
      </c>
      <c r="D55" s="85">
        <v>1</v>
      </c>
      <c r="E55" s="86" t="s">
        <v>137</v>
      </c>
    </row>
    <row r="56" spans="2:5" s="8" customFormat="1" ht="46.5" customHeight="1">
      <c r="B56" s="84" t="s">
        <v>138</v>
      </c>
      <c r="C56" s="85">
        <v>3</v>
      </c>
      <c r="D56" s="85">
        <v>1</v>
      </c>
      <c r="E56" s="86" t="s">
        <v>139</v>
      </c>
    </row>
    <row r="57" spans="2:5" s="8" customFormat="1" ht="46.5" customHeight="1">
      <c r="B57" s="84" t="s">
        <v>140</v>
      </c>
      <c r="C57" s="85">
        <v>1</v>
      </c>
      <c r="D57" s="85">
        <v>1</v>
      </c>
      <c r="E57" s="86" t="s">
        <v>141</v>
      </c>
    </row>
    <row r="58" spans="2:5" s="8" customFormat="1" ht="46.5" customHeight="1">
      <c r="B58" s="84" t="s">
        <v>142</v>
      </c>
      <c r="C58" s="85">
        <v>2</v>
      </c>
      <c r="D58" s="85">
        <v>4</v>
      </c>
      <c r="E58" s="88" t="s">
        <v>147</v>
      </c>
    </row>
    <row r="59" spans="2:5" s="8" customFormat="1" ht="46.5" customHeight="1">
      <c r="B59" s="84" t="s">
        <v>143</v>
      </c>
      <c r="C59" s="85">
        <v>2</v>
      </c>
      <c r="D59" s="85">
        <v>4</v>
      </c>
      <c r="E59" s="86" t="s">
        <v>144</v>
      </c>
    </row>
    <row r="60" spans="2:5" s="8" customFormat="1" ht="46.5" customHeight="1" thickBot="1">
      <c r="B60" s="81" t="s">
        <v>145</v>
      </c>
      <c r="C60" s="82">
        <v>2</v>
      </c>
      <c r="D60" s="82">
        <v>4</v>
      </c>
      <c r="E60" s="83" t="s">
        <v>146</v>
      </c>
    </row>
    <row r="61" spans="2:5" s="8" customFormat="1"/>
    <row r="62" spans="2:5" s="8" customFormat="1"/>
    <row r="63" spans="2:5">
      <c r="B63" s="8"/>
      <c r="C63" s="8"/>
    </row>
    <row r="64" spans="2:5">
      <c r="B64" s="8"/>
      <c r="C64" s="8" t="s">
        <v>37</v>
      </c>
    </row>
    <row r="65" spans="2:3">
      <c r="B65" s="8"/>
      <c r="C65" s="8"/>
    </row>
    <row r="66" spans="2:3">
      <c r="B66" s="8"/>
      <c r="C66" s="8"/>
    </row>
    <row r="67" spans="2:3">
      <c r="B67" s="8"/>
      <c r="C67" s="8"/>
    </row>
    <row r="68" spans="2:3">
      <c r="B68" s="8"/>
      <c r="C68" s="8"/>
    </row>
    <row r="69" spans="2:3">
      <c r="B69" s="8"/>
      <c r="C69" s="8"/>
    </row>
    <row r="70" spans="2:3">
      <c r="B70" s="8"/>
      <c r="C70" s="8"/>
    </row>
    <row r="71" spans="2:3">
      <c r="B71" s="8"/>
      <c r="C71" s="8"/>
    </row>
    <row r="72" spans="2:3">
      <c r="B72" s="8"/>
      <c r="C72" s="8"/>
    </row>
    <row r="73" spans="2:3" s="8" customFormat="1"/>
    <row r="74" spans="2:3" s="8" customFormat="1"/>
    <row r="75" spans="2:3" s="8" customFormat="1"/>
    <row r="76" spans="2:3" s="8" customFormat="1"/>
    <row r="77" spans="2:3" s="8" customFormat="1"/>
    <row r="78" spans="2:3" s="8" customFormat="1"/>
    <row r="79" spans="2:3" s="8" customFormat="1"/>
    <row r="80" spans="2:3" s="8" customFormat="1"/>
    <row r="81" spans="4:4" s="8" customFormat="1"/>
    <row r="82" spans="4:4" s="8" customFormat="1"/>
    <row r="83" spans="4:4" s="8" customFormat="1">
      <c r="D83" s="8" t="s">
        <v>37</v>
      </c>
    </row>
    <row r="84" spans="4:4" s="8" customFormat="1"/>
    <row r="85" spans="4:4" s="8" customFormat="1"/>
    <row r="86" spans="4:4" s="8" customFormat="1"/>
    <row r="87" spans="4:4" s="8" customFormat="1"/>
    <row r="88" spans="4:4" s="8" customFormat="1"/>
    <row r="89" spans="4:4" s="8" customFormat="1"/>
    <row r="90" spans="4:4" s="8" customFormat="1"/>
    <row r="91" spans="4:4" s="8" customFormat="1"/>
    <row r="92" spans="4:4" s="8" customFormat="1"/>
    <row r="93" spans="4:4" s="8" customFormat="1"/>
    <row r="94" spans="4:4" s="8" customFormat="1"/>
    <row r="95" spans="4:4" s="8" customFormat="1"/>
    <row r="96" spans="4:4"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sheetData>
  <sheetProtection password="C64D" sheet="1" objects="1" scenarios="1" formatCells="0" insertHyperlinks="0"/>
  <mergeCells count="34">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 ref="B18:E18"/>
    <mergeCell ref="B19:E19"/>
    <mergeCell ref="B21:E21"/>
    <mergeCell ref="D4:E4"/>
    <mergeCell ref="B4:C4"/>
    <mergeCell ref="B15:E15"/>
    <mergeCell ref="B49:E49"/>
    <mergeCell ref="B30:E30"/>
    <mergeCell ref="B24:E24"/>
    <mergeCell ref="B25:E25"/>
    <mergeCell ref="B22:E22"/>
    <mergeCell ref="B28:E28"/>
    <mergeCell ref="B27:E27"/>
    <mergeCell ref="B45:E45"/>
    <mergeCell ref="B39:E39"/>
    <mergeCell ref="B40:E40"/>
    <mergeCell ref="B42:E42"/>
    <mergeCell ref="B43:E43"/>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pageMargins left="0.7" right="0.7" top="0.75" bottom="0.75" header="0.3" footer="0.3"/>
  <pageSetup paperSize="9" scale="54" fitToHeight="0" orientation="portrait" r:id="rId1"/>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sheetPr>
    <pageSetUpPr fitToPage="1"/>
  </sheetPr>
  <dimension ref="A1:DZ686"/>
  <sheetViews>
    <sheetView topLeftCell="A7" zoomScaleSheetLayoutView="100" workbookViewId="0">
      <selection activeCell="D9" sqref="D9:D11"/>
    </sheetView>
  </sheetViews>
  <sheetFormatPr defaultColWidth="11.42578125" defaultRowHeight="1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c r="B1" s="17" t="s">
        <v>51</v>
      </c>
      <c r="C1" s="17"/>
    </row>
    <row r="2" spans="2:13" s="8" customFormat="1" ht="98.25" customHeight="1">
      <c r="B2" s="124" t="s">
        <v>101</v>
      </c>
      <c r="C2" s="124"/>
      <c r="D2" s="124"/>
      <c r="E2" s="124"/>
      <c r="F2" s="124"/>
      <c r="G2" s="124"/>
      <c r="H2" s="124"/>
      <c r="I2" s="124"/>
      <c r="J2" s="124"/>
      <c r="K2" s="124"/>
    </row>
    <row r="3" spans="2:13" s="8" customFormat="1" ht="15.75" thickBot="1"/>
    <row r="4" spans="2:13" ht="60" customHeight="1">
      <c r="B4" s="172" t="s">
        <v>53</v>
      </c>
      <c r="C4" s="172" t="s">
        <v>74</v>
      </c>
      <c r="D4" s="176" t="s">
        <v>93</v>
      </c>
      <c r="E4" s="178" t="s">
        <v>94</v>
      </c>
      <c r="F4" s="180" t="s">
        <v>95</v>
      </c>
      <c r="G4" s="181"/>
      <c r="H4" s="170" t="s">
        <v>96</v>
      </c>
      <c r="I4" s="171"/>
      <c r="J4" s="182" t="s">
        <v>98</v>
      </c>
      <c r="K4" s="183"/>
      <c r="L4" s="8"/>
      <c r="M4" s="21" t="s">
        <v>47</v>
      </c>
    </row>
    <row r="5" spans="2:13" ht="30.75" thickBot="1">
      <c r="B5" s="173"/>
      <c r="C5" s="173"/>
      <c r="D5" s="177"/>
      <c r="E5" s="179"/>
      <c r="F5" s="50" t="s">
        <v>48</v>
      </c>
      <c r="G5" s="51" t="s">
        <v>49</v>
      </c>
      <c r="H5" s="51" t="s">
        <v>48</v>
      </c>
      <c r="I5" s="52" t="s">
        <v>49</v>
      </c>
      <c r="J5" s="34" t="s">
        <v>48</v>
      </c>
      <c r="K5" s="35" t="s">
        <v>49</v>
      </c>
      <c r="L5" s="8"/>
      <c r="M5" s="22"/>
    </row>
    <row r="6" spans="2:13" ht="21" customHeight="1">
      <c r="B6" s="72" t="s">
        <v>192</v>
      </c>
      <c r="C6" s="72" t="s">
        <v>193</v>
      </c>
      <c r="D6" s="28">
        <f>E6+J6+K6</f>
        <v>40000</v>
      </c>
      <c r="E6" s="40">
        <v>17000</v>
      </c>
      <c r="F6" s="32">
        <v>13000</v>
      </c>
      <c r="G6" s="24">
        <v>10000</v>
      </c>
      <c r="H6" s="24"/>
      <c r="I6" s="25"/>
      <c r="J6" s="62">
        <f>F6+H6</f>
        <v>13000</v>
      </c>
      <c r="K6" s="63">
        <f>G6+I6</f>
        <v>10000</v>
      </c>
      <c r="L6" s="8"/>
      <c r="M6" s="23" t="str">
        <f>IF(D6=(E6+F6+G6+H6+I6),"OK","ERROR")</f>
        <v>OK</v>
      </c>
    </row>
    <row r="7" spans="2:13" ht="30">
      <c r="B7" s="73"/>
      <c r="C7" s="72" t="s">
        <v>159</v>
      </c>
      <c r="D7" s="29">
        <f>E7+J7+K7</f>
        <v>17500</v>
      </c>
      <c r="E7" s="41"/>
      <c r="F7" s="33"/>
      <c r="G7" s="26"/>
      <c r="H7" s="26"/>
      <c r="I7" s="27">
        <v>17500</v>
      </c>
      <c r="J7" s="64">
        <f>F7+H7</f>
        <v>0</v>
      </c>
      <c r="K7" s="65">
        <f>G7+I7</f>
        <v>17500</v>
      </c>
      <c r="L7" s="8"/>
      <c r="M7" s="23" t="str">
        <f>IF(D7=(E7+F7+G7+H7+I7),"OK","ERROR")</f>
        <v>OK</v>
      </c>
    </row>
    <row r="8" spans="2:13">
      <c r="B8" s="90" t="s">
        <v>151</v>
      </c>
      <c r="C8" s="72" t="s">
        <v>194</v>
      </c>
      <c r="D8" s="29">
        <f t="shared" ref="D8:D19" si="0">E8+J8+K8</f>
        <v>32000</v>
      </c>
      <c r="E8" s="41">
        <v>12000</v>
      </c>
      <c r="F8" s="33">
        <v>10000</v>
      </c>
      <c r="G8" s="26">
        <v>10000</v>
      </c>
      <c r="H8" s="26"/>
      <c r="I8" s="27"/>
      <c r="J8" s="64">
        <f t="shared" ref="J8:J19" si="1">F8+H8</f>
        <v>10000</v>
      </c>
      <c r="K8" s="65">
        <f t="shared" ref="K8:K19" si="2">G8+I8</f>
        <v>10000</v>
      </c>
      <c r="L8" s="8"/>
      <c r="M8" s="23" t="str">
        <f t="shared" ref="M8:M20" si="3">IF(D8=(E8+F8+G8+H8+I8),"OK","ERROR")</f>
        <v>OK</v>
      </c>
    </row>
    <row r="9" spans="2:13" ht="30">
      <c r="B9" s="73" t="s">
        <v>152</v>
      </c>
      <c r="C9" s="72" t="s">
        <v>195</v>
      </c>
      <c r="D9" s="29">
        <f t="shared" si="0"/>
        <v>6600</v>
      </c>
      <c r="E9" s="41">
        <v>6600</v>
      </c>
      <c r="F9" s="33"/>
      <c r="G9" s="26"/>
      <c r="H9" s="26"/>
      <c r="I9" s="27"/>
      <c r="J9" s="64">
        <f t="shared" si="1"/>
        <v>0</v>
      </c>
      <c r="K9" s="65">
        <f t="shared" si="2"/>
        <v>0</v>
      </c>
      <c r="L9" s="8"/>
      <c r="M9" s="23" t="str">
        <f t="shared" si="3"/>
        <v>OK</v>
      </c>
    </row>
    <row r="10" spans="2:13" ht="30">
      <c r="B10" s="73"/>
      <c r="C10" s="72" t="s">
        <v>160</v>
      </c>
      <c r="D10" s="29">
        <f t="shared" si="0"/>
        <v>5000</v>
      </c>
      <c r="E10" s="41">
        <v>5000</v>
      </c>
      <c r="F10" s="33"/>
      <c r="G10" s="26"/>
      <c r="H10" s="26"/>
      <c r="I10" s="27"/>
      <c r="J10" s="64">
        <f t="shared" si="1"/>
        <v>0</v>
      </c>
      <c r="K10" s="65">
        <f t="shared" si="2"/>
        <v>0</v>
      </c>
      <c r="L10" s="8"/>
      <c r="M10" s="23" t="str">
        <f t="shared" si="3"/>
        <v>OK</v>
      </c>
    </row>
    <row r="11" spans="2:13">
      <c r="B11" s="73"/>
      <c r="C11" s="72" t="s">
        <v>161</v>
      </c>
      <c r="D11" s="29">
        <f t="shared" si="0"/>
        <v>9000</v>
      </c>
      <c r="E11" s="41">
        <v>9000</v>
      </c>
      <c r="F11" s="33"/>
      <c r="G11" s="26"/>
      <c r="H11" s="26"/>
      <c r="I11" s="27"/>
      <c r="J11" s="64">
        <f t="shared" si="1"/>
        <v>0</v>
      </c>
      <c r="K11" s="65">
        <f t="shared" si="2"/>
        <v>0</v>
      </c>
      <c r="L11" s="8"/>
      <c r="M11" s="23" t="str">
        <f t="shared" si="3"/>
        <v>OK</v>
      </c>
    </row>
    <row r="12" spans="2:13">
      <c r="B12" s="73" t="s">
        <v>162</v>
      </c>
      <c r="C12" s="72" t="s">
        <v>163</v>
      </c>
      <c r="D12" s="29">
        <f t="shared" si="0"/>
        <v>5000</v>
      </c>
      <c r="E12" s="41">
        <v>5000</v>
      </c>
      <c r="F12" s="33"/>
      <c r="G12" s="26"/>
      <c r="H12" s="26"/>
      <c r="I12" s="27"/>
      <c r="J12" s="64">
        <f t="shared" si="1"/>
        <v>0</v>
      </c>
      <c r="K12" s="65">
        <f t="shared" si="2"/>
        <v>0</v>
      </c>
      <c r="L12" s="8"/>
      <c r="M12" s="23" t="str">
        <f t="shared" si="3"/>
        <v>OK</v>
      </c>
    </row>
    <row r="13" spans="2:13" ht="45">
      <c r="B13" s="73" t="s">
        <v>164</v>
      </c>
      <c r="C13" s="72" t="s">
        <v>196</v>
      </c>
      <c r="D13" s="29">
        <f t="shared" si="0"/>
        <v>4350</v>
      </c>
      <c r="E13" s="41"/>
      <c r="F13" s="33"/>
      <c r="G13" s="26"/>
      <c r="H13" s="26"/>
      <c r="I13" s="27">
        <v>4350</v>
      </c>
      <c r="J13" s="64">
        <f t="shared" si="1"/>
        <v>0</v>
      </c>
      <c r="K13" s="65">
        <f t="shared" si="2"/>
        <v>4350</v>
      </c>
      <c r="L13" s="8"/>
      <c r="M13" s="23" t="str">
        <f t="shared" si="3"/>
        <v>OK</v>
      </c>
    </row>
    <row r="14" spans="2:13">
      <c r="B14" s="73" t="s">
        <v>153</v>
      </c>
      <c r="C14" s="72" t="s">
        <v>197</v>
      </c>
      <c r="D14" s="29">
        <f t="shared" si="0"/>
        <v>11000</v>
      </c>
      <c r="E14" s="41">
        <v>11000</v>
      </c>
      <c r="F14" s="33"/>
      <c r="G14" s="26"/>
      <c r="H14" s="26"/>
      <c r="I14" s="27"/>
      <c r="J14" s="64">
        <f t="shared" si="1"/>
        <v>0</v>
      </c>
      <c r="K14" s="65">
        <f t="shared" si="2"/>
        <v>0</v>
      </c>
      <c r="L14" s="8"/>
      <c r="M14" s="23" t="str">
        <f t="shared" si="3"/>
        <v>OK</v>
      </c>
    </row>
    <row r="15" spans="2:13" ht="30">
      <c r="B15" s="73"/>
      <c r="C15" s="72" t="s">
        <v>199</v>
      </c>
      <c r="D15" s="29">
        <f t="shared" si="0"/>
        <v>10000</v>
      </c>
      <c r="E15" s="41"/>
      <c r="F15" s="33"/>
      <c r="G15" s="26">
        <v>10000</v>
      </c>
      <c r="H15" s="26"/>
      <c r="I15" s="27"/>
      <c r="J15" s="64">
        <f t="shared" si="1"/>
        <v>0</v>
      </c>
      <c r="K15" s="65">
        <f t="shared" si="2"/>
        <v>10000</v>
      </c>
      <c r="L15" s="8"/>
      <c r="M15" s="23" t="str">
        <f t="shared" si="3"/>
        <v>OK</v>
      </c>
    </row>
    <row r="16" spans="2:13">
      <c r="B16" s="73" t="s">
        <v>165</v>
      </c>
      <c r="C16" s="72" t="s">
        <v>150</v>
      </c>
      <c r="D16" s="29">
        <f t="shared" si="0"/>
        <v>80000</v>
      </c>
      <c r="E16" s="41">
        <v>40000</v>
      </c>
      <c r="F16" s="33">
        <v>40000</v>
      </c>
      <c r="G16" s="26"/>
      <c r="H16" s="26"/>
      <c r="I16" s="27"/>
      <c r="J16" s="64">
        <f t="shared" si="1"/>
        <v>40000</v>
      </c>
      <c r="K16" s="65">
        <f t="shared" si="2"/>
        <v>0</v>
      </c>
      <c r="L16" s="8"/>
      <c r="M16" s="23" t="str">
        <f t="shared" si="3"/>
        <v>OK</v>
      </c>
    </row>
    <row r="17" spans="2:13">
      <c r="B17" s="73"/>
      <c r="C17" s="72" t="s">
        <v>166</v>
      </c>
      <c r="D17" s="29">
        <f t="shared" si="0"/>
        <v>110000</v>
      </c>
      <c r="E17" s="41">
        <v>60000</v>
      </c>
      <c r="F17" s="33">
        <v>40000</v>
      </c>
      <c r="G17" s="26">
        <v>10000</v>
      </c>
      <c r="H17" s="26"/>
      <c r="I17" s="27"/>
      <c r="J17" s="64">
        <f t="shared" si="1"/>
        <v>40000</v>
      </c>
      <c r="K17" s="65">
        <f t="shared" si="2"/>
        <v>10000</v>
      </c>
      <c r="L17" s="8"/>
      <c r="M17" s="23" t="str">
        <f t="shared" si="3"/>
        <v>OK</v>
      </c>
    </row>
    <row r="18" spans="2:13" ht="30">
      <c r="B18" s="73" t="s">
        <v>167</v>
      </c>
      <c r="C18" s="72" t="s">
        <v>198</v>
      </c>
      <c r="D18" s="29">
        <f t="shared" si="0"/>
        <v>3500</v>
      </c>
      <c r="E18" s="41">
        <v>1000</v>
      </c>
      <c r="F18" s="33">
        <v>1000</v>
      </c>
      <c r="G18" s="26">
        <v>1500</v>
      </c>
      <c r="H18" s="26"/>
      <c r="I18" s="27"/>
      <c r="J18" s="64">
        <f t="shared" si="1"/>
        <v>1000</v>
      </c>
      <c r="K18" s="65">
        <f t="shared" si="2"/>
        <v>1500</v>
      </c>
      <c r="L18" s="8"/>
      <c r="M18" s="23" t="str">
        <f t="shared" si="3"/>
        <v>OK</v>
      </c>
    </row>
    <row r="19" spans="2:13" ht="15.75" thickBot="1">
      <c r="B19" s="73" t="s">
        <v>168</v>
      </c>
      <c r="C19" s="74" t="s">
        <v>169</v>
      </c>
      <c r="D19" s="30">
        <f t="shared" si="0"/>
        <v>1000</v>
      </c>
      <c r="E19" s="41"/>
      <c r="F19" s="33"/>
      <c r="G19" s="26">
        <v>1000</v>
      </c>
      <c r="H19" s="26"/>
      <c r="I19" s="27"/>
      <c r="J19" s="64">
        <f t="shared" si="1"/>
        <v>0</v>
      </c>
      <c r="K19" s="65">
        <f t="shared" si="2"/>
        <v>1000</v>
      </c>
      <c r="L19" s="8"/>
      <c r="M19" s="23" t="str">
        <f t="shared" si="3"/>
        <v>OK</v>
      </c>
    </row>
    <row r="20" spans="2:13" ht="15.75" thickBot="1">
      <c r="B20" s="174" t="s">
        <v>55</v>
      </c>
      <c r="C20" s="175"/>
      <c r="D20" s="31">
        <f>SUM(D6:D19)</f>
        <v>334950</v>
      </c>
      <c r="E20" s="53">
        <f>ROUND(SUM(E6:E19),0)</f>
        <v>166600</v>
      </c>
      <c r="F20" s="54">
        <f t="shared" ref="F20:K20" si="4">ROUND(SUM(F6:F19),0)</f>
        <v>104000</v>
      </c>
      <c r="G20" s="55">
        <f t="shared" si="4"/>
        <v>42500</v>
      </c>
      <c r="H20" s="55">
        <f t="shared" si="4"/>
        <v>0</v>
      </c>
      <c r="I20" s="56">
        <f t="shared" si="4"/>
        <v>21850</v>
      </c>
      <c r="J20" s="36">
        <f t="shared" si="4"/>
        <v>104000</v>
      </c>
      <c r="K20" s="37">
        <f t="shared" si="4"/>
        <v>64350</v>
      </c>
      <c r="L20" s="8"/>
      <c r="M20" s="23" t="str">
        <f t="shared" si="3"/>
        <v>OK</v>
      </c>
    </row>
    <row r="21" spans="2:13" ht="15.75" thickBot="1">
      <c r="B21" s="174" t="s">
        <v>50</v>
      </c>
      <c r="C21" s="175"/>
      <c r="D21" s="49">
        <v>1</v>
      </c>
      <c r="E21" s="57">
        <f>E20/$D$20</f>
        <v>0.49738766980146293</v>
      </c>
      <c r="F21" s="58">
        <f t="shared" ref="F21:K21" si="5">F20/$D$20</f>
        <v>0.31049410359755186</v>
      </c>
      <c r="G21" s="59">
        <f t="shared" si="5"/>
        <v>0.12688460964323034</v>
      </c>
      <c r="H21" s="59">
        <f>H20/$D$20</f>
        <v>0</v>
      </c>
      <c r="I21" s="60">
        <f>I20/$D$20</f>
        <v>6.5233616957754884E-2</v>
      </c>
      <c r="J21" s="38">
        <f t="shared" si="5"/>
        <v>0.31049410359755186</v>
      </c>
      <c r="K21" s="39">
        <f t="shared" si="5"/>
        <v>0.19211822660098521</v>
      </c>
      <c r="L21" s="8"/>
      <c r="M21" s="22"/>
    </row>
    <row r="22" spans="2:13">
      <c r="B22" s="8"/>
      <c r="C22" s="8"/>
      <c r="D22" s="8"/>
      <c r="E22" s="8"/>
      <c r="F22" s="8"/>
      <c r="G22" s="8"/>
      <c r="H22" s="8"/>
      <c r="I22" s="8"/>
      <c r="J22" s="8"/>
      <c r="K22" s="8"/>
      <c r="L22" s="8"/>
      <c r="M22" s="8"/>
    </row>
    <row r="23" spans="2:13">
      <c r="B23" s="8"/>
      <c r="C23" s="8"/>
      <c r="D23" s="8"/>
      <c r="E23" s="8"/>
      <c r="F23" s="8"/>
      <c r="G23" s="8"/>
      <c r="H23" s="8"/>
      <c r="I23" s="8"/>
      <c r="J23" s="8"/>
      <c r="K23" s="8"/>
      <c r="L23" s="8"/>
      <c r="M23" s="8"/>
    </row>
    <row r="24" spans="2:13">
      <c r="B24" s="169" t="s">
        <v>54</v>
      </c>
      <c r="C24" s="169"/>
      <c r="D24" s="169"/>
      <c r="E24" s="169"/>
      <c r="F24" s="169"/>
      <c r="G24" s="169"/>
      <c r="H24" s="66"/>
      <c r="I24" s="66"/>
      <c r="J24" s="66"/>
      <c r="K24" s="66"/>
      <c r="L24" s="8"/>
      <c r="M24" s="8"/>
    </row>
    <row r="25" spans="2:13" ht="15.75" customHeight="1">
      <c r="B25" s="168" t="s">
        <v>102</v>
      </c>
      <c r="C25" s="168"/>
      <c r="D25" s="168"/>
      <c r="E25" s="168"/>
      <c r="F25" s="168"/>
      <c r="G25" s="42" t="str">
        <f>IF(E20&gt;=100000,"OK","ERROR")</f>
        <v>OK</v>
      </c>
      <c r="H25" s="66"/>
      <c r="I25" s="66"/>
      <c r="J25" s="66"/>
      <c r="K25" s="66"/>
      <c r="L25" s="8"/>
      <c r="M25" s="8"/>
    </row>
    <row r="26" spans="2:13" ht="15.75" customHeight="1">
      <c r="B26" s="168" t="s">
        <v>103</v>
      </c>
      <c r="C26" s="168"/>
      <c r="D26" s="168"/>
      <c r="E26" s="168"/>
      <c r="F26" s="168"/>
      <c r="G26" s="42" t="str">
        <f>IF(E20&lt;=250000,"OK","ERROR")</f>
        <v>OK</v>
      </c>
      <c r="H26" s="66"/>
      <c r="I26" s="66"/>
      <c r="J26" s="66"/>
      <c r="K26" s="66"/>
      <c r="L26" s="8"/>
      <c r="M26" s="8"/>
    </row>
    <row r="27" spans="2:13" ht="15.75" customHeight="1">
      <c r="B27" s="168" t="s">
        <v>75</v>
      </c>
      <c r="C27" s="168"/>
      <c r="D27" s="168"/>
      <c r="E27" s="168"/>
      <c r="F27" s="168"/>
      <c r="G27" s="42" t="str">
        <f>IF(E20&lt;=(D20/2),"OK","ERROR")</f>
        <v>OK</v>
      </c>
      <c r="H27" s="66"/>
      <c r="I27" s="66"/>
      <c r="J27" s="66"/>
      <c r="K27" s="66"/>
      <c r="L27" s="8"/>
      <c r="M27" s="8"/>
    </row>
    <row r="28" spans="2:13" ht="15.75" customHeight="1">
      <c r="B28" s="168" t="s">
        <v>97</v>
      </c>
      <c r="C28" s="168"/>
      <c r="D28" s="168"/>
      <c r="E28" s="168"/>
      <c r="F28" s="168"/>
      <c r="G28" s="42" t="str">
        <f>IF(K20&lt;=(E20*0.4),"OK","ERROR")</f>
        <v>OK</v>
      </c>
      <c r="H28" s="66"/>
      <c r="I28" s="66"/>
      <c r="J28" s="66"/>
      <c r="K28" s="66"/>
      <c r="L28" s="8"/>
      <c r="M28" s="8"/>
    </row>
    <row r="29" spans="2:13" s="8" customFormat="1"/>
    <row r="30" spans="2:13" s="8" customFormat="1">
      <c r="I30" s="67"/>
    </row>
    <row r="31" spans="2:13" s="8" customFormat="1">
      <c r="G31" s="42"/>
    </row>
    <row r="32" spans="2:13" s="8" customFormat="1"/>
    <row r="33" spans="2:2" s="8" customFormat="1"/>
    <row r="34" spans="2:2" s="8" customFormat="1">
      <c r="B34" s="68"/>
    </row>
    <row r="35" spans="2:2" s="8" customFormat="1">
      <c r="B35" s="69"/>
    </row>
    <row r="36" spans="2:2" s="8" customFormat="1">
      <c r="B36" s="68"/>
    </row>
    <row r="37" spans="2:2" s="8" customFormat="1">
      <c r="B37" s="70"/>
    </row>
    <row r="38" spans="2:2" s="8" customFormat="1"/>
    <row r="39" spans="2:2" s="8" customFormat="1"/>
    <row r="40" spans="2:2" s="8" customFormat="1">
      <c r="B40" s="71"/>
    </row>
    <row r="41" spans="2:2" s="8" customFormat="1"/>
    <row r="42" spans="2:2" s="8" customFormat="1"/>
    <row r="43" spans="2:2" s="8" customFormat="1"/>
    <row r="44" spans="2:2" s="8" customFormat="1"/>
    <row r="45" spans="2:2" s="8" customFormat="1"/>
    <row r="46" spans="2:2" s="8" customFormat="1"/>
    <row r="47" spans="2:2" s="8" customFormat="1"/>
    <row r="48" spans="2:2"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1" s="8" customFormat="1"/>
    <row r="402" s="8" customFormat="1"/>
    <row r="403" s="8" customFormat="1"/>
    <row r="404" s="8" customFormat="1"/>
    <row r="405" s="8" customFormat="1"/>
    <row r="406" s="8" customFormat="1"/>
    <row r="407" s="8" customFormat="1"/>
    <row r="408" s="8" customFormat="1"/>
    <row r="409" s="8" customFormat="1"/>
    <row r="410" s="8" customFormat="1"/>
    <row r="411" s="8" customFormat="1"/>
    <row r="412" s="8" customFormat="1"/>
    <row r="413" s="8" customFormat="1"/>
    <row r="414" s="8" customFormat="1"/>
    <row r="415" s="8" customFormat="1"/>
    <row r="416" s="8" customFormat="1"/>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row r="429" s="8" customFormat="1"/>
    <row r="430" s="8" customFormat="1"/>
    <row r="431" s="8" customFormat="1"/>
    <row r="432" s="8" customFormat="1"/>
    <row r="433" s="8" customFormat="1"/>
    <row r="434" s="8" customFormat="1"/>
    <row r="435" s="8" customFormat="1"/>
    <row r="436" s="8" customFormat="1"/>
    <row r="437" s="8" customFormat="1"/>
    <row r="438" s="8" customFormat="1"/>
    <row r="439" s="8" customFormat="1"/>
    <row r="440" s="8" customFormat="1"/>
    <row r="441" s="8" customFormat="1"/>
    <row r="442" s="8" customFormat="1"/>
    <row r="443" s="8" customFormat="1"/>
    <row r="444" s="8" customFormat="1"/>
    <row r="445" s="8" customFormat="1"/>
    <row r="446" s="8" customFormat="1"/>
    <row r="447" s="8" customFormat="1"/>
    <row r="448" s="8" customFormat="1"/>
    <row r="449" s="8" customFormat="1"/>
    <row r="450" s="8" customFormat="1"/>
    <row r="451" s="8" customFormat="1"/>
    <row r="452" s="8" customFormat="1"/>
    <row r="453" s="8" customFormat="1"/>
    <row r="454" s="8" customFormat="1"/>
    <row r="455" s="8" customFormat="1"/>
    <row r="456" s="8" customFormat="1"/>
    <row r="457" s="8" customFormat="1"/>
    <row r="458" s="8" customFormat="1"/>
    <row r="459" s="8" customFormat="1"/>
    <row r="460" s="8" customFormat="1"/>
    <row r="461" s="8" customFormat="1"/>
    <row r="462" s="8" customFormat="1"/>
    <row r="463" s="8" customFormat="1"/>
    <row r="464" s="8" customFormat="1"/>
    <row r="465" s="8" customFormat="1"/>
    <row r="466" s="8" customFormat="1"/>
    <row r="467" s="8" customFormat="1"/>
    <row r="468" s="8" customFormat="1"/>
    <row r="469" s="8" customFormat="1"/>
    <row r="470" s="8" customFormat="1"/>
    <row r="471" s="8" customFormat="1"/>
    <row r="472" s="8" customFormat="1"/>
    <row r="473" s="8" customFormat="1"/>
    <row r="474" s="8" customFormat="1"/>
    <row r="475" s="8" customFormat="1"/>
    <row r="476" s="8" customFormat="1"/>
    <row r="477" s="8" customFormat="1"/>
    <row r="478" s="8" customFormat="1"/>
    <row r="479" s="8" customFormat="1"/>
    <row r="480" s="8" customFormat="1"/>
    <row r="481" s="8" customFormat="1"/>
    <row r="482" s="8" customFormat="1"/>
    <row r="483" s="8" customFormat="1"/>
    <row r="484" s="8" customFormat="1"/>
    <row r="485" s="8" customFormat="1"/>
    <row r="486" s="8" customFormat="1"/>
    <row r="487" s="8" customFormat="1"/>
    <row r="488" s="8" customFormat="1"/>
    <row r="489" s="8" customFormat="1"/>
    <row r="490" s="8" customFormat="1"/>
    <row r="491" s="8" customFormat="1"/>
    <row r="492" s="8" customFormat="1"/>
    <row r="493" s="8" customFormat="1"/>
    <row r="494" s="8" customFormat="1"/>
    <row r="495" s="8" customFormat="1"/>
    <row r="496" s="8" customFormat="1"/>
    <row r="497" s="8" customFormat="1"/>
    <row r="498" s="8" customFormat="1"/>
    <row r="499" s="8" customFormat="1"/>
    <row r="500" s="8" customFormat="1"/>
    <row r="501" s="8" customFormat="1"/>
    <row r="502" s="8" customFormat="1"/>
    <row r="503" s="8" customFormat="1"/>
    <row r="504" s="8" customFormat="1"/>
    <row r="505" s="8" customFormat="1"/>
    <row r="506" s="8" customFormat="1"/>
    <row r="507" s="8" customFormat="1"/>
    <row r="508" s="8" customFormat="1"/>
    <row r="509" s="8" customFormat="1"/>
    <row r="510" s="8" customFormat="1"/>
    <row r="511" s="8" customFormat="1"/>
    <row r="512" s="8" customFormat="1"/>
    <row r="513" s="8" customFormat="1"/>
    <row r="514" s="8" customFormat="1"/>
    <row r="515" s="8" customFormat="1"/>
    <row r="516" s="8" customFormat="1"/>
    <row r="517" s="8" customFormat="1"/>
    <row r="518" s="8" customFormat="1"/>
    <row r="519" s="8" customFormat="1"/>
    <row r="520" s="8" customFormat="1"/>
    <row r="521" s="8" customFormat="1"/>
    <row r="522" s="8" customFormat="1"/>
    <row r="523" s="8" customFormat="1"/>
    <row r="524" s="8" customFormat="1"/>
    <row r="525" s="8" customFormat="1"/>
    <row r="526" s="8" customFormat="1"/>
    <row r="527" s="8" customFormat="1"/>
    <row r="528" s="8" customFormat="1"/>
    <row r="529" s="8" customFormat="1"/>
    <row r="530" s="8" customFormat="1"/>
    <row r="531" s="8" customFormat="1"/>
    <row r="532" s="8" customFormat="1"/>
    <row r="533" s="8" customFormat="1"/>
    <row r="534" s="8" customFormat="1"/>
    <row r="535" s="8" customFormat="1"/>
    <row r="536" s="8" customFormat="1"/>
    <row r="537" s="8" customFormat="1"/>
    <row r="538" s="8" customFormat="1"/>
    <row r="539" s="8" customFormat="1"/>
    <row r="540" s="8" customFormat="1"/>
    <row r="541" s="8" customFormat="1"/>
    <row r="542" s="8" customFormat="1"/>
    <row r="543" s="8" customFormat="1"/>
    <row r="544" s="8" customFormat="1"/>
    <row r="545" s="8" customFormat="1"/>
    <row r="546" s="8" customFormat="1"/>
    <row r="547" s="8" customFormat="1"/>
    <row r="548" s="8" customFormat="1"/>
    <row r="549" s="8" customFormat="1"/>
    <row r="550" s="8" customFormat="1"/>
    <row r="551" s="8" customFormat="1"/>
    <row r="552" s="8" customFormat="1"/>
    <row r="553" s="8" customFormat="1"/>
    <row r="554" s="8" customFormat="1"/>
    <row r="555" s="8" customFormat="1"/>
    <row r="556" s="8" customFormat="1"/>
    <row r="557" s="8" customFormat="1"/>
    <row r="558" s="8" customFormat="1"/>
    <row r="559" s="8" customFormat="1"/>
    <row r="560" s="8" customFormat="1"/>
    <row r="561" s="8" customFormat="1"/>
    <row r="562" s="8" customFormat="1"/>
    <row r="563" s="8" customFormat="1"/>
    <row r="564" s="8" customFormat="1"/>
    <row r="565" s="8" customFormat="1"/>
    <row r="566" s="8" customFormat="1"/>
    <row r="567" s="8" customFormat="1"/>
    <row r="568" s="8" customFormat="1"/>
    <row r="569" s="8" customFormat="1"/>
    <row r="570" s="8" customFormat="1"/>
    <row r="571" s="8" customFormat="1"/>
    <row r="572" s="8" customFormat="1"/>
    <row r="573" s="8" customFormat="1"/>
    <row r="574" s="8" customFormat="1"/>
    <row r="575" s="8" customFormat="1"/>
    <row r="576" s="8" customFormat="1"/>
    <row r="577" s="8" customFormat="1"/>
    <row r="578" s="8" customFormat="1"/>
    <row r="579" s="8" customFormat="1"/>
    <row r="580" s="8" customFormat="1"/>
    <row r="581" s="8" customFormat="1"/>
    <row r="582" s="8" customFormat="1"/>
    <row r="583" s="8" customFormat="1"/>
    <row r="584" s="8" customFormat="1"/>
    <row r="585" s="8" customFormat="1"/>
    <row r="586" s="8" customFormat="1"/>
    <row r="587" s="8" customFormat="1"/>
    <row r="588" s="8" customFormat="1"/>
    <row r="589" s="8" customFormat="1"/>
    <row r="590" s="8" customFormat="1"/>
    <row r="591" s="8" customFormat="1"/>
    <row r="592" s="8" customFormat="1"/>
    <row r="593" s="8" customFormat="1"/>
    <row r="594" s="8" customFormat="1"/>
    <row r="595" s="8" customFormat="1"/>
    <row r="596" s="8" customFormat="1"/>
    <row r="597" s="8" customFormat="1"/>
    <row r="598" s="8" customFormat="1"/>
    <row r="599" s="8" customFormat="1"/>
    <row r="600" s="8" customFormat="1"/>
    <row r="601" s="8" customFormat="1"/>
    <row r="602" s="8" customFormat="1"/>
    <row r="603" s="8" customFormat="1"/>
    <row r="604" s="8" customFormat="1"/>
    <row r="605" s="8" customFormat="1"/>
    <row r="606" s="8" customFormat="1"/>
    <row r="607" s="8" customFormat="1"/>
    <row r="608" s="8" customFormat="1"/>
    <row r="609" s="8" customFormat="1"/>
    <row r="610" s="8" customFormat="1"/>
    <row r="611" s="8" customFormat="1"/>
    <row r="612" s="8" customFormat="1"/>
    <row r="613" s="8" customFormat="1"/>
    <row r="614" s="8" customFormat="1"/>
    <row r="615" s="8" customFormat="1"/>
    <row r="616" s="8" customFormat="1"/>
    <row r="617" s="8" customFormat="1"/>
    <row r="618" s="8" customFormat="1"/>
    <row r="619" s="8" customFormat="1"/>
    <row r="620" s="8" customFormat="1"/>
    <row r="621" s="8" customFormat="1"/>
    <row r="622" s="8" customFormat="1"/>
    <row r="623" s="8" customFormat="1"/>
    <row r="624" s="8" customFormat="1"/>
    <row r="625" s="8" customFormat="1"/>
    <row r="626" s="8" customFormat="1"/>
    <row r="627" s="8" customFormat="1"/>
    <row r="628" s="8" customFormat="1"/>
    <row r="629" s="8" customFormat="1"/>
    <row r="630" s="8" customFormat="1"/>
    <row r="631" s="8" customFormat="1"/>
    <row r="632" s="8" customFormat="1"/>
    <row r="633" s="8" customFormat="1"/>
    <row r="634" s="8" customFormat="1"/>
    <row r="635" s="8" customFormat="1"/>
    <row r="636" s="8" customFormat="1"/>
    <row r="637" s="8" customFormat="1"/>
    <row r="638" s="8" customFormat="1"/>
    <row r="639" s="8" customFormat="1"/>
    <row r="640" s="8" customFormat="1"/>
    <row r="641" s="8" customFormat="1"/>
    <row r="642" s="8" customFormat="1"/>
    <row r="643" s="8" customFormat="1"/>
    <row r="644" s="8" customFormat="1"/>
    <row r="645" s="8" customFormat="1"/>
    <row r="646" s="8" customFormat="1"/>
    <row r="647" s="8" customFormat="1"/>
    <row r="648" s="8" customFormat="1"/>
    <row r="649" s="8" customFormat="1"/>
    <row r="650" s="8" customFormat="1"/>
    <row r="651" s="8" customFormat="1"/>
    <row r="652" s="8" customFormat="1"/>
    <row r="653" s="8" customFormat="1"/>
    <row r="654" s="8" customFormat="1"/>
    <row r="655" s="8" customFormat="1"/>
    <row r="656" s="8" customFormat="1"/>
    <row r="657" s="8" customFormat="1"/>
    <row r="658" s="8" customFormat="1"/>
    <row r="659" s="8" customFormat="1"/>
    <row r="660" s="8" customFormat="1"/>
    <row r="661" s="8" customFormat="1"/>
    <row r="662" s="8" customFormat="1"/>
    <row r="663" s="8" customFormat="1"/>
    <row r="664" s="8" customFormat="1"/>
    <row r="665" s="8" customFormat="1"/>
    <row r="666" s="8" customFormat="1"/>
    <row r="667" s="8" customFormat="1"/>
    <row r="668" s="8" customFormat="1"/>
    <row r="669" s="8" customFormat="1"/>
    <row r="670" s="8" customFormat="1"/>
    <row r="671" s="8" customFormat="1"/>
    <row r="672" s="8" customFormat="1"/>
    <row r="673" s="8" customFormat="1"/>
    <row r="674" s="8" customFormat="1"/>
    <row r="675" s="8" customFormat="1"/>
    <row r="676" s="8" customFormat="1"/>
    <row r="677" s="8" customFormat="1"/>
    <row r="678" s="8" customFormat="1"/>
    <row r="679" s="8" customFormat="1"/>
    <row r="680" s="8" customFormat="1"/>
    <row r="681" s="8" customFormat="1"/>
    <row r="682" s="8" customFormat="1"/>
    <row r="683" s="8" customFormat="1"/>
    <row r="684" s="8" customFormat="1"/>
    <row r="685" s="8" customFormat="1"/>
    <row r="686" s="8" customFormat="1"/>
  </sheetData>
  <sheetProtection password="C64D" sheet="1" objects="1" scenarios="1"/>
  <mergeCells count="15">
    <mergeCell ref="B2:K2"/>
    <mergeCell ref="H4:I4"/>
    <mergeCell ref="C4:C5"/>
    <mergeCell ref="B20:C20"/>
    <mergeCell ref="B21:C21"/>
    <mergeCell ref="B4:B5"/>
    <mergeCell ref="D4:D5"/>
    <mergeCell ref="E4:E5"/>
    <mergeCell ref="F4:G4"/>
    <mergeCell ref="J4:K4"/>
    <mergeCell ref="B27:F27"/>
    <mergeCell ref="B28:F28"/>
    <mergeCell ref="B25:F25"/>
    <mergeCell ref="B26:F26"/>
    <mergeCell ref="B24:G2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GENERALES'!Print_Area</vt:lpstr>
      <vt:lpstr>'DESCRIPCION INICIATIVA'!Print_Area</vt:lpstr>
      <vt:lpstr>'FINANCIAMIENTO PROYECTO'!Print_Area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Andrea</cp:lastModifiedBy>
  <cp:lastPrinted>2014-10-30T03:03:18Z</cp:lastPrinted>
  <dcterms:created xsi:type="dcterms:W3CDTF">2012-07-06T03:08:38Z</dcterms:created>
  <dcterms:modified xsi:type="dcterms:W3CDTF">2015-01-29T05:33:15Z</dcterms:modified>
</cp:coreProperties>
</file>