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3240" windowHeight="504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K14" i="8"/>
  <c r="J14" i="8"/>
  <c r="K13" i="8"/>
  <c r="J13" i="8"/>
  <c r="K12" i="8"/>
  <c r="J12" i="8"/>
  <c r="K11" i="8"/>
  <c r="J11" i="8"/>
  <c r="D11" i="8" s="1"/>
  <c r="M11" i="8" s="1"/>
  <c r="K10" i="8"/>
  <c r="J10" i="8"/>
  <c r="K9" i="8"/>
  <c r="J9" i="8"/>
  <c r="K8" i="8"/>
  <c r="D8" i="8" s="1"/>
  <c r="M8" i="8" s="1"/>
  <c r="J8" i="8"/>
  <c r="K6" i="8"/>
  <c r="J6" i="8"/>
  <c r="D6" i="8" s="1"/>
  <c r="M6" i="8" s="1"/>
  <c r="K7" i="8"/>
  <c r="J7" i="8"/>
  <c r="D18" i="8" l="1"/>
  <c r="M18" i="8" s="1"/>
  <c r="D15" i="8"/>
  <c r="M15" i="8" s="1"/>
  <c r="D14" i="8"/>
  <c r="M14" i="8" s="1"/>
  <c r="D10" i="8"/>
  <c r="M10" i="8" s="1"/>
  <c r="D9" i="8"/>
  <c r="M9"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<sst xmlns="http://schemas.openxmlformats.org/spreadsheetml/2006/main" count="296" uniqueCount="187">
  <si>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</si>
  <si>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</si>
  <si>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</si>
  <si>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</si>
  <si>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</si>
  <si>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</si>
  <si>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</si>
  <si>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</si>
  <si>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</si>
  <si>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</si>
  <si>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</si>
  <si>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</si>
  <si>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</si>
  <si>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</si>
  <si>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</si>
  <si>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</si>
  <si>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</si>
  <si>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</si>
  <si>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</si>
  <si>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</si>
  <si>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</si>
  <si>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</si>
  <si>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</si>
  <si>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</si>
  <si>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</si>
  <si>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</si>
  <si>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</si>
  <si>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</si>
  <si>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</si>
  <si>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</si>
  <si>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</si>
  <si>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</si>
  <si>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</si>
  <si>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</si>
  <si>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</si>
  <si>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</si>
  <si>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</si>
  <si>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</si>
  <si>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</si>
  <si>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</si>
  <si>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</si>
  <si>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</si>
  <si>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</si>
  <si>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</si>
  <si>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</si>
  <si>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</si>
  <si>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</si>
  <si>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</si>
  <si>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</si>
  <si>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</si>
  <si>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</si>
  <si>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</si>
  <si>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</si>
  <si>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</si>
  <si>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</si>
  <si>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</si>
  <si>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</si>
  <si>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</si>
  <si>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</si>
  <si>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</si>
  <si>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</si>
  <si>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</si>
  <si>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</si>
  <si>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</si>
  <si>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</si>
  <si>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</si>
  <si>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</si>
  <si>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</si>
  <si>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</si>
  <si>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</si>
  <si>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</si>
  <si>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</si>
  <si>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</si>
  <si>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</si>
  <si>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</si>
  <si>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</si>
  <si>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</si>
  <si>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</si>
  <si>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</si>
  <si>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</si>
  <si>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</si>
  <si>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</si>
  <si>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</si>
  <si>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</si>
  <si>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</si>
  <si>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</si>
  <si>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</si>
  <si>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</si>
  <si>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</si>
  <si>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</si>
  <si>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</si>
  <si>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</si>
  <si>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</si>
  <si>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</si>
  <si>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</si>
  <si>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</si>
  <si>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</si>
  <si>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</si>
  <si>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</si>
  <si>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</si>
  <si>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</si>
  <si>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</si>
  <si>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</si>
  <si>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</si>
  <si>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</si>
  <si>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</si>
  <si>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</si>
  <si>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</si>
  <si>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Uso eficiente de energía solar para deshidratado de durazno </t>
  </si>
  <si>
    <t>Bolivia</t>
  </si>
  <si>
    <t>Individual</t>
  </si>
  <si>
    <t>EL proyecto busca mejorar la calidad de vida de familias campesinas de la región de Los Cintis del departamento Chuquisaca, incrementando sus ingresos por la venta de durazno deshidratado mediante secadores solares tipo túnel que permiten un uso más eficiente de la energía solar, limpia y renovable.</t>
  </si>
  <si>
    <t>El mercado principal de la iniciativa son familias campesinas de productores de durazno deshidratado de siete municipios en las provincias Nor y Sud Cinti, del departamento de Chuquisaca Bolivia</t>
  </si>
  <si>
    <t>Las actividades propuestas se encuentran en el marco legal de Bolivia, las herramientas y tecnologías implementadas y desarrolladas serán puestas a disposición de personas/instituciones interesadas</t>
  </si>
  <si>
    <t>Daniel</t>
  </si>
  <si>
    <t>Armijo Serrudo</t>
  </si>
  <si>
    <t>3685826 Pts</t>
  </si>
  <si>
    <t>Licenciado en Ingeniería Agronómica</t>
  </si>
  <si>
    <t>Calle Hoyos N12 (Zona Central), Potosí</t>
  </si>
  <si>
    <t>Potosí</t>
  </si>
  <si>
    <t>Municipio Potosí</t>
  </si>
  <si>
    <t>danysan18@yahoo.es</t>
  </si>
  <si>
    <t>Coordinador</t>
  </si>
  <si>
    <t>Implementó 3 proyectos similares 2010-2014, para fortalecer la cadena del durazno deshidratado en Potosí y Chuquisaca, beneficiando a 500 familias</t>
  </si>
  <si>
    <t xml:space="preserve">Fundación para el Desarrollo Tecnológico y Agropecuario de los Valles </t>
  </si>
  <si>
    <t>Fundación Valles</t>
  </si>
  <si>
    <t>Registro de ONG: 1964</t>
  </si>
  <si>
    <t>21 de febrero de 2000</t>
  </si>
  <si>
    <t>Edgar</t>
  </si>
  <si>
    <t>Guardia Galindo</t>
  </si>
  <si>
    <t>767328 Cb</t>
  </si>
  <si>
    <t>Av. Salamanca N-675 Edificio Sisteco, piso 1</t>
  </si>
  <si>
    <t>Municipio: Cercado - Cochabamba</t>
  </si>
  <si>
    <t>591-4-4525160</t>
  </si>
  <si>
    <t>eguardia@fundacionvalles.org</t>
  </si>
  <si>
    <t>591-4-4115056</t>
  </si>
  <si>
    <t>www.fundacionvalles.org</t>
  </si>
  <si>
    <t>Ejecución de proyectos de uso eficiente de energía desde 2009, implementando más de 1000 deshidratadores solares de frutas para pequeños productores</t>
  </si>
  <si>
    <t>No</t>
  </si>
  <si>
    <t>X</t>
  </si>
  <si>
    <t>La iniciativa se desarrollará en la región de Los Cintis compuesta por las provincias Nor y Sur Cintis del departamento Chuquisaca, Bolivia, comprende siete municipios: Camargo, San Lucas, Incahuasi, Villa Charcas, Villa Abecia, Culpina y Las Carreras,  con una extensión agregada de 13.467 Km2 y una población de 101.678 habitantes (INE 2012). Esta región se caracteriza por tener 100% de población rural, en promedio 86% de la población es pobre y 9% se encuentra en el umbral de pobreza. La  principal actividad económica es la agropecuaria, la región es productora de frutas como el durazno, manzana y otros; sin embargo, la deficiente vinculación vial hace difícil el traslado de fruta a los mercados, siendo la producción de durazno deshidratado la única forma de conservar el producto.</t>
  </si>
  <si>
    <t>La agricultura en las zonas seleccionadas es artesanal. Además de cultivos tradicionales, la región se caracteriza por el cultivo de frutales; sin embargo, la alta dispersión y las deficiencias en la vinculación caminera dificultan el acceso de frutas frescas desde las zonas productoras hacia los mercados. Los productores a través de generaciones han desarrollado tecnologías para el deshidratado artesanal del durazno, las cuales aunque funcionales no garantizan la calidad y sanidad del producto. La implementación de los deshidratadores solares tipo túnel permitirá a los productores reducir los costos de producción del durazno deshidratado al requerir menos mano de obra, incrementar sus ingresos por la mejora en la calidad y sanidad del producto y diversificar la producción.</t>
  </si>
  <si>
    <t>La innovación tecnológica se sustenta en un deshidratador solar tipo túnel, de estructura metálica, agrofilm, malla milimétrica, horcones de madera y esteras de cañahuecas, de fácil construcción y operación. La iniciativa proveerá servicios de asistencia técnica para garantizar el adecuado uso y mantenimiento del deshidratador, la aplicación de buenas prácticas de higiene y el empoderamiento de la mujer. Se contempla el cofinanciamiento del costo del secador en modalidad 42/58 donde el productor aporta el 58%, este modelo favorece la apropiación de los productores. Este diseño de deshidratador y modalidad de trabajo fue validado por la Fundación Valles desde el 2009, con la dotación de más de 1.000 secadores solares tipo túnel en varias regiones del país, logrando un 90% de adopción.</t>
  </si>
  <si>
    <t xml:space="preserve">El proceso de deshidratado del durazno es una práctica ancestral en la que participa toda la familia. Las mujeres y niños participan principalmente en el pelado y secado de la fruta y la clasificación, almacenamiento y comercialización generalmente es realizada por los jefes de familia. Si bien el manejo de secadores solares tipo túnel tiene características similares a las tradicionales, la nueva tecnología permite el uso más eficiente de la energía solar y una mejor adaptación a los cambios climáticos. Entre las principales ventajas del deshidratador solar están: Reducir costos de producción y pérdidas por daño; el deshidratador no requiere mano de obra para atención permanente en épocas de lluvia. Esta mano de obra generalmente es de mujeres y niños/as que en algunos casos deben faltar a clases por atender los secadores tradicionales. El deshidratador, al proteger el producto, reduce las pérdidas por daño. Mejorar la calidad; el producto obtenido con los deshidratadores es de color uniforme y más claro que con el sistema tradicional, características reconocidas por los compradores con un mayor precio de ventas. Mejorar la sanidad del producto; el deshidratador tipo túnel protege el producto contra el polvo y la presencia de insectos. Diversificar la producción: El deshidratador tipo túnel puede ser utilizado para el deshidratado de otras especies de frutas (manzana, pera, uva) y también otros productos agrícolas (maíz, haba, etc.). Mayor capacidad de adaptación a los cambios; debido al efecto del cambio climático, es cada vez más difícil planificar la época de la poda y cosecha del durazno y preparar el proceso de secado en épocas de menor incidencia de lluvias, el deshidratador tipo túnel protege el producto de lluvias repentinas. Las características de la tecnología de deshidratación garantizan el uso eficiente de energía limpia y renovable. </t>
  </si>
  <si>
    <t>En la región de los Cintis, una de las principales actividades agrícolas que tiene potencial de mejorar efectiva y rápidamente los ingresos de la población, es la producción de durazno deshidratado o “pelón”, “moqonchinchi” o “moqola” como se denomina localmente. La producción de pelón es tradicional y extendida en estas regiones, debido a que es prácticamente la única forma de preservar y sacar el producto al mercado desde las aisladas comunidades campesinas. Si bien el conocimiento local sobre la producción de pelón es importante (pues son los principales proveedores del mercado nacional), la actividad poscosecha se desarrolla de manera artesanal y precaria, lo que compromete la inocuidad y calidad del producto y consecuentemente su precio de mercado. El proceso de secado de durazno se realiza inmediatamente después de la cosecha. Los frutos son pelados manualmente y depositados sobre tarimas elevadas hechas con caña hueca. Dependiendo de las condiciones climáticas el producto permanece en las tarimas de 10 a 15 días. Debido a que la época de lluvias coincide con el periodo de cosecha y deshidratación, el producto sufre deterioro, provocando la proliferación de agentes patógenos. En el proceso de deshidratación se ha cuantificado perdidas hasta del 40% del total cosechado. Fundación Valles a través de su Programa Frutas de valles ha conducido en años recientes procesos de investigación participativa, rescatando el saber y prácticas locales para conseguir una tecnología adecuada para la deshidratación de durazno a escala familiar. Esta herramienta ha sido diseñada para garantizar un producto inocuo, libre de contaminación y de calidad homogénea. Los productores han encontrado que esta tecnología se ajusta  a sus actuales requerimientos, usos y costumbres.  Proveedores locales se han especializado en la fabricación y distribución de los deshidratadores tipo túnel, los insumos para su fabricación y/o reparación están disponibles en el mercado.</t>
  </si>
  <si>
    <t>Por su diseño, el deshidratador ofrece las siguientes ventajas comparativas respecto a las esteras tradicionales: mejora la calidad e inocuidad del producto final, preserva de mejor forma las características organolépticas (sabor, color, olor y textura), disminuye la fatiga en las labores de atención del proceso de secado en esteras, reduce drásticamente las pérdidas de poscosecha debidas al ataque de pájaros, insectos, roedores y factores climáticos como lluvias que comprometen la calidad y estabilidad del producto, facilita la actividad del productor dándole mayor tiempo para atención a otras labores, evita la necesidad de comprar o buscar materiales cada año para cambiar, como el caso de los largueros, cañahueca y/o plástico. Una ventaja adicional constituye el hecho de que los compradores, en reconocimiento a la mejor calidad del producto obtenido con los secadores tipo túnel, han ofertado un precio mayor según la calidad lo que demuestra el potencial del uso de la tecnología.</t>
  </si>
  <si>
    <t>En Bolivia, el durazno deshidratado se emplea en la preparación de una bebida de consumo masivo denominada “moq’ochinchi”. En la campaña agrícola 2012-2013, 464 Tn fueron comercializadas con un valor de USD1.400.000. Estas cifras muestran el potencial del producto en el mercado nacional. El crecimiento del negocio en la misma campaña por efecto del Proyecto superó el 35%. Las acciones de comercialización estarán concentradas en  fortalecer el sistema de mercado doméstico.  El flujo del negocio inicia con el productor quien elabora el durazno deshidratado que generalmente es comercializado en finca, los rescatistas acuden a las fincas y proponen el precio  según la calidad. Producto con alto pardeamiento enzimático tiene precio menor en 50 al 75%. Algunos productores y rescatistas llevan su producto a ferias regionales y/o nacionales, donde es comprado por mayoristas y distribuido a todo el país, comerciantes minoristas son los encargados de que el producto llegue al consumidor final.</t>
  </si>
  <si>
    <t>Durante la última década, se han  promulgado normas nacionales dirigidas a promover y fomentar el desarrollo productivo agropecuario con énfasis en el área rural, fortaleciendo cadenas productivas de acuerdo a potencialidades de cada región, para lograr la soberanía, seguridad alimentaria y mejorar la calidad de vida de las familias bolivianas. Así lo corrobora la Nueva Constitución Política del Estado y la promulgación de leyes marco, como la de autonomías y descentralización, de revolución productiva y agropecuaria, de la Madre Tierra y desarrollo integral, de OECA, OECOM y agricultura familiar y el Plan Nacional de Desarrollo. La iniciativa, en alineación con las políticas públicas, fortalece la cadena productiva del durazno deshidratado, con modernización de la producción, uso eficiente de energías limpias y renovables, incremento de la producción, empoderamiento de la mujer y generación de ingresos económicos para una mejor calidad de vida de las familias de productores.</t>
  </si>
  <si>
    <t>La implementación del deshidratador solar tipo túnel no supone la destrucción de ningún tipo de recurso natural, siendo que su principal fuente de energía es la radiación solar, la adopción de este tipo de tecnología significa el uso de energías renovables, limpias y amigables con el ambiente. El diseño del deshidratador solar tipo túnel aporta a la resiliencia comunitaria, pues funciona como un excelente mecanismo de adaptación al cambio climático. La cubierta de agrofilm proporciona protección durante el secado del producto en época de lluvia, reduciendo los riesgos de daños y pérdidas por efecto del cambio climático que en la región se presentan en forma de lluvias continuas y prolongadas. Esta protección mantiene el producto libre de insectos y animales que en el sistema tradicional provocan perdidas y menor calidad del durazno deshidratado. La posibilidad de obtener un producto limpio, de color uniforme y libre de patógenos asegura la inocuidad del producto tanto para el consumo de la familia, como para la venta. El proyecto promoverá, adicionalmente, la adecuada disposición y/o aprovechamiento de los residuos sólidos resultantes del proceso de pelado del durazno.</t>
  </si>
  <si>
    <t>El impacto socioeconómico se respalda en el incremento de ingresos debido a: la reducción de pérdidas, reducción de costos de mano de obra, el mejoramiento del conocimiento en el secado del durazno y principalmente la mejora de la calidad del moq’ochinchi. Este último factor influye en el precio de venta. La adquisición del deshidratador será financiada por: AEA 42% y 58%recursos del productor (47% efectivo y 11% especie). El aporte en especie incluye la mano de obra para el armado del deshidratador, callapos, cañahuecas y otros materiales locales. El costo total del secador es de  USD 647, monto que equivale a 4 o 5 quintales de durazno deshidratado (en promedio un pequeño productor obtiene al año entre 10 a 15 qq). El deshidratador tipo túnel tiene una vida útil calculada de cinco años, después de los cuales se deberá reemplazar la cubierta de agrofilm. La iniciativa fortalecerá las capacidades de los proveedores para que a la finalización del proyecto puedan atender la demanda de los productores y realizará acciones de sensibilización con autoridades municipales para que a futuro financien la implementación de proyectos similares. El proyecto espera lograr un incremento de ingresos por concepto de venta de durazno deshidratado en los secadores tipo túnel de al menos 20% e incrementar los volúmenes comercializados de durazno deshidratado de calidad en 30%.</t>
  </si>
  <si>
    <t>Baja producción de durazno por efectos climáticos adversos</t>
  </si>
  <si>
    <t>Ninguna</t>
  </si>
  <si>
    <t>Incremento del costo de materiales de construcción de deshidratadores</t>
  </si>
  <si>
    <t>Se ha previsto en el presupuesto un alza de precios  de materiales de construcción  en relación con experiencias anteriores</t>
  </si>
  <si>
    <t>Falta de proveedores de deshidratadores y repuestos</t>
  </si>
  <si>
    <t>De ser posible se obtendrán los deshidratadores de dos o más proveedores, se contactará a los productores con casas de repuestos</t>
  </si>
  <si>
    <t>Conflictos sociales evitan el acceso del equipo técnico a las áreas geográficas de acción</t>
  </si>
  <si>
    <t>Coordinar actividades con autoridades locales y sindicales.</t>
  </si>
  <si>
    <t>Personal</t>
  </si>
  <si>
    <t>1 coordinador, 1 tecnico, 1 asistente administrativo (tiempo completo), seguimietno y supervision, tecnico informatico (parcial)</t>
  </si>
  <si>
    <t>Consultorias, asesorias y similares</t>
  </si>
  <si>
    <t>Compra de deshidratadores solares</t>
  </si>
  <si>
    <t>Alimentos y bebidas</t>
  </si>
  <si>
    <t>Refrigerios para talleres de capacitación</t>
  </si>
  <si>
    <t>Alquileres</t>
  </si>
  <si>
    <t>Alquiler de oficina y equipos de computación e impresora</t>
  </si>
  <si>
    <t>Gastos bancarios</t>
  </si>
  <si>
    <t>Gastos Bancarios</t>
  </si>
  <si>
    <t>Mantenimiento</t>
  </si>
  <si>
    <t>Mantenimiento de equipos de computación e impresora</t>
  </si>
  <si>
    <t>Materiales y útiles de oficina</t>
  </si>
  <si>
    <t>Papeleria y material de escritorio</t>
  </si>
  <si>
    <t xml:space="preserve">Materiales e insumos </t>
  </si>
  <si>
    <t>Material de capacitación y fichas técnicas</t>
  </si>
  <si>
    <t>Viajes</t>
  </si>
  <si>
    <t>Muebles de oficina</t>
  </si>
  <si>
    <t>Otros Gastos</t>
  </si>
  <si>
    <t>Movilidades locales, comunicaciones y fotocopias</t>
  </si>
  <si>
    <t>Serivios</t>
  </si>
  <si>
    <t>Servicios (luz, agua, teléfono)</t>
  </si>
  <si>
    <t>De acuerdo a resultados obtenidos en un proyecto anterior, para una producción de 1.840kg el costo de producción en el secador tradicional es de Bs6.823,00, mientras que con el deshidratador tipo túnel el costo es de Bs6.998,90. El costo unitario por kilogramo es de 14,83Bs/Kg para el sistema tradicional y de 15,22Bs/Kg para el deshidratador, el mayor costo se debe a que en el análisis se ha incluido el costo del secador, después del cuarto año este costo será cero; sin embargo, por la reducción de pérdidas se tiene un ingreso total de Bs8.795,20 y Bs9.894,60 sin y con proyecto respectivamente. Considerando un mismo precio de venta, la utilidad obtenida resultante es de Bs1.972,20 que representa  el 29,91% sin proyecto y de Bs2.896,70 que es una utilidad del 41,37% con la utilización del secador tipo túnel, la relación beneficio - costo es de 1,29 sin proyecto y 1,41 con proyecto. La Fundación Valles ha implementado varios proyectos similares con diferentes estrategias de subvención, iniciando con la modalidad del 100% de subvención, una segunda etapa con 50% de subvención y 50% de aporte del productor. El aporte de contraparte mejoró la participación de los productores en la adecuada implementación de los deshidratadores. En la presente iniciativa se pretende que el productor aporte el 58 % del costo del deshidratador, este incremento permitirá asegurar un proceso de graduación y sostenibilidad económica para la implementación de los deshidratadores tipo túnel.  El proyecto será financiado por dos actores principales: a) AEA que aportara USD 159.300 y  b) Fundación Valles y los productores de durazno deshidratado aportarán USD 166.030, lo que hace un total de USD 325.330. En proporciones se tiene AEA 49%, Fundación Valles y productores 51% (41% en efectivo y 10% en especie). El aporte de AEA será destinado principalmente al financiamiento del 42% del costo de los deshidratadores solares, costos operacionales  y personal encargado de brindar la asistencia técnica y administración de los recursos de la iniciativa, elaboración y adquisición de material de capacitación y gastos de movilización del personal. El aporte de los beneficiarios será en dos modalidades: la primera, en efectivo, 41% cubrirá parcialmente el costo de los deshidratadores solares y gastos operativos que los recursos de la AEA no contemplen. La segunda, en especie, 10% destinada a complementar el costo de la construcción de los deshidratadores con el material local necesario, (callapos, esteras), mano de obra y otros. El aporte de Fundación Valles estará destinado a gastos operativos, alquiler de oficina, alquiler de equipos de computación, dotación de uno de los dos vehículos asignados al proyecto, asesoramiento técnico, actividades de supervisión, monitoreo y evaluación, asistencia técnica informática y otros gastos de la iniciativa.</t>
  </si>
  <si>
    <t>La región de Los Cintis del departamento de Chuquisaca se caracteriza por ser una de las mayores proveedoras de “moq’ochinchi” para el  país. Negocio en constante crecimiento ya que el consumo del refresco de moq’ochinchi está muy arraigado en todos los estratos sociales de Bolivia. La tecnología del deshidratado de durazno ha sido transferida de generación a generación e involucra a todos los miembros del hogar. La introducción del deshidratador tipo túnel no solamente respeta la cultura y tradiciones locales, sino que incorpora en el proceso conceptos de uso eficiente de energía renovable, normas de higiene, reducción de pérdidas por efecto de lluvias e insectos y menor requerimiento de mano de obra. Adicionalmente, el uso del deshidratador tipo túnel por su fácil manejo permite la incorporación de adultos mayores en actividades productivas. La iniciativa pretende empoderar a la mujer en el manejo de los deshidratadores y en la toma de decisiones sobre las actividades económicas y productivas del hogar. Se pretende que al menos el 50% de los beneficiarios sean mujeres y que tanto varones como mujeres de las 380 familias participantes asistan a eventos de capacitación sobre equidad de género y valoración del rol de la mujer en la economía del hogar. Experiencias anteriores han mostrado altos los niveles de incorporación del deshidratador tipo túnel en el proceso de secado, la presente iniciativa pretende lograr al menos 90% de adopción.</t>
  </si>
  <si>
    <t>Mejorar los medios de vida de familias campesinas de Los Cintis del departamento de Chuquisaca en Bolivia, una de las regiones de mayor incidencia de pobreza, inseguridad alimentaria y desigualdad de género, mediante el incremento de ingresos de 380 familias de productores de durazno deshidratado a través del uso eficiente de la energía  solar aplicada en los deshidratadores solares tipo túnel desarrollado en más de cinco años de investigación participativa y validación por la Fundación Valles. Mejoramiento de la calidad del producto y las capacidades de comercialización de los productores, a través de la aplicación de normas de higiene, técnicas de selección y clasificación del producto y mejores estrategias de negociación. Reducción de las desigualdades de género, promoviendo el empoderamiento de mujeres del área rural, brindando mayor acceso a oportunidades de generación de ingresos y acceso a mercados, buscando mayor participación de las mujeres en emprendimientos económicos.</t>
  </si>
  <si>
    <t>La iniciativa pretende beneficiar a 380 familias de productores, las actividades serán las siguientes: Promoción de los deshidratadores tipo túnel, en reuniones de las comunidades se difundirán las condiciones para participar en la iniciativa, aspectos tales como las ventajas comparativas y la modalidad de cofinanciamiento. Se realizará un levantamiento de demanda de secadores, priorizando aquellas familias cuyo jefe de hogar sea mujer, se prevé que el 50% de los beneficiarios sean mujeres. La implementación de secadores se realizará una vez que los productores confirmen su compromiso de aceptación y realicen el pago de la contraparte. La implementación estará acompañada de asistencia y capacitación en armado y manejo de los secadores por parte del equipo técnico.  Se realizaran capacitaciones para la implementación de Buenas Prácticas de Higiene y Buenas Prácticas de Manufactura con apoyo del Manual de Buenas Prácticas de Elaboración del mock’ochinchi. Se capacitará en determinación del punto óptimo de cosecha, deshidratación, normas de calidad para productos desecados emitidos por IBNORCA, selección, almacenamiento y comercialización del durazno deshidratado. Para familias de productores que no cuenten con recursos para el aporte de contraparte, se facilitará el acceso a créditos agrícolas mediante el Proyecto de Acceso a Mercados Rurales financiado por la Cooperación Suiza y cofacilitado por Fundación Valles. Según un estudio realizado por Fundación Valles, en la región de los Cintis existen al menos 6.000 familias dedicadas a la producción de durazno deshidratado(15.000 a nivel nacional). A largo plazo, luego de finalizada la iniciativa se espera que muchos de ellos puedan replicar la implementación de los secadores solares tipo túnel. Fundación Valles fortalecerá las capacidades de los proveedores para que puedan asegurar la sostenibilidad del servicio de provisión de deshidratadores solares y asistencia técnica a mediano y largo plazo.</t>
  </si>
  <si>
    <t xml:space="preserve">Informe final de consultoría (2009) denominada “Implementación de deshidratadores solares para productores de durazno en las comunidades de Paicho y Tomayapo del Municipio El Puente del Departamento de Tarija”.
Informe final del proyecto “Apoyo al agronegocio de durazno deshidratado de pequeños productores de los valles de altura de Chuquisaca y Tarija” (2010-2011)ejecutado por la Fundación Valles.
Informe final de proyecto “Escalamiento de la oferta de durazno deshidratado para mercados interno y de exportación en los valles de altura de Chuquisaca, Potosí y Tarija” (2011-2012).
Informe Final proyecto "Mejora de la Seguridad Alimentaria y la Igualdad de Género, mediante el Fortalecimiento de la Cadena del Durazno Deshidratado en Potosí y Chuquisaca" (2013-2014) </t>
  </si>
  <si>
    <r>
      <t>La Acción se articula con la Ley N</t>
    </r>
    <r>
      <rPr>
        <vertAlign val="superscript"/>
        <sz val="11"/>
        <color rgb="FF000000"/>
        <rFont val="Arial Narrow"/>
        <family val="2"/>
      </rPr>
      <t>o</t>
    </r>
    <r>
      <rPr>
        <sz val="11"/>
        <color rgb="FF000000"/>
        <rFont val="Arial Narrow"/>
        <family val="2"/>
      </rPr>
      <t xml:space="preserve"> 144 de Revolución Productiva, fortalecerá las capacidades orgánicas, productivas, de transformación, comercialización y financiamiento de las comunidades indígena originario campesinas, desde un enfoque intercultural que recupere saberes, prácticas y conocimientos ancestrales, fomento a la producción, acopio, reserva, transformación e industrialización.  La Iniciativa armonizará con la Ley marco de la madre tierra y desarrollo integral para Vivir Bien y la Ley 71. Contribuirá a la operativización de la Ley 338 de OECA y OECOM, en el crecimiento de emprendimientos liderados por organizaciones económicas.</t>
    </r>
  </si>
  <si>
    <t xml:space="preserve">Datos proporcionados por la Asociación Federativa Integral de Productores Agropecuarios de Los Cintis (AFIPAC). Camargo - Chuquisaca - Bolivia
Datos sobre proyecciones del negocio del durazno deshidratado: 
Gobierno Municipal de Camargo (2012), Plan de Desarrollo Municipal de Camargo, 2012 – 2017. Chuquisaca - Bolivia.
Gobierno Municipal de Culpina (2008), Plan de Desarrollo Municipal de Culpina, 2008 – 2012. Chuquisaca - Bolivia.
Gobierno Municipal de Incahuasi (2004), Plan de Desarrollo Municipal de Incahuasi, 2004 – 2009. Chuquisaca - Bolivia.
Gobierno Municipal de Las Carreras (2000), Plan de Desarrollo Municipal de Las Carreras, 2000 – 2004. Chuquisaca - Bolivia.
Gobierno Municipal de San Lucas (1999), Plan de Desarrollo Municipal de San Lucas, 2008 – 2012. Chuquisaca - Bolivia.
Gobierno Municipal de Villa Abecia (1999), Plan de Desarrollo Municipal de Villa Abecia, 2013 – 2017. Chuquisaca - Bolivia.
Censo Nacional de Población y Vivienda (2012), La Paz - Bolivia.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</si>
</sst>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8"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0"/>
      <name val="Arial"/>
      <family val="2"/>
    </font>
    <font>
      <sz val="12"/>
      <color theme="1"/>
      <name val="Calibri"/>
      <family val="2"/>
      <scheme val="minor"/>
    </font>
    <font>
      <sz val="14"/>
      <color theme="1"/>
      <name val="Calibri"/>
      <family val="2"/>
      <scheme val="minor"/>
    </font>
    <font>
      <sz val="16"/>
      <color theme="1"/>
      <name val="Calibri"/>
      <family val="2"/>
      <scheme val="minor"/>
    </font>
    <font>
      <sz val="11"/>
      <color rgb="FF000000"/>
      <name val="Arial Narrow"/>
      <family val="2"/>
    </font>
    <font>
      <vertAlign val="superscript"/>
      <sz val="11"/>
      <color rgb="FF000000"/>
      <name val="Arial Narrow"/>
      <family val="2"/>
    </font>
    <font>
      <sz val="11"/>
      <color theme="1"/>
      <name val="Courier New"/>
      <family val="3"/>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0" xfId="0" applyFill="1" applyBorder="1" applyAlignment="1" applyProtection="1">
      <alignment vertical="center" wrapText="1"/>
    </xf>
    <xf numFmtId="0" fontId="0" fillId="2" borderId="41" xfId="0" applyFill="1" applyBorder="1" applyProtection="1">
      <protection locked="0"/>
    </xf>
    <xf numFmtId="0" fontId="0" fillId="2" borderId="42"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5" xfId="0" applyFont="1" applyFill="1" applyBorder="1" applyAlignment="1" applyProtection="1">
      <alignment horizontal="left" vertical="center" wrapText="1"/>
      <protection locked="0"/>
    </xf>
    <xf numFmtId="0" fontId="7" fillId="0" borderId="33"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47" xfId="0" applyBorder="1" applyAlignment="1">
      <alignment vertical="center" wrapText="1"/>
    </xf>
    <xf numFmtId="0" fontId="0" fillId="0" borderId="25" xfId="0" applyBorder="1"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21" fillId="0" borderId="1" xfId="0" applyFont="1" applyBorder="1" applyProtection="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6" xfId="0" applyFont="1" applyFill="1" applyBorder="1" applyAlignment="1" applyProtection="1">
      <alignment horizontal="left"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2" xfId="0" applyFont="1" applyFill="1" applyBorder="1" applyAlignment="1" applyProtection="1">
      <alignment horizontal="center" vertical="center" wrapText="1"/>
    </xf>
    <xf numFmtId="0" fontId="6" fillId="9" borderId="39"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4" fillId="0" borderId="34" xfId="0" applyFont="1" applyBorder="1" applyAlignment="1" applyProtection="1">
      <alignment horizontal="left" vertical="center" wrapText="1"/>
      <protection locked="0"/>
    </xf>
    <xf numFmtId="0" fontId="24" fillId="0" borderId="21" xfId="0" applyFont="1" applyBorder="1" applyAlignment="1" applyProtection="1">
      <alignment horizontal="left" vertical="center" wrapText="1"/>
      <protection locked="0"/>
    </xf>
    <xf numFmtId="0" fontId="24" fillId="0" borderId="16"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24" fillId="0" borderId="7"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protection locked="0"/>
    </xf>
    <xf numFmtId="0" fontId="23" fillId="0" borderId="9" xfId="0" applyFont="1" applyBorder="1" applyAlignment="1" applyProtection="1">
      <alignment horizontal="left" vertical="center" wrapText="1"/>
      <protection locked="0"/>
    </xf>
    <xf numFmtId="0" fontId="24" fillId="0" borderId="8" xfId="0" applyFont="1" applyBorder="1" applyAlignment="1" applyProtection="1">
      <alignment horizontal="left" vertical="center" wrapText="1"/>
      <protection locked="0"/>
    </xf>
    <xf numFmtId="0" fontId="24" fillId="0" borderId="9"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6"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xf>
    <xf numFmtId="0" fontId="23" fillId="0" borderId="9" xfId="0" applyFont="1" applyBorder="1" applyAlignment="1" applyProtection="1">
      <alignment horizontal="left" vertical="center" wrapText="1"/>
    </xf>
    <xf numFmtId="0" fontId="27" fillId="0" borderId="0" xfId="0" applyFont="1" applyAlignment="1" applyProtection="1">
      <alignment vertical="center" wrapText="1"/>
      <protection locked="0"/>
    </xf>
    <xf numFmtId="0" fontId="25" fillId="0" borderId="0" xfId="0" applyFont="1" applyAlignment="1" applyProtection="1">
      <alignment horizontal="justify" vertical="center"/>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fundacionvalles.org/" TargetMode="External"/><Relationship Id="rId1" Type="http://schemas.openxmlformats.org/officeDocument/2006/relationships/hyperlink" Target="mailto:danysan18@yahoo.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80" zoomScaleNormal="80" zoomScaleSheetLayoutView="120" workbookViewId="0">
      <selection activeCell="H4" sqref="H4"/>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9" t="s">
        <v>52</v>
      </c>
      <c r="C2" s="109"/>
      <c r="D2" s="109"/>
      <c r="E2" s="109"/>
      <c r="F2" s="109"/>
    </row>
    <row r="3" spans="2:8" s="8" customFormat="1" ht="5.25" customHeight="1" x14ac:dyDescent="0.25"/>
    <row r="4" spans="2:8" s="8" customFormat="1" ht="48.75" customHeight="1" x14ac:dyDescent="0.25">
      <c r="B4" s="116" t="s">
        <v>100</v>
      </c>
      <c r="C4" s="116"/>
      <c r="D4" s="116"/>
      <c r="E4" s="116"/>
      <c r="F4" s="116"/>
    </row>
    <row r="5" spans="2:8" s="8" customFormat="1" ht="5.25" customHeight="1" thickBot="1" x14ac:dyDescent="0.3"/>
    <row r="6" spans="2:8" s="8" customFormat="1" x14ac:dyDescent="0.25">
      <c r="B6" s="120" t="s">
        <v>33</v>
      </c>
      <c r="C6" s="121"/>
      <c r="D6" s="121"/>
      <c r="E6" s="121"/>
      <c r="F6" s="122"/>
    </row>
    <row r="7" spans="2:8" s="8" customFormat="1" ht="36" customHeight="1" x14ac:dyDescent="0.25">
      <c r="B7" s="7" t="s">
        <v>56</v>
      </c>
      <c r="C7" s="117" t="s">
        <v>108</v>
      </c>
      <c r="D7" s="118"/>
      <c r="E7" s="118"/>
      <c r="F7" s="119"/>
      <c r="H7" s="13"/>
    </row>
    <row r="8" spans="2:8" s="8" customFormat="1" ht="34.5" customHeight="1" x14ac:dyDescent="0.25">
      <c r="B8" s="114" t="s">
        <v>57</v>
      </c>
      <c r="C8" s="115"/>
      <c r="D8" s="115"/>
      <c r="E8" s="115"/>
      <c r="F8" s="21">
        <v>12</v>
      </c>
    </row>
    <row r="9" spans="2:8" s="8" customFormat="1" ht="25.5" customHeight="1" x14ac:dyDescent="0.25">
      <c r="B9" s="114" t="s">
        <v>76</v>
      </c>
      <c r="C9" s="115"/>
      <c r="D9" s="115"/>
      <c r="E9" s="115"/>
      <c r="F9" s="83">
        <f>'FINANCIAMIENTO PROYECTO'!D20</f>
        <v>325329.9966666667</v>
      </c>
      <c r="H9" s="8" t="s">
        <v>73</v>
      </c>
    </row>
    <row r="10" spans="2:8" s="8" customFormat="1" ht="24" customHeight="1" x14ac:dyDescent="0.25">
      <c r="B10" s="114" t="s">
        <v>77</v>
      </c>
      <c r="C10" s="115"/>
      <c r="D10" s="115"/>
      <c r="E10" s="115"/>
      <c r="F10" s="83">
        <f>'FINANCIAMIENTO PROYECTO'!E20</f>
        <v>159300</v>
      </c>
      <c r="H10" s="8" t="s">
        <v>73</v>
      </c>
    </row>
    <row r="11" spans="2:8" s="8" customFormat="1" ht="24" customHeight="1" x14ac:dyDescent="0.25">
      <c r="B11" s="114" t="s">
        <v>78</v>
      </c>
      <c r="C11" s="115"/>
      <c r="D11" s="115"/>
      <c r="E11" s="115"/>
      <c r="F11" s="83">
        <f>'FINANCIAMIENTO PROYECTO'!J20+'FINANCIAMIENTO PROYECTO'!K20</f>
        <v>166030</v>
      </c>
      <c r="H11" s="8" t="s">
        <v>73</v>
      </c>
    </row>
    <row r="12" spans="2:8" ht="21.75" customHeight="1" x14ac:dyDescent="0.25">
      <c r="B12" s="114" t="s">
        <v>86</v>
      </c>
      <c r="C12" s="115"/>
      <c r="D12" s="115"/>
      <c r="E12" s="115"/>
      <c r="F12" s="20" t="s">
        <v>109</v>
      </c>
    </row>
    <row r="13" spans="2:8" ht="23.25" customHeight="1" x14ac:dyDescent="0.25">
      <c r="B13" s="114" t="s">
        <v>87</v>
      </c>
      <c r="C13" s="115"/>
      <c r="D13" s="115"/>
      <c r="E13" s="115"/>
      <c r="F13" s="21" t="s">
        <v>110</v>
      </c>
    </row>
    <row r="14" spans="2:8" ht="90.75" customHeight="1" x14ac:dyDescent="0.25">
      <c r="B14" s="60" t="s">
        <v>85</v>
      </c>
      <c r="C14" s="94" t="s">
        <v>111</v>
      </c>
      <c r="D14" s="94"/>
      <c r="E14" s="94"/>
      <c r="F14" s="95"/>
    </row>
    <row r="15" spans="2:8" ht="80.25" customHeight="1" x14ac:dyDescent="0.25">
      <c r="B15" s="43" t="s">
        <v>79</v>
      </c>
      <c r="C15" s="94" t="s">
        <v>112</v>
      </c>
      <c r="D15" s="94"/>
      <c r="E15" s="94"/>
      <c r="F15" s="95"/>
    </row>
    <row r="16" spans="2:8" ht="80.25" customHeight="1" thickBot="1" x14ac:dyDescent="0.3">
      <c r="B16" s="12" t="s">
        <v>92</v>
      </c>
      <c r="C16" s="98" t="s">
        <v>113</v>
      </c>
      <c r="D16" s="98"/>
      <c r="E16" s="98"/>
      <c r="F16" s="99"/>
    </row>
    <row r="17" spans="2:5" s="8" customFormat="1" ht="8.25" customHeight="1" thickBot="1" x14ac:dyDescent="0.3"/>
    <row r="18" spans="2:5" ht="20.25" customHeight="1" thickBot="1" x14ac:dyDescent="0.3">
      <c r="B18" s="111" t="s">
        <v>80</v>
      </c>
      <c r="C18" s="112"/>
      <c r="D18" s="112"/>
      <c r="E18" s="113"/>
    </row>
    <row r="19" spans="2:5" x14ac:dyDescent="0.25">
      <c r="B19" s="14" t="s">
        <v>14</v>
      </c>
      <c r="C19" s="96" t="s">
        <v>114</v>
      </c>
      <c r="D19" s="96"/>
      <c r="E19" s="97"/>
    </row>
    <row r="20" spans="2:5" x14ac:dyDescent="0.25">
      <c r="B20" s="10" t="s">
        <v>15</v>
      </c>
      <c r="C20" s="94" t="s">
        <v>115</v>
      </c>
      <c r="D20" s="94"/>
      <c r="E20" s="95"/>
    </row>
    <row r="21" spans="2:5" ht="16.5" customHeight="1" x14ac:dyDescent="0.25">
      <c r="B21" s="7" t="s">
        <v>21</v>
      </c>
      <c r="C21" s="94" t="s">
        <v>116</v>
      </c>
      <c r="D21" s="94"/>
      <c r="E21" s="95"/>
    </row>
    <row r="22" spans="2:5" x14ac:dyDescent="0.25">
      <c r="B22" s="10" t="s">
        <v>16</v>
      </c>
      <c r="C22" s="94" t="s">
        <v>117</v>
      </c>
      <c r="D22" s="94"/>
      <c r="E22" s="95"/>
    </row>
    <row r="23" spans="2:5" x14ac:dyDescent="0.25">
      <c r="B23" s="10" t="s">
        <v>17</v>
      </c>
      <c r="C23" s="94" t="s">
        <v>118</v>
      </c>
      <c r="D23" s="94"/>
      <c r="E23" s="95"/>
    </row>
    <row r="24" spans="2:5" x14ac:dyDescent="0.25">
      <c r="B24" s="10" t="s">
        <v>3</v>
      </c>
      <c r="C24" s="94" t="s">
        <v>119</v>
      </c>
      <c r="D24" s="94"/>
      <c r="E24" s="95"/>
    </row>
    <row r="25" spans="2:5" x14ac:dyDescent="0.25">
      <c r="B25" s="10" t="s">
        <v>18</v>
      </c>
      <c r="C25" s="94" t="s">
        <v>120</v>
      </c>
      <c r="D25" s="94"/>
      <c r="E25" s="95"/>
    </row>
    <row r="26" spans="2:5" x14ac:dyDescent="0.25">
      <c r="B26" s="10" t="s">
        <v>4</v>
      </c>
      <c r="C26" s="94" t="s">
        <v>109</v>
      </c>
      <c r="D26" s="94"/>
      <c r="E26" s="95"/>
    </row>
    <row r="27" spans="2:5" x14ac:dyDescent="0.25">
      <c r="B27" s="10" t="s">
        <v>19</v>
      </c>
      <c r="C27" s="94">
        <v>71834174</v>
      </c>
      <c r="D27" s="94"/>
      <c r="E27" s="95"/>
    </row>
    <row r="28" spans="2:5" x14ac:dyDescent="0.25">
      <c r="B28" s="10" t="s">
        <v>20</v>
      </c>
      <c r="C28" s="110" t="s">
        <v>121</v>
      </c>
      <c r="D28" s="94"/>
      <c r="E28" s="95"/>
    </row>
    <row r="29" spans="2:5" ht="30" x14ac:dyDescent="0.25">
      <c r="B29" s="18" t="s">
        <v>40</v>
      </c>
      <c r="C29" s="94" t="s">
        <v>122</v>
      </c>
      <c r="D29" s="94"/>
      <c r="E29" s="95"/>
    </row>
    <row r="30" spans="2:5" x14ac:dyDescent="0.25">
      <c r="B30" s="10" t="s">
        <v>41</v>
      </c>
      <c r="C30" s="94">
        <v>2</v>
      </c>
      <c r="D30" s="94"/>
      <c r="E30" s="95"/>
    </row>
    <row r="31" spans="2:5" ht="60.75" thickBot="1" x14ac:dyDescent="0.3">
      <c r="B31" s="18" t="s">
        <v>44</v>
      </c>
      <c r="C31" s="98" t="s">
        <v>123</v>
      </c>
      <c r="D31" s="98"/>
      <c r="E31" s="99"/>
    </row>
    <row r="32" spans="2:5" s="8" customFormat="1" ht="9.75" customHeight="1" thickBot="1" x14ac:dyDescent="0.3"/>
    <row r="33" spans="2:5" s="8" customFormat="1" ht="16.5" customHeight="1" thickBot="1" x14ac:dyDescent="0.3">
      <c r="B33" s="111" t="s">
        <v>81</v>
      </c>
      <c r="C33" s="112"/>
      <c r="D33" s="112"/>
      <c r="E33" s="113"/>
    </row>
    <row r="34" spans="2:5" s="8" customFormat="1" ht="27" customHeight="1" x14ac:dyDescent="0.25">
      <c r="B34" s="6" t="s">
        <v>23</v>
      </c>
      <c r="C34" s="96" t="s">
        <v>124</v>
      </c>
      <c r="D34" s="96"/>
      <c r="E34" s="97"/>
    </row>
    <row r="35" spans="2:5" s="8" customFormat="1" ht="16.5" customHeight="1" x14ac:dyDescent="0.25">
      <c r="B35" s="7" t="s">
        <v>24</v>
      </c>
      <c r="C35" s="94" t="s">
        <v>125</v>
      </c>
      <c r="D35" s="94"/>
      <c r="E35" s="95"/>
    </row>
    <row r="36" spans="2:5" s="8" customFormat="1" ht="16.5" customHeight="1" x14ac:dyDescent="0.25">
      <c r="B36" s="7" t="s">
        <v>22</v>
      </c>
      <c r="C36" s="94">
        <v>1008355026</v>
      </c>
      <c r="D36" s="94"/>
      <c r="E36" s="95"/>
    </row>
    <row r="37" spans="2:5" s="8" customFormat="1" ht="16.5" customHeight="1" x14ac:dyDescent="0.25">
      <c r="B37" s="7" t="s">
        <v>0</v>
      </c>
      <c r="C37" s="94" t="s">
        <v>126</v>
      </c>
      <c r="D37" s="94"/>
      <c r="E37" s="95"/>
    </row>
    <row r="38" spans="2:5" s="8" customFormat="1" ht="16.5" customHeight="1" x14ac:dyDescent="0.25">
      <c r="B38" s="7" t="s">
        <v>1</v>
      </c>
      <c r="C38" s="94" t="s">
        <v>127</v>
      </c>
      <c r="D38" s="94"/>
      <c r="E38" s="95"/>
    </row>
    <row r="39" spans="2:5" s="8" customFormat="1" ht="16.5" customHeight="1" x14ac:dyDescent="0.25">
      <c r="B39" s="7" t="s">
        <v>26</v>
      </c>
      <c r="C39" s="94" t="s">
        <v>128</v>
      </c>
      <c r="D39" s="94"/>
      <c r="E39" s="95"/>
    </row>
    <row r="40" spans="2:5" s="8" customFormat="1" ht="16.5" customHeight="1" x14ac:dyDescent="0.25">
      <c r="B40" s="7" t="s">
        <v>25</v>
      </c>
      <c r="C40" s="94" t="s">
        <v>129</v>
      </c>
      <c r="D40" s="94"/>
      <c r="E40" s="95"/>
    </row>
    <row r="41" spans="2:5" s="8" customFormat="1" ht="16.5" customHeight="1" x14ac:dyDescent="0.25">
      <c r="B41" s="7" t="s">
        <v>21</v>
      </c>
      <c r="C41" s="94" t="s">
        <v>130</v>
      </c>
      <c r="D41" s="94"/>
      <c r="E41" s="95"/>
    </row>
    <row r="42" spans="2:5" s="8" customFormat="1" ht="16.5" customHeight="1" x14ac:dyDescent="0.25">
      <c r="B42" s="10" t="s">
        <v>2</v>
      </c>
      <c r="C42" s="94" t="s">
        <v>131</v>
      </c>
      <c r="D42" s="94"/>
      <c r="E42" s="95"/>
    </row>
    <row r="43" spans="2:5" s="8" customFormat="1" ht="16.5" customHeight="1" x14ac:dyDescent="0.25">
      <c r="B43" s="7" t="s">
        <v>18</v>
      </c>
      <c r="C43" s="94" t="s">
        <v>132</v>
      </c>
      <c r="D43" s="94"/>
      <c r="E43" s="95"/>
    </row>
    <row r="44" spans="2:5" s="8" customFormat="1" ht="16.5" customHeight="1" x14ac:dyDescent="0.25">
      <c r="B44" s="7" t="s">
        <v>4</v>
      </c>
      <c r="C44" s="94" t="s">
        <v>109</v>
      </c>
      <c r="D44" s="94"/>
      <c r="E44" s="95"/>
    </row>
    <row r="45" spans="2:5" s="8" customFormat="1" ht="16.5" customHeight="1" x14ac:dyDescent="0.25">
      <c r="B45" s="10" t="s">
        <v>5</v>
      </c>
      <c r="C45" s="94" t="s">
        <v>133</v>
      </c>
      <c r="D45" s="94"/>
      <c r="E45" s="95"/>
    </row>
    <row r="46" spans="2:5" s="8" customFormat="1" ht="16.5" customHeight="1" x14ac:dyDescent="0.25">
      <c r="B46" s="10" t="s">
        <v>6</v>
      </c>
      <c r="C46" s="94" t="s">
        <v>134</v>
      </c>
      <c r="D46" s="94"/>
      <c r="E46" s="95"/>
    </row>
    <row r="47" spans="2:5" s="8" customFormat="1" ht="16.5" customHeight="1" x14ac:dyDescent="0.25">
      <c r="B47" s="7" t="s">
        <v>39</v>
      </c>
      <c r="C47" s="94" t="s">
        <v>135</v>
      </c>
      <c r="D47" s="94"/>
      <c r="E47" s="95"/>
    </row>
    <row r="48" spans="2:5" s="8" customFormat="1" ht="16.5" customHeight="1" x14ac:dyDescent="0.25">
      <c r="B48" s="7" t="s">
        <v>7</v>
      </c>
      <c r="C48" s="110" t="s">
        <v>136</v>
      </c>
      <c r="D48" s="94"/>
      <c r="E48" s="95"/>
    </row>
    <row r="49" spans="2:5" s="8" customFormat="1" ht="62.25" customHeight="1" x14ac:dyDescent="0.25">
      <c r="B49" s="7" t="s">
        <v>43</v>
      </c>
      <c r="C49" s="123" t="s">
        <v>137</v>
      </c>
      <c r="D49" s="124"/>
      <c r="E49" s="125"/>
    </row>
    <row r="50" spans="2:5" s="8" customFormat="1" ht="18.75" customHeight="1" x14ac:dyDescent="0.25">
      <c r="B50" s="7" t="s">
        <v>45</v>
      </c>
      <c r="C50" s="123">
        <v>14</v>
      </c>
      <c r="D50" s="124"/>
      <c r="E50" s="125"/>
    </row>
    <row r="51" spans="2:5" s="8" customFormat="1" ht="61.5" customHeight="1" x14ac:dyDescent="0.25">
      <c r="B51" s="7" t="s">
        <v>99</v>
      </c>
      <c r="C51" s="91" t="s">
        <v>138</v>
      </c>
      <c r="D51" s="92"/>
      <c r="E51" s="93"/>
    </row>
    <row r="52" spans="2:5" s="8" customFormat="1" ht="16.5" customHeight="1" x14ac:dyDescent="0.25">
      <c r="B52" s="106" t="s">
        <v>28</v>
      </c>
      <c r="C52" s="107"/>
      <c r="D52" s="107"/>
      <c r="E52" s="108"/>
    </row>
    <row r="53" spans="2:5" s="8" customFormat="1" ht="16.5" customHeight="1" x14ac:dyDescent="0.25">
      <c r="B53" s="7" t="s">
        <v>34</v>
      </c>
      <c r="C53" s="1"/>
      <c r="D53" s="11" t="s">
        <v>27</v>
      </c>
      <c r="E53" s="2" t="s">
        <v>139</v>
      </c>
    </row>
    <row r="54" spans="2:5" s="8" customFormat="1" ht="16.5" customHeight="1" x14ac:dyDescent="0.25">
      <c r="B54" s="106" t="s">
        <v>29</v>
      </c>
      <c r="C54" s="107"/>
      <c r="D54" s="107"/>
      <c r="E54" s="108"/>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t="s">
        <v>139</v>
      </c>
    </row>
    <row r="59" spans="2:5" s="8" customFormat="1" ht="16.5" customHeight="1" thickBot="1" x14ac:dyDescent="0.3">
      <c r="B59" s="12" t="s">
        <v>13</v>
      </c>
      <c r="C59" s="100"/>
      <c r="D59" s="101"/>
      <c r="E59" s="102"/>
    </row>
    <row r="60" spans="2:5" s="8" customFormat="1" ht="9.75" customHeight="1" thickBot="1" x14ac:dyDescent="0.3"/>
    <row r="61" spans="2:5" s="8" customFormat="1" ht="15.75" customHeight="1" thickBot="1" x14ac:dyDescent="0.3">
      <c r="B61" s="111" t="s">
        <v>82</v>
      </c>
      <c r="C61" s="112"/>
      <c r="D61" s="112"/>
      <c r="E61" s="113"/>
    </row>
    <row r="62" spans="2:5" s="8" customFormat="1" ht="27" customHeight="1" x14ac:dyDescent="0.25">
      <c r="B62" s="6" t="s">
        <v>23</v>
      </c>
      <c r="C62" s="96"/>
      <c r="D62" s="96"/>
      <c r="E62" s="97"/>
    </row>
    <row r="63" spans="2:5" s="8" customFormat="1" ht="16.5" customHeight="1" x14ac:dyDescent="0.25">
      <c r="B63" s="7" t="s">
        <v>24</v>
      </c>
      <c r="C63" s="94"/>
      <c r="D63" s="94"/>
      <c r="E63" s="95"/>
    </row>
    <row r="64" spans="2:5" s="8" customFormat="1" ht="16.5" customHeight="1" x14ac:dyDescent="0.25">
      <c r="B64" s="7" t="s">
        <v>22</v>
      </c>
      <c r="C64" s="94"/>
      <c r="D64" s="94"/>
      <c r="E64" s="95"/>
    </row>
    <row r="65" spans="2:5" s="8" customFormat="1" ht="16.5" customHeight="1" x14ac:dyDescent="0.25">
      <c r="B65" s="7" t="s">
        <v>0</v>
      </c>
      <c r="C65" s="94"/>
      <c r="D65" s="94"/>
      <c r="E65" s="95"/>
    </row>
    <row r="66" spans="2:5" s="8" customFormat="1" ht="16.5" customHeight="1" x14ac:dyDescent="0.25">
      <c r="B66" s="7" t="s">
        <v>1</v>
      </c>
      <c r="C66" s="94"/>
      <c r="D66" s="94"/>
      <c r="E66" s="95"/>
    </row>
    <row r="67" spans="2:5" s="8" customFormat="1" ht="16.5" customHeight="1" x14ac:dyDescent="0.25">
      <c r="B67" s="7" t="s">
        <v>26</v>
      </c>
      <c r="C67" s="94"/>
      <c r="D67" s="94"/>
      <c r="E67" s="95"/>
    </row>
    <row r="68" spans="2:5" s="8" customFormat="1" ht="16.5" customHeight="1" x14ac:dyDescent="0.25">
      <c r="B68" s="7" t="s">
        <v>25</v>
      </c>
      <c r="C68" s="94"/>
      <c r="D68" s="94"/>
      <c r="E68" s="95"/>
    </row>
    <row r="69" spans="2:5" s="8" customFormat="1" ht="16.5" customHeight="1" x14ac:dyDescent="0.25">
      <c r="B69" s="7" t="s">
        <v>21</v>
      </c>
      <c r="C69" s="94"/>
      <c r="D69" s="94"/>
      <c r="E69" s="95"/>
    </row>
    <row r="70" spans="2:5" s="8" customFormat="1" ht="16.5" customHeight="1" x14ac:dyDescent="0.25">
      <c r="B70" s="10" t="s">
        <v>2</v>
      </c>
      <c r="C70" s="94"/>
      <c r="D70" s="94"/>
      <c r="E70" s="95"/>
    </row>
    <row r="71" spans="2:5" s="8" customFormat="1" ht="16.5" customHeight="1" x14ac:dyDescent="0.25">
      <c r="B71" s="7" t="s">
        <v>18</v>
      </c>
      <c r="C71" s="94"/>
      <c r="D71" s="94"/>
      <c r="E71" s="95"/>
    </row>
    <row r="72" spans="2:5" s="8" customFormat="1" ht="16.5" customHeight="1" x14ac:dyDescent="0.25">
      <c r="B72" s="7" t="s">
        <v>4</v>
      </c>
      <c r="C72" s="94"/>
      <c r="D72" s="94"/>
      <c r="E72" s="95"/>
    </row>
    <row r="73" spans="2:5" s="8" customFormat="1" ht="16.5" customHeight="1" x14ac:dyDescent="0.25">
      <c r="B73" s="10" t="s">
        <v>5</v>
      </c>
      <c r="C73" s="94"/>
      <c r="D73" s="94"/>
      <c r="E73" s="95"/>
    </row>
    <row r="74" spans="2:5" s="8" customFormat="1" ht="16.5" customHeight="1" x14ac:dyDescent="0.25">
      <c r="B74" s="10" t="s">
        <v>6</v>
      </c>
      <c r="C74" s="94"/>
      <c r="D74" s="94"/>
      <c r="E74" s="95"/>
    </row>
    <row r="75" spans="2:5" s="8" customFormat="1" ht="16.5" customHeight="1" x14ac:dyDescent="0.25">
      <c r="B75" s="7" t="s">
        <v>39</v>
      </c>
      <c r="C75" s="94"/>
      <c r="D75" s="94"/>
      <c r="E75" s="95"/>
    </row>
    <row r="76" spans="2:5" s="8" customFormat="1" ht="16.5" customHeight="1" x14ac:dyDescent="0.25">
      <c r="B76" s="7" t="s">
        <v>7</v>
      </c>
      <c r="C76" s="94"/>
      <c r="D76" s="94"/>
      <c r="E76" s="95"/>
    </row>
    <row r="77" spans="2:5" s="8" customFormat="1" ht="62.25" customHeight="1" x14ac:dyDescent="0.25">
      <c r="B77" s="7" t="s">
        <v>43</v>
      </c>
      <c r="C77" s="123"/>
      <c r="D77" s="124"/>
      <c r="E77" s="125"/>
    </row>
    <row r="78" spans="2:5" s="8" customFormat="1" ht="66" customHeight="1" x14ac:dyDescent="0.25">
      <c r="B78" s="7" t="s">
        <v>99</v>
      </c>
      <c r="C78" s="91"/>
      <c r="D78" s="92"/>
      <c r="E78" s="93"/>
    </row>
    <row r="79" spans="2:5" s="8" customFormat="1" ht="16.5" customHeight="1" x14ac:dyDescent="0.25">
      <c r="B79" s="106" t="s">
        <v>28</v>
      </c>
      <c r="C79" s="107"/>
      <c r="D79" s="107"/>
      <c r="E79" s="108"/>
    </row>
    <row r="80" spans="2:5" s="8" customFormat="1" ht="16.5" customHeight="1" x14ac:dyDescent="0.25">
      <c r="B80" s="7" t="s">
        <v>34</v>
      </c>
      <c r="C80" s="84"/>
      <c r="D80" s="11" t="s">
        <v>27</v>
      </c>
      <c r="E80" s="85"/>
    </row>
    <row r="81" spans="2:5" s="8" customFormat="1" ht="16.5" customHeight="1" x14ac:dyDescent="0.25">
      <c r="B81" s="106" t="s">
        <v>29</v>
      </c>
      <c r="C81" s="107"/>
      <c r="D81" s="107"/>
      <c r="E81" s="108"/>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100"/>
      <c r="D87" s="101"/>
      <c r="E87" s="102"/>
    </row>
    <row r="88" spans="2:5" s="8" customFormat="1" ht="16.5" customHeight="1" thickBot="1" x14ac:dyDescent="0.3"/>
    <row r="89" spans="2:5" s="8" customFormat="1" ht="15.75" thickBot="1" x14ac:dyDescent="0.3">
      <c r="B89" s="103" t="s">
        <v>83</v>
      </c>
      <c r="C89" s="104"/>
      <c r="D89" s="104"/>
      <c r="E89" s="105"/>
    </row>
    <row r="90" spans="2:5" s="8" customFormat="1" ht="27" customHeight="1" x14ac:dyDescent="0.25">
      <c r="B90" s="6" t="s">
        <v>23</v>
      </c>
      <c r="C90" s="96"/>
      <c r="D90" s="96"/>
      <c r="E90" s="97"/>
    </row>
    <row r="91" spans="2:5" s="8" customFormat="1" ht="16.5" customHeight="1" x14ac:dyDescent="0.25">
      <c r="B91" s="7" t="s">
        <v>24</v>
      </c>
      <c r="C91" s="94"/>
      <c r="D91" s="94"/>
      <c r="E91" s="95"/>
    </row>
    <row r="92" spans="2:5" s="8" customFormat="1" ht="16.5" customHeight="1" x14ac:dyDescent="0.25">
      <c r="B92" s="7" t="s">
        <v>22</v>
      </c>
      <c r="C92" s="94"/>
      <c r="D92" s="94"/>
      <c r="E92" s="95"/>
    </row>
    <row r="93" spans="2:5" s="8" customFormat="1" ht="16.5" customHeight="1" x14ac:dyDescent="0.25">
      <c r="B93" s="7" t="s">
        <v>0</v>
      </c>
      <c r="C93" s="94"/>
      <c r="D93" s="94"/>
      <c r="E93" s="95"/>
    </row>
    <row r="94" spans="2:5" s="8" customFormat="1" ht="16.5" customHeight="1" x14ac:dyDescent="0.25">
      <c r="B94" s="7" t="s">
        <v>1</v>
      </c>
      <c r="C94" s="94"/>
      <c r="D94" s="94"/>
      <c r="E94" s="95"/>
    </row>
    <row r="95" spans="2:5" s="8" customFormat="1" ht="16.5" customHeight="1" x14ac:dyDescent="0.25">
      <c r="B95" s="7" t="s">
        <v>26</v>
      </c>
      <c r="C95" s="94"/>
      <c r="D95" s="94"/>
      <c r="E95" s="95"/>
    </row>
    <row r="96" spans="2:5" s="8" customFormat="1" ht="16.5" customHeight="1" x14ac:dyDescent="0.25">
      <c r="B96" s="7" t="s">
        <v>25</v>
      </c>
      <c r="C96" s="94"/>
      <c r="D96" s="94"/>
      <c r="E96" s="95"/>
    </row>
    <row r="97" spans="2:5" s="8" customFormat="1" ht="16.5" customHeight="1" x14ac:dyDescent="0.25">
      <c r="B97" s="7" t="s">
        <v>21</v>
      </c>
      <c r="C97" s="94"/>
      <c r="D97" s="94"/>
      <c r="E97" s="95"/>
    </row>
    <row r="98" spans="2:5" s="8" customFormat="1" ht="16.5" customHeight="1" x14ac:dyDescent="0.25">
      <c r="B98" s="10" t="s">
        <v>2</v>
      </c>
      <c r="C98" s="94"/>
      <c r="D98" s="94"/>
      <c r="E98" s="95"/>
    </row>
    <row r="99" spans="2:5" s="8" customFormat="1" ht="16.5" customHeight="1" x14ac:dyDescent="0.25">
      <c r="B99" s="7" t="s">
        <v>18</v>
      </c>
      <c r="C99" s="94"/>
      <c r="D99" s="94"/>
      <c r="E99" s="95"/>
    </row>
    <row r="100" spans="2:5" s="8" customFormat="1" ht="16.5" customHeight="1" x14ac:dyDescent="0.25">
      <c r="B100" s="7" t="s">
        <v>4</v>
      </c>
      <c r="C100" s="94"/>
      <c r="D100" s="94"/>
      <c r="E100" s="95"/>
    </row>
    <row r="101" spans="2:5" s="8" customFormat="1" ht="16.5" customHeight="1" x14ac:dyDescent="0.25">
      <c r="B101" s="10" t="s">
        <v>5</v>
      </c>
      <c r="C101" s="94"/>
      <c r="D101" s="94"/>
      <c r="E101" s="95"/>
    </row>
    <row r="102" spans="2:5" s="8" customFormat="1" ht="16.5" customHeight="1" x14ac:dyDescent="0.25">
      <c r="B102" s="10" t="s">
        <v>6</v>
      </c>
      <c r="C102" s="94"/>
      <c r="D102" s="94"/>
      <c r="E102" s="95"/>
    </row>
    <row r="103" spans="2:5" s="8" customFormat="1" ht="16.5" customHeight="1" x14ac:dyDescent="0.25">
      <c r="B103" s="7" t="s">
        <v>39</v>
      </c>
      <c r="C103" s="94"/>
      <c r="D103" s="94"/>
      <c r="E103" s="95"/>
    </row>
    <row r="104" spans="2:5" s="8" customFormat="1" ht="16.5" customHeight="1" x14ac:dyDescent="0.25">
      <c r="B104" s="7" t="s">
        <v>7</v>
      </c>
      <c r="C104" s="94"/>
      <c r="D104" s="94"/>
      <c r="E104" s="95"/>
    </row>
    <row r="105" spans="2:5" s="8" customFormat="1" ht="62.25" customHeight="1" x14ac:dyDescent="0.25">
      <c r="B105" s="7" t="s">
        <v>43</v>
      </c>
      <c r="C105" s="123"/>
      <c r="D105" s="124"/>
      <c r="E105" s="125"/>
    </row>
    <row r="106" spans="2:5" s="8" customFormat="1" ht="66" customHeight="1" x14ac:dyDescent="0.25">
      <c r="B106" s="7" t="s">
        <v>99</v>
      </c>
      <c r="C106" s="91"/>
      <c r="D106" s="92"/>
      <c r="E106" s="93"/>
    </row>
    <row r="107" spans="2:5" s="8" customFormat="1" ht="16.5" customHeight="1" x14ac:dyDescent="0.25">
      <c r="B107" s="106" t="s">
        <v>28</v>
      </c>
      <c r="C107" s="107"/>
      <c r="D107" s="107"/>
      <c r="E107" s="108"/>
    </row>
    <row r="108" spans="2:5" s="8" customFormat="1" ht="16.5" customHeight="1" x14ac:dyDescent="0.25">
      <c r="B108" s="7" t="s">
        <v>34</v>
      </c>
      <c r="C108" s="1"/>
      <c r="D108" s="11" t="s">
        <v>27</v>
      </c>
      <c r="E108" s="2"/>
    </row>
    <row r="109" spans="2:5" s="8" customFormat="1" ht="16.5" customHeight="1" x14ac:dyDescent="0.25">
      <c r="B109" s="106" t="s">
        <v>29</v>
      </c>
      <c r="C109" s="107"/>
      <c r="D109" s="107"/>
      <c r="E109" s="108"/>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100"/>
      <c r="D115" s="101"/>
      <c r="E115" s="102"/>
    </row>
    <row r="116" spans="2:5" s="8" customFormat="1" ht="6" customHeight="1" thickBot="1" x14ac:dyDescent="0.3"/>
    <row r="117" spans="2:5" s="8" customFormat="1" ht="15.75" thickBot="1" x14ac:dyDescent="0.3">
      <c r="B117" s="103" t="s">
        <v>84</v>
      </c>
      <c r="C117" s="104"/>
      <c r="D117" s="104"/>
      <c r="E117" s="105"/>
    </row>
    <row r="118" spans="2:5" s="8" customFormat="1" ht="27" customHeight="1" x14ac:dyDescent="0.25">
      <c r="B118" s="6" t="s">
        <v>23</v>
      </c>
      <c r="C118" s="96"/>
      <c r="D118" s="96"/>
      <c r="E118" s="97"/>
    </row>
    <row r="119" spans="2:5" s="8" customFormat="1" ht="16.5" customHeight="1" x14ac:dyDescent="0.25">
      <c r="B119" s="7" t="s">
        <v>24</v>
      </c>
      <c r="C119" s="94"/>
      <c r="D119" s="94"/>
      <c r="E119" s="95"/>
    </row>
    <row r="120" spans="2:5" s="8" customFormat="1" ht="16.5" customHeight="1" x14ac:dyDescent="0.25">
      <c r="B120" s="7" t="s">
        <v>22</v>
      </c>
      <c r="C120" s="94"/>
      <c r="D120" s="94"/>
      <c r="E120" s="95"/>
    </row>
    <row r="121" spans="2:5" s="8" customFormat="1" ht="16.5" customHeight="1" x14ac:dyDescent="0.25">
      <c r="B121" s="7" t="s">
        <v>0</v>
      </c>
      <c r="C121" s="94"/>
      <c r="D121" s="94"/>
      <c r="E121" s="95"/>
    </row>
    <row r="122" spans="2:5" s="8" customFormat="1" ht="16.5" customHeight="1" x14ac:dyDescent="0.25">
      <c r="B122" s="7" t="s">
        <v>1</v>
      </c>
      <c r="C122" s="94"/>
      <c r="D122" s="94"/>
      <c r="E122" s="95"/>
    </row>
    <row r="123" spans="2:5" s="8" customFormat="1" ht="16.5" customHeight="1" x14ac:dyDescent="0.25">
      <c r="B123" s="7" t="s">
        <v>26</v>
      </c>
      <c r="C123" s="94"/>
      <c r="D123" s="94"/>
      <c r="E123" s="95"/>
    </row>
    <row r="124" spans="2:5" s="8" customFormat="1" ht="16.5" customHeight="1" x14ac:dyDescent="0.25">
      <c r="B124" s="7" t="s">
        <v>25</v>
      </c>
      <c r="C124" s="94"/>
      <c r="D124" s="94"/>
      <c r="E124" s="95"/>
    </row>
    <row r="125" spans="2:5" s="8" customFormat="1" ht="16.5" customHeight="1" x14ac:dyDescent="0.25">
      <c r="B125" s="7" t="s">
        <v>21</v>
      </c>
      <c r="C125" s="94"/>
      <c r="D125" s="94"/>
      <c r="E125" s="95"/>
    </row>
    <row r="126" spans="2:5" s="8" customFormat="1" ht="16.5" customHeight="1" x14ac:dyDescent="0.25">
      <c r="B126" s="10" t="s">
        <v>2</v>
      </c>
      <c r="C126" s="94"/>
      <c r="D126" s="94"/>
      <c r="E126" s="95"/>
    </row>
    <row r="127" spans="2:5" s="8" customFormat="1" ht="16.5" customHeight="1" x14ac:dyDescent="0.25">
      <c r="B127" s="7" t="s">
        <v>18</v>
      </c>
      <c r="C127" s="94"/>
      <c r="D127" s="94"/>
      <c r="E127" s="95"/>
    </row>
    <row r="128" spans="2:5" s="8" customFormat="1" ht="16.5" customHeight="1" x14ac:dyDescent="0.25">
      <c r="B128" s="7" t="s">
        <v>4</v>
      </c>
      <c r="C128" s="94"/>
      <c r="D128" s="94"/>
      <c r="E128" s="95"/>
    </row>
    <row r="129" spans="2:5" s="8" customFormat="1" ht="16.5" customHeight="1" x14ac:dyDescent="0.25">
      <c r="B129" s="10" t="s">
        <v>5</v>
      </c>
      <c r="C129" s="94"/>
      <c r="D129" s="94"/>
      <c r="E129" s="95"/>
    </row>
    <row r="130" spans="2:5" s="8" customFormat="1" ht="16.5" customHeight="1" x14ac:dyDescent="0.25">
      <c r="B130" s="10" t="s">
        <v>6</v>
      </c>
      <c r="C130" s="94"/>
      <c r="D130" s="94"/>
      <c r="E130" s="95"/>
    </row>
    <row r="131" spans="2:5" s="8" customFormat="1" ht="16.5" customHeight="1" x14ac:dyDescent="0.25">
      <c r="B131" s="7" t="s">
        <v>39</v>
      </c>
      <c r="C131" s="94"/>
      <c r="D131" s="94"/>
      <c r="E131" s="95"/>
    </row>
    <row r="132" spans="2:5" s="8" customFormat="1" ht="16.5" customHeight="1" x14ac:dyDescent="0.25">
      <c r="B132" s="7" t="s">
        <v>7</v>
      </c>
      <c r="C132" s="94"/>
      <c r="D132" s="94"/>
      <c r="E132" s="95"/>
    </row>
    <row r="133" spans="2:5" s="8" customFormat="1" ht="62.25" customHeight="1" x14ac:dyDescent="0.25">
      <c r="B133" s="7" t="s">
        <v>42</v>
      </c>
      <c r="C133" s="123"/>
      <c r="D133" s="124"/>
      <c r="E133" s="125"/>
    </row>
    <row r="134" spans="2:5" s="8" customFormat="1" ht="65.25" customHeight="1" x14ac:dyDescent="0.25">
      <c r="B134" s="7" t="s">
        <v>99</v>
      </c>
      <c r="C134" s="91"/>
      <c r="D134" s="92"/>
      <c r="E134" s="93"/>
    </row>
    <row r="135" spans="2:5" s="8" customFormat="1" ht="16.5" customHeight="1" x14ac:dyDescent="0.25">
      <c r="B135" s="106" t="s">
        <v>28</v>
      </c>
      <c r="C135" s="107"/>
      <c r="D135" s="107"/>
      <c r="E135" s="108"/>
    </row>
    <row r="136" spans="2:5" s="8" customFormat="1" ht="16.5" customHeight="1" x14ac:dyDescent="0.25">
      <c r="B136" s="7" t="s">
        <v>34</v>
      </c>
      <c r="C136" s="1"/>
      <c r="D136" s="11" t="s">
        <v>27</v>
      </c>
      <c r="E136" s="2"/>
    </row>
    <row r="137" spans="2:5" s="8" customFormat="1" ht="16.5" customHeight="1" x14ac:dyDescent="0.25">
      <c r="B137" s="106" t="s">
        <v>29</v>
      </c>
      <c r="C137" s="107"/>
      <c r="D137" s="107"/>
      <c r="E137" s="108"/>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100"/>
      <c r="D143" s="101"/>
      <c r="E143" s="102"/>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8" r:id="rId2"/>
  </hyperlinks>
  <pageMargins left="0.70866141732283472" right="0.70866141732283472" top="0.74803149606299213" bottom="0.74803149606299213" header="0.31496062992125984" footer="0.31496062992125984"/>
  <pageSetup scale="86"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80" zoomScaleNormal="80" zoomScaleSheetLayoutView="100" workbookViewId="0">
      <selection activeCell="A5" sqref="A5"/>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8" t="s">
        <v>100</v>
      </c>
      <c r="D2" s="138"/>
      <c r="E2" s="138"/>
    </row>
    <row r="3" spans="2:7" s="8" customFormat="1" ht="20.25" customHeight="1" x14ac:dyDescent="0.25">
      <c r="B3" s="135" t="s">
        <v>60</v>
      </c>
      <c r="C3" s="136"/>
      <c r="D3" s="136" t="s">
        <v>61</v>
      </c>
      <c r="E3" s="137"/>
    </row>
    <row r="4" spans="2:7" s="8" customFormat="1" ht="19.5" customHeight="1" thickBot="1" x14ac:dyDescent="0.3">
      <c r="B4" s="134" t="str">
        <f>'DATOS GENERALES'!C35</f>
        <v>Fundación Valles</v>
      </c>
      <c r="C4" s="132"/>
      <c r="D4" s="132" t="str">
        <f>'DATOS GENERALES'!C7</f>
        <v xml:space="preserve">Uso eficiente de energía solar para deshidratado de durazno </v>
      </c>
      <c r="E4" s="133"/>
    </row>
    <row r="5" spans="2:7" s="8" customFormat="1" ht="16.5" customHeight="1" thickBot="1" x14ac:dyDescent="0.3">
      <c r="B5" s="15"/>
    </row>
    <row r="6" spans="2:7" s="8" customFormat="1" ht="15" customHeight="1" x14ac:dyDescent="0.25">
      <c r="B6" s="126" t="s">
        <v>88</v>
      </c>
      <c r="C6" s="127"/>
      <c r="D6" s="127"/>
      <c r="E6" s="128"/>
    </row>
    <row r="7" spans="2:7" s="8" customFormat="1" ht="209.25" customHeight="1" thickBot="1" x14ac:dyDescent="0.3">
      <c r="B7" s="155" t="s">
        <v>182</v>
      </c>
      <c r="C7" s="156"/>
      <c r="D7" s="156"/>
      <c r="E7" s="157"/>
    </row>
    <row r="8" spans="2:7" s="8" customFormat="1" ht="12" customHeight="1" thickBot="1" x14ac:dyDescent="0.3"/>
    <row r="9" spans="2:7" s="8" customFormat="1" x14ac:dyDescent="0.25">
      <c r="B9" s="126" t="s">
        <v>89</v>
      </c>
      <c r="C9" s="127"/>
      <c r="D9" s="127"/>
      <c r="E9" s="128"/>
    </row>
    <row r="10" spans="2:7" s="8" customFormat="1" ht="171" customHeight="1" thickBot="1" x14ac:dyDescent="0.3">
      <c r="B10" s="160" t="s">
        <v>140</v>
      </c>
      <c r="C10" s="158"/>
      <c r="D10" s="158"/>
      <c r="E10" s="159"/>
    </row>
    <row r="11" spans="2:7" s="8" customFormat="1" ht="15.75" customHeight="1" thickBot="1" x14ac:dyDescent="0.3"/>
    <row r="12" spans="2:7" s="8" customFormat="1" x14ac:dyDescent="0.25">
      <c r="B12" s="129" t="s">
        <v>90</v>
      </c>
      <c r="C12" s="130"/>
      <c r="D12" s="130"/>
      <c r="E12" s="131"/>
    </row>
    <row r="13" spans="2:7" s="8" customFormat="1" ht="166.5" customHeight="1" thickBot="1" x14ac:dyDescent="0.3">
      <c r="B13" s="160" t="s">
        <v>141</v>
      </c>
      <c r="C13" s="163"/>
      <c r="D13" s="163"/>
      <c r="E13" s="164"/>
    </row>
    <row r="14" spans="2:7" ht="15" customHeight="1" thickBot="1" x14ac:dyDescent="0.3">
      <c r="B14" s="8"/>
      <c r="C14" s="8"/>
    </row>
    <row r="15" spans="2:7" s="8" customFormat="1" ht="36" customHeight="1" x14ac:dyDescent="0.25">
      <c r="B15" s="129" t="s">
        <v>62</v>
      </c>
      <c r="C15" s="130"/>
      <c r="D15" s="130"/>
      <c r="E15" s="131"/>
      <c r="G15" s="47" t="s">
        <v>64</v>
      </c>
    </row>
    <row r="16" spans="2:7" s="8" customFormat="1" ht="164.25" customHeight="1" thickBot="1" x14ac:dyDescent="0.3">
      <c r="B16" s="160" t="s">
        <v>142</v>
      </c>
      <c r="C16" s="163"/>
      <c r="D16" s="163"/>
      <c r="E16" s="164"/>
      <c r="G16" s="170" t="s">
        <v>184</v>
      </c>
    </row>
    <row r="17" spans="1:7" s="8" customFormat="1" ht="15.75" customHeight="1" thickBot="1" x14ac:dyDescent="0.3"/>
    <row r="18" spans="1:7" s="8" customFormat="1" ht="33" customHeight="1" x14ac:dyDescent="0.25">
      <c r="B18" s="126" t="s">
        <v>63</v>
      </c>
      <c r="C18" s="127"/>
      <c r="D18" s="127"/>
      <c r="E18" s="128"/>
    </row>
    <row r="19" spans="1:7" s="8" customFormat="1" ht="322.5" customHeight="1" thickBot="1" x14ac:dyDescent="0.3">
      <c r="B19" s="160" t="s">
        <v>143</v>
      </c>
      <c r="C19" s="163"/>
      <c r="D19" s="163"/>
      <c r="E19" s="164"/>
    </row>
    <row r="20" spans="1:7" s="8" customFormat="1" ht="17.25" customHeight="1" thickBot="1" x14ac:dyDescent="0.3"/>
    <row r="21" spans="1:7" s="8" customFormat="1" ht="15" customHeight="1" x14ac:dyDescent="0.25">
      <c r="B21" s="129" t="s">
        <v>65</v>
      </c>
      <c r="C21" s="130"/>
      <c r="D21" s="130"/>
      <c r="E21" s="131"/>
    </row>
    <row r="22" spans="1:7" s="8" customFormat="1" ht="338.25" customHeight="1" thickBot="1" x14ac:dyDescent="0.3">
      <c r="B22" s="160" t="s">
        <v>144</v>
      </c>
      <c r="C22" s="163"/>
      <c r="D22" s="163"/>
      <c r="E22" s="164"/>
    </row>
    <row r="23" spans="1:7" ht="15" customHeight="1" thickBot="1" x14ac:dyDescent="0.3">
      <c r="B23" s="8"/>
      <c r="C23" s="8"/>
    </row>
    <row r="24" spans="1:7" s="8" customFormat="1" ht="15" customHeight="1" x14ac:dyDescent="0.25">
      <c r="B24" s="129" t="s">
        <v>66</v>
      </c>
      <c r="C24" s="130"/>
      <c r="D24" s="130"/>
      <c r="E24" s="131"/>
    </row>
    <row r="25" spans="1:7" s="8" customFormat="1" ht="180" customHeight="1" thickBot="1" x14ac:dyDescent="0.3">
      <c r="A25" s="8" t="s">
        <v>37</v>
      </c>
      <c r="B25" s="155" t="s">
        <v>145</v>
      </c>
      <c r="C25" s="156"/>
      <c r="D25" s="156"/>
      <c r="E25" s="157"/>
    </row>
    <row r="26" spans="1:7" s="8" customFormat="1" ht="14.25" customHeight="1" thickBot="1" x14ac:dyDescent="0.3"/>
    <row r="27" spans="1:7" s="8" customFormat="1" ht="15" customHeight="1" x14ac:dyDescent="0.25">
      <c r="B27" s="129" t="s">
        <v>67</v>
      </c>
      <c r="C27" s="130"/>
      <c r="D27" s="130"/>
      <c r="E27" s="131"/>
    </row>
    <row r="28" spans="1:7" s="8" customFormat="1" ht="184.5" customHeight="1" thickBot="1" x14ac:dyDescent="0.3">
      <c r="B28" s="155" t="s">
        <v>146</v>
      </c>
      <c r="C28" s="156"/>
      <c r="D28" s="156"/>
      <c r="E28" s="157"/>
    </row>
    <row r="29" spans="1:7" s="8" customFormat="1" ht="12" customHeight="1" thickBot="1" x14ac:dyDescent="0.3"/>
    <row r="30" spans="1:7" s="8" customFormat="1" ht="33" customHeight="1" x14ac:dyDescent="0.25">
      <c r="B30" s="129" t="s">
        <v>91</v>
      </c>
      <c r="C30" s="130"/>
      <c r="D30" s="130"/>
      <c r="E30" s="131"/>
      <c r="G30" s="47" t="s">
        <v>104</v>
      </c>
    </row>
    <row r="31" spans="1:7" s="8" customFormat="1" ht="221.25" customHeight="1" thickBot="1" x14ac:dyDescent="0.3">
      <c r="B31" s="155" t="s">
        <v>147</v>
      </c>
      <c r="C31" s="156"/>
      <c r="D31" s="156"/>
      <c r="E31" s="157"/>
      <c r="G31" s="171" t="s">
        <v>185</v>
      </c>
    </row>
    <row r="32" spans="1:7" s="8" customFormat="1" ht="15" customHeight="1" thickBot="1" x14ac:dyDescent="0.3"/>
    <row r="33" spans="1:10" s="8" customFormat="1" ht="30" x14ac:dyDescent="0.25">
      <c r="A33" s="8">
        <v>10</v>
      </c>
      <c r="B33" s="126" t="s">
        <v>69</v>
      </c>
      <c r="C33" s="127"/>
      <c r="D33" s="127"/>
      <c r="E33" s="128"/>
      <c r="G33" s="47" t="s">
        <v>68</v>
      </c>
    </row>
    <row r="34" spans="1:10" s="8" customFormat="1" ht="357" customHeight="1" thickBot="1" x14ac:dyDescent="0.3">
      <c r="B34" s="160" t="s">
        <v>183</v>
      </c>
      <c r="C34" s="161"/>
      <c r="D34" s="161"/>
      <c r="E34" s="162"/>
      <c r="G34" s="160" t="s">
        <v>186</v>
      </c>
      <c r="H34" s="168"/>
      <c r="I34" s="168"/>
      <c r="J34" s="169"/>
    </row>
    <row r="35" spans="1:10" s="8" customFormat="1" ht="12.75" customHeight="1" thickBot="1" x14ac:dyDescent="0.3"/>
    <row r="36" spans="1:10" s="8" customFormat="1" x14ac:dyDescent="0.25">
      <c r="B36" s="126" t="s">
        <v>106</v>
      </c>
      <c r="C36" s="127"/>
      <c r="D36" s="127"/>
      <c r="E36" s="128"/>
    </row>
    <row r="37" spans="1:10" s="8" customFormat="1" ht="297" customHeight="1" thickBot="1" x14ac:dyDescent="0.3">
      <c r="B37" s="160" t="s">
        <v>181</v>
      </c>
      <c r="C37" s="163"/>
      <c r="D37" s="163"/>
      <c r="E37" s="164"/>
    </row>
    <row r="38" spans="1:10" s="8" customFormat="1" ht="15.75" customHeight="1" thickBot="1" x14ac:dyDescent="0.3"/>
    <row r="39" spans="1:10" s="8" customFormat="1" x14ac:dyDescent="0.25">
      <c r="B39" s="129" t="s">
        <v>107</v>
      </c>
      <c r="C39" s="130"/>
      <c r="D39" s="130"/>
      <c r="E39" s="131"/>
    </row>
    <row r="40" spans="1:10" s="8" customFormat="1" ht="296.25" customHeight="1" thickBot="1" x14ac:dyDescent="0.3">
      <c r="B40" s="160" t="s">
        <v>148</v>
      </c>
      <c r="C40" s="163"/>
      <c r="D40" s="163"/>
      <c r="E40" s="164"/>
    </row>
    <row r="41" spans="1:10" s="8" customFormat="1" ht="16.5" customHeight="1" thickBot="1" x14ac:dyDescent="0.3"/>
    <row r="42" spans="1:10" s="8" customFormat="1" x14ac:dyDescent="0.25">
      <c r="B42" s="129" t="s">
        <v>105</v>
      </c>
      <c r="C42" s="130"/>
      <c r="D42" s="130"/>
      <c r="E42" s="131"/>
    </row>
    <row r="43" spans="1:10" s="8" customFormat="1" ht="327.75" customHeight="1" thickBot="1" x14ac:dyDescent="0.3">
      <c r="B43" s="160" t="s">
        <v>149</v>
      </c>
      <c r="C43" s="163"/>
      <c r="D43" s="163"/>
      <c r="E43" s="164"/>
    </row>
    <row r="44" spans="1:10" s="8" customFormat="1" ht="13.5" customHeight="1" thickBot="1" x14ac:dyDescent="0.3"/>
    <row r="45" spans="1:10" s="8" customFormat="1" ht="15" customHeight="1" x14ac:dyDescent="0.25">
      <c r="B45" s="126" t="s">
        <v>70</v>
      </c>
      <c r="C45" s="127"/>
      <c r="D45" s="127"/>
      <c r="E45" s="128"/>
    </row>
    <row r="46" spans="1:10" s="8" customFormat="1" ht="291.75" customHeight="1" x14ac:dyDescent="0.25">
      <c r="B46" s="165" t="s">
        <v>180</v>
      </c>
      <c r="C46" s="166"/>
      <c r="D46" s="166"/>
      <c r="E46" s="167"/>
    </row>
    <row r="47" spans="1:10" s="8" customFormat="1" ht="291.75" customHeight="1" thickBot="1" x14ac:dyDescent="0.3">
      <c r="B47" s="160"/>
      <c r="C47" s="163"/>
      <c r="D47" s="163"/>
      <c r="E47" s="164"/>
    </row>
    <row r="48" spans="1:10" s="8" customFormat="1" ht="12" customHeight="1" thickBot="1" x14ac:dyDescent="0.3"/>
    <row r="49" spans="2:5" s="8" customFormat="1" x14ac:dyDescent="0.25">
      <c r="B49" s="126" t="s">
        <v>71</v>
      </c>
      <c r="C49" s="127"/>
      <c r="D49" s="127"/>
      <c r="E49" s="128"/>
    </row>
    <row r="50" spans="2:5" s="8" customFormat="1" ht="15.75" thickBot="1" x14ac:dyDescent="0.3">
      <c r="B50" s="60" t="s">
        <v>35</v>
      </c>
      <c r="C50" s="81" t="s">
        <v>36</v>
      </c>
      <c r="D50" s="81" t="s">
        <v>72</v>
      </c>
      <c r="E50" s="82" t="s">
        <v>38</v>
      </c>
    </row>
    <row r="51" spans="2:5" s="8" customFormat="1" ht="46.5" customHeight="1" thickBot="1" x14ac:dyDescent="0.3">
      <c r="B51" s="86" t="s">
        <v>150</v>
      </c>
      <c r="C51" s="87">
        <v>4</v>
      </c>
      <c r="D51" s="87">
        <v>4</v>
      </c>
      <c r="E51" s="87" t="s">
        <v>151</v>
      </c>
    </row>
    <row r="52" spans="2:5" s="8" customFormat="1" ht="46.5" customHeight="1" thickBot="1" x14ac:dyDescent="0.3">
      <c r="B52" s="88" t="s">
        <v>152</v>
      </c>
      <c r="C52" s="89">
        <v>3</v>
      </c>
      <c r="D52" s="89">
        <v>3</v>
      </c>
      <c r="E52" s="89" t="s">
        <v>153</v>
      </c>
    </row>
    <row r="53" spans="2:5" s="8" customFormat="1" ht="46.5" customHeight="1" thickBot="1" x14ac:dyDescent="0.3">
      <c r="B53" s="88" t="s">
        <v>154</v>
      </c>
      <c r="C53" s="89">
        <v>2</v>
      </c>
      <c r="D53" s="89">
        <v>3</v>
      </c>
      <c r="E53" s="89" t="s">
        <v>155</v>
      </c>
    </row>
    <row r="54" spans="2:5" s="8" customFormat="1" ht="46.5" customHeight="1" thickBot="1" x14ac:dyDescent="0.3">
      <c r="B54" s="88" t="s">
        <v>156</v>
      </c>
      <c r="C54" s="89">
        <v>2</v>
      </c>
      <c r="D54" s="89">
        <v>4</v>
      </c>
      <c r="E54" s="89" t="s">
        <v>157</v>
      </c>
    </row>
    <row r="55" spans="2:5" s="8" customFormat="1" ht="46.5" customHeight="1" x14ac:dyDescent="0.25">
      <c r="B55" s="61"/>
      <c r="C55" s="62"/>
      <c r="D55" s="62"/>
      <c r="E55" s="63"/>
    </row>
    <row r="56" spans="2:5" s="8" customFormat="1" ht="46.5" customHeight="1" x14ac:dyDescent="0.25">
      <c r="B56" s="61"/>
      <c r="C56" s="62"/>
      <c r="D56" s="62"/>
      <c r="E56" s="63"/>
    </row>
    <row r="57" spans="2:5" s="8" customFormat="1" ht="46.5" customHeight="1" x14ac:dyDescent="0.25">
      <c r="B57" s="61"/>
      <c r="C57" s="62"/>
      <c r="D57" s="62"/>
      <c r="E57" s="63"/>
    </row>
    <row r="58" spans="2:5" s="8" customFormat="1" ht="46.5" customHeight="1" x14ac:dyDescent="0.25">
      <c r="B58" s="61"/>
      <c r="C58" s="62"/>
      <c r="D58" s="62"/>
      <c r="E58" s="63"/>
    </row>
    <row r="59" spans="2:5" s="8" customFormat="1" ht="46.5" customHeight="1" x14ac:dyDescent="0.25">
      <c r="B59" s="61"/>
      <c r="C59" s="62"/>
      <c r="D59" s="62"/>
      <c r="E59" s="63"/>
    </row>
    <row r="60" spans="2:5" s="8" customFormat="1" ht="46.5" customHeight="1" thickBot="1" x14ac:dyDescent="0.3">
      <c r="B60" s="64"/>
      <c r="C60" s="65"/>
      <c r="D60" s="65"/>
      <c r="E60" s="66"/>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5">
    <mergeCell ref="G34:J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5:D60">
      <formula1>1</formula1>
    </dataValidation>
    <dataValidation type="textLength" operator="lessThanOrEqual" allowBlank="1" showInputMessage="1" showErrorMessage="1" error="El número de caracteres introducidos es mayor que 60" sqref="B55:B60">
      <formula1>60</formula1>
    </dataValidation>
    <dataValidation type="textLength" operator="lessThanOrEqual" allowBlank="1" showInputMessage="1" showErrorMessage="1" error="El número de caracteres introducidos es mayor que 140" sqref="E55:E60">
      <formula1>140</formula1>
    </dataValidation>
  </dataValidations>
  <pageMargins left="0.7" right="0.7" top="0.75" bottom="0.75" header="0.3" footer="0.3"/>
  <pageSetup scale="56"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13" zoomScaleNormal="100" zoomScaleSheetLayoutView="100" workbookViewId="0">
      <selection activeCell="D33" sqref="D33"/>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6" t="s">
        <v>101</v>
      </c>
      <c r="C2" s="116"/>
      <c r="D2" s="116"/>
      <c r="E2" s="116"/>
      <c r="F2" s="116"/>
      <c r="G2" s="116"/>
      <c r="H2" s="116"/>
      <c r="I2" s="116"/>
      <c r="J2" s="116"/>
      <c r="K2" s="116"/>
    </row>
    <row r="3" spans="2:13" s="8" customFormat="1" ht="15.75" thickBot="1" x14ac:dyDescent="0.3"/>
    <row r="4" spans="2:13" ht="60" customHeight="1" x14ac:dyDescent="0.25">
      <c r="B4" s="143" t="s">
        <v>53</v>
      </c>
      <c r="C4" s="143" t="s">
        <v>74</v>
      </c>
      <c r="D4" s="147" t="s">
        <v>93</v>
      </c>
      <c r="E4" s="149" t="s">
        <v>94</v>
      </c>
      <c r="F4" s="151" t="s">
        <v>95</v>
      </c>
      <c r="G4" s="152"/>
      <c r="H4" s="141" t="s">
        <v>96</v>
      </c>
      <c r="I4" s="142"/>
      <c r="J4" s="153" t="s">
        <v>98</v>
      </c>
      <c r="K4" s="154"/>
      <c r="L4" s="8"/>
      <c r="M4" s="22" t="s">
        <v>47</v>
      </c>
    </row>
    <row r="5" spans="2:13" ht="30.75" thickBot="1" x14ac:dyDescent="0.3">
      <c r="B5" s="144"/>
      <c r="C5" s="144"/>
      <c r="D5" s="148"/>
      <c r="E5" s="150"/>
      <c r="F5" s="49" t="s">
        <v>48</v>
      </c>
      <c r="G5" s="50" t="s">
        <v>49</v>
      </c>
      <c r="H5" s="50" t="s">
        <v>48</v>
      </c>
      <c r="I5" s="51" t="s">
        <v>49</v>
      </c>
      <c r="J5" s="35" t="s">
        <v>48</v>
      </c>
      <c r="K5" s="36" t="s">
        <v>49</v>
      </c>
      <c r="L5" s="8"/>
      <c r="M5" s="23"/>
    </row>
    <row r="6" spans="2:13" ht="21" customHeight="1" x14ac:dyDescent="0.25">
      <c r="B6" s="90" t="s">
        <v>158</v>
      </c>
      <c r="C6" s="90" t="s">
        <v>159</v>
      </c>
      <c r="D6" s="29">
        <f t="shared" ref="D6" si="0">E6+J6+K6</f>
        <v>32918.177011494256</v>
      </c>
      <c r="E6" s="41">
        <v>26532.758620689656</v>
      </c>
      <c r="F6" s="33"/>
      <c r="G6" s="25"/>
      <c r="H6" s="41">
        <v>6385.4183908045979</v>
      </c>
      <c r="I6" s="26"/>
      <c r="J6" s="67">
        <f t="shared" ref="J6" si="1">F6+H6</f>
        <v>6385.4183908045979</v>
      </c>
      <c r="K6" s="68">
        <f t="shared" ref="K6" si="2">G6+I6</f>
        <v>0</v>
      </c>
      <c r="L6" s="8"/>
      <c r="M6" s="24" t="str">
        <f>IF(D6=(E6+F6+G6+H6+I6),"OK","ERROR")</f>
        <v>OK</v>
      </c>
    </row>
    <row r="7" spans="2:13" x14ac:dyDescent="0.25">
      <c r="B7" s="90" t="s">
        <v>160</v>
      </c>
      <c r="C7" s="90" t="s">
        <v>161</v>
      </c>
      <c r="D7" s="30">
        <f>E7+J7+K7</f>
        <v>245689.6551724138</v>
      </c>
      <c r="E7" s="41">
        <v>103189.6551724138</v>
      </c>
      <c r="F7" s="34"/>
      <c r="G7" s="27"/>
      <c r="H7" s="27">
        <v>115474.13793103448</v>
      </c>
      <c r="I7" s="28">
        <v>27025.862068965518</v>
      </c>
      <c r="J7" s="69">
        <f>F7+H7</f>
        <v>115474.13793103448</v>
      </c>
      <c r="K7" s="70">
        <f>G7+I7</f>
        <v>27025.862068965518</v>
      </c>
      <c r="L7" s="8"/>
      <c r="M7" s="24" t="str">
        <f>IF(D7=(E7+F7+G7+H7+I7),"OK","ERROR")</f>
        <v>OK</v>
      </c>
    </row>
    <row r="8" spans="2:13" x14ac:dyDescent="0.25">
      <c r="B8" s="90" t="s">
        <v>162</v>
      </c>
      <c r="C8" s="90" t="s">
        <v>163</v>
      </c>
      <c r="D8" s="30">
        <f t="shared" ref="D8:D19" si="3">E8+J8+K8</f>
        <v>1063.3583908045978</v>
      </c>
      <c r="E8" s="41">
        <v>1063.3583908045978</v>
      </c>
      <c r="F8" s="34"/>
      <c r="G8" s="27"/>
      <c r="H8" s="27"/>
      <c r="I8" s="28"/>
      <c r="J8" s="69">
        <f t="shared" ref="J8:J19" si="4">F8+H8</f>
        <v>0</v>
      </c>
      <c r="K8" s="70">
        <f t="shared" ref="K8:K19" si="5">G8+I8</f>
        <v>0</v>
      </c>
      <c r="L8" s="8"/>
      <c r="M8" s="24" t="str">
        <f t="shared" ref="M8:M20" si="6">IF(D8=(E8+F8+G8+H8+I8),"OK","ERROR")</f>
        <v>OK</v>
      </c>
    </row>
    <row r="9" spans="2:13" x14ac:dyDescent="0.25">
      <c r="B9" s="90" t="s">
        <v>164</v>
      </c>
      <c r="C9" s="90" t="s">
        <v>165</v>
      </c>
      <c r="D9" s="30">
        <f t="shared" si="3"/>
        <v>7411.0331034482751</v>
      </c>
      <c r="E9" s="41">
        <v>2931.0344827586209</v>
      </c>
      <c r="F9" s="34"/>
      <c r="G9" s="27">
        <v>4479.9986206896547</v>
      </c>
      <c r="H9" s="27"/>
      <c r="I9" s="28"/>
      <c r="J9" s="69">
        <f t="shared" si="4"/>
        <v>0</v>
      </c>
      <c r="K9" s="70">
        <f t="shared" si="5"/>
        <v>4479.9986206896547</v>
      </c>
      <c r="L9" s="8"/>
      <c r="M9" s="24" t="str">
        <f t="shared" si="6"/>
        <v>OK</v>
      </c>
    </row>
    <row r="10" spans="2:13" x14ac:dyDescent="0.25">
      <c r="B10" s="90" t="s">
        <v>166</v>
      </c>
      <c r="C10" s="90" t="s">
        <v>167</v>
      </c>
      <c r="D10" s="30">
        <f t="shared" si="3"/>
        <v>359.19540229885058</v>
      </c>
      <c r="E10" s="41"/>
      <c r="F10" s="34"/>
      <c r="G10" s="27"/>
      <c r="H10" s="27">
        <v>359.19540229885058</v>
      </c>
      <c r="I10" s="28"/>
      <c r="J10" s="69">
        <f t="shared" si="4"/>
        <v>359.19540229885058</v>
      </c>
      <c r="K10" s="70">
        <f t="shared" si="5"/>
        <v>0</v>
      </c>
      <c r="L10" s="8"/>
      <c r="M10" s="24" t="str">
        <f t="shared" si="6"/>
        <v>OK</v>
      </c>
    </row>
    <row r="11" spans="2:13" ht="30" x14ac:dyDescent="0.25">
      <c r="B11" s="78" t="s">
        <v>168</v>
      </c>
      <c r="C11" s="77" t="s">
        <v>169</v>
      </c>
      <c r="D11" s="30">
        <f t="shared" si="3"/>
        <v>161.42241379310346</v>
      </c>
      <c r="E11" s="41"/>
      <c r="F11" s="34"/>
      <c r="G11" s="27"/>
      <c r="H11" s="27">
        <v>161.42241379310346</v>
      </c>
      <c r="I11" s="28"/>
      <c r="J11" s="69">
        <f t="shared" si="4"/>
        <v>161.42241379310346</v>
      </c>
      <c r="K11" s="70">
        <f t="shared" si="5"/>
        <v>0</v>
      </c>
      <c r="L11" s="8"/>
      <c r="M11" s="24" t="str">
        <f t="shared" si="6"/>
        <v>OK</v>
      </c>
    </row>
    <row r="12" spans="2:13" ht="30" x14ac:dyDescent="0.25">
      <c r="B12" s="78" t="s">
        <v>170</v>
      </c>
      <c r="C12" s="77" t="s">
        <v>171</v>
      </c>
      <c r="D12" s="30">
        <f t="shared" si="3"/>
        <v>543.5344827586207</v>
      </c>
      <c r="E12" s="41"/>
      <c r="F12" s="34"/>
      <c r="G12" s="27"/>
      <c r="H12" s="27">
        <v>543.5344827586207</v>
      </c>
      <c r="I12" s="28"/>
      <c r="J12" s="69">
        <f t="shared" si="4"/>
        <v>543.5344827586207</v>
      </c>
      <c r="K12" s="70">
        <f t="shared" si="5"/>
        <v>0</v>
      </c>
      <c r="L12" s="8"/>
      <c r="M12" s="24" t="str">
        <f t="shared" si="6"/>
        <v>OK</v>
      </c>
    </row>
    <row r="13" spans="2:13" ht="30" x14ac:dyDescent="0.25">
      <c r="B13" s="78" t="s">
        <v>172</v>
      </c>
      <c r="C13" s="77" t="s">
        <v>173</v>
      </c>
      <c r="D13" s="30">
        <f t="shared" si="3"/>
        <v>874.13793103448279</v>
      </c>
      <c r="E13" s="41">
        <v>874.13793103448279</v>
      </c>
      <c r="F13" s="34"/>
      <c r="G13" s="27"/>
      <c r="H13" s="27"/>
      <c r="I13" s="28"/>
      <c r="J13" s="69">
        <f t="shared" si="4"/>
        <v>0</v>
      </c>
      <c r="K13" s="70">
        <f t="shared" si="5"/>
        <v>0</v>
      </c>
      <c r="L13" s="8"/>
      <c r="M13" s="24" t="str">
        <f t="shared" si="6"/>
        <v>OK</v>
      </c>
    </row>
    <row r="14" spans="2:13" x14ac:dyDescent="0.25">
      <c r="B14" s="78" t="s">
        <v>174</v>
      </c>
      <c r="C14" s="77"/>
      <c r="D14" s="30">
        <f t="shared" si="3"/>
        <v>33568.103448275862</v>
      </c>
      <c r="E14" s="41">
        <v>24260.775862068967</v>
      </c>
      <c r="F14" s="34"/>
      <c r="G14" s="27"/>
      <c r="H14" s="27">
        <v>9307.3275862068967</v>
      </c>
      <c r="I14" s="28"/>
      <c r="J14" s="69">
        <f t="shared" si="4"/>
        <v>9307.3275862068967</v>
      </c>
      <c r="K14" s="70">
        <f t="shared" si="5"/>
        <v>0</v>
      </c>
      <c r="L14" s="8"/>
      <c r="M14" s="24" t="str">
        <f t="shared" si="6"/>
        <v>OK</v>
      </c>
    </row>
    <row r="15" spans="2:13" x14ac:dyDescent="0.25">
      <c r="B15" s="78" t="s">
        <v>175</v>
      </c>
      <c r="C15" s="77" t="s">
        <v>175</v>
      </c>
      <c r="D15" s="30">
        <f t="shared" si="3"/>
        <v>1379.3103448275863</v>
      </c>
      <c r="E15" s="41"/>
      <c r="F15" s="34"/>
      <c r="G15" s="27">
        <v>1379.3103448275863</v>
      </c>
      <c r="H15" s="27"/>
      <c r="I15" s="28"/>
      <c r="J15" s="69">
        <f t="shared" si="4"/>
        <v>0</v>
      </c>
      <c r="K15" s="70">
        <f t="shared" si="5"/>
        <v>1379.3103448275863</v>
      </c>
      <c r="L15" s="8"/>
      <c r="M15" s="24" t="str">
        <f t="shared" si="6"/>
        <v>OK</v>
      </c>
    </row>
    <row r="16" spans="2:13" x14ac:dyDescent="0.25">
      <c r="B16" s="78"/>
      <c r="C16" s="77"/>
      <c r="D16" s="30">
        <f t="shared" si="3"/>
        <v>0</v>
      </c>
      <c r="E16" s="41"/>
      <c r="F16" s="34"/>
      <c r="G16" s="27"/>
      <c r="H16" s="27"/>
      <c r="I16" s="28"/>
      <c r="J16" s="69">
        <f t="shared" si="4"/>
        <v>0</v>
      </c>
      <c r="K16" s="70">
        <f t="shared" si="5"/>
        <v>0</v>
      </c>
      <c r="L16" s="8"/>
      <c r="M16" s="24" t="str">
        <f t="shared" si="6"/>
        <v>OK</v>
      </c>
    </row>
    <row r="17" spans="2:13" ht="30" x14ac:dyDescent="0.25">
      <c r="B17" s="78" t="s">
        <v>176</v>
      </c>
      <c r="C17" s="77" t="s">
        <v>177</v>
      </c>
      <c r="D17" s="30">
        <f t="shared" si="3"/>
        <v>1017.2413793103449</v>
      </c>
      <c r="E17" s="41">
        <v>448.27586206896558</v>
      </c>
      <c r="F17" s="34"/>
      <c r="G17" s="27"/>
      <c r="H17" s="27">
        <v>568.9655172413793</v>
      </c>
      <c r="I17" s="28"/>
      <c r="J17" s="69">
        <f t="shared" si="4"/>
        <v>568.9655172413793</v>
      </c>
      <c r="K17" s="70">
        <f t="shared" si="5"/>
        <v>0</v>
      </c>
      <c r="L17" s="8"/>
      <c r="M17" s="24" t="str">
        <f t="shared" si="6"/>
        <v>OK</v>
      </c>
    </row>
    <row r="18" spans="2:13" ht="30" x14ac:dyDescent="0.25">
      <c r="B18" s="78" t="s">
        <v>178</v>
      </c>
      <c r="C18" s="77" t="s">
        <v>179</v>
      </c>
      <c r="D18" s="30">
        <f t="shared" si="3"/>
        <v>344.82758620689657</v>
      </c>
      <c r="E18" s="41"/>
      <c r="F18" s="34"/>
      <c r="G18" s="27">
        <v>344.82758620689657</v>
      </c>
      <c r="H18" s="27"/>
      <c r="I18" s="28"/>
      <c r="J18" s="69">
        <f t="shared" si="4"/>
        <v>0</v>
      </c>
      <c r="K18" s="70">
        <f t="shared" si="5"/>
        <v>344.82758620689657</v>
      </c>
      <c r="L18" s="8"/>
      <c r="M18" s="24" t="str">
        <f t="shared" si="6"/>
        <v>OK</v>
      </c>
    </row>
    <row r="19" spans="2:13" ht="15.75" thickBot="1" x14ac:dyDescent="0.3">
      <c r="B19" s="79"/>
      <c r="C19" s="80"/>
      <c r="D19" s="31">
        <f t="shared" si="3"/>
        <v>0</v>
      </c>
      <c r="E19" s="41"/>
      <c r="F19" s="34"/>
      <c r="G19" s="27"/>
      <c r="H19" s="27"/>
      <c r="I19" s="28"/>
      <c r="J19" s="69">
        <f t="shared" si="4"/>
        <v>0</v>
      </c>
      <c r="K19" s="70">
        <f t="shared" si="5"/>
        <v>0</v>
      </c>
      <c r="L19" s="8"/>
      <c r="M19" s="24" t="str">
        <f t="shared" si="6"/>
        <v>OK</v>
      </c>
    </row>
    <row r="20" spans="2:13" ht="15.75" thickBot="1" x14ac:dyDescent="0.3">
      <c r="B20" s="145" t="s">
        <v>55</v>
      </c>
      <c r="C20" s="146"/>
      <c r="D20" s="32">
        <f>SUM(D6:D19)</f>
        <v>325329.9966666667</v>
      </c>
      <c r="E20" s="52">
        <f>ROUND(SUM(E6:E19),0)</f>
        <v>159300</v>
      </c>
      <c r="F20" s="53">
        <f t="shared" ref="F20:K20" si="7">ROUND(SUM(F6:F19),0)</f>
        <v>0</v>
      </c>
      <c r="G20" s="54">
        <f t="shared" si="7"/>
        <v>6204</v>
      </c>
      <c r="H20" s="54">
        <f t="shared" si="7"/>
        <v>132800</v>
      </c>
      <c r="I20" s="55">
        <f t="shared" si="7"/>
        <v>27026</v>
      </c>
      <c r="J20" s="37">
        <f t="shared" si="7"/>
        <v>132800</v>
      </c>
      <c r="K20" s="38">
        <f t="shared" si="7"/>
        <v>33230</v>
      </c>
      <c r="L20" s="8"/>
      <c r="M20" s="24" t="str">
        <f t="shared" si="6"/>
        <v>ERROR</v>
      </c>
    </row>
    <row r="21" spans="2:13" ht="15.75" thickBot="1" x14ac:dyDescent="0.3">
      <c r="B21" s="145" t="s">
        <v>50</v>
      </c>
      <c r="C21" s="146"/>
      <c r="D21" s="48">
        <v>1</v>
      </c>
      <c r="E21" s="56">
        <f>E20/$D$20</f>
        <v>0.48965666133522534</v>
      </c>
      <c r="F21" s="57">
        <f t="shared" ref="F21:K21" si="8">F20/$D$20</f>
        <v>0</v>
      </c>
      <c r="G21" s="58">
        <f t="shared" si="8"/>
        <v>1.9069867714524406E-2</v>
      </c>
      <c r="H21" s="58">
        <f t="shared" ref="H21:I21" si="9">H20/$D$20</f>
        <v>0.40820090788021296</v>
      </c>
      <c r="I21" s="59">
        <f t="shared" si="9"/>
        <v>8.3072573316043938E-2</v>
      </c>
      <c r="J21" s="39">
        <f t="shared" si="8"/>
        <v>0.40820090788021296</v>
      </c>
      <c r="K21" s="40">
        <f t="shared" si="8"/>
        <v>0.10214244103056834</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0" t="s">
        <v>54</v>
      </c>
      <c r="C24" s="140"/>
      <c r="D24" s="140"/>
      <c r="E24" s="140"/>
      <c r="F24" s="140"/>
      <c r="G24" s="140"/>
      <c r="H24" s="71"/>
      <c r="I24" s="71"/>
      <c r="J24" s="71"/>
      <c r="K24" s="71"/>
      <c r="L24" s="8"/>
      <c r="M24" s="8"/>
    </row>
    <row r="25" spans="2:13" ht="15.75" customHeight="1" x14ac:dyDescent="0.25">
      <c r="B25" s="139" t="s">
        <v>102</v>
      </c>
      <c r="C25" s="139"/>
      <c r="D25" s="139"/>
      <c r="E25" s="139"/>
      <c r="F25" s="139"/>
      <c r="G25" s="42" t="str">
        <f>IF(E20&gt;=100000,"OK","ERROR")</f>
        <v>OK</v>
      </c>
      <c r="H25" s="71"/>
      <c r="I25" s="71"/>
      <c r="J25" s="71"/>
      <c r="K25" s="71"/>
      <c r="L25" s="8"/>
      <c r="M25" s="8"/>
    </row>
    <row r="26" spans="2:13" ht="15.75" customHeight="1" x14ac:dyDescent="0.25">
      <c r="B26" s="139" t="s">
        <v>103</v>
      </c>
      <c r="C26" s="139"/>
      <c r="D26" s="139"/>
      <c r="E26" s="139"/>
      <c r="F26" s="139"/>
      <c r="G26" s="42" t="str">
        <f>IF(E20&lt;=250000,"OK","ERROR")</f>
        <v>OK</v>
      </c>
      <c r="H26" s="71"/>
      <c r="I26" s="71"/>
      <c r="J26" s="71"/>
      <c r="K26" s="71"/>
      <c r="L26" s="8"/>
      <c r="M26" s="8"/>
    </row>
    <row r="27" spans="2:13" ht="15.75" customHeight="1" x14ac:dyDescent="0.25">
      <c r="B27" s="139" t="s">
        <v>75</v>
      </c>
      <c r="C27" s="139"/>
      <c r="D27" s="139"/>
      <c r="E27" s="139"/>
      <c r="F27" s="139"/>
      <c r="G27" s="42" t="str">
        <f>IF(E20&lt;=(D20/2),"OK","ERROR")</f>
        <v>OK</v>
      </c>
      <c r="H27" s="71"/>
      <c r="I27" s="71"/>
      <c r="J27" s="71"/>
      <c r="K27" s="71"/>
      <c r="L27" s="8"/>
      <c r="M27" s="8"/>
    </row>
    <row r="28" spans="2:13" ht="15.75" customHeight="1" x14ac:dyDescent="0.25">
      <c r="B28" s="139" t="s">
        <v>97</v>
      </c>
      <c r="C28" s="139"/>
      <c r="D28" s="139"/>
      <c r="E28" s="139"/>
      <c r="F28" s="139"/>
      <c r="G28" s="42" t="str">
        <f>IF(K20&lt;=(E20*0.4),"OK","ERROR")</f>
        <v>OK</v>
      </c>
      <c r="H28" s="71"/>
      <c r="I28" s="71"/>
      <c r="J28" s="71"/>
      <c r="K28" s="71"/>
      <c r="L28" s="8"/>
      <c r="M28" s="8"/>
    </row>
    <row r="29" spans="2:13" s="8" customFormat="1" x14ac:dyDescent="0.25"/>
    <row r="30" spans="2:13" s="8" customFormat="1" x14ac:dyDescent="0.25">
      <c r="I30" s="72"/>
    </row>
    <row r="31" spans="2:13" s="8" customFormat="1" x14ac:dyDescent="0.25">
      <c r="G31" s="42"/>
    </row>
    <row r="32" spans="2:13" s="8" customFormat="1" x14ac:dyDescent="0.25"/>
    <row r="33" spans="2:2" s="8" customFormat="1" x14ac:dyDescent="0.25"/>
    <row r="34" spans="2:2" s="8" customFormat="1" x14ac:dyDescent="0.25">
      <c r="B34" s="73"/>
    </row>
    <row r="35" spans="2:2" s="8" customFormat="1" x14ac:dyDescent="0.25">
      <c r="B35" s="74"/>
    </row>
    <row r="36" spans="2:2" s="8" customFormat="1" x14ac:dyDescent="0.25">
      <c r="B36" s="73"/>
    </row>
    <row r="37" spans="2:2" s="8" customFormat="1" x14ac:dyDescent="0.25">
      <c r="B37" s="75"/>
    </row>
    <row r="38" spans="2:2" s="8" customFormat="1" x14ac:dyDescent="0.25"/>
    <row r="39" spans="2:2" s="8" customFormat="1" x14ac:dyDescent="0.25"/>
    <row r="40" spans="2:2" s="8" customFormat="1" x14ac:dyDescent="0.25">
      <c r="B40" s="76"/>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Miguel Florido</cp:lastModifiedBy>
  <cp:lastPrinted>2015-01-29T19:41:42Z</cp:lastPrinted>
  <dcterms:created xsi:type="dcterms:W3CDTF">2012-07-06T03:08:38Z</dcterms:created>
  <dcterms:modified xsi:type="dcterms:W3CDTF">2015-01-29T19:48:13Z</dcterms:modified>
</cp:coreProperties>
</file>