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240" windowWidth="3240" windowHeight="504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5725"/>
</workbook>
</file>

<file path=xl/calcChain.xml><?xml version="1.0" encoding="utf-8"?>
<calcChain xmlns="http://schemas.openxmlformats.org/spreadsheetml/2006/main">
  <c r="I20" i="8"/>
  <c r="H20"/>
  <c r="G20"/>
  <c r="F20"/>
  <c r="E20"/>
  <c r="G26" s="1"/>
  <c r="K19"/>
  <c r="J19"/>
  <c r="D19" s="1"/>
  <c r="M19" s="1"/>
  <c r="K18"/>
  <c r="D18" s="1"/>
  <c r="M18" s="1"/>
  <c r="J18"/>
  <c r="K17"/>
  <c r="J17"/>
  <c r="D17" s="1"/>
  <c r="M17" s="1"/>
  <c r="K16"/>
  <c r="J16"/>
  <c r="K15"/>
  <c r="J15"/>
  <c r="D15" s="1"/>
  <c r="M15" s="1"/>
  <c r="K14"/>
  <c r="D14" s="1"/>
  <c r="M14" s="1"/>
  <c r="J14"/>
  <c r="K13"/>
  <c r="J13"/>
  <c r="K12"/>
  <c r="J12"/>
  <c r="K11"/>
  <c r="J11"/>
  <c r="D11" s="1"/>
  <c r="M11" s="1"/>
  <c r="K10"/>
  <c r="D10" s="1"/>
  <c r="M10" s="1"/>
  <c r="J10"/>
  <c r="K9"/>
  <c r="J9"/>
  <c r="D9" s="1"/>
  <c r="M9" s="1"/>
  <c r="K8"/>
  <c r="J8"/>
  <c r="K6"/>
  <c r="J6"/>
  <c r="K7"/>
  <c r="J7"/>
  <c r="D8" l="1"/>
  <c r="M8" s="1"/>
  <c r="D6"/>
  <c r="M6" s="1"/>
  <c r="D13"/>
  <c r="M13" s="1"/>
  <c r="D12"/>
  <c r="M12" s="1"/>
  <c r="F10" i="1"/>
  <c r="J20" i="8"/>
  <c r="K20"/>
  <c r="G28" s="1"/>
  <c r="D16"/>
  <c r="M16" s="1"/>
  <c r="D7"/>
  <c r="M7" s="1"/>
  <c r="G25"/>
  <c r="F11" i="1" l="1"/>
  <c r="D20" i="8"/>
  <c r="F9" i="1" s="1"/>
  <c r="F21" i="8" l="1"/>
  <c r="K21"/>
  <c r="M20"/>
  <c r="J21"/>
  <c r="G27"/>
  <c r="E21"/>
  <c r="I21"/>
  <c r="G21"/>
  <c r="H21"/>
  <c r="B4" i="7"/>
  <c r="D4"/>
</calcChain>
</file>

<file path=xl/sharedStrings.xml><?xml version="1.0" encoding="utf-8"?>
<sst xmlns="http://schemas.openxmlformats.org/spreadsheetml/2006/main" count="290" uniqueCount="176">
  <si>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</si>
  <si>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</si>
  <si>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</si>
  <si>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</si>
  <si>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</si>
  <si>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</si>
  <si>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</si>
  <si>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</si>
  <si>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</si>
  <si>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</si>
  <si>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</si>
  <si>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</si>
  <si>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</si>
  <si>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</si>
  <si>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</si>
  <si>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</si>
  <si>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</si>
  <si>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</si>
  <si>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</si>
  <si>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</si>
  <si>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</si>
  <si>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</si>
  <si>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</si>
  <si>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</si>
  <si>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</si>
  <si>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</si>
  <si>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</si>
  <si>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</si>
  <si>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</si>
  <si>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</si>
  <si>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</si>
  <si>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</si>
  <si>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</si>
  <si>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</si>
  <si>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</si>
  <si>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</si>
  <si>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</si>
  <si>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</si>
  <si>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</si>
  <si>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</si>
  <si>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</si>
  <si>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</si>
  <si>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</si>
  <si>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</si>
  <si>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</si>
  <si>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</si>
  <si>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</si>
  <si>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</si>
  <si>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</si>
  <si>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</si>
  <si>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</si>
  <si>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</si>
  <si>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</si>
  <si>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</si>
  <si>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</si>
  <si>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</si>
  <si>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</si>
  <si>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</si>
  <si>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</si>
  <si>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</si>
  <si>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</si>
  <si>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</si>
  <si>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</si>
  <si>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</si>
  <si>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</si>
  <si>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</si>
  <si>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</si>
  <si>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</si>
  <si>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</si>
  <si>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</si>
  <si>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</si>
  <si>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</si>
  <si>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</si>
  <si>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</si>
  <si>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</si>
  <si>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</si>
  <si>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</si>
  <si>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</si>
  <si>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</si>
  <si>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</si>
  <si>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</si>
  <si>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</si>
  <si>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</si>
  <si>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</si>
  <si>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</si>
  <si>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</si>
  <si>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</si>
  <si>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</si>
  <si>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</si>
  <si>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</si>
  <si>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</si>
  <si>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</si>
  <si>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</si>
  <si>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</si>
  <si>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</si>
  <si>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</si>
  <si>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</si>
  <si>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</si>
  <si>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</si>
  <si>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</si>
  <si>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</si>
  <si>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</si>
  <si>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</si>
  <si>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</si>
  <si>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</si>
  <si>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</si>
  <si>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</si>
  <si>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</si>
  <si>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Asociación Colombiana de Porcicultores</t>
  </si>
  <si>
    <t>ASOPORCICULTORES</t>
  </si>
  <si>
    <t>860325638-4</t>
  </si>
  <si>
    <t xml:space="preserve">Colombia </t>
  </si>
  <si>
    <t xml:space="preserve">Individual </t>
  </si>
  <si>
    <t>Diana Corina</t>
  </si>
  <si>
    <t xml:space="preserve">Zambrano Moreno </t>
  </si>
  <si>
    <t>52.964.224 Bogotá</t>
  </si>
  <si>
    <t>Cra 8 . 66-07</t>
  </si>
  <si>
    <t>Bogotá D.C</t>
  </si>
  <si>
    <t>Colombia</t>
  </si>
  <si>
    <t>czambrano@asoporcicultores.co</t>
  </si>
  <si>
    <t xml:space="preserve">Coordinador del proyecto </t>
  </si>
  <si>
    <t>15 De Enero de 1988.</t>
  </si>
  <si>
    <t>www.asoporcicultores.co</t>
  </si>
  <si>
    <t>Convenio ASOPORCICULTORES FNP(CORTOLIMA,CORPOGUAVIO,CRQ)reducir contaminación mediante implementación de prácticas amigables ambientales</t>
  </si>
  <si>
    <t>No</t>
  </si>
  <si>
    <t>X</t>
  </si>
  <si>
    <t>1. Asociación Colombiana de Porcicultores-FNP, Ministerio de Ambiente, Vivienda y Desarrollo Territorial. Guía Ambiental Para el Subsector Porcícola. Colombia; 2012. 2.Institut Catalá d´Energia. 2008. 3 20. Centro de ciencias ambientales EULA-Chile, Universidad de Concepción. “Aportes a la gestión y optimización de la tecnología ambiental del sector porcino”. Chile. 2012. 4. 19. Universidad Nacional de Colombia sede Medellín. “Evaluación de un sistema de biodigestión en serie para clima frío”. Revista Facultad Agronomía. 2007: (60) 414-416.</t>
  </si>
  <si>
    <t xml:space="preserve">Colombia cuenta con instrumentos normativos, acatados por diferentes instituciones en el país. En cuanto a una normatividad nacional para el sector porcícola se encuentra el manejo de RESPEL. En general las personas encargadas del manejo ambiental en granjas porcícolas se ciñen a las normas dadas por el Decreto 3930 de 2010 y la Guía Ambiental Para el Subsector Porcícola
Existen incentivos tributarios en cuanto a la preservación ambiental como el Decreto 3258 de 2002 para la venta de energía generada con base  en biomasa o residuos agrícolas que creen deducciones de GEI y vendan certificados de reducción de CO2 se consideran exentos del pago del impuesto de la renta. Ley 1715 de 2014 regula la interacción de energías renovables no convencionales al SEN para promover el desarrollo y la utilización de fuentes renovables en el sistema energético nal.
Por último la firma del Acuerdo de Copenhague para aumentar la proporción de energías renovables en la matriz energética.
</t>
  </si>
  <si>
    <t>CÓDIGO NACIONAL DE RECURSOS NATURALES.1989. PÁG 37; 47; 277-280; 300-315; 390- 395; 412-414
Constitución Política De Colombia. 1991
Decreto 3930 de 201011- ley 1715 de 2014 - 11- OCDE.Organización para la Cooperación y el Desarrollo Económicos. 2014. Evaluaciones de desempeño ambiental, Colombia. 20p</t>
  </si>
  <si>
    <t xml:space="preserve">Todavía no se ha emprendido un estudio a gran escala que facilite la implementación de esta tecnología en el territorio, y que identifique que factores la limitan o condicionan, sin embargo las experiencias más relevantes:IICA. Proyectos energía sostenible: biogás producido a partir de porcinaza para proveer energía eléctrica a la comunidad indígena Nasa- Páez Colombia.
Asoporcicultores en Santander, brindó asesoría ambiental mediante seguimiento en adecuación de biodigestores y acercamientos con las CAR de la zona
Biotec construyó aprox. 200.000 m3 de biodigestores  generando diariamente 100.000 m3/metano/día, monitorea desde Cali-Colombia sus biodigestores en el mundo. Éstas experiencias anteriormente citadas son similares a la iniciativa que se desea emprender.
</t>
  </si>
  <si>
    <t>Promover la producción de energía renovable y fertilización agrícola mediante la integración y optimización de gestión de aguas residuales porcinas a través de la implementación de digestión anaerobia en los departamentos de Antioquia, Valle del Cauca y Cundinamarca .</t>
  </si>
  <si>
    <t xml:space="preserve">Transformación de excretas porcícolas en energía renovable y fertilizante mediante biodigestión, disminuyendo contaminación ambiental de conformidad con políticas nacionales de manejo  de RESPEL </t>
  </si>
  <si>
    <t>Microbióloga Industrial Cand. PhD Ciencias Naturales Para el Desarrollo</t>
  </si>
  <si>
    <t>Departamentos:Antioquia, Valle del Cauca (piloto en Guacarí) y Cundinamarca, dirigido a porcicultores para producción de energía renovable y fertilización agrícola mediante el proceso de  biodigestión</t>
  </si>
  <si>
    <t xml:space="preserve">Contribuir a mejorar la sostenibilidad del sector porcino en Colombia mediante la optimización de estrategias de gestión de excretas, producción de energía renovable en áreas rurales que no estén conectadas a la red de energía o que deseen reducir éstos gastos, y fertilización agrícola mediante la implementación de la digestión anaerobia a nivel de granja. El proyecto promoverá un importante beneficio económico, ambiental y social a mediano plazo, en términos de generación de bioenergía y fertilización agrícola principalmente en regiones donde se encuentra la mayor población porcina (Antioquia 36% Valle del Cauca 13% y Cundinamarca 11%) con un piloto en el municipio de Guacarí- Valle del Cauca (se desea reducir los altos costos de energía eléctrica y contaminación del río Tapias).
Se deben caracterizar las pricipales zonas a nivel agrícola para gestionar el uso adecuado de fertilización agrícola, tomar muestras del biogás generado y de la composición del efluente.
</t>
  </si>
  <si>
    <t xml:space="preserve">Los principales beneficiarios serán los pequeños, medianos y grandes  productores porcícolas del país   ubicados principalmente en las regiones de Antioquia, Valle del Cauca y Cundinamarca.
El piloto se concentrará en el municipio de Guacarí- Valle del Cauca (pequeños productores que pagan altos costos por el servicio de la luz, y no saben qué tratamiento darle a las excretas porcinas generadas, las vierten al río Tapias que surte a 420 familias de todas las veredas, llegando a perjudicar a aprox. 6000 usuarios; éstos productores son representados por la Asociación Aspraec). Los beneficiarios no serán discriminados por  edad, sexo, condición socio económica, etc. Ésta tecnología será accesible para los usuarios  que posean una producción porcina.
. 
</t>
  </si>
  <si>
    <t xml:space="preserve">El subsector porcícola colombiano requiere un plan de gestión integral de residuos, que disminuya la gran degradación ambiental a nivel global. Colombia firmó el Acuerdo de Copenhague y asumió compromisos para 2020 hacia aumentar la proporción de energías renovables 
En el municipio de Guacarí-Valle del Cauca donde se instalará el piloto se encuentran localizados pequeños porcicultores (20 de ellos poseen 250 porcinos y son representados por Aspraec); pagan altos costos por el servicio de energía. Los desechos producidos llegan al rio Tapias que abastece a 6.000 usuarios. 
La implementación de la digestión anaerobia es una solución verídica para estos problemas puesto que se obtiene energía renovable y se disminuye la contaminación ambiental (uso del efluente porcino como abono orgánico)
</t>
  </si>
  <si>
    <t xml:space="preserve">Según Asoporcicultores-FNP, 2013, la población de animales porcinos se encontraba cercana a los 4.670.278. La producción principal de porcinos en el país se encuentra localizada principalmente en los departamentos de Antioquia (36%), Valle del Cauca (13%) y Cundinamarca (11%) donde se produce una alta cantidad de excretas porcinas que generan un alto potencial para implementar ésta tecnología, con el fin de mitigar el impacto ambiental y de obtener una considerable disminución en los costos de energía y fertilización en las explotaciones porcícolas.
Cabe resaltar que ésta tecnología para su buena adecuación no requiere servicios o productos adicionales que no existan; su ventaja radica en que su funcionamiento no es excluyente en cuanto a las condiciones socio culturales de las personas que habitan las regiones en donde se  vaya a implementar. El presente proyecto, por tanto, se enmarca perfectamente en los objetivos de la convocatoria de promover cadenas de valor de energías renovables con impacto directo y medible en zonas rurales y periurbanas con potencial de escalamiento y/o replicación.
Ésta tecnología es apropiada para su implementación en las regiones anteriormente citadas, en donde se paga un alto costo por el servicio de energía eléctrica y se produce una alta contaminación por causa del manejo inadecuado de excretas porcícolas.
Sin embargo cabe resaltar que el tiempo de retención de las excretas para la correcta producción de biogás se puede llegar a ver afectada por la temperatura en la que se encuentren ubicadas las explotaciones;  pues en clima frío, (temperaturas hasta 18º C), el tiempo de retención oscila entre 20 y 25 días, en clima medio, (temperaturas entre 18º y 24º C), el tiempo de retención será de 15 a 20 días y en climas cálidos, (temperaturas &gt; a 24º C), entre 12 y 15 días.
</t>
  </si>
  <si>
    <t xml:space="preserve">Para cumplir con el principal objetivo del presente proyecto que es la implementación de la digestión anaerobia a nivel de granja  es necesario conocer la estructura y dimensión socioeconómica del sector porcícola colombiano, así como los factores que limitan la implementación de tecnologías para el tratamiento de las excretas. Por tanto se debe caracterizar el subsector porcícola colombiano (en las tres regiones más productoras del país), desde la perspectiva de la distribución territorial y tamaño de las granjas. También se debe determinar el grado de implementación de la digestión anaerobia y sus características técnicas en la gestión de las excretas. Se determinará el potencial de producción de bioenergía (biogás) y fertilizante orgánico; estableciendo así mismo cuales factores económicos, sociales, y técnicos limitan la expansión de esta tecnología. Según los resultados obtenidos se desarrollarán diversas estrategias que permitan superar estos limitantes, con el fin de que el productor tenga la posibilidad de generar un autoabastecimiento energético y utilizar el fertilizante obtenido para su explotación, así como también vender éste tipo de energía y de fertilizante a los predios aledaños a su explotación.
Por tanto se hace necesario analizar los rendimientos de producción de biogás y fertilizante obtenidos en las muestras experimentales en las tres áreas con mayor producción porcina en Colombia. 
La implementación de éste proyecto contribuirá a la sostenibilidad ambiental (menores emisiones descontroladas de gases y nutrientes), económica (mayor producción de bioenergía) y social (disminuir los costos de consumo de energía y de fertilizantes donde e va a implementar ésta tecnología) por parte del sector porcícola colombiano.
</t>
  </si>
  <si>
    <t xml:space="preserve">La ventaja comparativa de Asoporcicultores-FNP es contar con 150 profesionales que pertenecen a diferentes áreas,  todos participan en los procesos de investigación y transferencia de tecnología desarrollados por CENIPORCINO (Centro de Investigación y Transferencia de Tecnología del Sector Porcícola)como personal de apoyo. La asociación también tiene vínculos con universidades y centros de investigación que facilitan la realización de tareas de laboratorio
Es importante resaltar que el proyecto tiene un importante componente social, ya que fomentará la difusión del concepto de sostenibilidad ambiental y BPA al sector porcícola, incluyendo a pequeños productores situados en zonas más remotas, que puedan tener más limitaciones de acceso a la información técnica. Una parte importante de las tareas planificadas va a ser desarrollada en contacto con pequeñas comunidades, permitiendo el establecimiento de nuevos canales de comunicación y favoreciendo su capacitación y concientización
</t>
  </si>
  <si>
    <t xml:space="preserve">Asoporcicultores–FNP se encargará de desarrollar el proyecto por su gran conocimiento del sector porcícola en Colombia, acceso directo a productores sin excluir capacidad productiva, entre otros mediante su centro de investigación y transferencia de tecnología del sector porcícola (CENIPORCINO). Puesto que  lleva más de 30 años representando a los porcicultores logrando grandes avances como la creación del FNP, programa de erradicación de PPC, disminución del impacto ambiental, entre otros; gracias al trabajo conjunto con diferentes organismos mediante convenios, acuerdos de cooperación, centros de investigación, etc. Se han desarrollado numerosos proyectos de investigación, promoviendo la adopción de tecnologías para mejorar la productividad y competitividad del sector con objetivo de tener sistemas productivos amigables con el medio ambiente; tiene una gran capacidad operativa en todo el territorio colombiano para realizar tareas de campo en interlocución directa con el productor
</t>
  </si>
  <si>
    <t xml:space="preserve">El presente proyecto tiene un gran potencial de crecimiento puesto que los usuarios de esta tecnología pueden ser los productores de pequeña, mediana y gran escala en el sector porcino a nivel nacional, siendo una tecnología fácilmente entendible, aplicable y sencilla de transferir. 
El potencial de producción de biogás de aguas residuales de porcinos es equivalente al 0,7% del consumo nacional de electricidad), y, a la fertilización de los cultivos agrícolas (Colombia es actualmente el país con mayor consumo de fertilizantes minerales). Se debe caracterizar el sector porcícola colombiano, desde la perspectiva de distribución geográfica y tamaño de granjas así como su relación con el contexto agrícola. Con especial énfasis en las interacciones que pueden ser generadas desde la producción de excretas y necesidad de fertilización agrícola como estrategia para reducir el impacto ambiental.
También se hace necesario la toma de muestras de biogás y el efluente obtenido con la finalidad de evaluar posteriormente la calidad de éstos productos junto con su potencial de producción con el fin de obtener una información verídica a partir de la cual surjan modelos replicables para ser implementados en las granjas del sector porcícola colombiano evaluando los factores económicos, sociales y técnicos que podrían limitar la propagación de ésta tecnología.
Basados en los resultados obtenidos, serán desarrolladas estrategias alternativas para superar éstas limitaciones así como un plan de gestión integrada de los residuos porcícolas y de fertilización que se encuentre basado en la capacitación de los productores de ganado porcino en las prácticas técnicas de gestión, optimizando y adaptando su entorno geográfico, económico y de la realidad social
</t>
  </si>
  <si>
    <t>Asociación Colombiana de Porcicultores-FNP, Ministerio de Ambiente, Vivienda y Desarrollo Territorial. Guía Ambiental Para el Subsector Porcícola. Colombia; 2012. 11-36, 130-200.                                     Vera., Martínez., Melitón, y Ortiz. Potencial de generación de biogás y energía eléctrica. Revista Ingeniería, Investigación y Tecnología. 2014. (15) 429-436</t>
  </si>
  <si>
    <t xml:space="preserve">Es importante resaltar que el proyecto tiene un importante componente social, ya que va a fomentar la difusión del concepto de sostenibilidad ambiental y las buenas prácticas agrarias al sector porcícola, incluyendo a los pequeños productores situados en zonas más remotas, que puedan tener más limitaciones de acceso a la información técnica. Una parte importante de las tareas planificadas va a ser desarrollada en contacto con pequeñas comunidades, permitiendo el establecimiento de nuevos canales de comunicación y favoreciendo su capacitación y concientización.
La tecnología del biogás tiene la gran ventaja de ser implementada en grupos de escasos recursos y poblaciones vulnerables. Se mejorará la calidad de vida de sus beneficiarios gracias a la reducción de costos del pago de energía eléctrica en las granjas porcinas, beneficios en la disminución de costos en la fertilización de cultivos y contaminación ambiental; también se podrán obtener beneficios económicos si se decide vender la energía obtenida  a partir del biogás producido junto con su fertilizante.
En cuanto al sitio de instalación del piloto aparte de los beneficios citados anteriormente se obtendrá una disminución en la contaminación del río Tapias que se encarga de surtir a 420 familias y a 6.000 usuarios, haciendo de la producción porcina una producción sostenible y amigable con el medio ambiente.     
</t>
  </si>
  <si>
    <t xml:space="preserve">La contribución de Colombia a las emisiones mundiales de gases de efecto invernadero fue de menos del 0,5% en 2010. Sin embargo, las emisiones podrían aumentar en el 50% para 2020 en comparación con 2000, sin tener en cuenta la deforestación. Colombia firmó el Acuerdo de Copenhague y asumió compromisos preliminares para 2020 en el sentido de aumentar la proporción de energías renovables en la matriz energética a condición de recibir apoyo financiero internacional.
Los problemas ambientales relacionados con la producción de ganado siguen siendo una gran preocupación y representan un desafío clave para la industria porcina. El impacto ambiental causado por las altas concentraciones de ganado es significativo, donde coincide con las débiles políticas y la inadecuada gestión del estiércol.
El propósito de éste proyecto es promover la producción de energía renovable y fertilización agrícola mediante la integración y optimización de la gestión de aguas residuales porcinas a través de la implementación de la digestión anaeróbica a nivel de granja aumentando la sensibilización de los productores con respecto a la sostenibilidad de su explotación. 
Se espera tener un ahorro significativo a mediano plazo en términos de energía (potencial de producción de biogás de aguas residuales de porcinos equivalente al 0,7% del consumo nacional de electricidad), y, a la fertilización de los cultivos agrícolas (Colombia es actualmente el país con mayor consumo de fertilizantes minerales).
</t>
  </si>
  <si>
    <t xml:space="preserve">El proyecto promoverá un importante beneficio económico a medio plazo, en términos de generación de bioenergía y ahorro en fertilizantes en los sectores agrícola y ganadero.
En lo que se refiere a la bioenergía, considerando que el censo porcino en Colombia es de 4.670.278 cabezas (en 2013), la generación de biogás a partir de las excretas serían equivalentes a aprox. el 0,7% de la demanda de energía eléctrica de todo el país (59.367 GWh en 2012). Para esta estimación se ha considerado un promedio de producción de excretas de 2,4 m3 por año y animal, que 1 m3 de excretas porcinas puede generar 18 m3 de biogás, y que 1 m3 de biogás equivale a 2,27 kWh de energía eléctrica (0,35% de rendimiento). El valor económico potencial de esta fuente de energía es significativo.
Por otra parte, en relación a la fertilización, el nivel de nutrientes aplicado por tonelada de cultivo producida en Colombia es el mayor del mundo, con un promedio de 521 Kg/ha, muy por encima del promedio de 148 Kg/ha de América Latina y del 119 Kg/ha a nivel mundial (USDA, 2012). Esto denota una elevada dependencia de la producción agraria en relación a la importación de materias primas y un importante factor de riesgo en seguridad alimentaria, teniendo en cuenta posibles alzas de precio de los fertilizantes minerales al estar fuertemente indexados al precio del petróleo. El proyecto contribuirá a la disminución de esta dependencia al fomentar el reciclado de nutrientes por vía de la fertilización orgánica
</t>
  </si>
  <si>
    <t>9 años coordinando recursos públicos, convenios MinAgricultura, IICA, SENA, Colciencias.</t>
  </si>
  <si>
    <t xml:space="preserve">Personal científico y de apoyo </t>
  </si>
  <si>
    <t xml:space="preserve">Consultoría equipo técnico especializado internacional </t>
  </si>
  <si>
    <t xml:space="preserve">Servicios consultor experto </t>
  </si>
  <si>
    <t xml:space="preserve">Consultoría equipo técnico especializado nacional </t>
  </si>
  <si>
    <t xml:space="preserve">Personal técnico </t>
  </si>
  <si>
    <t>Viajes</t>
  </si>
  <si>
    <t xml:space="preserve">Viajes nacionales de campo </t>
  </si>
  <si>
    <t xml:space="preserve">Adquisición de equipos especializados </t>
  </si>
  <si>
    <t xml:space="preserve">Compra medidor de biogás </t>
  </si>
  <si>
    <t xml:space="preserve">Compra biodigestor </t>
  </si>
  <si>
    <t xml:space="preserve">Adquisición de equipos </t>
  </si>
  <si>
    <t xml:space="preserve">Materiales, insumos </t>
  </si>
  <si>
    <t xml:space="preserve">Toma de muestras </t>
  </si>
  <si>
    <t xml:space="preserve">Material bibliográfico </t>
  </si>
  <si>
    <t>Servicios de publicidad y difusión</t>
  </si>
  <si>
    <t>Jornada difusión de resultados</t>
  </si>
  <si>
    <t>Análisis de muestras y pruebas de fertilización agrícola</t>
  </si>
  <si>
    <t xml:space="preserve">Otros gastos </t>
  </si>
  <si>
    <t>Envío de muestras</t>
  </si>
  <si>
    <t>Uso Energético y Agrícola de porcinaza</t>
  </si>
  <si>
    <t xml:space="preserve">Las actividades que se realizarán en el presente proyecto requieren financiación para los siguientes rubros descritos a continuación (corto plazo) 
-  Caracterización de las prácticas de gestión de los residuos orgánicos. Para recopilar prácticas de gestión y tratamiento de efluente porcino en las regiones con mayor producción en el país mediante la realización de encuestas realizadas a los productores.
- Caracterización fisicoquímica del efluente porcino y medición de producción de biogás mediante el acompañamiento dado por los consultores internacionales para intercalibración de laboratorios. 
Para establecer la composición del efluente obtenido del biodigestor en Colombia, y  la cantidad de biogás producido para determinar la eficiencia productiva de los biodigestores para mejorar la eficiencia de las instalaciones. También estimular la construcción de nuevos digestores en las zonas favorables (a largo plazo).
Identificación de los factores limitantes para la implementación de la digestión anaerobia para el tratamiento de las excretas (a mediano plazo).
Se establecerá una planta piloto en el municipio de Guacarí- Valle del Cauca, con la finalidad de reducir el impacto ambiental, abastecer de energía a la comunidad más cercana y tomar muestras.
Por último se realizarán jornadas de promoción de la tecnología de digestión anaerobia como una fuente de energía renovable y fertilizante para incrementar el conocimiento del productor en relación a la generación eficiente del biogás y del manejo de nutrientes.
El monto total del proyecto será de US$201.721, donde la entidad proponente realizará su aporte en un 50% y el financiamiento solicitado se realizará por el 50% restante. 
Los principales ingresos que generará la presente iniciativa son:
Se estima que mediante la producción de biogás obtenido a partir del proceso de biodigestión se llegará a cubrir aproximadamente el 40% del consumo de energía en las granjas donde se encuentran las 300 explotaciones donde se realizará la toma de muestras. (ahorro aproximado de $40.000 mes/predio) que a 3 años representa un total de (416.900.000 en los 300 predios).
Se espera que el productor obtenga ingresos de la venta de al menos el 4% de la energía obtenida a partir de la producción de biogás lo que representa aproximadamente una ganancia aproximada de ($7000 mes/predio) que a 3 años representa una ganancia total aprox. de ($76.500.000 aproximadamente).
Otro ingreso adicional se encuentra establecido en la disminución del costo de fertilización mediante el efluente obtenido del biodigestor que se espera reemplace en un 40% los costos de fertilización química se realiza un estimado de ($90.000 por predio mensual) lo que significa en los 300 predios un ahorro de aproximadamente de ($81.000.000) a los tres años. 
Se espera que el productor obtenga ingresos de la venta de al menos el 10% del fertilizante producido lo que representa aproximadamente una ganancia de (500.060.000 en los 300 predios a los tres años). 
</t>
  </si>
  <si>
    <t>Participación activa de los porcicultores</t>
  </si>
  <si>
    <t>Riesgo que se controla garantizándole a los porcicultores la confidencialidad de los resultados y de toda la información obtenida durante el desarrollo del proyecto, así como el acompañamiento permanente por parte del personal de Asoporcicultores</t>
  </si>
  <si>
    <t>Fiabilidad de la información suministrada por los porcicultores</t>
  </si>
  <si>
    <t>Riesgo que se puede mitigar corroborando la información aportada, con las bases de datos de Asoporcicultores y otras entidades gubernamentales. Pero también solicitando previamente a los porcicultores involucrados sinceridad, compromiso y disposición para la realización del proyecto. En algunos casos, se realizarán visitas sobre el terreno para verificar la validez de los datos.</t>
  </si>
  <si>
    <t xml:space="preserve">Sandra Patricia </t>
  </si>
  <si>
    <t>Martínez Barreto</t>
  </si>
  <si>
    <t>C.C 52.231.559</t>
  </si>
  <si>
    <t>pmartinez@asoporcicultores.co</t>
  </si>
</sst>
</file>

<file path=xl/styles.xml><?xml version="1.0" encoding="utf-8"?>
<styleSheet xmlns="http://schemas.openxmlformats.org/spreadsheetml/2006/main">
  <numFmts count="3">
    <numFmt numFmtId="164" formatCode="General_)"/>
    <numFmt numFmtId="165" formatCode="[$$-409]#,##0"/>
    <numFmt numFmtId="166" formatCode="[$$-409]#,##0_ ;[Red]\-[$$-409]#,##0\ "/>
  </numFmts>
  <fonts count="2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29" xfId="0"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0" borderId="1" xfId="0" applyFill="1" applyBorder="1" applyAlignment="1" applyProtection="1">
      <alignment horizontal="left" vertical="center" wrapText="1"/>
      <protection locked="0"/>
    </xf>
    <xf numFmtId="0" fontId="0" fillId="0" borderId="6"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0" fillId="2" borderId="1" xfId="0" applyFont="1" applyFill="1" applyBorder="1" applyAlignment="1" applyProtection="1">
      <alignment horizontal="left" vertical="center" wrapText="1"/>
      <protection locked="0"/>
    </xf>
    <xf numFmtId="0" fontId="0" fillId="2" borderId="6" xfId="0" applyFont="1"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ill="1" applyBorder="1" applyAlignment="1" applyProtection="1">
      <alignment horizontal="left" vertical="center" wrapText="1"/>
      <protection locked="0"/>
    </xf>
    <xf numFmtId="0" fontId="0" fillId="0" borderId="8" xfId="0" applyFont="1" applyFill="1" applyBorder="1" applyAlignment="1" applyProtection="1">
      <alignment horizontal="left" vertical="center" wrapText="1"/>
      <protection locked="0"/>
    </xf>
    <xf numFmtId="0" fontId="0" fillId="0" borderId="9" xfId="0" applyFont="1" applyFill="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0" fillId="0" borderId="5" xfId="0" applyBorder="1" applyAlignment="1" applyProtection="1">
      <alignment horizontal="left" vertical="center" wrapText="1"/>
      <protection locked="0"/>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soporcicultores.co/" TargetMode="External"/><Relationship Id="rId2" Type="http://schemas.openxmlformats.org/officeDocument/2006/relationships/hyperlink" Target="mailto:pmartinez@asoporcicultores.co" TargetMode="External"/><Relationship Id="rId1" Type="http://schemas.openxmlformats.org/officeDocument/2006/relationships/hyperlink" Target="mailto:czambrano@asoporcicultores.co"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opLeftCell="A130" zoomScaleNormal="100" zoomScaleSheetLayoutView="120" workbookViewId="0">
      <selection activeCell="F10" sqref="F10"/>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09" t="s">
        <v>52</v>
      </c>
      <c r="C2" s="109"/>
      <c r="D2" s="109"/>
      <c r="E2" s="109"/>
      <c r="F2" s="109"/>
    </row>
    <row r="3" spans="2:8" s="8" customFormat="1" ht="5.25" customHeight="1"/>
    <row r="4" spans="2:8" s="8" customFormat="1" ht="48.75" customHeight="1">
      <c r="B4" s="118" t="s">
        <v>100</v>
      </c>
      <c r="C4" s="118"/>
      <c r="D4" s="118"/>
      <c r="E4" s="118"/>
      <c r="F4" s="118"/>
    </row>
    <row r="5" spans="2:8" s="8" customFormat="1" ht="5.25" customHeight="1" thickBot="1"/>
    <row r="6" spans="2:8" s="8" customFormat="1">
      <c r="B6" s="121" t="s">
        <v>33</v>
      </c>
      <c r="C6" s="122"/>
      <c r="D6" s="122"/>
      <c r="E6" s="122"/>
      <c r="F6" s="123"/>
    </row>
    <row r="7" spans="2:8" s="8" customFormat="1" ht="36" customHeight="1">
      <c r="B7" s="7" t="s">
        <v>56</v>
      </c>
      <c r="C7" s="119" t="s">
        <v>166</v>
      </c>
      <c r="D7" s="119"/>
      <c r="E7" s="119"/>
      <c r="F7" s="120"/>
      <c r="H7" s="13"/>
    </row>
    <row r="8" spans="2:8" s="8" customFormat="1" ht="34.5" customHeight="1">
      <c r="B8" s="116" t="s">
        <v>57</v>
      </c>
      <c r="C8" s="117"/>
      <c r="D8" s="117"/>
      <c r="E8" s="117"/>
      <c r="F8" s="20">
        <v>15</v>
      </c>
    </row>
    <row r="9" spans="2:8" s="8" customFormat="1" ht="25.5" customHeight="1">
      <c r="B9" s="116" t="s">
        <v>76</v>
      </c>
      <c r="C9" s="117"/>
      <c r="D9" s="117"/>
      <c r="E9" s="117"/>
      <c r="F9" s="84">
        <f>'FINANCIAMIENTO PROYECTO'!D20</f>
        <v>201721</v>
      </c>
      <c r="H9" s="8" t="s">
        <v>73</v>
      </c>
    </row>
    <row r="10" spans="2:8" s="8" customFormat="1" ht="24" customHeight="1">
      <c r="B10" s="116" t="s">
        <v>77</v>
      </c>
      <c r="C10" s="117"/>
      <c r="D10" s="117"/>
      <c r="E10" s="117"/>
      <c r="F10" s="84">
        <f>'FINANCIAMIENTO PROYECTO'!E20</f>
        <v>100408</v>
      </c>
      <c r="H10" s="8" t="s">
        <v>73</v>
      </c>
    </row>
    <row r="11" spans="2:8" s="8" customFormat="1" ht="24" customHeight="1">
      <c r="B11" s="116" t="s">
        <v>78</v>
      </c>
      <c r="C11" s="117"/>
      <c r="D11" s="117"/>
      <c r="E11" s="117"/>
      <c r="F11" s="84">
        <f>'FINANCIAMIENTO PROYECTO'!J20+'FINANCIAMIENTO PROYECTO'!K20</f>
        <v>101313</v>
      </c>
      <c r="H11" s="8" t="s">
        <v>73</v>
      </c>
    </row>
    <row r="12" spans="2:8" ht="21.75" customHeight="1">
      <c r="B12" s="116" t="s">
        <v>86</v>
      </c>
      <c r="C12" s="117"/>
      <c r="D12" s="117"/>
      <c r="E12" s="117"/>
      <c r="F12" s="87" t="s">
        <v>111</v>
      </c>
    </row>
    <row r="13" spans="2:8" ht="23.25" customHeight="1">
      <c r="B13" s="116" t="s">
        <v>87</v>
      </c>
      <c r="C13" s="117"/>
      <c r="D13" s="117"/>
      <c r="E13" s="117"/>
      <c r="F13" s="20" t="s">
        <v>112</v>
      </c>
    </row>
    <row r="14" spans="2:8" ht="90.75" customHeight="1">
      <c r="B14" s="61" t="s">
        <v>85</v>
      </c>
      <c r="C14" s="92" t="s">
        <v>130</v>
      </c>
      <c r="D14" s="92"/>
      <c r="E14" s="92"/>
      <c r="F14" s="93"/>
    </row>
    <row r="15" spans="2:8" ht="80.25" customHeight="1">
      <c r="B15" s="43" t="s">
        <v>79</v>
      </c>
      <c r="C15" s="107" t="s">
        <v>133</v>
      </c>
      <c r="D15" s="107"/>
      <c r="E15" s="107"/>
      <c r="F15" s="108"/>
    </row>
    <row r="16" spans="2:8" ht="80.25" customHeight="1" thickBot="1">
      <c r="B16" s="12" t="s">
        <v>92</v>
      </c>
      <c r="C16" s="96" t="s">
        <v>131</v>
      </c>
      <c r="D16" s="96"/>
      <c r="E16" s="96"/>
      <c r="F16" s="97"/>
    </row>
    <row r="17" spans="2:5" s="8" customFormat="1" ht="8.25" customHeight="1" thickBot="1"/>
    <row r="18" spans="2:5" ht="20.25" customHeight="1" thickBot="1">
      <c r="B18" s="113" t="s">
        <v>80</v>
      </c>
      <c r="C18" s="114"/>
      <c r="D18" s="114"/>
      <c r="E18" s="115"/>
    </row>
    <row r="19" spans="2:5">
      <c r="B19" s="14" t="s">
        <v>14</v>
      </c>
      <c r="C19" s="94" t="s">
        <v>113</v>
      </c>
      <c r="D19" s="94"/>
      <c r="E19" s="95"/>
    </row>
    <row r="20" spans="2:5">
      <c r="B20" s="10" t="s">
        <v>15</v>
      </c>
      <c r="C20" s="92" t="s">
        <v>114</v>
      </c>
      <c r="D20" s="92"/>
      <c r="E20" s="93"/>
    </row>
    <row r="21" spans="2:5" ht="16.5" customHeight="1">
      <c r="B21" s="7" t="s">
        <v>21</v>
      </c>
      <c r="C21" s="92" t="s">
        <v>115</v>
      </c>
      <c r="D21" s="92"/>
      <c r="E21" s="93"/>
    </row>
    <row r="22" spans="2:5">
      <c r="B22" s="10" t="s">
        <v>16</v>
      </c>
      <c r="C22" s="92" t="s">
        <v>132</v>
      </c>
      <c r="D22" s="92"/>
      <c r="E22" s="93"/>
    </row>
    <row r="23" spans="2:5">
      <c r="B23" s="10" t="s">
        <v>17</v>
      </c>
      <c r="C23" s="92" t="s">
        <v>116</v>
      </c>
      <c r="D23" s="110"/>
      <c r="E23" s="111"/>
    </row>
    <row r="24" spans="2:5">
      <c r="B24" s="10" t="s">
        <v>3</v>
      </c>
      <c r="C24" s="92" t="s">
        <v>117</v>
      </c>
      <c r="D24" s="92"/>
      <c r="E24" s="93"/>
    </row>
    <row r="25" spans="2:5">
      <c r="B25" s="10" t="s">
        <v>18</v>
      </c>
      <c r="C25" s="92"/>
      <c r="D25" s="92"/>
      <c r="E25" s="93"/>
    </row>
    <row r="26" spans="2:5">
      <c r="B26" s="10" t="s">
        <v>4</v>
      </c>
      <c r="C26" s="92" t="s">
        <v>118</v>
      </c>
      <c r="D26" s="92"/>
      <c r="E26" s="93"/>
    </row>
    <row r="27" spans="2:5">
      <c r="B27" s="10" t="s">
        <v>19</v>
      </c>
      <c r="C27" s="92">
        <v>2486777</v>
      </c>
      <c r="D27" s="92"/>
      <c r="E27" s="93"/>
    </row>
    <row r="28" spans="2:5">
      <c r="B28" s="10" t="s">
        <v>20</v>
      </c>
      <c r="C28" s="112" t="s">
        <v>119</v>
      </c>
      <c r="D28" s="92"/>
      <c r="E28" s="93"/>
    </row>
    <row r="29" spans="2:5" ht="30">
      <c r="B29" s="18" t="s">
        <v>40</v>
      </c>
      <c r="C29" s="92" t="s">
        <v>120</v>
      </c>
      <c r="D29" s="92"/>
      <c r="E29" s="93"/>
    </row>
    <row r="30" spans="2:5">
      <c r="B30" s="10" t="s">
        <v>41</v>
      </c>
      <c r="C30" s="92">
        <v>9</v>
      </c>
      <c r="D30" s="92"/>
      <c r="E30" s="93"/>
    </row>
    <row r="31" spans="2:5" ht="60.75" thickBot="1">
      <c r="B31" s="18" t="s">
        <v>44</v>
      </c>
      <c r="C31" s="96" t="s">
        <v>146</v>
      </c>
      <c r="D31" s="96"/>
      <c r="E31" s="97"/>
    </row>
    <row r="32" spans="2:5" s="8" customFormat="1" ht="9.75" customHeight="1" thickBot="1"/>
    <row r="33" spans="2:5" s="8" customFormat="1" ht="16.5" customHeight="1" thickBot="1">
      <c r="B33" s="113" t="s">
        <v>81</v>
      </c>
      <c r="C33" s="114"/>
      <c r="D33" s="114"/>
      <c r="E33" s="115"/>
    </row>
    <row r="34" spans="2:5" s="8" customFormat="1" ht="27" customHeight="1">
      <c r="B34" s="6" t="s">
        <v>23</v>
      </c>
      <c r="C34" s="94" t="s">
        <v>108</v>
      </c>
      <c r="D34" s="94"/>
      <c r="E34" s="95"/>
    </row>
    <row r="35" spans="2:5" s="8" customFormat="1" ht="16.5" customHeight="1">
      <c r="B35" s="7" t="s">
        <v>24</v>
      </c>
      <c r="C35" s="92" t="s">
        <v>109</v>
      </c>
      <c r="D35" s="92"/>
      <c r="E35" s="93"/>
    </row>
    <row r="36" spans="2:5" s="8" customFormat="1" ht="16.5" customHeight="1">
      <c r="B36" s="7" t="s">
        <v>22</v>
      </c>
      <c r="C36" s="92" t="s">
        <v>110</v>
      </c>
      <c r="D36" s="92"/>
      <c r="E36" s="93"/>
    </row>
    <row r="37" spans="2:5" s="8" customFormat="1" ht="16.5" customHeight="1">
      <c r="B37" s="7" t="s">
        <v>0</v>
      </c>
      <c r="C37" s="92"/>
      <c r="D37" s="92"/>
      <c r="E37" s="93"/>
    </row>
    <row r="38" spans="2:5" s="8" customFormat="1" ht="16.5" customHeight="1">
      <c r="B38" s="7" t="s">
        <v>1</v>
      </c>
      <c r="C38" s="92" t="s">
        <v>121</v>
      </c>
      <c r="D38" s="92"/>
      <c r="E38" s="93"/>
    </row>
    <row r="39" spans="2:5" s="8" customFormat="1" ht="16.5" customHeight="1">
      <c r="B39" s="7" t="s">
        <v>26</v>
      </c>
      <c r="C39" s="92" t="s">
        <v>172</v>
      </c>
      <c r="D39" s="92"/>
      <c r="E39" s="93"/>
    </row>
    <row r="40" spans="2:5" s="8" customFormat="1" ht="16.5" customHeight="1">
      <c r="B40" s="7" t="s">
        <v>25</v>
      </c>
      <c r="C40" s="92" t="s">
        <v>173</v>
      </c>
      <c r="D40" s="92"/>
      <c r="E40" s="93"/>
    </row>
    <row r="41" spans="2:5" s="8" customFormat="1" ht="16.5" customHeight="1">
      <c r="B41" s="7" t="s">
        <v>21</v>
      </c>
      <c r="C41" s="92" t="s">
        <v>174</v>
      </c>
      <c r="D41" s="92"/>
      <c r="E41" s="93"/>
    </row>
    <row r="42" spans="2:5" s="8" customFormat="1" ht="16.5" customHeight="1">
      <c r="B42" s="10" t="s">
        <v>2</v>
      </c>
      <c r="C42" s="92" t="s">
        <v>116</v>
      </c>
      <c r="D42" s="92"/>
      <c r="E42" s="93"/>
    </row>
    <row r="43" spans="2:5" s="8" customFormat="1" ht="16.5" customHeight="1">
      <c r="B43" s="7" t="s">
        <v>18</v>
      </c>
      <c r="C43" s="92"/>
      <c r="D43" s="92"/>
      <c r="E43" s="93"/>
    </row>
    <row r="44" spans="2:5" s="8" customFormat="1" ht="16.5" customHeight="1">
      <c r="B44" s="7" t="s">
        <v>4</v>
      </c>
      <c r="C44" s="92" t="s">
        <v>111</v>
      </c>
      <c r="D44" s="92"/>
      <c r="E44" s="93"/>
    </row>
    <row r="45" spans="2:5" s="8" customFormat="1" ht="16.5" customHeight="1">
      <c r="B45" s="10" t="s">
        <v>5</v>
      </c>
      <c r="C45" s="92">
        <v>2486777</v>
      </c>
      <c r="D45" s="92"/>
      <c r="E45" s="93"/>
    </row>
    <row r="46" spans="2:5" s="8" customFormat="1" ht="16.5" customHeight="1">
      <c r="B46" s="10" t="s">
        <v>6</v>
      </c>
      <c r="C46" s="112" t="s">
        <v>175</v>
      </c>
      <c r="D46" s="92"/>
      <c r="E46" s="93"/>
    </row>
    <row r="47" spans="2:5" s="8" customFormat="1" ht="16.5" customHeight="1">
      <c r="B47" s="7" t="s">
        <v>39</v>
      </c>
      <c r="C47" s="92"/>
      <c r="D47" s="92"/>
      <c r="E47" s="93"/>
    </row>
    <row r="48" spans="2:5" s="8" customFormat="1" ht="16.5" customHeight="1">
      <c r="B48" s="7" t="s">
        <v>7</v>
      </c>
      <c r="C48" s="112" t="s">
        <v>122</v>
      </c>
      <c r="D48" s="92"/>
      <c r="E48" s="93"/>
    </row>
    <row r="49" spans="2:5" s="8" customFormat="1" ht="62.25" customHeight="1">
      <c r="B49" s="7" t="s">
        <v>43</v>
      </c>
      <c r="C49" s="89" t="s">
        <v>123</v>
      </c>
      <c r="D49" s="90"/>
      <c r="E49" s="91"/>
    </row>
    <row r="50" spans="2:5" s="8" customFormat="1" ht="18.75" customHeight="1">
      <c r="B50" s="7" t="s">
        <v>45</v>
      </c>
      <c r="C50" s="124">
        <v>27</v>
      </c>
      <c r="D50" s="125"/>
      <c r="E50" s="126"/>
    </row>
    <row r="51" spans="2:5" s="8" customFormat="1" ht="61.5" customHeight="1">
      <c r="B51" s="7" t="s">
        <v>99</v>
      </c>
      <c r="C51" s="89" t="s">
        <v>124</v>
      </c>
      <c r="D51" s="90"/>
      <c r="E51" s="91"/>
    </row>
    <row r="52" spans="2:5" s="8" customFormat="1" ht="16.5" customHeight="1">
      <c r="B52" s="104" t="s">
        <v>28</v>
      </c>
      <c r="C52" s="105"/>
      <c r="D52" s="105"/>
      <c r="E52" s="106"/>
    </row>
    <row r="53" spans="2:5" s="8" customFormat="1" ht="16.5" customHeight="1">
      <c r="B53" s="7" t="s">
        <v>34</v>
      </c>
      <c r="C53" s="1"/>
      <c r="D53" s="11" t="s">
        <v>27</v>
      </c>
      <c r="E53" s="2" t="s">
        <v>125</v>
      </c>
    </row>
    <row r="54" spans="2:5" s="8" customFormat="1" ht="16.5" customHeight="1">
      <c r="B54" s="104" t="s">
        <v>29</v>
      </c>
      <c r="C54" s="105"/>
      <c r="D54" s="105"/>
      <c r="E54" s="106"/>
    </row>
    <row r="55" spans="2:5" s="8" customFormat="1" ht="16.5" customHeight="1">
      <c r="B55" s="7" t="s">
        <v>8</v>
      </c>
      <c r="C55" s="3" t="s">
        <v>125</v>
      </c>
      <c r="D55" s="11" t="s">
        <v>30</v>
      </c>
      <c r="E55" s="2"/>
    </row>
    <row r="56" spans="2:5" s="8" customFormat="1" ht="16.5" customHeight="1">
      <c r="B56" s="7" t="s">
        <v>10</v>
      </c>
      <c r="C56" s="3"/>
      <c r="D56" s="11" t="s">
        <v>11</v>
      </c>
      <c r="E56" s="2"/>
    </row>
    <row r="57" spans="2:5" s="8" customFormat="1" ht="16.5" customHeight="1">
      <c r="B57" s="7" t="s">
        <v>31</v>
      </c>
      <c r="C57" s="3" t="s">
        <v>125</v>
      </c>
      <c r="D57" s="11" t="s">
        <v>59</v>
      </c>
      <c r="E57" s="2"/>
    </row>
    <row r="58" spans="2:5" s="8" customFormat="1" ht="16.5" customHeight="1">
      <c r="B58" s="7" t="s">
        <v>58</v>
      </c>
      <c r="C58" s="4"/>
      <c r="D58" s="11" t="s">
        <v>12</v>
      </c>
      <c r="E58" s="5"/>
    </row>
    <row r="59" spans="2:5" s="8" customFormat="1" ht="16.5" customHeight="1" thickBot="1">
      <c r="B59" s="12" t="s">
        <v>13</v>
      </c>
      <c r="C59" s="98"/>
      <c r="D59" s="99"/>
      <c r="E59" s="100"/>
    </row>
    <row r="60" spans="2:5" s="8" customFormat="1" ht="9.75" customHeight="1" thickBot="1"/>
    <row r="61" spans="2:5" s="8" customFormat="1" ht="15.75" customHeight="1" thickBot="1">
      <c r="B61" s="113" t="s">
        <v>82</v>
      </c>
      <c r="C61" s="114"/>
      <c r="D61" s="114"/>
      <c r="E61" s="115"/>
    </row>
    <row r="62" spans="2:5" s="8" customFormat="1" ht="27" customHeight="1">
      <c r="B62" s="6" t="s">
        <v>23</v>
      </c>
      <c r="C62" s="94"/>
      <c r="D62" s="94"/>
      <c r="E62" s="95"/>
    </row>
    <row r="63" spans="2:5" s="8" customFormat="1" ht="16.5" customHeight="1">
      <c r="B63" s="7" t="s">
        <v>24</v>
      </c>
      <c r="C63" s="92"/>
      <c r="D63" s="92"/>
      <c r="E63" s="93"/>
    </row>
    <row r="64" spans="2:5" s="8" customFormat="1" ht="16.5" customHeight="1">
      <c r="B64" s="7" t="s">
        <v>22</v>
      </c>
      <c r="C64" s="92"/>
      <c r="D64" s="92"/>
      <c r="E64" s="93"/>
    </row>
    <row r="65" spans="2:5" s="8" customFormat="1" ht="16.5" customHeight="1">
      <c r="B65" s="7" t="s">
        <v>0</v>
      </c>
      <c r="C65" s="92"/>
      <c r="D65" s="92"/>
      <c r="E65" s="93"/>
    </row>
    <row r="66" spans="2:5" s="8" customFormat="1" ht="16.5" customHeight="1">
      <c r="B66" s="7" t="s">
        <v>1</v>
      </c>
      <c r="C66" s="92"/>
      <c r="D66" s="92"/>
      <c r="E66" s="93"/>
    </row>
    <row r="67" spans="2:5" s="8" customFormat="1" ht="16.5" customHeight="1">
      <c r="B67" s="7" t="s">
        <v>26</v>
      </c>
      <c r="C67" s="92"/>
      <c r="D67" s="92"/>
      <c r="E67" s="93"/>
    </row>
    <row r="68" spans="2:5" s="8" customFormat="1" ht="16.5" customHeight="1">
      <c r="B68" s="7" t="s">
        <v>25</v>
      </c>
      <c r="C68" s="92"/>
      <c r="D68" s="92"/>
      <c r="E68" s="93"/>
    </row>
    <row r="69" spans="2:5" s="8" customFormat="1" ht="16.5" customHeight="1">
      <c r="B69" s="7" t="s">
        <v>21</v>
      </c>
      <c r="C69" s="92"/>
      <c r="D69" s="92"/>
      <c r="E69" s="93"/>
    </row>
    <row r="70" spans="2:5" s="8" customFormat="1" ht="16.5" customHeight="1">
      <c r="B70" s="10" t="s">
        <v>2</v>
      </c>
      <c r="C70" s="92"/>
      <c r="D70" s="92"/>
      <c r="E70" s="93"/>
    </row>
    <row r="71" spans="2:5" s="8" customFormat="1" ht="16.5" customHeight="1">
      <c r="B71" s="7" t="s">
        <v>18</v>
      </c>
      <c r="C71" s="92"/>
      <c r="D71" s="92"/>
      <c r="E71" s="93"/>
    </row>
    <row r="72" spans="2:5" s="8" customFormat="1" ht="16.5" customHeight="1">
      <c r="B72" s="7" t="s">
        <v>4</v>
      </c>
      <c r="C72" s="92"/>
      <c r="D72" s="92"/>
      <c r="E72" s="93"/>
    </row>
    <row r="73" spans="2:5" s="8" customFormat="1" ht="16.5" customHeight="1">
      <c r="B73" s="10" t="s">
        <v>5</v>
      </c>
      <c r="C73" s="92"/>
      <c r="D73" s="92"/>
      <c r="E73" s="93"/>
    </row>
    <row r="74" spans="2:5" s="8" customFormat="1" ht="16.5" customHeight="1">
      <c r="B74" s="10" t="s">
        <v>6</v>
      </c>
      <c r="C74" s="92"/>
      <c r="D74" s="92"/>
      <c r="E74" s="93"/>
    </row>
    <row r="75" spans="2:5" s="8" customFormat="1" ht="16.5" customHeight="1">
      <c r="B75" s="7" t="s">
        <v>39</v>
      </c>
      <c r="C75" s="92"/>
      <c r="D75" s="92"/>
      <c r="E75" s="93"/>
    </row>
    <row r="76" spans="2:5" s="8" customFormat="1" ht="16.5" customHeight="1">
      <c r="B76" s="7" t="s">
        <v>7</v>
      </c>
      <c r="C76" s="92"/>
      <c r="D76" s="92"/>
      <c r="E76" s="93"/>
    </row>
    <row r="77" spans="2:5" s="8" customFormat="1" ht="62.25" customHeight="1">
      <c r="B77" s="7" t="s">
        <v>43</v>
      </c>
      <c r="C77" s="124"/>
      <c r="D77" s="125"/>
      <c r="E77" s="126"/>
    </row>
    <row r="78" spans="2:5" s="8" customFormat="1" ht="66" customHeight="1">
      <c r="B78" s="7" t="s">
        <v>99</v>
      </c>
      <c r="C78" s="89"/>
      <c r="D78" s="90"/>
      <c r="E78" s="91"/>
    </row>
    <row r="79" spans="2:5" s="8" customFormat="1" ht="16.5" customHeight="1">
      <c r="B79" s="104" t="s">
        <v>28</v>
      </c>
      <c r="C79" s="105"/>
      <c r="D79" s="105"/>
      <c r="E79" s="106"/>
    </row>
    <row r="80" spans="2:5" s="8" customFormat="1" ht="16.5" customHeight="1">
      <c r="B80" s="7" t="s">
        <v>34</v>
      </c>
      <c r="C80" s="85"/>
      <c r="D80" s="11" t="s">
        <v>27</v>
      </c>
      <c r="E80" s="86"/>
    </row>
    <row r="81" spans="2:5" s="8" customFormat="1" ht="16.5" customHeight="1">
      <c r="B81" s="104" t="s">
        <v>29</v>
      </c>
      <c r="C81" s="105"/>
      <c r="D81" s="105"/>
      <c r="E81" s="106"/>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98"/>
      <c r="D87" s="99"/>
      <c r="E87" s="100"/>
    </row>
    <row r="88" spans="2:5" s="8" customFormat="1" ht="16.5" customHeight="1" thickBot="1"/>
    <row r="89" spans="2:5" s="8" customFormat="1" ht="15.75" thickBot="1">
      <c r="B89" s="101" t="s">
        <v>83</v>
      </c>
      <c r="C89" s="102"/>
      <c r="D89" s="102"/>
      <c r="E89" s="103"/>
    </row>
    <row r="90" spans="2:5" s="8" customFormat="1" ht="27" customHeight="1">
      <c r="B90" s="6" t="s">
        <v>23</v>
      </c>
      <c r="C90" s="94"/>
      <c r="D90" s="94"/>
      <c r="E90" s="95"/>
    </row>
    <row r="91" spans="2:5" s="8" customFormat="1" ht="16.5" customHeight="1">
      <c r="B91" s="7" t="s">
        <v>24</v>
      </c>
      <c r="C91" s="92"/>
      <c r="D91" s="92"/>
      <c r="E91" s="93"/>
    </row>
    <row r="92" spans="2:5" s="8" customFormat="1" ht="16.5" customHeight="1">
      <c r="B92" s="7" t="s">
        <v>22</v>
      </c>
      <c r="C92" s="92"/>
      <c r="D92" s="92"/>
      <c r="E92" s="93"/>
    </row>
    <row r="93" spans="2:5" s="8" customFormat="1" ht="16.5" customHeight="1">
      <c r="B93" s="7" t="s">
        <v>0</v>
      </c>
      <c r="C93" s="92"/>
      <c r="D93" s="92"/>
      <c r="E93" s="93"/>
    </row>
    <row r="94" spans="2:5" s="8" customFormat="1" ht="16.5" customHeight="1">
      <c r="B94" s="7" t="s">
        <v>1</v>
      </c>
      <c r="C94" s="92"/>
      <c r="D94" s="92"/>
      <c r="E94" s="93"/>
    </row>
    <row r="95" spans="2:5" s="8" customFormat="1" ht="16.5" customHeight="1">
      <c r="B95" s="7" t="s">
        <v>26</v>
      </c>
      <c r="C95" s="92"/>
      <c r="D95" s="92"/>
      <c r="E95" s="93"/>
    </row>
    <row r="96" spans="2:5" s="8" customFormat="1" ht="16.5" customHeight="1">
      <c r="B96" s="7" t="s">
        <v>25</v>
      </c>
      <c r="C96" s="92"/>
      <c r="D96" s="92"/>
      <c r="E96" s="93"/>
    </row>
    <row r="97" spans="2:5" s="8" customFormat="1" ht="16.5" customHeight="1">
      <c r="B97" s="7" t="s">
        <v>21</v>
      </c>
      <c r="C97" s="92"/>
      <c r="D97" s="92"/>
      <c r="E97" s="93"/>
    </row>
    <row r="98" spans="2:5" s="8" customFormat="1" ht="16.5" customHeight="1">
      <c r="B98" s="10" t="s">
        <v>2</v>
      </c>
      <c r="C98" s="92"/>
      <c r="D98" s="92"/>
      <c r="E98" s="93"/>
    </row>
    <row r="99" spans="2:5" s="8" customFormat="1" ht="16.5" customHeight="1">
      <c r="B99" s="7" t="s">
        <v>18</v>
      </c>
      <c r="C99" s="92"/>
      <c r="D99" s="92"/>
      <c r="E99" s="93"/>
    </row>
    <row r="100" spans="2:5" s="8" customFormat="1" ht="16.5" customHeight="1">
      <c r="B100" s="7" t="s">
        <v>4</v>
      </c>
      <c r="C100" s="92"/>
      <c r="D100" s="92"/>
      <c r="E100" s="93"/>
    </row>
    <row r="101" spans="2:5" s="8" customFormat="1" ht="16.5" customHeight="1">
      <c r="B101" s="10" t="s">
        <v>5</v>
      </c>
      <c r="C101" s="92"/>
      <c r="D101" s="92"/>
      <c r="E101" s="93"/>
    </row>
    <row r="102" spans="2:5" s="8" customFormat="1" ht="16.5" customHeight="1">
      <c r="B102" s="10" t="s">
        <v>6</v>
      </c>
      <c r="C102" s="92"/>
      <c r="D102" s="92"/>
      <c r="E102" s="93"/>
    </row>
    <row r="103" spans="2:5" s="8" customFormat="1" ht="16.5" customHeight="1">
      <c r="B103" s="7" t="s">
        <v>39</v>
      </c>
      <c r="C103" s="92"/>
      <c r="D103" s="92"/>
      <c r="E103" s="93"/>
    </row>
    <row r="104" spans="2:5" s="8" customFormat="1" ht="16.5" customHeight="1">
      <c r="B104" s="7" t="s">
        <v>7</v>
      </c>
      <c r="C104" s="92"/>
      <c r="D104" s="92"/>
      <c r="E104" s="93"/>
    </row>
    <row r="105" spans="2:5" s="8" customFormat="1" ht="62.25" customHeight="1">
      <c r="B105" s="7" t="s">
        <v>43</v>
      </c>
      <c r="C105" s="124"/>
      <c r="D105" s="125"/>
      <c r="E105" s="126"/>
    </row>
    <row r="106" spans="2:5" s="8" customFormat="1" ht="66" customHeight="1">
      <c r="B106" s="7" t="s">
        <v>99</v>
      </c>
      <c r="C106" s="89"/>
      <c r="D106" s="90"/>
      <c r="E106" s="91"/>
    </row>
    <row r="107" spans="2:5" s="8" customFormat="1" ht="16.5" customHeight="1">
      <c r="B107" s="104" t="s">
        <v>28</v>
      </c>
      <c r="C107" s="105"/>
      <c r="D107" s="105"/>
      <c r="E107" s="106"/>
    </row>
    <row r="108" spans="2:5" s="8" customFormat="1" ht="16.5" customHeight="1">
      <c r="B108" s="7" t="s">
        <v>34</v>
      </c>
      <c r="C108" s="1"/>
      <c r="D108" s="11" t="s">
        <v>27</v>
      </c>
      <c r="E108" s="2"/>
    </row>
    <row r="109" spans="2:5" s="8" customFormat="1" ht="16.5" customHeight="1">
      <c r="B109" s="104" t="s">
        <v>29</v>
      </c>
      <c r="C109" s="105"/>
      <c r="D109" s="105"/>
      <c r="E109" s="106"/>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98"/>
      <c r="D115" s="99"/>
      <c r="E115" s="100"/>
    </row>
    <row r="116" spans="2:5" s="8" customFormat="1" ht="6" customHeight="1" thickBot="1"/>
    <row r="117" spans="2:5" s="8" customFormat="1" ht="15.75" thickBot="1">
      <c r="B117" s="101" t="s">
        <v>84</v>
      </c>
      <c r="C117" s="102"/>
      <c r="D117" s="102"/>
      <c r="E117" s="103"/>
    </row>
    <row r="118" spans="2:5" s="8" customFormat="1" ht="27" customHeight="1">
      <c r="B118" s="6" t="s">
        <v>23</v>
      </c>
      <c r="C118" s="94"/>
      <c r="D118" s="94"/>
      <c r="E118" s="95"/>
    </row>
    <row r="119" spans="2:5" s="8" customFormat="1" ht="16.5" customHeight="1">
      <c r="B119" s="7" t="s">
        <v>24</v>
      </c>
      <c r="C119" s="92"/>
      <c r="D119" s="92"/>
      <c r="E119" s="93"/>
    </row>
    <row r="120" spans="2:5" s="8" customFormat="1" ht="16.5" customHeight="1">
      <c r="B120" s="7" t="s">
        <v>22</v>
      </c>
      <c r="C120" s="92"/>
      <c r="D120" s="92"/>
      <c r="E120" s="93"/>
    </row>
    <row r="121" spans="2:5" s="8" customFormat="1" ht="16.5" customHeight="1">
      <c r="B121" s="7" t="s">
        <v>0</v>
      </c>
      <c r="C121" s="92"/>
      <c r="D121" s="92"/>
      <c r="E121" s="93"/>
    </row>
    <row r="122" spans="2:5" s="8" customFormat="1" ht="16.5" customHeight="1">
      <c r="B122" s="7" t="s">
        <v>1</v>
      </c>
      <c r="C122" s="92"/>
      <c r="D122" s="92"/>
      <c r="E122" s="93"/>
    </row>
    <row r="123" spans="2:5" s="8" customFormat="1" ht="16.5" customHeight="1">
      <c r="B123" s="7" t="s">
        <v>26</v>
      </c>
      <c r="C123" s="92"/>
      <c r="D123" s="92"/>
      <c r="E123" s="93"/>
    </row>
    <row r="124" spans="2:5" s="8" customFormat="1" ht="16.5" customHeight="1">
      <c r="B124" s="7" t="s">
        <v>25</v>
      </c>
      <c r="C124" s="92"/>
      <c r="D124" s="92"/>
      <c r="E124" s="93"/>
    </row>
    <row r="125" spans="2:5" s="8" customFormat="1" ht="16.5" customHeight="1">
      <c r="B125" s="7" t="s">
        <v>21</v>
      </c>
      <c r="C125" s="92"/>
      <c r="D125" s="92"/>
      <c r="E125" s="93"/>
    </row>
    <row r="126" spans="2:5" s="8" customFormat="1" ht="16.5" customHeight="1">
      <c r="B126" s="10" t="s">
        <v>2</v>
      </c>
      <c r="C126" s="92"/>
      <c r="D126" s="92"/>
      <c r="E126" s="93"/>
    </row>
    <row r="127" spans="2:5" s="8" customFormat="1" ht="16.5" customHeight="1">
      <c r="B127" s="7" t="s">
        <v>18</v>
      </c>
      <c r="C127" s="92"/>
      <c r="D127" s="92"/>
      <c r="E127" s="93"/>
    </row>
    <row r="128" spans="2:5" s="8" customFormat="1" ht="16.5" customHeight="1">
      <c r="B128" s="7" t="s">
        <v>4</v>
      </c>
      <c r="C128" s="92"/>
      <c r="D128" s="92"/>
      <c r="E128" s="93"/>
    </row>
    <row r="129" spans="2:5" s="8" customFormat="1" ht="16.5" customHeight="1">
      <c r="B129" s="10" t="s">
        <v>5</v>
      </c>
      <c r="C129" s="92"/>
      <c r="D129" s="92"/>
      <c r="E129" s="93"/>
    </row>
    <row r="130" spans="2:5" s="8" customFormat="1" ht="16.5" customHeight="1">
      <c r="B130" s="10" t="s">
        <v>6</v>
      </c>
      <c r="C130" s="92"/>
      <c r="D130" s="92"/>
      <c r="E130" s="93"/>
    </row>
    <row r="131" spans="2:5" s="8" customFormat="1" ht="16.5" customHeight="1">
      <c r="B131" s="7" t="s">
        <v>39</v>
      </c>
      <c r="C131" s="92"/>
      <c r="D131" s="92"/>
      <c r="E131" s="93"/>
    </row>
    <row r="132" spans="2:5" s="8" customFormat="1" ht="16.5" customHeight="1">
      <c r="B132" s="7" t="s">
        <v>7</v>
      </c>
      <c r="C132" s="92"/>
      <c r="D132" s="92"/>
      <c r="E132" s="93"/>
    </row>
    <row r="133" spans="2:5" s="8" customFormat="1" ht="62.25" customHeight="1">
      <c r="B133" s="7" t="s">
        <v>42</v>
      </c>
      <c r="C133" s="124"/>
      <c r="D133" s="125"/>
      <c r="E133" s="126"/>
    </row>
    <row r="134" spans="2:5" s="8" customFormat="1" ht="65.25" customHeight="1">
      <c r="B134" s="7" t="s">
        <v>99</v>
      </c>
      <c r="C134" s="89"/>
      <c r="D134" s="90"/>
      <c r="E134" s="91"/>
    </row>
    <row r="135" spans="2:5" s="8" customFormat="1" ht="16.5" customHeight="1">
      <c r="B135" s="104" t="s">
        <v>28</v>
      </c>
      <c r="C135" s="105"/>
      <c r="D135" s="105"/>
      <c r="E135" s="106"/>
    </row>
    <row r="136" spans="2:5" s="8" customFormat="1" ht="16.5" customHeight="1">
      <c r="B136" s="7" t="s">
        <v>34</v>
      </c>
      <c r="C136" s="1"/>
      <c r="D136" s="11" t="s">
        <v>27</v>
      </c>
      <c r="E136" s="2"/>
    </row>
    <row r="137" spans="2:5" s="8" customFormat="1" ht="16.5" customHeight="1">
      <c r="B137" s="104" t="s">
        <v>29</v>
      </c>
      <c r="C137" s="105"/>
      <c r="D137" s="105"/>
      <c r="E137" s="106"/>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98"/>
      <c r="D143" s="99"/>
      <c r="E143" s="100"/>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zoomScale="80" zoomScaleNormal="80" zoomScaleSheetLayoutView="100" workbookViewId="0">
      <selection activeCell="B46" sqref="B46:E47"/>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49" t="s">
        <v>100</v>
      </c>
      <c r="D2" s="149"/>
      <c r="E2" s="149"/>
    </row>
    <row r="3" spans="2:7" s="8" customFormat="1" ht="20.25" customHeight="1">
      <c r="B3" s="146" t="s">
        <v>60</v>
      </c>
      <c r="C3" s="147"/>
      <c r="D3" s="147" t="s">
        <v>61</v>
      </c>
      <c r="E3" s="148"/>
    </row>
    <row r="4" spans="2:7" s="8" customFormat="1" ht="19.5" customHeight="1" thickBot="1">
      <c r="B4" s="145" t="str">
        <f>'DATOS GENERALES'!C35</f>
        <v>ASOPORCICULTORES</v>
      </c>
      <c r="C4" s="143"/>
      <c r="D4" s="143" t="str">
        <f>'DATOS GENERALES'!C7</f>
        <v>Uso Energético y Agrícola de porcinaza</v>
      </c>
      <c r="E4" s="144"/>
    </row>
    <row r="5" spans="2:7" s="8" customFormat="1" ht="16.5" customHeight="1" thickBot="1">
      <c r="B5" s="15"/>
    </row>
    <row r="6" spans="2:7" s="8" customFormat="1" ht="15" customHeight="1">
      <c r="B6" s="127" t="s">
        <v>88</v>
      </c>
      <c r="C6" s="128"/>
      <c r="D6" s="128"/>
      <c r="E6" s="129"/>
    </row>
    <row r="7" spans="2:7" s="8" customFormat="1" ht="209.25" customHeight="1" thickBot="1">
      <c r="B7" s="133" t="s">
        <v>134</v>
      </c>
      <c r="C7" s="134"/>
      <c r="D7" s="134"/>
      <c r="E7" s="135"/>
    </row>
    <row r="8" spans="2:7" s="8" customFormat="1" ht="12" customHeight="1" thickBot="1"/>
    <row r="9" spans="2:7" s="8" customFormat="1">
      <c r="B9" s="127" t="s">
        <v>89</v>
      </c>
      <c r="C9" s="128"/>
      <c r="D9" s="128"/>
      <c r="E9" s="129"/>
    </row>
    <row r="10" spans="2:7" s="8" customFormat="1" ht="171" customHeight="1" thickBot="1">
      <c r="B10" s="142" t="s">
        <v>135</v>
      </c>
      <c r="C10" s="140"/>
      <c r="D10" s="140"/>
      <c r="E10" s="141"/>
    </row>
    <row r="11" spans="2:7" s="8" customFormat="1" ht="15.75" customHeight="1" thickBot="1"/>
    <row r="12" spans="2:7" s="8" customFormat="1">
      <c r="B12" s="130" t="s">
        <v>90</v>
      </c>
      <c r="C12" s="131"/>
      <c r="D12" s="131"/>
      <c r="E12" s="132"/>
    </row>
    <row r="13" spans="2:7" s="8" customFormat="1" ht="166.5" customHeight="1" thickBot="1">
      <c r="B13" s="133" t="s">
        <v>136</v>
      </c>
      <c r="C13" s="134"/>
      <c r="D13" s="134"/>
      <c r="E13" s="135"/>
    </row>
    <row r="14" spans="2:7" ht="15" customHeight="1" thickBot="1">
      <c r="B14" s="8"/>
      <c r="C14" s="8"/>
    </row>
    <row r="15" spans="2:7" s="8" customFormat="1" ht="36" customHeight="1">
      <c r="B15" s="130" t="s">
        <v>62</v>
      </c>
      <c r="C15" s="131"/>
      <c r="D15" s="131"/>
      <c r="E15" s="132"/>
      <c r="G15" s="47" t="s">
        <v>64</v>
      </c>
    </row>
    <row r="16" spans="2:7" s="8" customFormat="1" ht="164.25" customHeight="1" thickBot="1">
      <c r="B16" s="142" t="s">
        <v>129</v>
      </c>
      <c r="C16" s="140"/>
      <c r="D16" s="140"/>
      <c r="E16" s="141"/>
      <c r="G16" s="88" t="s">
        <v>126</v>
      </c>
    </row>
    <row r="17" spans="1:7" s="8" customFormat="1" ht="15.75" customHeight="1" thickBot="1"/>
    <row r="18" spans="1:7" s="8" customFormat="1" ht="33" customHeight="1">
      <c r="B18" s="127" t="s">
        <v>63</v>
      </c>
      <c r="C18" s="128"/>
      <c r="D18" s="128"/>
      <c r="E18" s="129"/>
    </row>
    <row r="19" spans="1:7" s="8" customFormat="1" ht="322.5" customHeight="1" thickBot="1">
      <c r="B19" s="142" t="s">
        <v>137</v>
      </c>
      <c r="C19" s="140"/>
      <c r="D19" s="140"/>
      <c r="E19" s="141"/>
    </row>
    <row r="20" spans="1:7" s="8" customFormat="1" ht="17.25" customHeight="1" thickBot="1"/>
    <row r="21" spans="1:7" s="8" customFormat="1" ht="15" customHeight="1">
      <c r="B21" s="130" t="s">
        <v>65</v>
      </c>
      <c r="C21" s="131"/>
      <c r="D21" s="131"/>
      <c r="E21" s="132"/>
    </row>
    <row r="22" spans="1:7" s="8" customFormat="1" ht="338.25" customHeight="1" thickBot="1">
      <c r="B22" s="136" t="s">
        <v>138</v>
      </c>
      <c r="C22" s="137"/>
      <c r="D22" s="137"/>
      <c r="E22" s="138"/>
    </row>
    <row r="23" spans="1:7" ht="15" customHeight="1" thickBot="1">
      <c r="B23" s="8"/>
      <c r="C23" s="8"/>
    </row>
    <row r="24" spans="1:7" s="8" customFormat="1" ht="15" customHeight="1">
      <c r="B24" s="130" t="s">
        <v>66</v>
      </c>
      <c r="C24" s="131"/>
      <c r="D24" s="131"/>
      <c r="E24" s="132"/>
    </row>
    <row r="25" spans="1:7" s="8" customFormat="1" ht="180" customHeight="1" thickBot="1">
      <c r="A25" s="8" t="s">
        <v>37</v>
      </c>
      <c r="B25" s="133" t="s">
        <v>139</v>
      </c>
      <c r="C25" s="134"/>
      <c r="D25" s="134"/>
      <c r="E25" s="135"/>
    </row>
    <row r="26" spans="1:7" s="8" customFormat="1" ht="14.25" customHeight="1" thickBot="1"/>
    <row r="27" spans="1:7" s="8" customFormat="1" ht="15" customHeight="1">
      <c r="B27" s="130" t="s">
        <v>67</v>
      </c>
      <c r="C27" s="131"/>
      <c r="D27" s="131"/>
      <c r="E27" s="132"/>
    </row>
    <row r="28" spans="1:7" s="8" customFormat="1" ht="184.5" customHeight="1" thickBot="1">
      <c r="B28" s="133" t="s">
        <v>140</v>
      </c>
      <c r="C28" s="134"/>
      <c r="D28" s="134"/>
      <c r="E28" s="135"/>
    </row>
    <row r="29" spans="1:7" s="8" customFormat="1" ht="12" customHeight="1" thickBot="1"/>
    <row r="30" spans="1:7" s="8" customFormat="1" ht="33" customHeight="1">
      <c r="B30" s="130" t="s">
        <v>91</v>
      </c>
      <c r="C30" s="131"/>
      <c r="D30" s="131"/>
      <c r="E30" s="132"/>
      <c r="G30" s="47" t="s">
        <v>104</v>
      </c>
    </row>
    <row r="31" spans="1:7" s="8" customFormat="1" ht="221.25" customHeight="1" thickBot="1">
      <c r="B31" s="133" t="s">
        <v>127</v>
      </c>
      <c r="C31" s="134"/>
      <c r="D31" s="134"/>
      <c r="E31" s="135"/>
      <c r="G31" s="88" t="s">
        <v>128</v>
      </c>
    </row>
    <row r="32" spans="1:7" s="8" customFormat="1" ht="15" customHeight="1" thickBot="1"/>
    <row r="33" spans="1:7" s="8" customFormat="1" ht="30">
      <c r="A33" s="8">
        <v>10</v>
      </c>
      <c r="B33" s="127" t="s">
        <v>69</v>
      </c>
      <c r="C33" s="128"/>
      <c r="D33" s="128"/>
      <c r="E33" s="129"/>
      <c r="G33" s="47" t="s">
        <v>68</v>
      </c>
    </row>
    <row r="34" spans="1:7" s="8" customFormat="1" ht="357" customHeight="1" thickBot="1">
      <c r="B34" s="142" t="s">
        <v>141</v>
      </c>
      <c r="C34" s="140"/>
      <c r="D34" s="140"/>
      <c r="E34" s="141"/>
      <c r="G34" s="48" t="s">
        <v>142</v>
      </c>
    </row>
    <row r="35" spans="1:7" s="8" customFormat="1" ht="12.75" customHeight="1" thickBot="1"/>
    <row r="36" spans="1:7" s="8" customFormat="1">
      <c r="B36" s="127" t="s">
        <v>106</v>
      </c>
      <c r="C36" s="128"/>
      <c r="D36" s="128"/>
      <c r="E36" s="129"/>
    </row>
    <row r="37" spans="1:7" s="8" customFormat="1" ht="297" customHeight="1" thickBot="1">
      <c r="B37" s="139" t="s">
        <v>143</v>
      </c>
      <c r="C37" s="140"/>
      <c r="D37" s="140"/>
      <c r="E37" s="141"/>
    </row>
    <row r="38" spans="1:7" s="8" customFormat="1" ht="15.75" customHeight="1" thickBot="1"/>
    <row r="39" spans="1:7" s="8" customFormat="1">
      <c r="B39" s="130" t="s">
        <v>107</v>
      </c>
      <c r="C39" s="131"/>
      <c r="D39" s="131"/>
      <c r="E39" s="132"/>
    </row>
    <row r="40" spans="1:7" s="8" customFormat="1" ht="296.25" customHeight="1" thickBot="1">
      <c r="B40" s="139" t="s">
        <v>144</v>
      </c>
      <c r="C40" s="140"/>
      <c r="D40" s="140"/>
      <c r="E40" s="141"/>
    </row>
    <row r="41" spans="1:7" s="8" customFormat="1" ht="16.5" customHeight="1" thickBot="1"/>
    <row r="42" spans="1:7" s="8" customFormat="1">
      <c r="B42" s="130" t="s">
        <v>105</v>
      </c>
      <c r="C42" s="131"/>
      <c r="D42" s="131"/>
      <c r="E42" s="132"/>
    </row>
    <row r="43" spans="1:7" s="8" customFormat="1" ht="327.75" customHeight="1" thickBot="1">
      <c r="B43" s="139" t="s">
        <v>145</v>
      </c>
      <c r="C43" s="140"/>
      <c r="D43" s="140"/>
      <c r="E43" s="141"/>
    </row>
    <row r="44" spans="1:7" s="8" customFormat="1" ht="13.5" customHeight="1" thickBot="1"/>
    <row r="45" spans="1:7" s="8" customFormat="1" ht="15" customHeight="1">
      <c r="B45" s="127" t="s">
        <v>70</v>
      </c>
      <c r="C45" s="128"/>
      <c r="D45" s="128"/>
      <c r="E45" s="129"/>
    </row>
    <row r="46" spans="1:7" s="8" customFormat="1" ht="291.75" customHeight="1">
      <c r="B46" s="168" t="s">
        <v>167</v>
      </c>
      <c r="C46" s="150"/>
      <c r="D46" s="150"/>
      <c r="E46" s="151"/>
    </row>
    <row r="47" spans="1:7" s="8" customFormat="1" ht="291.75" customHeight="1" thickBot="1">
      <c r="B47" s="139"/>
      <c r="C47" s="140"/>
      <c r="D47" s="140"/>
      <c r="E47" s="141"/>
    </row>
    <row r="48" spans="1:7" s="8" customFormat="1" ht="12" customHeight="1" thickBot="1"/>
    <row r="49" spans="2:5" s="8" customFormat="1">
      <c r="B49" s="127" t="s">
        <v>71</v>
      </c>
      <c r="C49" s="128"/>
      <c r="D49" s="128"/>
      <c r="E49" s="129"/>
    </row>
    <row r="50" spans="2:5" s="8" customFormat="1">
      <c r="B50" s="61" t="s">
        <v>35</v>
      </c>
      <c r="C50" s="82" t="s">
        <v>36</v>
      </c>
      <c r="D50" s="82" t="s">
        <v>72</v>
      </c>
      <c r="E50" s="83" t="s">
        <v>38</v>
      </c>
    </row>
    <row r="51" spans="2:5" s="8" customFormat="1" ht="46.5" customHeight="1">
      <c r="B51" t="s">
        <v>168</v>
      </c>
      <c r="C51" s="63">
        <v>2</v>
      </c>
      <c r="D51" s="63">
        <v>2</v>
      </c>
      <c r="E51" t="s">
        <v>169</v>
      </c>
    </row>
    <row r="52" spans="2:5" s="8" customFormat="1" ht="46.5" customHeight="1">
      <c r="B52" t="s">
        <v>170</v>
      </c>
      <c r="C52" s="63">
        <v>3</v>
      </c>
      <c r="D52" s="63">
        <v>3</v>
      </c>
      <c r="E52" t="s">
        <v>171</v>
      </c>
    </row>
    <row r="53" spans="2:5" s="8" customFormat="1" ht="46.5" customHeight="1">
      <c r="B53" s="62"/>
      <c r="C53" s="63"/>
      <c r="D53" s="63"/>
      <c r="E53" s="64"/>
    </row>
    <row r="54" spans="2:5" s="8" customFormat="1" ht="46.5" customHeight="1">
      <c r="B54" s="62"/>
      <c r="C54" s="63"/>
      <c r="D54" s="63"/>
      <c r="E54" s="64"/>
    </row>
    <row r="55" spans="2:5" s="8" customFormat="1" ht="46.5" customHeight="1">
      <c r="B55" s="62"/>
      <c r="C55" s="63"/>
      <c r="D55" s="63"/>
      <c r="E55" s="64"/>
    </row>
    <row r="56" spans="2:5" s="8" customFormat="1" ht="46.5" customHeight="1">
      <c r="B56" s="62"/>
      <c r="C56" s="63"/>
      <c r="D56" s="63"/>
      <c r="E56" s="64"/>
    </row>
    <row r="57" spans="2:5" s="8" customFormat="1" ht="46.5" customHeight="1">
      <c r="B57" s="62"/>
      <c r="C57" s="63"/>
      <c r="D57" s="63"/>
      <c r="E57" s="64"/>
    </row>
    <row r="58" spans="2:5" s="8" customFormat="1" ht="46.5" customHeight="1">
      <c r="B58" s="62"/>
      <c r="C58" s="63"/>
      <c r="D58" s="63"/>
      <c r="E58" s="64"/>
    </row>
    <row r="59" spans="2:5" s="8" customFormat="1" ht="46.5" customHeight="1">
      <c r="B59" s="62"/>
      <c r="C59" s="63"/>
      <c r="D59" s="63"/>
      <c r="E59" s="64"/>
    </row>
    <row r="60" spans="2:5" s="8" customFormat="1" ht="46.5" customHeight="1" thickBot="1">
      <c r="B60" s="65"/>
      <c r="C60" s="66"/>
      <c r="D60" s="66"/>
      <c r="E60" s="67"/>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3:B60">
      <formula1>60</formula1>
    </dataValidation>
    <dataValidation type="textLength" operator="lessThanOrEqual" allowBlank="1" showInputMessage="1" showErrorMessage="1" error="El número de caracteres introducidos es mayor que 140" sqref="E53: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tabSelected="1" zoomScaleNormal="100" zoomScaleSheetLayoutView="100" workbookViewId="0">
      <selection activeCell="M3" sqref="M3"/>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18" t="s">
        <v>101</v>
      </c>
      <c r="C2" s="118"/>
      <c r="D2" s="118"/>
      <c r="E2" s="118"/>
      <c r="F2" s="118"/>
      <c r="G2" s="118"/>
      <c r="H2" s="118"/>
      <c r="I2" s="118"/>
      <c r="J2" s="118"/>
      <c r="K2" s="118"/>
    </row>
    <row r="3" spans="2:13" s="8" customFormat="1" ht="15.75" thickBot="1"/>
    <row r="4" spans="2:13" ht="60" customHeight="1">
      <c r="B4" s="156" t="s">
        <v>53</v>
      </c>
      <c r="C4" s="156" t="s">
        <v>74</v>
      </c>
      <c r="D4" s="160" t="s">
        <v>93</v>
      </c>
      <c r="E4" s="162" t="s">
        <v>94</v>
      </c>
      <c r="F4" s="164" t="s">
        <v>95</v>
      </c>
      <c r="G4" s="165"/>
      <c r="H4" s="154" t="s">
        <v>96</v>
      </c>
      <c r="I4" s="155"/>
      <c r="J4" s="166" t="s">
        <v>98</v>
      </c>
      <c r="K4" s="167"/>
      <c r="L4" s="8"/>
      <c r="M4" s="21" t="s">
        <v>47</v>
      </c>
    </row>
    <row r="5" spans="2:13" ht="30.75" thickBot="1">
      <c r="B5" s="157"/>
      <c r="C5" s="157"/>
      <c r="D5" s="161"/>
      <c r="E5" s="163"/>
      <c r="F5" s="50" t="s">
        <v>48</v>
      </c>
      <c r="G5" s="51" t="s">
        <v>49</v>
      </c>
      <c r="H5" s="51" t="s">
        <v>48</v>
      </c>
      <c r="I5" s="52" t="s">
        <v>49</v>
      </c>
      <c r="J5" s="34" t="s">
        <v>48</v>
      </c>
      <c r="K5" s="35" t="s">
        <v>49</v>
      </c>
      <c r="L5" s="8"/>
      <c r="M5" s="22"/>
    </row>
    <row r="6" spans="2:13" ht="21" customHeight="1">
      <c r="B6" s="78" t="s">
        <v>147</v>
      </c>
      <c r="C6" s="78" t="s">
        <v>151</v>
      </c>
      <c r="D6" s="28">
        <f t="shared" ref="D6" si="0">E6+J6+K6</f>
        <v>33400</v>
      </c>
      <c r="E6" s="40"/>
      <c r="F6" s="32"/>
      <c r="G6" s="24">
        <v>33400</v>
      </c>
      <c r="H6" s="24"/>
      <c r="I6" s="25"/>
      <c r="J6" s="68">
        <f t="shared" ref="J6" si="1">F6+H6</f>
        <v>0</v>
      </c>
      <c r="K6" s="69">
        <f t="shared" ref="K6" si="2">G6+I6</f>
        <v>33400</v>
      </c>
      <c r="L6" s="8"/>
      <c r="M6" s="23" t="str">
        <f>IF(D6=(E6+F6+G6+H6+I6),"OK","ERROR")</f>
        <v>OK</v>
      </c>
    </row>
    <row r="7" spans="2:13" ht="30">
      <c r="B7" s="79" t="s">
        <v>149</v>
      </c>
      <c r="C7" s="79" t="s">
        <v>150</v>
      </c>
      <c r="D7" s="29">
        <f>E7+J7+K7</f>
        <v>8000</v>
      </c>
      <c r="E7" s="41">
        <v>8000</v>
      </c>
      <c r="F7" s="33"/>
      <c r="G7" s="26"/>
      <c r="H7" s="26"/>
      <c r="I7" s="27"/>
      <c r="J7" s="70">
        <f>F7+H7</f>
        <v>0</v>
      </c>
      <c r="K7" s="71">
        <f>G7+I7</f>
        <v>0</v>
      </c>
      <c r="L7" s="8"/>
      <c r="M7" s="23" t="str">
        <f>IF(D7=(E7+F7+G7+H7+I7),"OK","ERROR")</f>
        <v>OK</v>
      </c>
    </row>
    <row r="8" spans="2:13" ht="30">
      <c r="B8" s="79" t="s">
        <v>149</v>
      </c>
      <c r="C8" s="79" t="s">
        <v>148</v>
      </c>
      <c r="D8" s="29">
        <f t="shared" ref="D8:D19" si="3">E8+J8+K8</f>
        <v>21500</v>
      </c>
      <c r="E8" s="41">
        <v>14500</v>
      </c>
      <c r="F8" s="33">
        <v>7000</v>
      </c>
      <c r="G8" s="26"/>
      <c r="H8" s="26"/>
      <c r="I8" s="27"/>
      <c r="J8" s="70">
        <f t="shared" ref="J8:J19" si="4">F8+H8</f>
        <v>7000</v>
      </c>
      <c r="K8" s="71">
        <f t="shared" ref="K8:K19" si="5">G8+I8</f>
        <v>0</v>
      </c>
      <c r="L8" s="8"/>
      <c r="M8" s="23" t="str">
        <f t="shared" ref="M8:M20" si="6">IF(D8=(E8+F8+G8+H8+I8),"OK","ERROR")</f>
        <v>OK</v>
      </c>
    </row>
    <row r="9" spans="2:13">
      <c r="B9" s="79" t="s">
        <v>152</v>
      </c>
      <c r="C9" s="78" t="s">
        <v>153</v>
      </c>
      <c r="D9" s="29">
        <f t="shared" si="3"/>
        <v>21142</v>
      </c>
      <c r="E9" s="41"/>
      <c r="F9" s="33">
        <v>21142</v>
      </c>
      <c r="G9" s="26"/>
      <c r="H9" s="26"/>
      <c r="I9" s="27"/>
      <c r="J9" s="70">
        <f t="shared" si="4"/>
        <v>21142</v>
      </c>
      <c r="K9" s="71">
        <f t="shared" si="5"/>
        <v>0</v>
      </c>
      <c r="L9" s="8"/>
      <c r="M9" s="23" t="str">
        <f t="shared" si="6"/>
        <v>OK</v>
      </c>
    </row>
    <row r="10" spans="2:13" ht="30">
      <c r="B10" s="79" t="s">
        <v>155</v>
      </c>
      <c r="C10" s="79" t="s">
        <v>154</v>
      </c>
      <c r="D10" s="29">
        <f t="shared" si="3"/>
        <v>4300</v>
      </c>
      <c r="E10" s="41">
        <v>4300</v>
      </c>
      <c r="F10" s="33"/>
      <c r="G10" s="26"/>
      <c r="H10" s="26"/>
      <c r="I10" s="27"/>
      <c r="J10" s="70">
        <f t="shared" si="4"/>
        <v>0</v>
      </c>
      <c r="K10" s="71">
        <f t="shared" si="5"/>
        <v>0</v>
      </c>
      <c r="L10" s="8"/>
      <c r="M10" s="23" t="str">
        <f t="shared" si="6"/>
        <v>OK</v>
      </c>
    </row>
    <row r="11" spans="2:13">
      <c r="B11" s="79" t="s">
        <v>156</v>
      </c>
      <c r="C11" s="79" t="s">
        <v>157</v>
      </c>
      <c r="D11" s="29">
        <f t="shared" si="3"/>
        <v>9500</v>
      </c>
      <c r="E11" s="41">
        <v>9500</v>
      </c>
      <c r="F11" s="33"/>
      <c r="G11" s="26"/>
      <c r="H11" s="26"/>
      <c r="I11" s="27"/>
      <c r="J11" s="70">
        <f t="shared" si="4"/>
        <v>0</v>
      </c>
      <c r="K11" s="71">
        <f t="shared" si="5"/>
        <v>0</v>
      </c>
      <c r="L11" s="8"/>
      <c r="M11" s="23" t="str">
        <f t="shared" si="6"/>
        <v>OK</v>
      </c>
    </row>
    <row r="12" spans="2:13">
      <c r="B12" s="79" t="s">
        <v>159</v>
      </c>
      <c r="C12" s="78" t="s">
        <v>158</v>
      </c>
      <c r="D12" s="29">
        <f t="shared" si="3"/>
        <v>1808</v>
      </c>
      <c r="E12" s="41">
        <v>1808</v>
      </c>
      <c r="F12" s="33"/>
      <c r="G12" s="26"/>
      <c r="H12" s="26"/>
      <c r="I12" s="27"/>
      <c r="J12" s="70">
        <f t="shared" si="4"/>
        <v>0</v>
      </c>
      <c r="K12" s="71">
        <f t="shared" si="5"/>
        <v>0</v>
      </c>
      <c r="L12" s="8"/>
      <c r="M12" s="23" t="str">
        <f t="shared" si="6"/>
        <v>OK</v>
      </c>
    </row>
    <row r="13" spans="2:13">
      <c r="B13" s="79" t="s">
        <v>160</v>
      </c>
      <c r="C13" s="78" t="s">
        <v>158</v>
      </c>
      <c r="D13" s="29">
        <f t="shared" si="3"/>
        <v>23200</v>
      </c>
      <c r="E13" s="41"/>
      <c r="F13" s="33">
        <v>23200</v>
      </c>
      <c r="G13" s="26"/>
      <c r="H13" s="26"/>
      <c r="I13" s="27"/>
      <c r="J13" s="70">
        <f t="shared" si="4"/>
        <v>23200</v>
      </c>
      <c r="K13" s="71">
        <f t="shared" si="5"/>
        <v>0</v>
      </c>
      <c r="L13" s="8"/>
      <c r="M13" s="23" t="str">
        <f t="shared" si="6"/>
        <v>OK</v>
      </c>
    </row>
    <row r="14" spans="2:13">
      <c r="B14" s="79" t="s">
        <v>160</v>
      </c>
      <c r="C14" s="78" t="s">
        <v>158</v>
      </c>
      <c r="D14" s="29">
        <f t="shared" si="3"/>
        <v>500</v>
      </c>
      <c r="E14" s="41">
        <v>500</v>
      </c>
      <c r="F14" s="33"/>
      <c r="G14" s="26"/>
      <c r="H14" s="26"/>
      <c r="I14" s="27"/>
      <c r="J14" s="70">
        <f t="shared" si="4"/>
        <v>0</v>
      </c>
      <c r="K14" s="71">
        <f t="shared" si="5"/>
        <v>0</v>
      </c>
      <c r="L14" s="8"/>
      <c r="M14" s="23" t="str">
        <f t="shared" si="6"/>
        <v>OK</v>
      </c>
    </row>
    <row r="15" spans="2:13" ht="30">
      <c r="B15" s="79" t="s">
        <v>162</v>
      </c>
      <c r="C15" s="78" t="s">
        <v>161</v>
      </c>
      <c r="D15" s="29">
        <f t="shared" si="3"/>
        <v>10571</v>
      </c>
      <c r="E15" s="41"/>
      <c r="F15" s="33">
        <v>10571</v>
      </c>
      <c r="G15" s="26"/>
      <c r="H15" s="26"/>
      <c r="I15" s="27"/>
      <c r="J15" s="70">
        <f t="shared" si="4"/>
        <v>10571</v>
      </c>
      <c r="K15" s="71">
        <f t="shared" si="5"/>
        <v>0</v>
      </c>
      <c r="L15" s="8"/>
      <c r="M15" s="23" t="str">
        <f t="shared" si="6"/>
        <v>OK</v>
      </c>
    </row>
    <row r="16" spans="2:13" ht="45">
      <c r="B16" s="79" t="s">
        <v>163</v>
      </c>
      <c r="C16" s="78" t="s">
        <v>164</v>
      </c>
      <c r="D16" s="29">
        <f t="shared" si="3"/>
        <v>61800</v>
      </c>
      <c r="E16" s="41">
        <v>61800</v>
      </c>
      <c r="F16" s="33"/>
      <c r="G16" s="26"/>
      <c r="H16" s="26"/>
      <c r="I16" s="27"/>
      <c r="J16" s="70">
        <f t="shared" si="4"/>
        <v>0</v>
      </c>
      <c r="K16" s="71">
        <f t="shared" si="5"/>
        <v>0</v>
      </c>
      <c r="L16" s="8"/>
      <c r="M16" s="23" t="str">
        <f t="shared" si="6"/>
        <v>OK</v>
      </c>
    </row>
    <row r="17" spans="2:13">
      <c r="B17" s="79" t="s">
        <v>165</v>
      </c>
      <c r="C17" s="78" t="s">
        <v>164</v>
      </c>
      <c r="D17" s="29">
        <f t="shared" si="3"/>
        <v>6000</v>
      </c>
      <c r="E17" s="41"/>
      <c r="F17" s="33">
        <v>6000</v>
      </c>
      <c r="G17" s="26"/>
      <c r="H17" s="26"/>
      <c r="I17" s="27"/>
      <c r="J17" s="70">
        <f t="shared" si="4"/>
        <v>6000</v>
      </c>
      <c r="K17" s="71">
        <f t="shared" si="5"/>
        <v>0</v>
      </c>
      <c r="L17" s="8"/>
      <c r="M17" s="23" t="str">
        <f t="shared" si="6"/>
        <v>OK</v>
      </c>
    </row>
    <row r="18" spans="2:13">
      <c r="B18" s="79"/>
      <c r="C18" s="78"/>
      <c r="D18" s="29">
        <f t="shared" si="3"/>
        <v>0</v>
      </c>
      <c r="E18" s="41"/>
      <c r="F18" s="33"/>
      <c r="G18" s="26"/>
      <c r="H18" s="26"/>
      <c r="I18" s="27"/>
      <c r="J18" s="70">
        <f t="shared" si="4"/>
        <v>0</v>
      </c>
      <c r="K18" s="71">
        <f t="shared" si="5"/>
        <v>0</v>
      </c>
      <c r="L18" s="8"/>
      <c r="M18" s="23" t="str">
        <f t="shared" si="6"/>
        <v>OK</v>
      </c>
    </row>
    <row r="19" spans="2:13" ht="15.75" thickBot="1">
      <c r="B19" s="80"/>
      <c r="C19" s="81"/>
      <c r="D19" s="30">
        <f t="shared" si="3"/>
        <v>0</v>
      </c>
      <c r="E19" s="41"/>
      <c r="F19" s="33"/>
      <c r="G19" s="26"/>
      <c r="H19" s="26"/>
      <c r="I19" s="27"/>
      <c r="J19" s="70">
        <f t="shared" si="4"/>
        <v>0</v>
      </c>
      <c r="K19" s="71">
        <f t="shared" si="5"/>
        <v>0</v>
      </c>
      <c r="L19" s="8"/>
      <c r="M19" s="23" t="str">
        <f t="shared" si="6"/>
        <v>OK</v>
      </c>
    </row>
    <row r="20" spans="2:13" ht="15.75" thickBot="1">
      <c r="B20" s="158" t="s">
        <v>55</v>
      </c>
      <c r="C20" s="159"/>
      <c r="D20" s="31">
        <f>SUM(D6:D19)</f>
        <v>201721</v>
      </c>
      <c r="E20" s="53">
        <f>ROUND(SUM(E6:E19),0)</f>
        <v>100408</v>
      </c>
      <c r="F20" s="54">
        <f t="shared" ref="F20:K20" si="7">ROUND(SUM(F6:F19),0)</f>
        <v>67913</v>
      </c>
      <c r="G20" s="55">
        <f t="shared" si="7"/>
        <v>33400</v>
      </c>
      <c r="H20" s="55">
        <f t="shared" si="7"/>
        <v>0</v>
      </c>
      <c r="I20" s="56">
        <f t="shared" si="7"/>
        <v>0</v>
      </c>
      <c r="J20" s="36">
        <f t="shared" si="7"/>
        <v>67913</v>
      </c>
      <c r="K20" s="37">
        <f t="shared" si="7"/>
        <v>33400</v>
      </c>
      <c r="L20" s="8"/>
      <c r="M20" s="23" t="str">
        <f t="shared" si="6"/>
        <v>OK</v>
      </c>
    </row>
    <row r="21" spans="2:13" ht="15.75" thickBot="1">
      <c r="B21" s="158" t="s">
        <v>50</v>
      </c>
      <c r="C21" s="159"/>
      <c r="D21" s="49">
        <v>1</v>
      </c>
      <c r="E21" s="57">
        <f>E20/$D$20</f>
        <v>0.4977568027126576</v>
      </c>
      <c r="F21" s="58">
        <f t="shared" ref="F21:K21" si="8">F20/$D$20</f>
        <v>0.33666797210007882</v>
      </c>
      <c r="G21" s="59">
        <f t="shared" si="8"/>
        <v>0.16557522518726359</v>
      </c>
      <c r="H21" s="59">
        <f t="shared" ref="H21:I21" si="9">H20/$D$20</f>
        <v>0</v>
      </c>
      <c r="I21" s="60">
        <f t="shared" si="9"/>
        <v>0</v>
      </c>
      <c r="J21" s="38">
        <f t="shared" si="8"/>
        <v>0.33666797210007882</v>
      </c>
      <c r="K21" s="39">
        <f t="shared" si="8"/>
        <v>0.16557522518726359</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53" t="s">
        <v>54</v>
      </c>
      <c r="C24" s="153"/>
      <c r="D24" s="153"/>
      <c r="E24" s="153"/>
      <c r="F24" s="153"/>
      <c r="G24" s="153"/>
      <c r="H24" s="72"/>
      <c r="I24" s="72"/>
      <c r="J24" s="72"/>
      <c r="K24" s="72"/>
      <c r="L24" s="8"/>
      <c r="M24" s="8"/>
    </row>
    <row r="25" spans="2:13" ht="15.75" customHeight="1">
      <c r="B25" s="152" t="s">
        <v>102</v>
      </c>
      <c r="C25" s="152"/>
      <c r="D25" s="152"/>
      <c r="E25" s="152"/>
      <c r="F25" s="152"/>
      <c r="G25" s="42" t="str">
        <f>IF(E20&gt;=100000,"OK","ERROR")</f>
        <v>OK</v>
      </c>
      <c r="H25" s="72"/>
      <c r="I25" s="72"/>
      <c r="J25" s="72"/>
      <c r="K25" s="72"/>
      <c r="L25" s="8"/>
      <c r="M25" s="8"/>
    </row>
    <row r="26" spans="2:13" ht="15.75" customHeight="1">
      <c r="B26" s="152" t="s">
        <v>103</v>
      </c>
      <c r="C26" s="152"/>
      <c r="D26" s="152"/>
      <c r="E26" s="152"/>
      <c r="F26" s="152"/>
      <c r="G26" s="42" t="str">
        <f>IF(E20&lt;=250000,"OK","ERROR")</f>
        <v>OK</v>
      </c>
      <c r="H26" s="72"/>
      <c r="I26" s="72"/>
      <c r="J26" s="72"/>
      <c r="K26" s="72"/>
      <c r="L26" s="8"/>
      <c r="M26" s="8"/>
    </row>
    <row r="27" spans="2:13" ht="15.75" customHeight="1">
      <c r="B27" s="152" t="s">
        <v>75</v>
      </c>
      <c r="C27" s="152"/>
      <c r="D27" s="152"/>
      <c r="E27" s="152"/>
      <c r="F27" s="152"/>
      <c r="G27" s="42" t="str">
        <f>IF(E20&lt;=(D20/2),"OK","ERROR")</f>
        <v>OK</v>
      </c>
      <c r="H27" s="72"/>
      <c r="I27" s="72"/>
      <c r="J27" s="72"/>
      <c r="K27" s="72"/>
      <c r="L27" s="8"/>
      <c r="M27" s="8"/>
    </row>
    <row r="28" spans="2:13" ht="15.75" customHeight="1">
      <c r="B28" s="152" t="s">
        <v>97</v>
      </c>
      <c r="C28" s="152"/>
      <c r="D28" s="152"/>
      <c r="E28" s="152"/>
      <c r="F28" s="152"/>
      <c r="G28" s="42" t="str">
        <f>IF(K20&lt;=(E20*0.4),"OK","ERROR")</f>
        <v>OK</v>
      </c>
      <c r="H28" s="72"/>
      <c r="I28" s="72"/>
      <c r="J28" s="72"/>
      <c r="K28" s="72"/>
      <c r="L28" s="8"/>
      <c r="M28" s="8"/>
    </row>
    <row r="29" spans="2:13" s="8" customFormat="1"/>
    <row r="30" spans="2:13" s="8" customFormat="1">
      <c r="I30" s="73"/>
    </row>
    <row r="31" spans="2:13" s="8" customFormat="1">
      <c r="G31" s="42"/>
    </row>
    <row r="32" spans="2:13" s="8" customFormat="1"/>
    <row r="33" spans="2:2" s="8" customFormat="1"/>
    <row r="34" spans="2:2" s="8" customFormat="1">
      <c r="B34" s="74"/>
    </row>
    <row r="35" spans="2:2" s="8" customFormat="1">
      <c r="B35" s="75"/>
    </row>
    <row r="36" spans="2:2" s="8" customFormat="1">
      <c r="B36" s="74"/>
    </row>
    <row r="37" spans="2:2" s="8" customFormat="1">
      <c r="B37" s="76"/>
    </row>
    <row r="38" spans="2:2" s="8" customFormat="1"/>
    <row r="39" spans="2:2" s="8" customFormat="1"/>
    <row r="40" spans="2:2" s="8" customFormat="1">
      <c r="B40" s="77"/>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profesional2</cp:lastModifiedBy>
  <cp:lastPrinted>2014-10-30T03:03:18Z</cp:lastPrinted>
  <dcterms:created xsi:type="dcterms:W3CDTF">2012-07-06T03:08:38Z</dcterms:created>
  <dcterms:modified xsi:type="dcterms:W3CDTF">2015-01-29T20:38:28Z</dcterms:modified>
</cp:coreProperties>
</file>