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esktop\Proyecto piscicultura PERS TOLIMA\"/>
    </mc:Choice>
  </mc:AlternateContent>
  <bookViews>
    <workbookView xWindow="0" yWindow="0" windowWidth="20490" windowHeight="7455" activeTab="1"/>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workbook>
</file>

<file path=xl/calcChain.xml><?xml version="1.0" encoding="utf-8"?>
<calcChain xmlns="http://schemas.openxmlformats.org/spreadsheetml/2006/main">
  <c r="I20" i="8" l="1"/>
  <c r="H20" i="8"/>
  <c r="G20" i="8"/>
  <c r="F20" i="8"/>
  <c r="E20" i="8"/>
  <c r="K19" i="8"/>
  <c r="J19" i="8"/>
  <c r="K18" i="8"/>
  <c r="J18" i="8"/>
  <c r="K17" i="8"/>
  <c r="J17" i="8"/>
  <c r="K16" i="8"/>
  <c r="J16" i="8"/>
  <c r="K15" i="8"/>
  <c r="J15" i="8"/>
  <c r="K14" i="8"/>
  <c r="J14" i="8"/>
  <c r="K13" i="8"/>
  <c r="J13" i="8"/>
  <c r="K12" i="8"/>
  <c r="J12" i="8"/>
  <c r="K11" i="8"/>
  <c r="J11" i="8"/>
  <c r="K10" i="8"/>
  <c r="J10" i="8"/>
  <c r="K9" i="8"/>
  <c r="J9" i="8"/>
  <c r="D9" i="8" s="1"/>
  <c r="M9" i="8" s="1"/>
  <c r="K8" i="8"/>
  <c r="J8" i="8"/>
  <c r="K6" i="8"/>
  <c r="J6" i="8"/>
  <c r="D6" i="8" s="1"/>
  <c r="M6" i="8" s="1"/>
  <c r="K7" i="8"/>
  <c r="J7" i="8"/>
  <c r="D11" i="8" l="1"/>
  <c r="M11" i="8" s="1"/>
  <c r="D19" i="8"/>
  <c r="M19" i="8" s="1"/>
  <c r="D15" i="8"/>
  <c r="M15" i="8" s="1"/>
  <c r="D14" i="8"/>
  <c r="M14" i="8" s="1"/>
  <c r="D13" i="8"/>
  <c r="M13" i="8" s="1"/>
  <c r="D18" i="8"/>
  <c r="M18" i="8" s="1"/>
  <c r="D17" i="8"/>
  <c r="M17" i="8" s="1"/>
  <c r="D10" i="8"/>
  <c r="M10" i="8" s="1"/>
  <c r="D8" i="8"/>
  <c r="M8" i="8" s="1"/>
  <c r="G26" i="8"/>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<sst xmlns="http://schemas.openxmlformats.org/spreadsheetml/2006/main" count="333" uniqueCount="205">
  <si>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</si>
  <si>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</si>
  <si>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</si>
  <si>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</si>
  <si>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</si>
  <si>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</si>
  <si>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</si>
  <si>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</si>
  <si>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</si>
  <si>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</si>
  <si>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</si>
  <si>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</si>
  <si>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</si>
  <si>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</si>
  <si>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</si>
  <si>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</si>
  <si>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</si>
  <si>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</si>
  <si>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</si>
  <si>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</si>
  <si>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</si>
  <si>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</si>
  <si>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</si>
  <si>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</si>
  <si>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</si>
  <si>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</si>
  <si>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</si>
  <si>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</si>
  <si>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</si>
  <si>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</si>
  <si>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</si>
  <si>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</si>
  <si>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</si>
  <si>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</si>
  <si>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</si>
  <si>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</si>
  <si>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</si>
  <si>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</si>
  <si>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</si>
  <si>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</si>
  <si>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</si>
  <si>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</si>
  <si>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</si>
  <si>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</si>
  <si>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</si>
  <si>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</si>
  <si>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</si>
  <si>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</si>
  <si>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</si>
  <si>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</si>
  <si>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</si>
  <si>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</si>
  <si>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</si>
  <si>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</si>
  <si>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</si>
  <si>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</si>
  <si>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</si>
  <si>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</si>
  <si>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</si>
  <si>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</si>
  <si>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</si>
  <si>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</si>
  <si>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</si>
  <si>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</si>
  <si>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</si>
  <si>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</si>
  <si>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</si>
  <si>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</si>
  <si>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</si>
  <si>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</si>
  <si>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</si>
  <si>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</si>
  <si>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</si>
  <si>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</si>
  <si>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</si>
  <si>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</si>
  <si>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</si>
  <si>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</si>
  <si>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</si>
  <si>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</si>
  <si>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</si>
  <si>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</si>
  <si>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</si>
  <si>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</si>
  <si>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</si>
  <si>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</si>
  <si>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</si>
  <si>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</si>
  <si>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</si>
  <si>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</si>
  <si>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</si>
  <si>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</si>
  <si>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</si>
  <si>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</si>
  <si>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</si>
  <si>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</si>
  <si>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</si>
  <si>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</si>
  <si>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</si>
  <si>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</si>
  <si>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</si>
  <si>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</si>
  <si>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Sistema energetico productivo en comunidades indigenas</t>
  </si>
  <si>
    <r>
      <t xml:space="preserve"> (2) DURACIÓN DEL PROYECTO DE APALANCAMIENTO DE LA INICIATIVA A SER COFINANCIADO POR EL PROGRAMA AEA: </t>
    </r>
    <r>
      <rPr>
        <sz val="9"/>
        <color rgb="FFFF0000"/>
        <rFont val="Calibri"/>
        <family val="2"/>
        <scheme val="minor"/>
      </rPr>
      <t>(meses)</t>
    </r>
  </si>
  <si>
    <r>
      <t>(3) FINANCIAMIENTO TOTAL DEL PROYECTO:</t>
    </r>
    <r>
      <rPr>
        <sz val="9"/>
        <color rgb="FFFF0000"/>
        <rFont val="Calibri"/>
        <family val="2"/>
        <scheme val="minor"/>
      </rPr>
      <t xml:space="preserve"> (US$)</t>
    </r>
  </si>
  <si>
    <r>
      <t>(4) COFINANCIAMIENTO TOTAL SOLICITADO AL PROGRAMA AEA:</t>
    </r>
    <r>
      <rPr>
        <sz val="9"/>
        <color rgb="FFFF0000"/>
        <rFont val="Calibri"/>
        <family val="2"/>
        <scheme val="minor"/>
      </rPr>
      <t xml:space="preserve"> (US$)</t>
    </r>
  </si>
  <si>
    <r>
      <t>(5) APORTE DE CONTRAPARTIDA PARA LA EJECUCIÓN DEL PROYECTO:</t>
    </r>
    <r>
      <rPr>
        <sz val="9"/>
        <color rgb="FFFF0000"/>
        <rFont val="Calibri"/>
        <family val="2"/>
        <scheme val="minor"/>
      </rPr>
      <t xml:space="preserve"> (US$)</t>
    </r>
  </si>
  <si>
    <r>
      <t>(6) PAÍS AL QUE POSTULA:</t>
    </r>
    <r>
      <rPr>
        <sz val="9"/>
        <color rgb="FFFF0000"/>
        <rFont val="Calibri"/>
        <family val="2"/>
        <scheme val="minor"/>
      </rPr>
      <t xml:space="preserve"> (país)</t>
    </r>
  </si>
  <si>
    <r>
      <t xml:space="preserve">(7) POSTULACIÓN INDIVIDUAL O ASOCIADA: </t>
    </r>
    <r>
      <rPr>
        <sz val="9"/>
        <color rgb="FFFF0000"/>
        <rFont val="Calibri"/>
        <family val="2"/>
        <scheme val="minor"/>
      </rPr>
      <t>(individual o asociada)</t>
    </r>
  </si>
  <si>
    <t>Colombia</t>
  </si>
  <si>
    <t>Mano de obra</t>
  </si>
  <si>
    <t>Construcción Aljibes</t>
  </si>
  <si>
    <t>Tuberia transporte de agua</t>
  </si>
  <si>
    <t>Instalación tuberia</t>
  </si>
  <si>
    <t>Equipos</t>
  </si>
  <si>
    <t>Molinos de viento (3)</t>
  </si>
  <si>
    <t>Construcción Aljibes (3)</t>
  </si>
  <si>
    <t>Personal ténico</t>
  </si>
  <si>
    <t>Soporte técnico</t>
  </si>
  <si>
    <t>Materiales e insumos</t>
  </si>
  <si>
    <t>Bombas solares (3)</t>
  </si>
  <si>
    <t>Cuarto Frio</t>
  </si>
  <si>
    <t>Cuarto frio</t>
  </si>
  <si>
    <t>Planta fileteadora de pescado</t>
  </si>
  <si>
    <t>Tanque elevado de agua</t>
  </si>
  <si>
    <t>Planta potabilización Agua</t>
  </si>
  <si>
    <t>Administracion</t>
  </si>
  <si>
    <t>Asociada</t>
  </si>
  <si>
    <t>Carrera 22 calle 67 Barrio Ambalá</t>
  </si>
  <si>
    <t>Ibagué</t>
  </si>
  <si>
    <t>Departamento del Tolima</t>
  </si>
  <si>
    <t>57 08 2709400</t>
  </si>
  <si>
    <t>5 años</t>
  </si>
  <si>
    <t>Universida dd e Ibagué</t>
  </si>
  <si>
    <t>UDI</t>
  </si>
  <si>
    <t xml:space="preserve">Alfonso </t>
  </si>
  <si>
    <t>Reyes Alvarado</t>
  </si>
  <si>
    <t>Carrera 22 calle 67 barrio Ambalá</t>
  </si>
  <si>
    <t>alfonso.reyes@unibague.edu.co</t>
  </si>
  <si>
    <t>www.unibague.edu.co</t>
  </si>
  <si>
    <t>30 años implementando difernetes poryectos de investigación y desarrollo en comunidades del departamento del Tolima</t>
  </si>
  <si>
    <t>30 años</t>
  </si>
  <si>
    <t>no</t>
  </si>
  <si>
    <t>x</t>
  </si>
  <si>
    <t>Con el proyecto se pretende mejorar la calidad de vida de la comunidad al aumentar los ingresos por la producción piscícola y la disponibilidad de agua potable para cubrir sus necesidades.  Con la mejora de la calidad de vida se quiere evitar el desplazamiento y disgregación de los indígenas hacia los centros poblados aumentando los cinturones marginales de pobreza en las ciudades.  Especialmente se quiere brindar mejores oportunidades a los jóvenes y niños de la comunidad para que estos permanezcan en ella, evitando así que continúe aumentando la edad promedio de los indígenas que habitan estas comunidades y en general de los productores agrícolas en las zonas rurales de nuestro país.</t>
  </si>
  <si>
    <t>Escasez de agua</t>
  </si>
  <si>
    <t>Implmentación de dos aljibes mas para tener la adecuada cantidad de agua y tener capacidad de almacenamiento de agua.</t>
  </si>
  <si>
    <t>Perdida del pescado por falta de almacenamiento</t>
  </si>
  <si>
    <t xml:space="preserve">Se construira un cuarto frio con capacidad de almacenar la prducción de pescado </t>
  </si>
  <si>
    <t>Falla en el sistema energetico</t>
  </si>
  <si>
    <t>Capacitación a la comunidd en la operación y mantenimeinto del sistea y asistencia técncia permanente</t>
  </si>
  <si>
    <t>Mal manejo de la piscicultura</t>
  </si>
  <si>
    <t>Capacitación continua y asistencia técnica en colaboración con instituciones gubernamentales (Cortolima)</t>
  </si>
  <si>
    <t>Falta de gobernabilidad en la comunidad</t>
  </si>
  <si>
    <t>La comunidad ha presentado unión y tiene un esquema organizacional que se ha respetado desde su fundación</t>
  </si>
  <si>
    <t>Tetra Tech</t>
  </si>
  <si>
    <t xml:space="preserve">Jose Eddy </t>
  </si>
  <si>
    <t>Torres</t>
  </si>
  <si>
    <t>Carrera 9 81A-26</t>
  </si>
  <si>
    <t>Bogotá</t>
  </si>
  <si>
    <t>Mauricio</t>
  </si>
  <si>
    <t>Hernandez</t>
  </si>
  <si>
    <t>Master</t>
  </si>
  <si>
    <t>mauricio.hernandez@unibague.edu.co</t>
  </si>
  <si>
    <t>Director del proyecto</t>
  </si>
  <si>
    <t>Directora Administrativo del prolyecto PERS-Tolima expeiencia 1 año, Director grupo de investigación GMAE inscrito en colciencias 5 años</t>
  </si>
  <si>
    <t>890704382-1</t>
  </si>
  <si>
    <t>No apica</t>
  </si>
  <si>
    <t>57 08 2709401</t>
  </si>
  <si>
    <t>Comunidd Indigena Anacarco</t>
  </si>
  <si>
    <t>Anacarco</t>
  </si>
  <si>
    <t>65788978-6</t>
  </si>
  <si>
    <t>No aplica</t>
  </si>
  <si>
    <t>Sandra Patricia</t>
  </si>
  <si>
    <t>Oyola Sanchez</t>
  </si>
  <si>
    <t>Vereda Balsillas Comunidad infigena Anacarco</t>
  </si>
  <si>
    <t>Natagaima - Tolima</t>
  </si>
  <si>
    <t>aripre21@hotmail.com</t>
  </si>
  <si>
    <t>No</t>
  </si>
  <si>
    <t>Proyecto de fomento de produccion piscicola para la generación de ingresos de 20 familias en el resguardo indigena Anacarco. Experiencia 5 años</t>
  </si>
  <si>
    <t>colombia@tetratech.com</t>
  </si>
  <si>
    <t>www.tetratech.com</t>
  </si>
  <si>
    <t>Empresa lider en el mercado desde 1966 a nivel multinacinal en consultoria en  proyectos de energias alternativas</t>
  </si>
  <si>
    <t>Tetra Tech inc sucursal Colombia</t>
  </si>
  <si>
    <t>Apoyo con energias renovables a la Comunidad Indigena de Anacarco y el Municipio de Natagaima, vereda pueblo nuevo.</t>
  </si>
  <si>
    <t>La comunidad indigena de Anacarco,  tiene un  proyecto productivo piscícola que requiere dismunir costos de energía para el suministro de agua a los estanques y dar valorr agregado al producto que actualemtne tienen, para lograr esto se propone utilizar energias alternativas</t>
  </si>
  <si>
    <t>Se autorizala cesión de los derechos de uso e intelectuales y se pone a disposición como ben público los bienes que se desarrollen</t>
  </si>
  <si>
    <t>Diseñar e implementar un sistema energético renovable basado en energía solar fotovoltaica con posible respaldo de energía eólica y/o bombas de lazo dual (bicibombas), que atienda las necesidades de bombeo y suministro de agua, cadena de frío y planta de fileteo para el proceso de piscicultura que adelanta la comunidad Indígena de Anacarco, Municipio de Natagaima (Tolima). Lo anterior con la finalidad de fortalecer el proceso productivo de la comunidad, incrementando los volúmenes de producción de manera sostenible ambiental y económicamente.</t>
  </si>
  <si>
    <t>La comunidad del resguardo indígena Anacarco, vereda Balsillas, municipio de Natagaima (Tolima), está conformada por 20 clanes, 100 familias y 320 personas de la etnia Pijao.  Las principales actividades económicas son la piscicultura, ganadería y agricultura.  Por las condiciones climáticas extremas (zona desértica) se presentan grandes necesidades de agua.  El resguardo tiene una extensión de 1059 Ha (215 de área protegida) de las cuales se explotan tan solo el 10% por los problemas de falta de agua. El proyecto de Piscicultura lleva 5 años en operación con el apoyo de la Gobernación del Huila.</t>
  </si>
  <si>
    <t>La principal problemática se asocia a la dificutad del suministro de agua para el proceso de piscicultura en relación con los altos costos de combustible para bombeo (diesel) y la pérdida de producto ya que no se cuenta con sistemas de refrigeración. El proyecto pretende aumentar los ingresos de la comunidad provenientes de la actividad piscícola, a través de la reducción de costos de producción (ahorro combustible bombeo), disminución de pérdidas de producto (cadena de frío) y valor agregado al producto final (planta de fileteo). Actualmente la comunidad cuenta con un esquema de comercialización local del producto.</t>
  </si>
  <si>
    <t xml:space="preserve">Las tecnologías propuestas se encuentran ampliamente validadas a nivel mundial y nacional y en el contexto de zona rural, el Programa de Energía Limpia para Colombia CCEP implementado por Tetra Tech, socio de la presente iniciativa, ha desarrollado proyectos relacionados con bombeo solar y manual en la alta Guajira, sistemas de refrigeración solar en el Valle del Cauca y fortalecimiento de procesos productivos en y/o comunitarios en todos sus proyectos. </t>
  </si>
  <si>
    <t>Proyectos implementados por CCEP, disponible en línea en http://www.ccep.co/index.php/es/que-hacemos/tarea-2</t>
  </si>
  <si>
    <t>La solución planteada en el proyecto atiende las necesidades energéticas del proceso productivo, teniendo en cuenta la cosmovisión de la comunidad indígena, que parte del uso sostenible de los recursos naturales, respetando el entorno. De igual manera, la zona geográfica presenta un buen recurso solar, basado en fuentes NASA y UPME, que respalda la idoneidad del uso de las tecnologías propuestas, puntualmente energía solar fotovoltaica para el suministro de agua y la cadena de frío. Por otro lado, el impacto del proyecto en el incremento de los ingresos de la comunidad, asegurará la sostenibilidad y mantenimiento del sistema energético.</t>
  </si>
  <si>
    <t xml:space="preserve">La actividad piscícola de la cría y engorde de mojarra roja lleva operando 5 años en la comunidad, con resultados favorables en cuanto a la producción de carne de pescado, sin embargo la inestabilidad de los precios, la baja capacidad de almacenamiento y los costos de la energía (diesel) para la extracción de agua, han hecho que la rentabilidad sea mínima en esta actividad.  En la actualidad la comunidad cuenta con dos estanques con una disponibilidad de 5000 metros cuadrados de espejo de agua, donde habitualmente siembran 13000 alevinos.  El proyecto aumentará la producción de los estanques y proveerá la capacidad de almacenamiento del pescado, mejorando las condiciones para su comercialización. De igual manera, la comunidad dentro de su estructura social, dispone de la mano de obra necesaria para garantizar la continuidad y expansión del negocio. 
En el marco de la política agrícola departamental, CORTOLIMA ha venido apoyando a la comunidad mediante el asesoramiento técnico y ambiental de la producción, enfocado a buenas prácticas agrícolas. Por otro lado la Gobernación del Huila ha beneficiado la comunidad, a través de asistencia técnica, materiales y herramientas. No obstante, el proyecto buscará nuevas alianzas con el SENA y la Gobernación del Tolima, que maximicen los canales de comercialización del producto final, teniendo en cuenta que se desarrollará un valor agregado, relacionado con el fileteo del pescado.
</t>
  </si>
  <si>
    <t>La presente iniciativa surge en el marco del desarrollo de los Planes de Energización Rural Sostenible PERS  promovidos por UPME y Tetra Tech, puntualmente el PERS Tolima, donde se han identificado proyectos productivos que pueden ser potencialmente mejorados con la aplicación de sistemas energéticos sostenibles como el que se propone en el presente proyecto.  Adicionalmente la participación de la Universidad de Ibagué en alianza con Tetra Tech  garantizan una comprensión del contexto regional y la experticia técnica en energización rural y el fortalecimiento de procesos productivos y comunitarios, que presentan una clara ventaja comparativa en la implementación del proyecto.</t>
  </si>
  <si>
    <t xml:space="preserve">El proyecto nace de los ejercicios de caracterización energética rural del departamento del Tolima, donde se identificó a través de la alcaldía municipal de Natagaima, la necesidad de apoyo a la comunidad de Anacarco. Posteriormente se corroboró con la comunidad su intención y solicitud de búsqueda de alternativas energéticas que propendieran a mejorar sus ingresos económicos. El proyecto desde su concepción, ha generado un diálogo permanente con la comunidad como eje central de la iniciativa y en comunicación con UPME, Tetra Tech, CORTOLIMA y Gobernación del Tolima, se planteó la estrategia de apoyo.
Dicho lo anterior, el esquema de implementación del proyecto, favorece la gobernanza de la cadena de valor, vinculando a los actores pertinentes en su implementación y participación de la comunidad indígena de Anacarco.  
</t>
  </si>
  <si>
    <t xml:space="preserve">La ley 1715 de 2014, promueve e incentiva el uso de energías renovables ER en el territorio colombiano y a su vez, impulsa el cambio en la matriz de generación energética en Zonas No Interconectadas, mediante la sustitución de combustibles fósiles por Fuentes No Convencionales de Energía.
A nivel nacional el gobierno apoya actividades para el uso de las ER y proyectos integrales sostenibles, a través de los programas PERS.  En el departamento del Tolima, se empezó el programa de energización rural sostenible en el año 2013 con una caracterización energética y productiva de la zona rural del departamento. 
El departamento del Tolima en su plan de desarrollo 2012 – 2015, contempla el apoyo a comunidades rurales para el desarrollo económico, el aprovechamiento de los recursos naturales y aumento de la productividad agrícola.  De igual manera, CORTOLIMA, apoya a las comunidades del departamento, mediante la implementación de programas de buenas prácticas agrícolas, piscícolas y pecuarias.
</t>
  </si>
  <si>
    <t xml:space="preserve">Ley 1715 del 13 de mayo de 2014
Plan de desarrollo departamental, Gobernación del Tolima 2012 - 2015.  Información secundaria de la Zona Rural del departamento del Tolima, Documento PERS Tolima (en Revisión)
</t>
  </si>
  <si>
    <t xml:space="preserve">Con la implementación del proyecto la comunidad Anacarco estará en capacidad de ampliar su producción piscícola y sus canales de comercialización en la zona, teniendo en cuenta que el esquema energético - productivo propuesto, brindará herramientas que mejorarán los costos de producción, la pérdida de producto y aportará un valor agregado mediante el fileteo. Dicho lo anterior, la capacidad de producción aumentará y se podrá responder de manera más eficientes a las demandas del mercado de pescado en la región.
Por otro lado, el esquema propuesto podrá ser aplicable a otras comunidades rurales que presenten condiciones similares en el departamento y en la región. Cabe notar que la zona de focalización del proyecto, presenta un desarrollo piscícola que ha venido incrementado, pero que carece de desarrollos técnicos considerables.
</t>
  </si>
  <si>
    <t>La zona en la que está ubicada la comunidad indígena de Anacarco es considerada altamente seca con temperaturas altas, pero con una disponibilidad de acuífero suficiente para desarrollar proyectos piscícolas, sin afectarlo.  Las condiciones climáticas favorecen el uso de energía solar que se pueden complementar con otras fuentes de energías renovables que permiten tener un sistema que responda plenamente a las necesidades energéticas.  Teniendo en cuenta que el actual esquema tiene como base plantas diesel, el proyecto impacta de manera positiva el componente ambiental y de sostenibilidad energética, reduciendo el uso de fuentes fósiles.</t>
  </si>
  <si>
    <t>Con la implementación del sistema energético propuesto, mejorará no solo la productividad al aumentar la producción de peces, sino que dará valor agregado al producto obtenido actualmente, mediante la incorporación de una planta de fileteo. De igual manera, la mejorara en las condiciones de almacenamiento, permitirá aumentar la competitividad frente a los demás productores. En todo caso, se busca la interrelación del proyecto energético con el productivo, a fin que la comunidad se apropie de la tecnología, aumente sus beneficios y genere más ingresos, para garantizar la sostenibilidad del proyecto, asociada al mantenimiento de los sistemas.</t>
  </si>
  <si>
    <t xml:space="preserve">Los ingresos y sostenibilidad el proyecto, se basan en la producción piscícola.  En la actualidad se cuenta con dos estanques de 2500 metros cuadrados cada uno donde se siembran 13 mil alevinos, los cuales se alimentan y teniendo en cuenta el rendimiento en peso, aproximadamente en 4 meses están cosechando con un peso de 500 gramos en promedio por pescado.  A los peces recolectados se les hace un tratamiento de desvicerado y se venden directamente a diferentes comercializadores locales ubicados especialmente en los Municipios cercanos de Natagaima (Tolima) y Aipe (Huila).  Actualmente el mayor costo asociado a la producción piscícola es el de combustibles.  Además se presenta inestabilidad de precios, falta de valor agregado al producto obtenido y baja capacidad de almacenamiento, o cual hace que las utilidades finalmente se vean reducidas y tengan poca capacidad de aumentar la actividad productiva (inversión en más aljibes) o en mejorar condiciones de almacenamiento (cuarto frio). 
La universidad de Ibagué será la entidad responsable de la ejecución del proyecto y tendrá un aporte es especie del 20% del valor total del proyecto y se propone la participación del Programa de Energía Limpia para Colombia CCEP de USAID, implementado por Tetra Tech, con un aporte del 30% del valor total. El 50% restante se solicita a AEA. 
</t>
  </si>
  <si>
    <t>900.517.941-0</t>
  </si>
  <si>
    <t>N/A</t>
  </si>
  <si>
    <t>57 - 1 - 3456563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</si>
</sst>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4"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b/>
      <sz val="9"/>
      <color theme="1"/>
      <name val="Calibri"/>
      <family val="2"/>
      <scheme val="minor"/>
    </font>
    <font>
      <sz val="9"/>
      <color rgb="FFFF0000"/>
      <name val="Calibri"/>
      <family val="2"/>
      <scheme val="minor"/>
    </font>
    <font>
      <sz val="9"/>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3">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13" fillId="2" borderId="1" xfId="3"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14" fontId="0" fillId="2" borderId="1" xfId="0" applyNumberFormat="1"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1" fillId="5" borderId="5" xfId="0" applyFont="1" applyFill="1" applyBorder="1" applyAlignment="1" applyProtection="1">
      <alignment horizontal="left" vertical="center" wrapText="1"/>
    </xf>
    <xf numFmtId="0" fontId="23" fillId="5" borderId="1" xfId="0" applyFont="1"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auricio.hernandez@unibague.edu.co" TargetMode="External"/><Relationship Id="rId7" Type="http://schemas.openxmlformats.org/officeDocument/2006/relationships/printerSettings" Target="../printerSettings/printerSettings1.bin"/><Relationship Id="rId2" Type="http://schemas.openxmlformats.org/officeDocument/2006/relationships/hyperlink" Target="http://www.unibague.edu.co/" TargetMode="External"/><Relationship Id="rId1" Type="http://schemas.openxmlformats.org/officeDocument/2006/relationships/hyperlink" Target="mailto:alfonso.reyes@unibague.edu.co" TargetMode="External"/><Relationship Id="rId6" Type="http://schemas.openxmlformats.org/officeDocument/2006/relationships/hyperlink" Target="http://www.tetratech.com/" TargetMode="External"/><Relationship Id="rId5" Type="http://schemas.openxmlformats.org/officeDocument/2006/relationships/hyperlink" Target="mailto:colombia@tetratech.com" TargetMode="External"/><Relationship Id="rId4" Type="http://schemas.openxmlformats.org/officeDocument/2006/relationships/hyperlink" Target="mailto:aripre21@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opLeftCell="A10" zoomScale="70" zoomScaleNormal="70" zoomScaleSheetLayoutView="120" workbookViewId="0">
      <selection activeCell="C74" sqref="C74:E74"/>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21" t="s">
        <v>52</v>
      </c>
      <c r="C2" s="121"/>
      <c r="D2" s="121"/>
      <c r="E2" s="121"/>
      <c r="F2" s="121"/>
    </row>
    <row r="3" spans="2:8" s="8" customFormat="1" ht="5.25" customHeight="1" x14ac:dyDescent="0.25"/>
    <row r="4" spans="2:8" s="8" customFormat="1" ht="48.75" customHeight="1" x14ac:dyDescent="0.25">
      <c r="B4" s="109" t="s">
        <v>94</v>
      </c>
      <c r="C4" s="109"/>
      <c r="D4" s="109"/>
      <c r="E4" s="109"/>
      <c r="F4" s="109"/>
    </row>
    <row r="5" spans="2:8" s="8" customFormat="1" ht="5.25" customHeight="1" thickBot="1" x14ac:dyDescent="0.3"/>
    <row r="6" spans="2:8" s="8" customFormat="1" x14ac:dyDescent="0.25">
      <c r="B6" s="116" t="s">
        <v>33</v>
      </c>
      <c r="C6" s="117"/>
      <c r="D6" s="117"/>
      <c r="E6" s="117"/>
      <c r="F6" s="118"/>
    </row>
    <row r="7" spans="2:8" s="8" customFormat="1" ht="36" customHeight="1" x14ac:dyDescent="0.25">
      <c r="B7" s="7" t="s">
        <v>56</v>
      </c>
      <c r="C7" s="111" t="s">
        <v>102</v>
      </c>
      <c r="D7" s="112"/>
      <c r="E7" s="112"/>
      <c r="F7" s="113"/>
      <c r="H7" s="13"/>
    </row>
    <row r="8" spans="2:8" s="8" customFormat="1" ht="34.5" customHeight="1" x14ac:dyDescent="0.25">
      <c r="B8" s="114" t="s">
        <v>103</v>
      </c>
      <c r="C8" s="115"/>
      <c r="D8" s="115"/>
      <c r="E8" s="115"/>
      <c r="F8" s="21">
        <v>15</v>
      </c>
    </row>
    <row r="9" spans="2:8" s="8" customFormat="1" ht="25.5" customHeight="1" x14ac:dyDescent="0.25">
      <c r="B9" s="114" t="s">
        <v>104</v>
      </c>
      <c r="C9" s="115"/>
      <c r="D9" s="115"/>
      <c r="E9" s="115"/>
      <c r="F9" s="86">
        <f>'FINANCIAMIENTO PROYECTO'!D20</f>
        <v>210000</v>
      </c>
      <c r="H9" s="8" t="s">
        <v>72</v>
      </c>
    </row>
    <row r="10" spans="2:8" s="8" customFormat="1" ht="24" customHeight="1" x14ac:dyDescent="0.25">
      <c r="B10" s="114" t="s">
        <v>105</v>
      </c>
      <c r="C10" s="115"/>
      <c r="D10" s="115"/>
      <c r="E10" s="115"/>
      <c r="F10" s="86">
        <f>'FINANCIAMIENTO PROYECTO'!E20</f>
        <v>105000</v>
      </c>
      <c r="H10" s="8" t="s">
        <v>72</v>
      </c>
    </row>
    <row r="11" spans="2:8" s="8" customFormat="1" ht="24" customHeight="1" x14ac:dyDescent="0.25">
      <c r="B11" s="114" t="s">
        <v>106</v>
      </c>
      <c r="C11" s="115"/>
      <c r="D11" s="115"/>
      <c r="E11" s="115"/>
      <c r="F11" s="86">
        <f>'FINANCIAMIENTO PROYECTO'!J20+'FINANCIAMIENTO PROYECTO'!K20</f>
        <v>105000</v>
      </c>
      <c r="H11" s="8" t="s">
        <v>72</v>
      </c>
    </row>
    <row r="12" spans="2:8" ht="21.75" customHeight="1" x14ac:dyDescent="0.25">
      <c r="B12" s="114" t="s">
        <v>107</v>
      </c>
      <c r="C12" s="115"/>
      <c r="D12" s="115"/>
      <c r="E12" s="115"/>
      <c r="F12" s="20" t="s">
        <v>109</v>
      </c>
    </row>
    <row r="13" spans="2:8" ht="23.25" customHeight="1" x14ac:dyDescent="0.25">
      <c r="B13" s="114" t="s">
        <v>108</v>
      </c>
      <c r="C13" s="115"/>
      <c r="D13" s="115"/>
      <c r="E13" s="115"/>
      <c r="F13" s="21" t="s">
        <v>127</v>
      </c>
    </row>
    <row r="14" spans="2:8" ht="90.75" customHeight="1" x14ac:dyDescent="0.25">
      <c r="B14" s="62" t="s">
        <v>81</v>
      </c>
      <c r="C14" s="93" t="s">
        <v>185</v>
      </c>
      <c r="D14" s="93"/>
      <c r="E14" s="93"/>
      <c r="F14" s="94"/>
    </row>
    <row r="15" spans="2:8" ht="80.25" customHeight="1" x14ac:dyDescent="0.25">
      <c r="B15" s="44" t="s">
        <v>75</v>
      </c>
      <c r="C15" s="93" t="s">
        <v>184</v>
      </c>
      <c r="D15" s="93"/>
      <c r="E15" s="93"/>
      <c r="F15" s="94"/>
    </row>
    <row r="16" spans="2:8" ht="80.25" customHeight="1" thickBot="1" x14ac:dyDescent="0.3">
      <c r="B16" s="12" t="s">
        <v>86</v>
      </c>
      <c r="C16" s="119" t="s">
        <v>186</v>
      </c>
      <c r="D16" s="119"/>
      <c r="E16" s="119"/>
      <c r="F16" s="120"/>
    </row>
    <row r="17" spans="2:5" s="8" customFormat="1" ht="8.25" customHeight="1" thickBot="1" x14ac:dyDescent="0.3"/>
    <row r="18" spans="2:5" ht="20.25" customHeight="1" thickBot="1" x14ac:dyDescent="0.3">
      <c r="B18" s="122" t="s">
        <v>76</v>
      </c>
      <c r="C18" s="123"/>
      <c r="D18" s="123"/>
      <c r="E18" s="124"/>
    </row>
    <row r="19" spans="2:5" x14ac:dyDescent="0.25">
      <c r="B19" s="14" t="s">
        <v>14</v>
      </c>
      <c r="C19" s="104" t="s">
        <v>160</v>
      </c>
      <c r="D19" s="104"/>
      <c r="E19" s="105"/>
    </row>
    <row r="20" spans="2:5" x14ac:dyDescent="0.25">
      <c r="B20" s="10" t="s">
        <v>15</v>
      </c>
      <c r="C20" s="93" t="s">
        <v>161</v>
      </c>
      <c r="D20" s="93"/>
      <c r="E20" s="94"/>
    </row>
    <row r="21" spans="2:5" ht="16.5" customHeight="1" x14ac:dyDescent="0.25">
      <c r="B21" s="7" t="s">
        <v>21</v>
      </c>
      <c r="C21" s="93">
        <v>79313499</v>
      </c>
      <c r="D21" s="93"/>
      <c r="E21" s="94"/>
    </row>
    <row r="22" spans="2:5" x14ac:dyDescent="0.25">
      <c r="B22" s="10" t="s">
        <v>16</v>
      </c>
      <c r="C22" s="93" t="s">
        <v>162</v>
      </c>
      <c r="D22" s="93"/>
      <c r="E22" s="94"/>
    </row>
    <row r="23" spans="2:5" x14ac:dyDescent="0.25">
      <c r="B23" s="10" t="s">
        <v>17</v>
      </c>
      <c r="C23" s="93" t="s">
        <v>128</v>
      </c>
      <c r="D23" s="93"/>
      <c r="E23" s="94"/>
    </row>
    <row r="24" spans="2:5" x14ac:dyDescent="0.25">
      <c r="B24" s="10" t="s">
        <v>3</v>
      </c>
      <c r="C24" s="93" t="s">
        <v>129</v>
      </c>
      <c r="D24" s="93"/>
      <c r="E24" s="94"/>
    </row>
    <row r="25" spans="2:5" x14ac:dyDescent="0.25">
      <c r="B25" s="10" t="s">
        <v>18</v>
      </c>
      <c r="C25" s="93" t="s">
        <v>130</v>
      </c>
      <c r="D25" s="93"/>
      <c r="E25" s="94"/>
    </row>
    <row r="26" spans="2:5" x14ac:dyDescent="0.25">
      <c r="B26" s="10" t="s">
        <v>4</v>
      </c>
      <c r="C26" s="93" t="s">
        <v>109</v>
      </c>
      <c r="D26" s="93"/>
      <c r="E26" s="94"/>
    </row>
    <row r="27" spans="2:5" x14ac:dyDescent="0.25">
      <c r="B27" s="10" t="s">
        <v>19</v>
      </c>
      <c r="C27" s="93" t="s">
        <v>131</v>
      </c>
      <c r="D27" s="93"/>
      <c r="E27" s="94"/>
    </row>
    <row r="28" spans="2:5" x14ac:dyDescent="0.25">
      <c r="B28" s="10" t="s">
        <v>20</v>
      </c>
      <c r="C28" s="92" t="s">
        <v>163</v>
      </c>
      <c r="D28" s="93"/>
      <c r="E28" s="94"/>
    </row>
    <row r="29" spans="2:5" ht="30" x14ac:dyDescent="0.25">
      <c r="B29" s="18" t="s">
        <v>40</v>
      </c>
      <c r="C29" s="93" t="s">
        <v>164</v>
      </c>
      <c r="D29" s="93"/>
      <c r="E29" s="94"/>
    </row>
    <row r="30" spans="2:5" x14ac:dyDescent="0.25">
      <c r="B30" s="10" t="s">
        <v>41</v>
      </c>
      <c r="C30" s="93" t="s">
        <v>132</v>
      </c>
      <c r="D30" s="93"/>
      <c r="E30" s="94"/>
    </row>
    <row r="31" spans="2:5" ht="60.75" thickBot="1" x14ac:dyDescent="0.3">
      <c r="B31" s="18" t="s">
        <v>44</v>
      </c>
      <c r="C31" s="119" t="s">
        <v>165</v>
      </c>
      <c r="D31" s="119"/>
      <c r="E31" s="120"/>
    </row>
    <row r="32" spans="2:5" s="8" customFormat="1" ht="9.75" customHeight="1" thickBot="1" x14ac:dyDescent="0.3"/>
    <row r="33" spans="2:5" s="8" customFormat="1" ht="16.5" customHeight="1" thickBot="1" x14ac:dyDescent="0.3">
      <c r="B33" s="122" t="s">
        <v>77</v>
      </c>
      <c r="C33" s="123"/>
      <c r="D33" s="123"/>
      <c r="E33" s="124"/>
    </row>
    <row r="34" spans="2:5" s="8" customFormat="1" ht="27" customHeight="1" x14ac:dyDescent="0.25">
      <c r="B34" s="6" t="s">
        <v>23</v>
      </c>
      <c r="C34" s="104" t="s">
        <v>133</v>
      </c>
      <c r="D34" s="104"/>
      <c r="E34" s="105"/>
    </row>
    <row r="35" spans="2:5" s="8" customFormat="1" ht="16.5" customHeight="1" x14ac:dyDescent="0.25">
      <c r="B35" s="7" t="s">
        <v>24</v>
      </c>
      <c r="C35" s="93" t="s">
        <v>134</v>
      </c>
      <c r="D35" s="93"/>
      <c r="E35" s="94"/>
    </row>
    <row r="36" spans="2:5" s="8" customFormat="1" ht="16.5" customHeight="1" x14ac:dyDescent="0.25">
      <c r="B36" s="7" t="s">
        <v>22</v>
      </c>
      <c r="C36" s="93" t="s">
        <v>166</v>
      </c>
      <c r="D36" s="93"/>
      <c r="E36" s="94"/>
    </row>
    <row r="37" spans="2:5" s="8" customFormat="1" ht="16.5" customHeight="1" x14ac:dyDescent="0.25">
      <c r="B37" s="7" t="s">
        <v>0</v>
      </c>
      <c r="C37" s="93" t="s">
        <v>167</v>
      </c>
      <c r="D37" s="93"/>
      <c r="E37" s="94"/>
    </row>
    <row r="38" spans="2:5" s="8" customFormat="1" ht="16.5" customHeight="1" x14ac:dyDescent="0.25">
      <c r="B38" s="7" t="s">
        <v>1</v>
      </c>
      <c r="C38" s="110">
        <v>29460</v>
      </c>
      <c r="D38" s="93"/>
      <c r="E38" s="94"/>
    </row>
    <row r="39" spans="2:5" s="8" customFormat="1" ht="16.5" customHeight="1" x14ac:dyDescent="0.25">
      <c r="B39" s="7" t="s">
        <v>26</v>
      </c>
      <c r="C39" s="93" t="s">
        <v>135</v>
      </c>
      <c r="D39" s="93"/>
      <c r="E39" s="94"/>
    </row>
    <row r="40" spans="2:5" s="8" customFormat="1" ht="16.5" customHeight="1" x14ac:dyDescent="0.25">
      <c r="B40" s="7" t="s">
        <v>25</v>
      </c>
      <c r="C40" s="93" t="s">
        <v>136</v>
      </c>
      <c r="D40" s="93"/>
      <c r="E40" s="94"/>
    </row>
    <row r="41" spans="2:5" s="8" customFormat="1" ht="16.5" customHeight="1" x14ac:dyDescent="0.25">
      <c r="B41" s="7" t="s">
        <v>21</v>
      </c>
      <c r="C41" s="93">
        <v>2953976</v>
      </c>
      <c r="D41" s="93"/>
      <c r="E41" s="94"/>
    </row>
    <row r="42" spans="2:5" s="8" customFormat="1" ht="16.5" customHeight="1" x14ac:dyDescent="0.25">
      <c r="B42" s="10" t="s">
        <v>2</v>
      </c>
      <c r="C42" s="93" t="s">
        <v>137</v>
      </c>
      <c r="D42" s="93"/>
      <c r="E42" s="94"/>
    </row>
    <row r="43" spans="2:5" s="8" customFormat="1" ht="16.5" customHeight="1" x14ac:dyDescent="0.25">
      <c r="B43" s="7" t="s">
        <v>18</v>
      </c>
      <c r="C43" s="93" t="s">
        <v>130</v>
      </c>
      <c r="D43" s="93"/>
      <c r="E43" s="94"/>
    </row>
    <row r="44" spans="2:5" s="8" customFormat="1" ht="16.5" customHeight="1" x14ac:dyDescent="0.25">
      <c r="B44" s="7" t="s">
        <v>4</v>
      </c>
      <c r="C44" s="93" t="s">
        <v>109</v>
      </c>
      <c r="D44" s="93"/>
      <c r="E44" s="94"/>
    </row>
    <row r="45" spans="2:5" s="8" customFormat="1" ht="16.5" customHeight="1" x14ac:dyDescent="0.25">
      <c r="B45" s="10" t="s">
        <v>5</v>
      </c>
      <c r="C45" s="93" t="s">
        <v>131</v>
      </c>
      <c r="D45" s="93"/>
      <c r="E45" s="94"/>
    </row>
    <row r="46" spans="2:5" s="8" customFormat="1" ht="16.5" customHeight="1" x14ac:dyDescent="0.25">
      <c r="B46" s="10" t="s">
        <v>6</v>
      </c>
      <c r="C46" s="92" t="s">
        <v>138</v>
      </c>
      <c r="D46" s="93"/>
      <c r="E46" s="94"/>
    </row>
    <row r="47" spans="2:5" s="8" customFormat="1" ht="16.5" customHeight="1" x14ac:dyDescent="0.25">
      <c r="B47" s="7" t="s">
        <v>39</v>
      </c>
      <c r="C47" s="93" t="s">
        <v>168</v>
      </c>
      <c r="D47" s="93"/>
      <c r="E47" s="94"/>
    </row>
    <row r="48" spans="2:5" s="8" customFormat="1" ht="16.5" customHeight="1" x14ac:dyDescent="0.25">
      <c r="B48" s="7" t="s">
        <v>7</v>
      </c>
      <c r="C48" s="92" t="s">
        <v>139</v>
      </c>
      <c r="D48" s="93"/>
      <c r="E48" s="94"/>
    </row>
    <row r="49" spans="2:5" s="8" customFormat="1" ht="62.25" customHeight="1" x14ac:dyDescent="0.25">
      <c r="B49" s="7" t="s">
        <v>43</v>
      </c>
      <c r="C49" s="89" t="s">
        <v>140</v>
      </c>
      <c r="D49" s="90"/>
      <c r="E49" s="91"/>
    </row>
    <row r="50" spans="2:5" s="8" customFormat="1" ht="18.75" customHeight="1" x14ac:dyDescent="0.25">
      <c r="B50" s="7" t="s">
        <v>45</v>
      </c>
      <c r="C50" s="89" t="s">
        <v>141</v>
      </c>
      <c r="D50" s="90"/>
      <c r="E50" s="91"/>
    </row>
    <row r="51" spans="2:5" s="8" customFormat="1" ht="61.5" customHeight="1" x14ac:dyDescent="0.25">
      <c r="B51" s="7" t="s">
        <v>93</v>
      </c>
      <c r="C51" s="106" t="s">
        <v>142</v>
      </c>
      <c r="D51" s="107"/>
      <c r="E51" s="108"/>
    </row>
    <row r="52" spans="2:5" s="8" customFormat="1" ht="16.5" customHeight="1" x14ac:dyDescent="0.25">
      <c r="B52" s="95" t="s">
        <v>28</v>
      </c>
      <c r="C52" s="96"/>
      <c r="D52" s="96"/>
      <c r="E52" s="97"/>
    </row>
    <row r="53" spans="2:5" s="8" customFormat="1" ht="16.5" customHeight="1" x14ac:dyDescent="0.25">
      <c r="B53" s="7" t="s">
        <v>34</v>
      </c>
      <c r="C53" s="1"/>
      <c r="D53" s="11" t="s">
        <v>27</v>
      </c>
      <c r="E53" s="2" t="s">
        <v>143</v>
      </c>
    </row>
    <row r="54" spans="2:5" s="8" customFormat="1" ht="16.5" customHeight="1" x14ac:dyDescent="0.25">
      <c r="B54" s="95" t="s">
        <v>29</v>
      </c>
      <c r="C54" s="96"/>
      <c r="D54" s="96"/>
      <c r="E54" s="97"/>
    </row>
    <row r="55" spans="2:5" s="8" customFormat="1" ht="16.5" customHeight="1" x14ac:dyDescent="0.25">
      <c r="B55" s="7" t="s">
        <v>8</v>
      </c>
      <c r="C55" s="3"/>
      <c r="D55" s="11" t="s">
        <v>30</v>
      </c>
      <c r="E55" s="2"/>
    </row>
    <row r="56" spans="2:5" s="8" customFormat="1" ht="16.5" customHeight="1" x14ac:dyDescent="0.25">
      <c r="B56" s="7" t="s">
        <v>10</v>
      </c>
      <c r="C56" s="3" t="s">
        <v>143</v>
      </c>
      <c r="D56" s="11" t="s">
        <v>11</v>
      </c>
      <c r="E56" s="2"/>
    </row>
    <row r="57" spans="2:5" s="8" customFormat="1" ht="16.5" customHeight="1" x14ac:dyDescent="0.25">
      <c r="B57" s="7" t="s">
        <v>31</v>
      </c>
      <c r="C57" s="3"/>
      <c r="D57" s="11" t="s">
        <v>58</v>
      </c>
      <c r="E57" s="2"/>
    </row>
    <row r="58" spans="2:5" s="8" customFormat="1" ht="16.5" customHeight="1" x14ac:dyDescent="0.25">
      <c r="B58" s="7" t="s">
        <v>57</v>
      </c>
      <c r="C58" s="4"/>
      <c r="D58" s="11" t="s">
        <v>12</v>
      </c>
      <c r="E58" s="5"/>
    </row>
    <row r="59" spans="2:5" s="8" customFormat="1" ht="16.5" customHeight="1" thickBot="1" x14ac:dyDescent="0.3">
      <c r="B59" s="12" t="s">
        <v>13</v>
      </c>
      <c r="C59" s="98"/>
      <c r="D59" s="99"/>
      <c r="E59" s="100"/>
    </row>
    <row r="60" spans="2:5" s="8" customFormat="1" ht="9.75" customHeight="1" thickBot="1" x14ac:dyDescent="0.3"/>
    <row r="61" spans="2:5" s="8" customFormat="1" ht="15.75" customHeight="1" thickBot="1" x14ac:dyDescent="0.3">
      <c r="B61" s="122" t="s">
        <v>78</v>
      </c>
      <c r="C61" s="123"/>
      <c r="D61" s="123"/>
      <c r="E61" s="124"/>
    </row>
    <row r="62" spans="2:5" s="8" customFormat="1" ht="27" customHeight="1" x14ac:dyDescent="0.25">
      <c r="B62" s="6" t="s">
        <v>23</v>
      </c>
      <c r="C62" s="104" t="s">
        <v>183</v>
      </c>
      <c r="D62" s="104"/>
      <c r="E62" s="105"/>
    </row>
    <row r="63" spans="2:5" s="8" customFormat="1" ht="16.5" customHeight="1" x14ac:dyDescent="0.25">
      <c r="B63" s="7" t="s">
        <v>24</v>
      </c>
      <c r="C63" s="93" t="s">
        <v>155</v>
      </c>
      <c r="D63" s="93"/>
      <c r="E63" s="94"/>
    </row>
    <row r="64" spans="2:5" s="8" customFormat="1" ht="16.5" customHeight="1" x14ac:dyDescent="0.25">
      <c r="B64" s="7" t="s">
        <v>22</v>
      </c>
      <c r="C64" s="93" t="s">
        <v>202</v>
      </c>
      <c r="D64" s="93"/>
      <c r="E64" s="94"/>
    </row>
    <row r="65" spans="2:5" s="8" customFormat="1" ht="16.5" customHeight="1" x14ac:dyDescent="0.25">
      <c r="B65" s="7" t="s">
        <v>0</v>
      </c>
      <c r="C65" s="93" t="s">
        <v>203</v>
      </c>
      <c r="D65" s="93"/>
      <c r="E65" s="94"/>
    </row>
    <row r="66" spans="2:5" s="8" customFormat="1" ht="16.5" customHeight="1" x14ac:dyDescent="0.25">
      <c r="B66" s="7" t="s">
        <v>1</v>
      </c>
      <c r="C66" s="110">
        <v>41012</v>
      </c>
      <c r="D66" s="93"/>
      <c r="E66" s="94"/>
    </row>
    <row r="67" spans="2:5" s="8" customFormat="1" ht="16.5" customHeight="1" x14ac:dyDescent="0.25">
      <c r="B67" s="7" t="s">
        <v>26</v>
      </c>
      <c r="C67" s="93" t="s">
        <v>156</v>
      </c>
      <c r="D67" s="93"/>
      <c r="E67" s="94"/>
    </row>
    <row r="68" spans="2:5" s="8" customFormat="1" ht="16.5" customHeight="1" x14ac:dyDescent="0.25">
      <c r="B68" s="7" t="s">
        <v>25</v>
      </c>
      <c r="C68" s="93" t="s">
        <v>157</v>
      </c>
      <c r="D68" s="93"/>
      <c r="E68" s="94"/>
    </row>
    <row r="69" spans="2:5" s="8" customFormat="1" ht="16.5" customHeight="1" x14ac:dyDescent="0.25">
      <c r="B69" s="7" t="s">
        <v>21</v>
      </c>
      <c r="C69" s="93">
        <v>70032885</v>
      </c>
      <c r="D69" s="93"/>
      <c r="E69" s="94"/>
    </row>
    <row r="70" spans="2:5" s="8" customFormat="1" ht="16.5" customHeight="1" x14ac:dyDescent="0.25">
      <c r="B70" s="10" t="s">
        <v>2</v>
      </c>
      <c r="C70" s="93" t="s">
        <v>158</v>
      </c>
      <c r="D70" s="93"/>
      <c r="E70" s="94"/>
    </row>
    <row r="71" spans="2:5" s="8" customFormat="1" ht="16.5" customHeight="1" x14ac:dyDescent="0.25">
      <c r="B71" s="7" t="s">
        <v>18</v>
      </c>
      <c r="C71" s="93" t="s">
        <v>159</v>
      </c>
      <c r="D71" s="93"/>
      <c r="E71" s="94"/>
    </row>
    <row r="72" spans="2:5" s="8" customFormat="1" ht="16.5" customHeight="1" x14ac:dyDescent="0.25">
      <c r="B72" s="7" t="s">
        <v>4</v>
      </c>
      <c r="C72" s="93" t="s">
        <v>109</v>
      </c>
      <c r="D72" s="93"/>
      <c r="E72" s="94"/>
    </row>
    <row r="73" spans="2:5" s="8" customFormat="1" ht="16.5" customHeight="1" x14ac:dyDescent="0.25">
      <c r="B73" s="10" t="s">
        <v>5</v>
      </c>
      <c r="C73" s="93" t="s">
        <v>204</v>
      </c>
      <c r="D73" s="93"/>
      <c r="E73" s="94"/>
    </row>
    <row r="74" spans="2:5" s="8" customFormat="1" ht="16.5" customHeight="1" x14ac:dyDescent="0.25">
      <c r="B74" s="10" t="s">
        <v>6</v>
      </c>
      <c r="C74" s="92" t="s">
        <v>180</v>
      </c>
      <c r="D74" s="93"/>
      <c r="E74" s="94"/>
    </row>
    <row r="75" spans="2:5" s="8" customFormat="1" ht="16.5" customHeight="1" x14ac:dyDescent="0.25">
      <c r="B75" s="7" t="s">
        <v>39</v>
      </c>
      <c r="C75" s="93"/>
      <c r="D75" s="93"/>
      <c r="E75" s="94"/>
    </row>
    <row r="76" spans="2:5" s="8" customFormat="1" ht="16.5" customHeight="1" x14ac:dyDescent="0.25">
      <c r="B76" s="7" t="s">
        <v>7</v>
      </c>
      <c r="C76" s="92" t="s">
        <v>181</v>
      </c>
      <c r="D76" s="93"/>
      <c r="E76" s="94"/>
    </row>
    <row r="77" spans="2:5" s="8" customFormat="1" ht="62.25" customHeight="1" x14ac:dyDescent="0.25">
      <c r="B77" s="7" t="s">
        <v>43</v>
      </c>
      <c r="C77" s="89" t="s">
        <v>182</v>
      </c>
      <c r="D77" s="90"/>
      <c r="E77" s="91"/>
    </row>
    <row r="78" spans="2:5" s="8" customFormat="1" ht="66" customHeight="1" x14ac:dyDescent="0.25">
      <c r="B78" s="7" t="s">
        <v>93</v>
      </c>
      <c r="C78" s="106" t="s">
        <v>142</v>
      </c>
      <c r="D78" s="107"/>
      <c r="E78" s="108"/>
    </row>
    <row r="79" spans="2:5" s="8" customFormat="1" ht="16.5" customHeight="1" x14ac:dyDescent="0.25">
      <c r="B79" s="95" t="s">
        <v>28</v>
      </c>
      <c r="C79" s="96"/>
      <c r="D79" s="96"/>
      <c r="E79" s="97"/>
    </row>
    <row r="80" spans="2:5" s="8" customFormat="1" ht="16.5" customHeight="1" x14ac:dyDescent="0.25">
      <c r="B80" s="7" t="s">
        <v>34</v>
      </c>
      <c r="C80" s="87"/>
      <c r="D80" s="11" t="s">
        <v>27</v>
      </c>
      <c r="E80" s="88"/>
    </row>
    <row r="81" spans="2:5" s="8" customFormat="1" ht="16.5" customHeight="1" x14ac:dyDescent="0.25">
      <c r="B81" s="95" t="s">
        <v>29</v>
      </c>
      <c r="C81" s="96"/>
      <c r="D81" s="96"/>
      <c r="E81" s="97"/>
    </row>
    <row r="82" spans="2:5" s="8" customFormat="1" ht="16.5" customHeight="1" x14ac:dyDescent="0.25">
      <c r="B82" s="7" t="s">
        <v>8</v>
      </c>
      <c r="C82" s="3" t="s">
        <v>143</v>
      </c>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58</v>
      </c>
      <c r="C86" s="46"/>
      <c r="D86" s="11" t="s">
        <v>57</v>
      </c>
      <c r="E86" s="47"/>
    </row>
    <row r="87" spans="2:5" s="8" customFormat="1" ht="16.5" customHeight="1" thickBot="1" x14ac:dyDescent="0.3">
      <c r="B87" s="12" t="s">
        <v>13</v>
      </c>
      <c r="C87" s="98"/>
      <c r="D87" s="99"/>
      <c r="E87" s="100"/>
    </row>
    <row r="88" spans="2:5" s="8" customFormat="1" ht="16.5" customHeight="1" thickBot="1" x14ac:dyDescent="0.3"/>
    <row r="89" spans="2:5" s="8" customFormat="1" ht="15.75" thickBot="1" x14ac:dyDescent="0.3">
      <c r="B89" s="101" t="s">
        <v>79</v>
      </c>
      <c r="C89" s="102"/>
      <c r="D89" s="102"/>
      <c r="E89" s="103"/>
    </row>
    <row r="90" spans="2:5" s="8" customFormat="1" ht="27" customHeight="1" x14ac:dyDescent="0.25">
      <c r="B90" s="6" t="s">
        <v>23</v>
      </c>
      <c r="C90" s="104" t="s">
        <v>169</v>
      </c>
      <c r="D90" s="104"/>
      <c r="E90" s="105"/>
    </row>
    <row r="91" spans="2:5" s="8" customFormat="1" ht="16.5" customHeight="1" x14ac:dyDescent="0.25">
      <c r="B91" s="7" t="s">
        <v>24</v>
      </c>
      <c r="C91" s="93" t="s">
        <v>170</v>
      </c>
      <c r="D91" s="93"/>
      <c r="E91" s="94"/>
    </row>
    <row r="92" spans="2:5" s="8" customFormat="1" ht="16.5" customHeight="1" x14ac:dyDescent="0.25">
      <c r="B92" s="7" t="s">
        <v>22</v>
      </c>
      <c r="C92" s="93" t="s">
        <v>171</v>
      </c>
      <c r="D92" s="93"/>
      <c r="E92" s="94"/>
    </row>
    <row r="93" spans="2:5" s="8" customFormat="1" ht="16.5" customHeight="1" x14ac:dyDescent="0.25">
      <c r="B93" s="7" t="s">
        <v>0</v>
      </c>
      <c r="C93" s="93" t="s">
        <v>172</v>
      </c>
      <c r="D93" s="93"/>
      <c r="E93" s="94"/>
    </row>
    <row r="94" spans="2:5" s="8" customFormat="1" ht="16.5" customHeight="1" x14ac:dyDescent="0.25">
      <c r="B94" s="7" t="s">
        <v>1</v>
      </c>
      <c r="C94" s="110">
        <v>34752</v>
      </c>
      <c r="D94" s="93"/>
      <c r="E94" s="94"/>
    </row>
    <row r="95" spans="2:5" s="8" customFormat="1" ht="16.5" customHeight="1" x14ac:dyDescent="0.25">
      <c r="B95" s="7" t="s">
        <v>26</v>
      </c>
      <c r="C95" s="93" t="s">
        <v>173</v>
      </c>
      <c r="D95" s="93"/>
      <c r="E95" s="94"/>
    </row>
    <row r="96" spans="2:5" s="8" customFormat="1" ht="16.5" customHeight="1" x14ac:dyDescent="0.25">
      <c r="B96" s="7" t="s">
        <v>25</v>
      </c>
      <c r="C96" s="93" t="s">
        <v>174</v>
      </c>
      <c r="D96" s="93"/>
      <c r="E96" s="94"/>
    </row>
    <row r="97" spans="2:5" s="8" customFormat="1" ht="16.5" customHeight="1" x14ac:dyDescent="0.25">
      <c r="B97" s="7" t="s">
        <v>21</v>
      </c>
      <c r="C97" s="93">
        <v>65788978</v>
      </c>
      <c r="D97" s="93"/>
      <c r="E97" s="94"/>
    </row>
    <row r="98" spans="2:5" s="8" customFormat="1" ht="16.5" customHeight="1" x14ac:dyDescent="0.25">
      <c r="B98" s="10" t="s">
        <v>2</v>
      </c>
      <c r="C98" s="93" t="s">
        <v>175</v>
      </c>
      <c r="D98" s="93"/>
      <c r="E98" s="94"/>
    </row>
    <row r="99" spans="2:5" s="8" customFormat="1" ht="16.5" customHeight="1" x14ac:dyDescent="0.25">
      <c r="B99" s="7" t="s">
        <v>18</v>
      </c>
      <c r="C99" s="93" t="s">
        <v>176</v>
      </c>
      <c r="D99" s="93"/>
      <c r="E99" s="94"/>
    </row>
    <row r="100" spans="2:5" s="8" customFormat="1" ht="16.5" customHeight="1" x14ac:dyDescent="0.25">
      <c r="B100" s="7" t="s">
        <v>4</v>
      </c>
      <c r="C100" s="93" t="s">
        <v>109</v>
      </c>
      <c r="D100" s="93"/>
      <c r="E100" s="94"/>
    </row>
    <row r="101" spans="2:5" s="8" customFormat="1" ht="16.5" customHeight="1" x14ac:dyDescent="0.25">
      <c r="B101" s="10" t="s">
        <v>5</v>
      </c>
      <c r="C101" s="93">
        <v>31348112289</v>
      </c>
      <c r="D101" s="93"/>
      <c r="E101" s="94"/>
    </row>
    <row r="102" spans="2:5" s="8" customFormat="1" ht="16.5" customHeight="1" x14ac:dyDescent="0.25">
      <c r="B102" s="10" t="s">
        <v>6</v>
      </c>
      <c r="C102" s="92" t="s">
        <v>177</v>
      </c>
      <c r="D102" s="93"/>
      <c r="E102" s="94"/>
    </row>
    <row r="103" spans="2:5" s="8" customFormat="1" ht="16.5" customHeight="1" x14ac:dyDescent="0.25">
      <c r="B103" s="7" t="s">
        <v>39</v>
      </c>
      <c r="C103" s="93" t="s">
        <v>178</v>
      </c>
      <c r="D103" s="93"/>
      <c r="E103" s="94"/>
    </row>
    <row r="104" spans="2:5" s="8" customFormat="1" ht="16.5" customHeight="1" x14ac:dyDescent="0.25">
      <c r="B104" s="7" t="s">
        <v>7</v>
      </c>
      <c r="C104" s="93" t="s">
        <v>178</v>
      </c>
      <c r="D104" s="93"/>
      <c r="E104" s="94"/>
    </row>
    <row r="105" spans="2:5" s="8" customFormat="1" ht="62.25" customHeight="1" x14ac:dyDescent="0.25">
      <c r="B105" s="7" t="s">
        <v>43</v>
      </c>
      <c r="C105" s="89" t="s">
        <v>179</v>
      </c>
      <c r="D105" s="90"/>
      <c r="E105" s="91"/>
    </row>
    <row r="106" spans="2:5" s="8" customFormat="1" ht="66" customHeight="1" x14ac:dyDescent="0.25">
      <c r="B106" s="7" t="s">
        <v>93</v>
      </c>
      <c r="C106" s="106" t="s">
        <v>142</v>
      </c>
      <c r="D106" s="107"/>
      <c r="E106" s="108"/>
    </row>
    <row r="107" spans="2:5" s="8" customFormat="1" ht="16.5" customHeight="1" x14ac:dyDescent="0.25">
      <c r="B107" s="95" t="s">
        <v>28</v>
      </c>
      <c r="C107" s="96"/>
      <c r="D107" s="96"/>
      <c r="E107" s="97"/>
    </row>
    <row r="108" spans="2:5" s="8" customFormat="1" ht="16.5" customHeight="1" x14ac:dyDescent="0.25">
      <c r="B108" s="7" t="s">
        <v>34</v>
      </c>
      <c r="C108" s="1"/>
      <c r="D108" s="11" t="s">
        <v>27</v>
      </c>
      <c r="E108" s="2" t="s">
        <v>143</v>
      </c>
    </row>
    <row r="109" spans="2:5" s="8" customFormat="1" ht="16.5" customHeight="1" x14ac:dyDescent="0.25">
      <c r="B109" s="95" t="s">
        <v>29</v>
      </c>
      <c r="C109" s="96"/>
      <c r="D109" s="96"/>
      <c r="E109" s="97"/>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58</v>
      </c>
      <c r="C114" s="46"/>
      <c r="D114" s="11" t="s">
        <v>57</v>
      </c>
      <c r="E114" s="47"/>
    </row>
    <row r="115" spans="2:5" s="8" customFormat="1" ht="16.5" customHeight="1" thickBot="1" x14ac:dyDescent="0.3">
      <c r="B115" s="12" t="s">
        <v>13</v>
      </c>
      <c r="C115" s="98" t="s">
        <v>169</v>
      </c>
      <c r="D115" s="99"/>
      <c r="E115" s="100"/>
    </row>
    <row r="116" spans="2:5" s="8" customFormat="1" ht="6" customHeight="1" thickBot="1" x14ac:dyDescent="0.3"/>
    <row r="117" spans="2:5" s="8" customFormat="1" ht="15.75" thickBot="1" x14ac:dyDescent="0.3">
      <c r="B117" s="101" t="s">
        <v>80</v>
      </c>
      <c r="C117" s="102"/>
      <c r="D117" s="102"/>
      <c r="E117" s="103"/>
    </row>
    <row r="118" spans="2:5" s="8" customFormat="1" ht="27" customHeight="1" x14ac:dyDescent="0.25">
      <c r="B118" s="6" t="s">
        <v>23</v>
      </c>
      <c r="C118" s="104"/>
      <c r="D118" s="104"/>
      <c r="E118" s="105"/>
    </row>
    <row r="119" spans="2:5" s="8" customFormat="1" ht="16.5" customHeight="1" x14ac:dyDescent="0.25">
      <c r="B119" s="7" t="s">
        <v>24</v>
      </c>
      <c r="C119" s="93"/>
      <c r="D119" s="93"/>
      <c r="E119" s="94"/>
    </row>
    <row r="120" spans="2:5" s="8" customFormat="1" ht="16.5" customHeight="1" x14ac:dyDescent="0.25">
      <c r="B120" s="7" t="s">
        <v>22</v>
      </c>
      <c r="C120" s="93"/>
      <c r="D120" s="93"/>
      <c r="E120" s="94"/>
    </row>
    <row r="121" spans="2:5" s="8" customFormat="1" ht="16.5" customHeight="1" x14ac:dyDescent="0.25">
      <c r="B121" s="7" t="s">
        <v>0</v>
      </c>
      <c r="C121" s="93"/>
      <c r="D121" s="93"/>
      <c r="E121" s="94"/>
    </row>
    <row r="122" spans="2:5" s="8" customFormat="1" ht="16.5" customHeight="1" x14ac:dyDescent="0.25">
      <c r="B122" s="7" t="s">
        <v>1</v>
      </c>
      <c r="C122" s="93"/>
      <c r="D122" s="93"/>
      <c r="E122" s="94"/>
    </row>
    <row r="123" spans="2:5" s="8" customFormat="1" ht="16.5" customHeight="1" x14ac:dyDescent="0.25">
      <c r="B123" s="7" t="s">
        <v>26</v>
      </c>
      <c r="C123" s="93"/>
      <c r="D123" s="93"/>
      <c r="E123" s="94"/>
    </row>
    <row r="124" spans="2:5" s="8" customFormat="1" ht="16.5" customHeight="1" x14ac:dyDescent="0.25">
      <c r="B124" s="7" t="s">
        <v>25</v>
      </c>
      <c r="C124" s="93"/>
      <c r="D124" s="93"/>
      <c r="E124" s="94"/>
    </row>
    <row r="125" spans="2:5" s="8" customFormat="1" ht="16.5" customHeight="1" x14ac:dyDescent="0.25">
      <c r="B125" s="7" t="s">
        <v>21</v>
      </c>
      <c r="C125" s="93"/>
      <c r="D125" s="93"/>
      <c r="E125" s="94"/>
    </row>
    <row r="126" spans="2:5" s="8" customFormat="1" ht="16.5" customHeight="1" x14ac:dyDescent="0.25">
      <c r="B126" s="10" t="s">
        <v>2</v>
      </c>
      <c r="C126" s="93"/>
      <c r="D126" s="93"/>
      <c r="E126" s="94"/>
    </row>
    <row r="127" spans="2:5" s="8" customFormat="1" ht="16.5" customHeight="1" x14ac:dyDescent="0.25">
      <c r="B127" s="7" t="s">
        <v>18</v>
      </c>
      <c r="C127" s="93"/>
      <c r="D127" s="93"/>
      <c r="E127" s="94"/>
    </row>
    <row r="128" spans="2:5" s="8" customFormat="1" ht="16.5" customHeight="1" x14ac:dyDescent="0.25">
      <c r="B128" s="7" t="s">
        <v>4</v>
      </c>
      <c r="C128" s="93"/>
      <c r="D128" s="93"/>
      <c r="E128" s="94"/>
    </row>
    <row r="129" spans="2:5" s="8" customFormat="1" ht="16.5" customHeight="1" x14ac:dyDescent="0.25">
      <c r="B129" s="10" t="s">
        <v>5</v>
      </c>
      <c r="C129" s="93"/>
      <c r="D129" s="93"/>
      <c r="E129" s="94"/>
    </row>
    <row r="130" spans="2:5" s="8" customFormat="1" ht="16.5" customHeight="1" x14ac:dyDescent="0.25">
      <c r="B130" s="10" t="s">
        <v>6</v>
      </c>
      <c r="C130" s="93"/>
      <c r="D130" s="93"/>
      <c r="E130" s="94"/>
    </row>
    <row r="131" spans="2:5" s="8" customFormat="1" ht="16.5" customHeight="1" x14ac:dyDescent="0.25">
      <c r="B131" s="7" t="s">
        <v>39</v>
      </c>
      <c r="C131" s="93"/>
      <c r="D131" s="93"/>
      <c r="E131" s="94"/>
    </row>
    <row r="132" spans="2:5" s="8" customFormat="1" ht="16.5" customHeight="1" x14ac:dyDescent="0.25">
      <c r="B132" s="7" t="s">
        <v>7</v>
      </c>
      <c r="C132" s="93"/>
      <c r="D132" s="93"/>
      <c r="E132" s="94"/>
    </row>
    <row r="133" spans="2:5" s="8" customFormat="1" ht="62.25" customHeight="1" x14ac:dyDescent="0.25">
      <c r="B133" s="7" t="s">
        <v>42</v>
      </c>
      <c r="C133" s="89"/>
      <c r="D133" s="90"/>
      <c r="E133" s="91"/>
    </row>
    <row r="134" spans="2:5" s="8" customFormat="1" ht="65.25" customHeight="1" x14ac:dyDescent="0.25">
      <c r="B134" s="7" t="s">
        <v>93</v>
      </c>
      <c r="C134" s="106"/>
      <c r="D134" s="107"/>
      <c r="E134" s="108"/>
    </row>
    <row r="135" spans="2:5" s="8" customFormat="1" ht="16.5" customHeight="1" x14ac:dyDescent="0.25">
      <c r="B135" s="95" t="s">
        <v>28</v>
      </c>
      <c r="C135" s="96"/>
      <c r="D135" s="96"/>
      <c r="E135" s="97"/>
    </row>
    <row r="136" spans="2:5" s="8" customFormat="1" ht="16.5" customHeight="1" x14ac:dyDescent="0.25">
      <c r="B136" s="7" t="s">
        <v>34</v>
      </c>
      <c r="C136" s="1"/>
      <c r="D136" s="11" t="s">
        <v>27</v>
      </c>
      <c r="E136" s="2"/>
    </row>
    <row r="137" spans="2:5" s="8" customFormat="1" ht="16.5" customHeight="1" x14ac:dyDescent="0.25">
      <c r="B137" s="95" t="s">
        <v>29</v>
      </c>
      <c r="C137" s="96"/>
      <c r="D137" s="96"/>
      <c r="E137" s="97"/>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58</v>
      </c>
      <c r="C142" s="46"/>
      <c r="D142" s="11" t="s">
        <v>57</v>
      </c>
      <c r="E142" s="47"/>
    </row>
    <row r="143" spans="2:5" s="8" customFormat="1" ht="16.5" customHeight="1" thickBot="1" x14ac:dyDescent="0.3">
      <c r="B143" s="12" t="s">
        <v>13</v>
      </c>
      <c r="C143" s="98"/>
      <c r="D143" s="99"/>
      <c r="E143" s="100"/>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46" r:id="rId1"/>
    <hyperlink ref="C48" r:id="rId2"/>
    <hyperlink ref="C28" r:id="rId3"/>
    <hyperlink ref="C102" r:id="rId4"/>
    <hyperlink ref="C74" r:id="rId5"/>
    <hyperlink ref="C76" r:id="rId6"/>
  </hyperlinks>
  <pageMargins left="0.70866141732283472" right="0.70866141732283472" top="0.74803149606299213" bottom="0.74803149606299213" header="0.31496062992125984" footer="0.31496062992125984"/>
  <pageSetup paperSize="9" scale="83" fitToHeight="0" orientation="portrait" r:id="rId7"/>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abSelected="1" topLeftCell="A2" zoomScale="90" zoomScaleNormal="90" zoomScaleSheetLayoutView="100" workbookViewId="0">
      <selection activeCell="B46" sqref="B46:E47"/>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28" t="s">
        <v>94</v>
      </c>
      <c r="D2" s="128"/>
      <c r="E2" s="128"/>
    </row>
    <row r="3" spans="2:7" s="8" customFormat="1" ht="20.25" customHeight="1" x14ac:dyDescent="0.25">
      <c r="B3" s="125" t="s">
        <v>59</v>
      </c>
      <c r="C3" s="126"/>
      <c r="D3" s="126" t="s">
        <v>60</v>
      </c>
      <c r="E3" s="127"/>
    </row>
    <row r="4" spans="2:7" s="8" customFormat="1" ht="19.5" customHeight="1" thickBot="1" x14ac:dyDescent="0.3">
      <c r="B4" s="146" t="str">
        <f>'DATOS GENERALES'!C35</f>
        <v>UDI</v>
      </c>
      <c r="C4" s="144"/>
      <c r="D4" s="144" t="str">
        <f>'DATOS GENERALES'!C7</f>
        <v>Sistema energetico productivo en comunidades indigenas</v>
      </c>
      <c r="E4" s="145"/>
    </row>
    <row r="5" spans="2:7" s="8" customFormat="1" ht="16.5" customHeight="1" thickBot="1" x14ac:dyDescent="0.3">
      <c r="B5" s="15"/>
    </row>
    <row r="6" spans="2:7" s="8" customFormat="1" ht="15" customHeight="1" x14ac:dyDescent="0.25">
      <c r="B6" s="135" t="s">
        <v>82</v>
      </c>
      <c r="C6" s="136"/>
      <c r="D6" s="136"/>
      <c r="E6" s="137"/>
    </row>
    <row r="7" spans="2:7" s="8" customFormat="1" ht="209.25" customHeight="1" thickBot="1" x14ac:dyDescent="0.3">
      <c r="B7" s="141" t="s">
        <v>187</v>
      </c>
      <c r="C7" s="142"/>
      <c r="D7" s="142"/>
      <c r="E7" s="143"/>
    </row>
    <row r="8" spans="2:7" s="8" customFormat="1" ht="12" customHeight="1" thickBot="1" x14ac:dyDescent="0.3"/>
    <row r="9" spans="2:7" s="8" customFormat="1" x14ac:dyDescent="0.25">
      <c r="B9" s="135" t="s">
        <v>83</v>
      </c>
      <c r="C9" s="136"/>
      <c r="D9" s="136"/>
      <c r="E9" s="137"/>
    </row>
    <row r="10" spans="2:7" s="8" customFormat="1" ht="171" customHeight="1" thickBot="1" x14ac:dyDescent="0.3">
      <c r="B10" s="132" t="s">
        <v>188</v>
      </c>
      <c r="C10" s="133"/>
      <c r="D10" s="133"/>
      <c r="E10" s="134"/>
    </row>
    <row r="11" spans="2:7" s="8" customFormat="1" ht="15.75" customHeight="1" thickBot="1" x14ac:dyDescent="0.3"/>
    <row r="12" spans="2:7" s="8" customFormat="1" x14ac:dyDescent="0.25">
      <c r="B12" s="138" t="s">
        <v>84</v>
      </c>
      <c r="C12" s="139"/>
      <c r="D12" s="139"/>
      <c r="E12" s="140"/>
    </row>
    <row r="13" spans="2:7" s="8" customFormat="1" ht="166.5" customHeight="1" thickBot="1" x14ac:dyDescent="0.3">
      <c r="B13" s="132" t="s">
        <v>189</v>
      </c>
      <c r="C13" s="133"/>
      <c r="D13" s="133"/>
      <c r="E13" s="134"/>
    </row>
    <row r="14" spans="2:7" ht="15" customHeight="1" thickBot="1" x14ac:dyDescent="0.3">
      <c r="B14" s="8"/>
      <c r="C14" s="8"/>
    </row>
    <row r="15" spans="2:7" s="8" customFormat="1" ht="36" customHeight="1" x14ac:dyDescent="0.25">
      <c r="B15" s="138" t="s">
        <v>61</v>
      </c>
      <c r="C15" s="139"/>
      <c r="D15" s="139"/>
      <c r="E15" s="140"/>
      <c r="G15" s="48" t="s">
        <v>63</v>
      </c>
    </row>
    <row r="16" spans="2:7" s="8" customFormat="1" ht="164.25" customHeight="1" thickBot="1" x14ac:dyDescent="0.3">
      <c r="B16" s="132" t="s">
        <v>190</v>
      </c>
      <c r="C16" s="133"/>
      <c r="D16" s="133"/>
      <c r="E16" s="134"/>
      <c r="G16" s="49" t="s">
        <v>191</v>
      </c>
    </row>
    <row r="17" spans="1:7" s="8" customFormat="1" ht="15.75" customHeight="1" thickBot="1" x14ac:dyDescent="0.3"/>
    <row r="18" spans="1:7" s="8" customFormat="1" ht="33" customHeight="1" x14ac:dyDescent="0.25">
      <c r="B18" s="135" t="s">
        <v>62</v>
      </c>
      <c r="C18" s="136"/>
      <c r="D18" s="136"/>
      <c r="E18" s="137"/>
    </row>
    <row r="19" spans="1:7" s="8" customFormat="1" ht="322.5" customHeight="1" thickBot="1" x14ac:dyDescent="0.3">
      <c r="B19" s="132" t="s">
        <v>192</v>
      </c>
      <c r="C19" s="133"/>
      <c r="D19" s="133"/>
      <c r="E19" s="134"/>
    </row>
    <row r="20" spans="1:7" s="8" customFormat="1" ht="17.25" customHeight="1" thickBot="1" x14ac:dyDescent="0.3"/>
    <row r="21" spans="1:7" s="8" customFormat="1" ht="15" customHeight="1" x14ac:dyDescent="0.25">
      <c r="B21" s="138" t="s">
        <v>64</v>
      </c>
      <c r="C21" s="139"/>
      <c r="D21" s="139"/>
      <c r="E21" s="140"/>
    </row>
    <row r="22" spans="1:7" s="8" customFormat="1" ht="338.25" customHeight="1" thickBot="1" x14ac:dyDescent="0.3">
      <c r="B22" s="132" t="s">
        <v>193</v>
      </c>
      <c r="C22" s="133"/>
      <c r="D22" s="133"/>
      <c r="E22" s="134"/>
    </row>
    <row r="23" spans="1:7" ht="15" customHeight="1" thickBot="1" x14ac:dyDescent="0.3">
      <c r="B23" s="8"/>
      <c r="C23" s="8"/>
    </row>
    <row r="24" spans="1:7" s="8" customFormat="1" ht="15" customHeight="1" x14ac:dyDescent="0.25">
      <c r="B24" s="138" t="s">
        <v>65</v>
      </c>
      <c r="C24" s="139"/>
      <c r="D24" s="139"/>
      <c r="E24" s="140"/>
    </row>
    <row r="25" spans="1:7" s="8" customFormat="1" ht="180" customHeight="1" thickBot="1" x14ac:dyDescent="0.3">
      <c r="A25" s="8" t="s">
        <v>37</v>
      </c>
      <c r="B25" s="141" t="s">
        <v>194</v>
      </c>
      <c r="C25" s="142"/>
      <c r="D25" s="142"/>
      <c r="E25" s="143"/>
    </row>
    <row r="26" spans="1:7" s="8" customFormat="1" ht="14.25" customHeight="1" thickBot="1" x14ac:dyDescent="0.3"/>
    <row r="27" spans="1:7" s="8" customFormat="1" ht="15" customHeight="1" x14ac:dyDescent="0.25">
      <c r="B27" s="138" t="s">
        <v>66</v>
      </c>
      <c r="C27" s="139"/>
      <c r="D27" s="139"/>
      <c r="E27" s="140"/>
    </row>
    <row r="28" spans="1:7" s="8" customFormat="1" ht="184.5" customHeight="1" thickBot="1" x14ac:dyDescent="0.3">
      <c r="B28" s="141" t="s">
        <v>195</v>
      </c>
      <c r="C28" s="142"/>
      <c r="D28" s="142"/>
      <c r="E28" s="143"/>
    </row>
    <row r="29" spans="1:7" s="8" customFormat="1" ht="12" customHeight="1" thickBot="1" x14ac:dyDescent="0.3"/>
    <row r="30" spans="1:7" s="8" customFormat="1" ht="33" customHeight="1" x14ac:dyDescent="0.25">
      <c r="B30" s="138" t="s">
        <v>85</v>
      </c>
      <c r="C30" s="139"/>
      <c r="D30" s="139"/>
      <c r="E30" s="140"/>
      <c r="G30" s="48" t="s">
        <v>98</v>
      </c>
    </row>
    <row r="31" spans="1:7" s="8" customFormat="1" ht="221.25" customHeight="1" thickBot="1" x14ac:dyDescent="0.3">
      <c r="B31" s="141" t="s">
        <v>196</v>
      </c>
      <c r="C31" s="142"/>
      <c r="D31" s="142"/>
      <c r="E31" s="143"/>
      <c r="G31" s="49" t="s">
        <v>197</v>
      </c>
    </row>
    <row r="32" spans="1:7" s="8" customFormat="1" ht="15" customHeight="1" thickBot="1" x14ac:dyDescent="0.3"/>
    <row r="33" spans="1:7" s="8" customFormat="1" ht="30" x14ac:dyDescent="0.25">
      <c r="A33" s="8">
        <v>10</v>
      </c>
      <c r="B33" s="135" t="s">
        <v>68</v>
      </c>
      <c r="C33" s="136"/>
      <c r="D33" s="136"/>
      <c r="E33" s="137"/>
      <c r="G33" s="48" t="s">
        <v>67</v>
      </c>
    </row>
    <row r="34" spans="1:7" s="8" customFormat="1" ht="357" customHeight="1" thickBot="1" x14ac:dyDescent="0.3">
      <c r="B34" s="132" t="s">
        <v>198</v>
      </c>
      <c r="C34" s="133"/>
      <c r="D34" s="133"/>
      <c r="E34" s="134"/>
      <c r="G34" s="49"/>
    </row>
    <row r="35" spans="1:7" s="8" customFormat="1" ht="12.75" customHeight="1" thickBot="1" x14ac:dyDescent="0.3"/>
    <row r="36" spans="1:7" s="8" customFormat="1" x14ac:dyDescent="0.25">
      <c r="B36" s="135" t="s">
        <v>100</v>
      </c>
      <c r="C36" s="136"/>
      <c r="D36" s="136"/>
      <c r="E36" s="137"/>
    </row>
    <row r="37" spans="1:7" s="8" customFormat="1" ht="297" customHeight="1" thickBot="1" x14ac:dyDescent="0.3">
      <c r="B37" s="132" t="s">
        <v>144</v>
      </c>
      <c r="C37" s="133"/>
      <c r="D37" s="133"/>
      <c r="E37" s="134"/>
    </row>
    <row r="38" spans="1:7" s="8" customFormat="1" ht="15.75" customHeight="1" thickBot="1" x14ac:dyDescent="0.3"/>
    <row r="39" spans="1:7" s="8" customFormat="1" x14ac:dyDescent="0.25">
      <c r="B39" s="138" t="s">
        <v>101</v>
      </c>
      <c r="C39" s="139"/>
      <c r="D39" s="139"/>
      <c r="E39" s="140"/>
    </row>
    <row r="40" spans="1:7" s="8" customFormat="1" ht="296.25" customHeight="1" thickBot="1" x14ac:dyDescent="0.3">
      <c r="B40" s="132" t="s">
        <v>199</v>
      </c>
      <c r="C40" s="133"/>
      <c r="D40" s="133"/>
      <c r="E40" s="134"/>
    </row>
    <row r="41" spans="1:7" s="8" customFormat="1" ht="16.5" customHeight="1" thickBot="1" x14ac:dyDescent="0.3"/>
    <row r="42" spans="1:7" s="8" customFormat="1" x14ac:dyDescent="0.25">
      <c r="B42" s="138" t="s">
        <v>99</v>
      </c>
      <c r="C42" s="139"/>
      <c r="D42" s="139"/>
      <c r="E42" s="140"/>
    </row>
    <row r="43" spans="1:7" s="8" customFormat="1" ht="327.75" customHeight="1" thickBot="1" x14ac:dyDescent="0.3">
      <c r="B43" s="132" t="s">
        <v>200</v>
      </c>
      <c r="C43" s="133"/>
      <c r="D43" s="133"/>
      <c r="E43" s="134"/>
    </row>
    <row r="44" spans="1:7" s="8" customFormat="1" ht="13.5" customHeight="1" thickBot="1" x14ac:dyDescent="0.3"/>
    <row r="45" spans="1:7" s="8" customFormat="1" ht="15" customHeight="1" x14ac:dyDescent="0.25">
      <c r="B45" s="135" t="s">
        <v>69</v>
      </c>
      <c r="C45" s="136"/>
      <c r="D45" s="136"/>
      <c r="E45" s="137"/>
    </row>
    <row r="46" spans="1:7" s="8" customFormat="1" ht="291.75" customHeight="1" x14ac:dyDescent="0.25">
      <c r="B46" s="129" t="s">
        <v>201</v>
      </c>
      <c r="C46" s="130"/>
      <c r="D46" s="130"/>
      <c r="E46" s="131"/>
    </row>
    <row r="47" spans="1:7" s="8" customFormat="1" ht="291.75" customHeight="1" thickBot="1" x14ac:dyDescent="0.3">
      <c r="B47" s="132"/>
      <c r="C47" s="133"/>
      <c r="D47" s="133"/>
      <c r="E47" s="134"/>
    </row>
    <row r="48" spans="1:7" s="8" customFormat="1" ht="12" customHeight="1" thickBot="1" x14ac:dyDescent="0.3"/>
    <row r="49" spans="2:5" s="8" customFormat="1" x14ac:dyDescent="0.25">
      <c r="B49" s="135" t="s">
        <v>70</v>
      </c>
      <c r="C49" s="136"/>
      <c r="D49" s="136"/>
      <c r="E49" s="137"/>
    </row>
    <row r="50" spans="2:5" s="8" customFormat="1" x14ac:dyDescent="0.25">
      <c r="B50" s="62" t="s">
        <v>35</v>
      </c>
      <c r="C50" s="84" t="s">
        <v>36</v>
      </c>
      <c r="D50" s="84" t="s">
        <v>71</v>
      </c>
      <c r="E50" s="85" t="s">
        <v>38</v>
      </c>
    </row>
    <row r="51" spans="2:5" s="8" customFormat="1" ht="46.5" customHeight="1" x14ac:dyDescent="0.25">
      <c r="B51" s="63" t="s">
        <v>145</v>
      </c>
      <c r="C51" s="64">
        <v>4</v>
      </c>
      <c r="D51" s="64">
        <v>4</v>
      </c>
      <c r="E51" s="65" t="s">
        <v>146</v>
      </c>
    </row>
    <row r="52" spans="2:5" s="8" customFormat="1" ht="46.5" customHeight="1" x14ac:dyDescent="0.25">
      <c r="B52" s="63" t="s">
        <v>147</v>
      </c>
      <c r="C52" s="64">
        <v>4</v>
      </c>
      <c r="D52" s="64">
        <v>5</v>
      </c>
      <c r="E52" s="65" t="s">
        <v>148</v>
      </c>
    </row>
    <row r="53" spans="2:5" s="8" customFormat="1" ht="46.5" customHeight="1" x14ac:dyDescent="0.25">
      <c r="B53" s="63" t="s">
        <v>149</v>
      </c>
      <c r="C53" s="64">
        <v>3</v>
      </c>
      <c r="D53" s="64">
        <v>4</v>
      </c>
      <c r="E53" s="65" t="s">
        <v>150</v>
      </c>
    </row>
    <row r="54" spans="2:5" s="8" customFormat="1" ht="46.5" customHeight="1" x14ac:dyDescent="0.25">
      <c r="B54" s="63" t="s">
        <v>151</v>
      </c>
      <c r="C54" s="64">
        <v>3</v>
      </c>
      <c r="D54" s="64">
        <v>4</v>
      </c>
      <c r="E54" s="65" t="s">
        <v>152</v>
      </c>
    </row>
    <row r="55" spans="2:5" s="8" customFormat="1" ht="46.5" customHeight="1" x14ac:dyDescent="0.25">
      <c r="B55" s="63" t="s">
        <v>153</v>
      </c>
      <c r="C55" s="64">
        <v>2</v>
      </c>
      <c r="D55" s="64">
        <v>4</v>
      </c>
      <c r="E55" s="65" t="s">
        <v>154</v>
      </c>
    </row>
    <row r="56" spans="2:5" s="8" customFormat="1" ht="46.5" customHeight="1" x14ac:dyDescent="0.25">
      <c r="B56" s="63"/>
      <c r="C56" s="64"/>
      <c r="D56" s="64"/>
      <c r="E56" s="65"/>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B6" zoomScaleNormal="100" zoomScaleSheetLayoutView="100" workbookViewId="0">
      <selection activeCell="E20" sqref="E20:I20"/>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09" t="s">
        <v>95</v>
      </c>
      <c r="C2" s="109"/>
      <c r="D2" s="109"/>
      <c r="E2" s="109"/>
      <c r="F2" s="109"/>
      <c r="G2" s="109"/>
      <c r="H2" s="109"/>
      <c r="I2" s="109"/>
      <c r="J2" s="109"/>
      <c r="K2" s="109"/>
    </row>
    <row r="3" spans="2:13" s="8" customFormat="1" ht="15.75" thickBot="1" x14ac:dyDescent="0.3"/>
    <row r="4" spans="2:13" ht="60" customHeight="1" x14ac:dyDescent="0.25">
      <c r="B4" s="149" t="s">
        <v>53</v>
      </c>
      <c r="C4" s="149" t="s">
        <v>73</v>
      </c>
      <c r="D4" s="153" t="s">
        <v>87</v>
      </c>
      <c r="E4" s="155" t="s">
        <v>88</v>
      </c>
      <c r="F4" s="157" t="s">
        <v>89</v>
      </c>
      <c r="G4" s="158"/>
      <c r="H4" s="147" t="s">
        <v>90</v>
      </c>
      <c r="I4" s="148"/>
      <c r="J4" s="159" t="s">
        <v>92</v>
      </c>
      <c r="K4" s="160"/>
      <c r="L4" s="8"/>
      <c r="M4" s="22" t="s">
        <v>47</v>
      </c>
    </row>
    <row r="5" spans="2:13" ht="30.75" thickBot="1" x14ac:dyDescent="0.3">
      <c r="B5" s="150"/>
      <c r="C5" s="150"/>
      <c r="D5" s="154"/>
      <c r="E5" s="156"/>
      <c r="F5" s="51" t="s">
        <v>48</v>
      </c>
      <c r="G5" s="52" t="s">
        <v>49</v>
      </c>
      <c r="H5" s="52" t="s">
        <v>48</v>
      </c>
      <c r="I5" s="53" t="s">
        <v>49</v>
      </c>
      <c r="J5" s="35" t="s">
        <v>48</v>
      </c>
      <c r="K5" s="36" t="s">
        <v>49</v>
      </c>
      <c r="L5" s="8"/>
      <c r="M5" s="23"/>
    </row>
    <row r="6" spans="2:13" ht="21" customHeight="1" x14ac:dyDescent="0.25">
      <c r="B6" s="79" t="s">
        <v>116</v>
      </c>
      <c r="C6" s="79" t="s">
        <v>119</v>
      </c>
      <c r="D6" s="29">
        <f t="shared" ref="D6" si="0">E6+J6+K6</f>
        <v>17000</v>
      </c>
      <c r="E6" s="41">
        <v>15000</v>
      </c>
      <c r="F6" s="33">
        <v>0</v>
      </c>
      <c r="G6" s="25">
        <v>0</v>
      </c>
      <c r="H6" s="25">
        <v>2000</v>
      </c>
      <c r="I6" s="26">
        <v>0</v>
      </c>
      <c r="J6" s="69">
        <f t="shared" ref="J6" si="1">F6+H6</f>
        <v>2000</v>
      </c>
      <c r="K6" s="70">
        <f t="shared" ref="K6" si="2">G6+I6</f>
        <v>0</v>
      </c>
      <c r="L6" s="8"/>
      <c r="M6" s="24" t="str">
        <f>IF(D6=(E6+F6+G6+H6+I6),"OK","ERROR")</f>
        <v>OK</v>
      </c>
    </row>
    <row r="7" spans="2:13" x14ac:dyDescent="0.25">
      <c r="B7" s="80" t="s">
        <v>111</v>
      </c>
      <c r="C7" s="79" t="s">
        <v>110</v>
      </c>
      <c r="D7" s="30">
        <f>E7+J7+K7</f>
        <v>1800</v>
      </c>
      <c r="E7" s="42">
        <v>0</v>
      </c>
      <c r="F7" s="34">
        <v>0</v>
      </c>
      <c r="G7" s="27">
        <v>0</v>
      </c>
      <c r="H7" s="27">
        <v>1800</v>
      </c>
      <c r="I7" s="28">
        <v>0</v>
      </c>
      <c r="J7" s="71">
        <f>F7+H7</f>
        <v>1800</v>
      </c>
      <c r="K7" s="72">
        <f>G7+I7</f>
        <v>0</v>
      </c>
      <c r="L7" s="8"/>
      <c r="M7" s="24" t="str">
        <f>IF(D7=(E7+F7+G7+H7+I7),"OK","ERROR")</f>
        <v>OK</v>
      </c>
    </row>
    <row r="8" spans="2:13" x14ac:dyDescent="0.25">
      <c r="B8" s="81" t="s">
        <v>112</v>
      </c>
      <c r="C8" s="79" t="s">
        <v>119</v>
      </c>
      <c r="D8" s="30">
        <f t="shared" ref="D8:D19" si="3">E8+J8+K8</f>
        <v>300</v>
      </c>
      <c r="E8" s="42">
        <v>0</v>
      </c>
      <c r="F8" s="34">
        <v>0</v>
      </c>
      <c r="G8" s="27">
        <v>0</v>
      </c>
      <c r="H8" s="27">
        <v>300</v>
      </c>
      <c r="I8" s="28">
        <v>0</v>
      </c>
      <c r="J8" s="71">
        <f t="shared" ref="J8:J19" si="4">F8+H8</f>
        <v>300</v>
      </c>
      <c r="K8" s="72">
        <f t="shared" ref="K8:K19" si="5">G8+I8</f>
        <v>0</v>
      </c>
      <c r="L8" s="8"/>
      <c r="M8" s="24" t="str">
        <f t="shared" ref="M8:M20" si="6">IF(D8=(E8+F8+G8+H8+I8),"OK","ERROR")</f>
        <v>OK</v>
      </c>
    </row>
    <row r="9" spans="2:13" x14ac:dyDescent="0.25">
      <c r="B9" s="80" t="s">
        <v>113</v>
      </c>
      <c r="C9" s="79" t="s">
        <v>110</v>
      </c>
      <c r="D9" s="30">
        <f t="shared" si="3"/>
        <v>200</v>
      </c>
      <c r="E9" s="42">
        <v>0</v>
      </c>
      <c r="F9" s="34">
        <v>0</v>
      </c>
      <c r="G9" s="27">
        <v>0</v>
      </c>
      <c r="H9" s="27">
        <v>200</v>
      </c>
      <c r="I9" s="28">
        <v>0</v>
      </c>
      <c r="J9" s="71">
        <f t="shared" si="4"/>
        <v>200</v>
      </c>
      <c r="K9" s="72">
        <f t="shared" si="5"/>
        <v>0</v>
      </c>
      <c r="L9" s="8"/>
      <c r="M9" s="24" t="str">
        <f t="shared" si="6"/>
        <v>OK</v>
      </c>
    </row>
    <row r="10" spans="2:13" x14ac:dyDescent="0.25">
      <c r="B10" s="80" t="s">
        <v>115</v>
      </c>
      <c r="C10" s="79" t="s">
        <v>114</v>
      </c>
      <c r="D10" s="30">
        <f t="shared" si="3"/>
        <v>52000</v>
      </c>
      <c r="E10" s="42">
        <v>40000</v>
      </c>
      <c r="F10" s="34">
        <v>0</v>
      </c>
      <c r="G10" s="27">
        <v>0</v>
      </c>
      <c r="H10" s="27">
        <v>12000</v>
      </c>
      <c r="I10" s="28">
        <v>0</v>
      </c>
      <c r="J10" s="71">
        <f t="shared" si="4"/>
        <v>12000</v>
      </c>
      <c r="K10" s="72">
        <f t="shared" si="5"/>
        <v>0</v>
      </c>
      <c r="L10" s="8"/>
      <c r="M10" s="24" t="str">
        <f t="shared" si="6"/>
        <v>OK</v>
      </c>
    </row>
    <row r="11" spans="2:13" x14ac:dyDescent="0.25">
      <c r="B11" s="80" t="s">
        <v>118</v>
      </c>
      <c r="C11" s="79" t="s">
        <v>117</v>
      </c>
      <c r="D11" s="30">
        <f t="shared" si="3"/>
        <v>31500</v>
      </c>
      <c r="E11" s="42">
        <v>0</v>
      </c>
      <c r="F11" s="34">
        <v>0</v>
      </c>
      <c r="G11" s="27">
        <v>31500</v>
      </c>
      <c r="H11" s="27">
        <v>0</v>
      </c>
      <c r="I11" s="28">
        <v>0</v>
      </c>
      <c r="J11" s="71">
        <f t="shared" si="4"/>
        <v>0</v>
      </c>
      <c r="K11" s="72">
        <f t="shared" si="5"/>
        <v>31500</v>
      </c>
      <c r="L11" s="8"/>
      <c r="M11" s="24" t="str">
        <f t="shared" si="6"/>
        <v>OK</v>
      </c>
    </row>
    <row r="12" spans="2:13" x14ac:dyDescent="0.25">
      <c r="B12" s="80" t="s">
        <v>120</v>
      </c>
      <c r="C12" s="79" t="s">
        <v>114</v>
      </c>
      <c r="D12" s="30">
        <f t="shared" si="3"/>
        <v>16000</v>
      </c>
      <c r="E12" s="42">
        <v>10000</v>
      </c>
      <c r="F12" s="34">
        <v>0</v>
      </c>
      <c r="G12" s="27">
        <v>0</v>
      </c>
      <c r="H12" s="27">
        <v>6000</v>
      </c>
      <c r="I12" s="28">
        <v>0</v>
      </c>
      <c r="J12" s="71">
        <f t="shared" si="4"/>
        <v>6000</v>
      </c>
      <c r="K12" s="72">
        <f t="shared" si="5"/>
        <v>0</v>
      </c>
      <c r="L12" s="8"/>
      <c r="M12" s="24" t="str">
        <f t="shared" si="6"/>
        <v>OK</v>
      </c>
    </row>
    <row r="13" spans="2:13" x14ac:dyDescent="0.25">
      <c r="B13" s="80" t="s">
        <v>121</v>
      </c>
      <c r="C13" s="79" t="s">
        <v>119</v>
      </c>
      <c r="D13" s="30">
        <f t="shared" si="3"/>
        <v>14000</v>
      </c>
      <c r="E13" s="42">
        <v>10000</v>
      </c>
      <c r="F13" s="34">
        <v>0</v>
      </c>
      <c r="G13" s="27">
        <v>0</v>
      </c>
      <c r="H13" s="27">
        <v>4000</v>
      </c>
      <c r="I13" s="28">
        <v>0</v>
      </c>
      <c r="J13" s="71">
        <f t="shared" si="4"/>
        <v>4000</v>
      </c>
      <c r="K13" s="72">
        <f t="shared" si="5"/>
        <v>0</v>
      </c>
      <c r="L13" s="8"/>
      <c r="M13" s="24" t="str">
        <f t="shared" si="6"/>
        <v>OK</v>
      </c>
    </row>
    <row r="14" spans="2:13" x14ac:dyDescent="0.25">
      <c r="B14" s="80" t="s">
        <v>122</v>
      </c>
      <c r="C14" s="79" t="s">
        <v>114</v>
      </c>
      <c r="D14" s="30">
        <f t="shared" si="3"/>
        <v>15000</v>
      </c>
      <c r="E14" s="42">
        <v>5000</v>
      </c>
      <c r="F14" s="34">
        <v>0</v>
      </c>
      <c r="G14" s="27">
        <v>0</v>
      </c>
      <c r="H14" s="27">
        <v>10000</v>
      </c>
      <c r="I14" s="28">
        <v>0</v>
      </c>
      <c r="J14" s="71">
        <f t="shared" si="4"/>
        <v>10000</v>
      </c>
      <c r="K14" s="72">
        <f t="shared" si="5"/>
        <v>0</v>
      </c>
      <c r="L14" s="8"/>
      <c r="M14" s="24" t="str">
        <f t="shared" si="6"/>
        <v>OK</v>
      </c>
    </row>
    <row r="15" spans="2:13" ht="30" x14ac:dyDescent="0.25">
      <c r="B15" s="80" t="s">
        <v>123</v>
      </c>
      <c r="C15" s="79" t="s">
        <v>119</v>
      </c>
      <c r="D15" s="30">
        <f t="shared" si="3"/>
        <v>12000</v>
      </c>
      <c r="E15" s="42">
        <v>12000</v>
      </c>
      <c r="F15" s="34">
        <v>0</v>
      </c>
      <c r="G15" s="27">
        <v>0</v>
      </c>
      <c r="H15" s="27">
        <v>0</v>
      </c>
      <c r="I15" s="28">
        <v>0</v>
      </c>
      <c r="J15" s="71">
        <f t="shared" si="4"/>
        <v>0</v>
      </c>
      <c r="K15" s="72">
        <f t="shared" si="5"/>
        <v>0</v>
      </c>
      <c r="L15" s="8"/>
      <c r="M15" s="24" t="str">
        <f t="shared" si="6"/>
        <v>OK</v>
      </c>
    </row>
    <row r="16" spans="2:13" ht="30" x14ac:dyDescent="0.25">
      <c r="B16" s="80" t="s">
        <v>123</v>
      </c>
      <c r="C16" s="79" t="s">
        <v>114</v>
      </c>
      <c r="D16" s="30">
        <f t="shared" si="3"/>
        <v>8000</v>
      </c>
      <c r="E16" s="42">
        <v>8000</v>
      </c>
      <c r="F16" s="34">
        <v>0</v>
      </c>
      <c r="G16" s="27">
        <v>0</v>
      </c>
      <c r="H16" s="27">
        <v>0</v>
      </c>
      <c r="I16" s="28">
        <v>0</v>
      </c>
      <c r="J16" s="71">
        <f t="shared" si="4"/>
        <v>0</v>
      </c>
      <c r="K16" s="72">
        <f t="shared" si="5"/>
        <v>0</v>
      </c>
      <c r="L16" s="8"/>
      <c r="M16" s="24" t="str">
        <f t="shared" si="6"/>
        <v>OK</v>
      </c>
    </row>
    <row r="17" spans="2:13" x14ac:dyDescent="0.25">
      <c r="B17" s="80" t="s">
        <v>124</v>
      </c>
      <c r="C17" s="79" t="s">
        <v>119</v>
      </c>
      <c r="D17" s="30">
        <f t="shared" si="3"/>
        <v>25000</v>
      </c>
      <c r="E17" s="42">
        <v>0</v>
      </c>
      <c r="F17" s="34">
        <v>0</v>
      </c>
      <c r="G17" s="27">
        <v>0</v>
      </c>
      <c r="H17" s="27">
        <v>25000</v>
      </c>
      <c r="I17" s="28">
        <v>0</v>
      </c>
      <c r="J17" s="71">
        <f t="shared" si="4"/>
        <v>25000</v>
      </c>
      <c r="K17" s="72">
        <f t="shared" si="5"/>
        <v>0</v>
      </c>
      <c r="L17" s="8"/>
      <c r="M17" s="24" t="str">
        <f t="shared" si="6"/>
        <v>OK</v>
      </c>
    </row>
    <row r="18" spans="2:13" x14ac:dyDescent="0.25">
      <c r="B18" s="80" t="s">
        <v>125</v>
      </c>
      <c r="C18" s="79" t="s">
        <v>119</v>
      </c>
      <c r="D18" s="30">
        <f t="shared" si="3"/>
        <v>6700</v>
      </c>
      <c r="E18" s="42">
        <v>5000</v>
      </c>
      <c r="F18" s="34">
        <v>0</v>
      </c>
      <c r="G18" s="27">
        <v>0</v>
      </c>
      <c r="H18" s="27">
        <v>1700</v>
      </c>
      <c r="I18" s="28">
        <v>0</v>
      </c>
      <c r="J18" s="71">
        <f t="shared" si="4"/>
        <v>1700</v>
      </c>
      <c r="K18" s="72">
        <f t="shared" si="5"/>
        <v>0</v>
      </c>
      <c r="L18" s="8"/>
      <c r="M18" s="24" t="str">
        <f t="shared" si="6"/>
        <v>OK</v>
      </c>
    </row>
    <row r="19" spans="2:13" ht="15.75" thickBot="1" x14ac:dyDescent="0.3">
      <c r="B19" s="82" t="s">
        <v>126</v>
      </c>
      <c r="C19" s="83"/>
      <c r="D19" s="31">
        <f t="shared" si="3"/>
        <v>10500</v>
      </c>
      <c r="E19" s="42">
        <v>0</v>
      </c>
      <c r="F19" s="34">
        <v>0</v>
      </c>
      <c r="G19" s="27">
        <v>10500</v>
      </c>
      <c r="H19" s="27">
        <v>0</v>
      </c>
      <c r="I19" s="28">
        <v>0</v>
      </c>
      <c r="J19" s="71">
        <f t="shared" si="4"/>
        <v>0</v>
      </c>
      <c r="K19" s="72">
        <f t="shared" si="5"/>
        <v>10500</v>
      </c>
      <c r="L19" s="8"/>
      <c r="M19" s="24" t="str">
        <f t="shared" si="6"/>
        <v>OK</v>
      </c>
    </row>
    <row r="20" spans="2:13" ht="15.75" thickBot="1" x14ac:dyDescent="0.3">
      <c r="B20" s="151" t="s">
        <v>55</v>
      </c>
      <c r="C20" s="152"/>
      <c r="D20" s="32">
        <f>SUM(D6:D19)</f>
        <v>210000</v>
      </c>
      <c r="E20" s="54">
        <f>ROUND(SUM(E6:E19),0)</f>
        <v>105000</v>
      </c>
      <c r="F20" s="55">
        <f t="shared" ref="F20:K20" si="7">ROUND(SUM(F6:F19),0)</f>
        <v>0</v>
      </c>
      <c r="G20" s="56">
        <f t="shared" si="7"/>
        <v>42000</v>
      </c>
      <c r="H20" s="56">
        <f t="shared" si="7"/>
        <v>63000</v>
      </c>
      <c r="I20" s="57">
        <f t="shared" si="7"/>
        <v>0</v>
      </c>
      <c r="J20" s="37">
        <f t="shared" si="7"/>
        <v>63000</v>
      </c>
      <c r="K20" s="38">
        <f t="shared" si="7"/>
        <v>42000</v>
      </c>
      <c r="L20" s="8"/>
      <c r="M20" s="24" t="str">
        <f t="shared" si="6"/>
        <v>OK</v>
      </c>
    </row>
    <row r="21" spans="2:13" ht="15.75" thickBot="1" x14ac:dyDescent="0.3">
      <c r="B21" s="151" t="s">
        <v>50</v>
      </c>
      <c r="C21" s="152"/>
      <c r="D21" s="50">
        <v>1</v>
      </c>
      <c r="E21" s="58">
        <f>E20/$D$20</f>
        <v>0.5</v>
      </c>
      <c r="F21" s="59">
        <f t="shared" ref="F21:K21" si="8">F20/$D$20</f>
        <v>0</v>
      </c>
      <c r="G21" s="60">
        <f t="shared" si="8"/>
        <v>0.2</v>
      </c>
      <c r="H21" s="60">
        <f t="shared" ref="H21:I21" si="9">H20/$D$20</f>
        <v>0.3</v>
      </c>
      <c r="I21" s="61">
        <f t="shared" si="9"/>
        <v>0</v>
      </c>
      <c r="J21" s="39">
        <f t="shared" si="8"/>
        <v>0.3</v>
      </c>
      <c r="K21" s="40">
        <f t="shared" si="8"/>
        <v>0.2</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62" t="s">
        <v>54</v>
      </c>
      <c r="C24" s="162"/>
      <c r="D24" s="162"/>
      <c r="E24" s="162"/>
      <c r="F24" s="162"/>
      <c r="G24" s="162"/>
      <c r="H24" s="73"/>
      <c r="I24" s="73"/>
      <c r="J24" s="73"/>
      <c r="K24" s="73"/>
      <c r="L24" s="8"/>
      <c r="M24" s="8"/>
    </row>
    <row r="25" spans="2:13" ht="15.75" customHeight="1" x14ac:dyDescent="0.25">
      <c r="B25" s="161" t="s">
        <v>96</v>
      </c>
      <c r="C25" s="161"/>
      <c r="D25" s="161"/>
      <c r="E25" s="161"/>
      <c r="F25" s="161"/>
      <c r="G25" s="43" t="str">
        <f>IF(E20&gt;=100000,"OK","ERROR")</f>
        <v>OK</v>
      </c>
      <c r="H25" s="73"/>
      <c r="I25" s="73"/>
      <c r="J25" s="73"/>
      <c r="K25" s="73"/>
      <c r="L25" s="8"/>
      <c r="M25" s="8"/>
    </row>
    <row r="26" spans="2:13" ht="15.75" customHeight="1" x14ac:dyDescent="0.25">
      <c r="B26" s="161" t="s">
        <v>97</v>
      </c>
      <c r="C26" s="161"/>
      <c r="D26" s="161"/>
      <c r="E26" s="161"/>
      <c r="F26" s="161"/>
      <c r="G26" s="43" t="str">
        <f>IF(E20&lt;=250000,"OK","ERROR")</f>
        <v>OK</v>
      </c>
      <c r="H26" s="73"/>
      <c r="I26" s="73"/>
      <c r="J26" s="73"/>
      <c r="K26" s="73"/>
      <c r="L26" s="8"/>
      <c r="M26" s="8"/>
    </row>
    <row r="27" spans="2:13" ht="15.75" customHeight="1" x14ac:dyDescent="0.25">
      <c r="B27" s="161" t="s">
        <v>74</v>
      </c>
      <c r="C27" s="161"/>
      <c r="D27" s="161"/>
      <c r="E27" s="161"/>
      <c r="F27" s="161"/>
      <c r="G27" s="43" t="str">
        <f>IF(E20&lt;=(D20/2),"OK","ERROR")</f>
        <v>OK</v>
      </c>
      <c r="H27" s="73"/>
      <c r="I27" s="73"/>
      <c r="J27" s="73"/>
      <c r="K27" s="73"/>
      <c r="L27" s="8"/>
      <c r="M27" s="8"/>
    </row>
    <row r="28" spans="2:13" ht="15.75" customHeight="1" x14ac:dyDescent="0.25">
      <c r="B28" s="161" t="s">
        <v>91</v>
      </c>
      <c r="C28" s="161"/>
      <c r="D28" s="161"/>
      <c r="E28" s="161"/>
      <c r="F28" s="161"/>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6"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user</cp:lastModifiedBy>
  <cp:lastPrinted>2014-10-30T03:03:18Z</cp:lastPrinted>
  <dcterms:created xsi:type="dcterms:W3CDTF">2012-07-06T03:08:38Z</dcterms:created>
  <dcterms:modified xsi:type="dcterms:W3CDTF">2015-01-29T19:52:51Z</dcterms:modified>
</cp:coreProperties>
</file>