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is Documentos\Documents\Mauricio\Proyecto Energia Tolima\Proyectos\Anacarco\"/>
    </mc:Choice>
  </mc:AlternateContent>
  <bookViews>
    <workbookView xWindow="0" yWindow="240" windowWidth="3240" windowHeight="5040"/>
  </bookViews>
  <sheets>
    <sheet name="DATOS GENERALES" sheetId="1" r:id="rId1"/>
    <sheet name="DESCRIPCION INICIATIVA" sheetId="7" r:id="rId2"/>
    <sheet name="FINANCIAMIENTO PROYECTO" sheetId="8"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52511"/>
</workbook>
</file>

<file path=xl/calcChain.xml><?xml version="1.0" encoding="utf-8"?>
<calcChain xmlns="http://schemas.openxmlformats.org/spreadsheetml/2006/main">
  <c r="I20" i="8" l="1"/>
  <c r="H20" i="8"/>
  <c r="G20" i="8"/>
  <c r="F20" i="8"/>
  <c r="E20" i="8"/>
  <c r="K19" i="8"/>
  <c r="J19" i="8"/>
  <c r="K18" i="8"/>
  <c r="J18" i="8"/>
  <c r="K17" i="8"/>
  <c r="J17" i="8"/>
  <c r="K16" i="8"/>
  <c r="J16" i="8"/>
  <c r="K15" i="8"/>
  <c r="J15" i="8"/>
  <c r="K14" i="8"/>
  <c r="J14" i="8"/>
  <c r="K13" i="8"/>
  <c r="J13" i="8"/>
  <c r="K12" i="8"/>
  <c r="J12" i="8"/>
  <c r="K11" i="8"/>
  <c r="J11" i="8"/>
  <c r="K10" i="8"/>
  <c r="J10" i="8"/>
  <c r="K9" i="8"/>
  <c r="J9" i="8"/>
  <c r="D9" i="8" s="1"/>
  <c r="M9" i="8" s="1"/>
  <c r="K8" i="8"/>
  <c r="J8" i="8"/>
  <c r="K6" i="8"/>
  <c r="J6" i="8"/>
  <c r="D6" i="8" s="1"/>
  <c r="M6" i="8" s="1"/>
  <c r="K7" i="8"/>
  <c r="J7" i="8"/>
  <c r="D11" i="8" l="1"/>
  <c r="M11" i="8" s="1"/>
  <c r="D19" i="8"/>
  <c r="M19" i="8" s="1"/>
  <c r="D15" i="8"/>
  <c r="M15" i="8" s="1"/>
  <c r="D14" i="8"/>
  <c r="M14" i="8" s="1"/>
  <c r="D13" i="8"/>
  <c r="M13" i="8" s="1"/>
  <c r="D18" i="8"/>
  <c r="M18" i="8" s="1"/>
  <c r="D17" i="8"/>
  <c r="M17" i="8" s="1"/>
  <c r="D10" i="8"/>
  <c r="M10" i="8" s="1"/>
  <c r="D8" i="8"/>
  <c r="M8" i="8" s="1"/>
  <c r="G26" i="8"/>
  <c r="D12" i="8"/>
  <c r="M12" i="8" s="1"/>
  <c r="F10" i="1"/>
  <c r="J20" i="8"/>
  <c r="K20" i="8"/>
  <c r="G28" i="8" s="1"/>
  <c r="D16" i="8"/>
  <c r="M16" i="8" s="1"/>
  <c r="D7" i="8"/>
  <c r="M7" i="8" s="1"/>
  <c r="G25" i="8"/>
  <c r="F11" i="1" l="1"/>
  <c r="D20" i="8"/>
  <c r="F9" i="1" s="1"/>
  <c r="F21" i="8" l="1"/>
  <c r="K21" i="8"/>
  <c r="M20" i="8"/>
  <c r="J21" i="8"/>
  <c r="G27" i="8"/>
  <c r="E21" i="8"/>
  <c r="I21" i="8"/>
  <c r="G21" i="8"/>
  <c r="H21" i="8"/>
  <c r="B4" i="7"/>
  <c r="D4" i="7"/>
</calcChain>
</file>

<file path=xl/sharedStrings.xml><?xml version="1.0" encoding="utf-8"?>
<sst xmlns="http://schemas.openxmlformats.org/spreadsheetml/2006/main" count="328" uniqueCount="200">
  <si>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</si>
  <si>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</si>
  <si>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</si>
  <si>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</si>
  <si>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</si>
  <si>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</si>
  <si>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</si>
  <si>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</si>
  <si>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</si>
  <si>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</si>
  <si>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</si>
  <si>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</si>
  <si>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</si>
  <si>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</si>
  <si>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</si>
  <si>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</si>
  <si>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</si>
  <si>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</si>
  <si>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</si>
  <si>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</si>
  <si>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</si>
  <si>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</si>
  <si>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</si>
  <si>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</si>
  <si>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</si>
  <si>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</si>
  <si>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</si>
  <si>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</si>
  <si>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</si>
  <si>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</si>
  <si>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</si>
  <si>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</si>
  <si>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</si>
  <si>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</si>
  <si>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</si>
  <si>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</si>
  <si>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</si>
  <si>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</si>
  <si>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</si>
  <si>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</si>
  <si>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</si>
  <si>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</si>
  <si>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</si>
  <si>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</si>
  <si>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</si>
  <si>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</si>
  <si>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</si>
  <si>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</si>
  <si>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</si>
  <si>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</si>
  <si>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</si>
  <si>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</si>
  <si>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</si>
  <si>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</si>
  <si>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</si>
  <si>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</si>
  <si>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</si>
  <si>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</si>
  <si>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</si>
  <si>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</si>
  <si>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</si>
  <si>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</si>
  <si>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</si>
  <si>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</si>
  <si>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</si>
  <si>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</si>
  <si>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</si>
  <si>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</si>
  <si>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</si>
  <si>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</si>
  <si>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</si>
  <si>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</si>
  <si>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</si>
  <si>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</si>
  <si>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</si>
  <si>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</si>
  <si>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</si>
  <si>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</si>
  <si>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</si>
  <si>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</si>
  <si>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</si>
  <si>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</si>
  <si>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</si>
  <si>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</si>
  <si>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</si>
  <si>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</si>
  <si>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</si>
  <si>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</si>
  <si>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</si>
  <si>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</si>
  <si>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</si>
  <si>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</si>
  <si>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</si>
  <si>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</si>
  <si>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</si>
  <si>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</si>
  <si>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</si>
  <si>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</si>
  <si>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</si>
  <si>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</si>
  <si>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</si>
  <si>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</si>
  <si>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Sistema energetico productivo en comunidades indigenas</t>
  </si>
  <si>
    <r>
      <t xml:space="preserve"> (2) DURACIÓN DEL PROYECTO DE APALANCAMIENTO DE LA INICIATIVA A SER COFINANCIADO POR EL PROGRAMA AEA: </t>
    </r>
    <r>
      <rPr>
        <sz val="9"/>
        <color rgb="FFFF0000"/>
        <rFont val="Calibri"/>
        <family val="2"/>
        <scheme val="minor"/>
      </rPr>
      <t>(meses)</t>
    </r>
  </si>
  <si>
    <r>
      <t>(3) FINANCIAMIENTO TOTAL DEL PROYECTO:</t>
    </r>
    <r>
      <rPr>
        <sz val="9"/>
        <color rgb="FFFF0000"/>
        <rFont val="Calibri"/>
        <family val="2"/>
        <scheme val="minor"/>
      </rPr>
      <t xml:space="preserve"> (US$)</t>
    </r>
  </si>
  <si>
    <r>
      <t>(4) COFINANCIAMIENTO TOTAL SOLICITADO AL PROGRAMA AEA:</t>
    </r>
    <r>
      <rPr>
        <sz val="9"/>
        <color rgb="FFFF0000"/>
        <rFont val="Calibri"/>
        <family val="2"/>
        <scheme val="minor"/>
      </rPr>
      <t xml:space="preserve"> (US$)</t>
    </r>
  </si>
  <si>
    <r>
      <t>(5) APORTE DE CONTRAPARTIDA PARA LA EJECUCIÓN DEL PROYECTO:</t>
    </r>
    <r>
      <rPr>
        <sz val="9"/>
        <color rgb="FFFF0000"/>
        <rFont val="Calibri"/>
        <family val="2"/>
        <scheme val="minor"/>
      </rPr>
      <t xml:space="preserve"> (US$)</t>
    </r>
  </si>
  <si>
    <r>
      <t>(6) PAÍS AL QUE POSTULA:</t>
    </r>
    <r>
      <rPr>
        <sz val="9"/>
        <color rgb="FFFF0000"/>
        <rFont val="Calibri"/>
        <family val="2"/>
        <scheme val="minor"/>
      </rPr>
      <t xml:space="preserve"> (país)</t>
    </r>
  </si>
  <si>
    <r>
      <t xml:space="preserve">(7) POSTULACIÓN INDIVIDUAL O ASOCIADA: </t>
    </r>
    <r>
      <rPr>
        <sz val="9"/>
        <color rgb="FFFF0000"/>
        <rFont val="Calibri"/>
        <family val="2"/>
        <scheme val="minor"/>
      </rPr>
      <t>(individual o asociada)</t>
    </r>
  </si>
  <si>
    <t>Colombia</t>
  </si>
  <si>
    <t>Mano de obra</t>
  </si>
  <si>
    <t>Construcción Aljibes</t>
  </si>
  <si>
    <t>Tuberia transporte de agua</t>
  </si>
  <si>
    <t>Instalación tuberia</t>
  </si>
  <si>
    <t>Equipos</t>
  </si>
  <si>
    <t>Molinos de viento (3)</t>
  </si>
  <si>
    <t>Construcción Aljibes (3)</t>
  </si>
  <si>
    <t>Personal ténico</t>
  </si>
  <si>
    <t>Soporte técnico</t>
  </si>
  <si>
    <t>Materiales e insumos</t>
  </si>
  <si>
    <t>Bombas solares (3)</t>
  </si>
  <si>
    <t>Cuarto Frio</t>
  </si>
  <si>
    <t>Cuarto frio</t>
  </si>
  <si>
    <t>Planta fileteadora de pescado</t>
  </si>
  <si>
    <t>Tanque elevado de agua</t>
  </si>
  <si>
    <t>Planta potabilización Agua</t>
  </si>
  <si>
    <t>Administracion</t>
  </si>
  <si>
    <t>Asociada</t>
  </si>
  <si>
    <t>La comunidad indigena de Anacarco, de 320 personas, tiene un  proyecto productivo piscícola que requiere dismunir costos de energía para el suministro de agua a los estanques y se propone utilizar energias alternativas para ello</t>
  </si>
  <si>
    <t>Carrera 22 calle 67 Barrio Ambalá</t>
  </si>
  <si>
    <t>Ibagué</t>
  </si>
  <si>
    <t>Departamento del Tolima</t>
  </si>
  <si>
    <t>57 08 2709400</t>
  </si>
  <si>
    <t>5 años</t>
  </si>
  <si>
    <t>Universida dd e Ibagué</t>
  </si>
  <si>
    <t>UDI</t>
  </si>
  <si>
    <t xml:space="preserve">Alfonso </t>
  </si>
  <si>
    <t>Reyes Alvarado</t>
  </si>
  <si>
    <t>Carrera 22 calle 67 barrio Ambalá</t>
  </si>
  <si>
    <t>alfonso.reyes@unibague.edu.co</t>
  </si>
  <si>
    <t>www.unibague.edu.co</t>
  </si>
  <si>
    <t>30 años implementando difernetes poryectos de investigación y desarrollo en comunidades del departamento del Tolima</t>
  </si>
  <si>
    <t>30 años</t>
  </si>
  <si>
    <t>no</t>
  </si>
  <si>
    <t>x</t>
  </si>
  <si>
    <t xml:space="preserve">La comunidad Indígena de Anacarco reside en el sur del Tolima en el Municipio de Natagaima, vereda Pueblo Nuevo y está conformada por 320 personas.  La comunidad sufre problemas de falta de agua por escases y sus fuentes son de aljibes a 10 metros de profundidad para lo cual necesitan de energía para la extracción del agua. Como sistema productivo para la comunicad empezaron un proyecto de producción Piscícola donde tiene reducción de utilidades por el costo del combustible que requieren para las bombas de extracción de agua.  La alternativa que se les propone es el diseño de un sistema energético renovable, conformado por tres molinos de viento y tres bombas solares que permitan extraer el agua suficiente y generar la energía eléctrica para un cuarto frio y una planta de fileteo y arreglo del pescado, con lo cual puedan incrementar las utilidades del ejercicio piscícola y hacer sostenible ambiental y económicamente el proyecto. </t>
  </si>
  <si>
    <t>Comunidad indígena residente en el sur del Tolima, compuesta por 20 clanes, 100 familias y 320 personas.  Las principales actividades económicas son la agricultura y ganadería.  Por las condiciones climáticas extremas de sequía están en una zona desértica con grandes necesidades de agua potable y agua para sus actividades económicas.  El resguardo tiene una extensión de 1059 Hectáreas de las cuales se explotan tan solo el 10% por los problemas de falta de agua.</t>
  </si>
  <si>
    <t>Con el proyecto se pretende suministrar agua para que puedan desarrollar actividades productivas piscícolas, las cuales les pueden dar un mejor aprovechamiento de los recursos existentes, además la posibilidad de tener agua potable suficiente para mejorar su calidad de vida.  Al suministrar energías alternativas, el proyecto sería económica y ambientalmente sustentable</t>
  </si>
  <si>
    <t>Para suministrar la energía requerida para la extracción de agua de aljibes se utilizara tecnología probada como son los molinos de viento y las bombas solares.  La radiación solar promedio disponible en la zona según el altas solar de la UPME (2010) es de 5.0 a 5.5 kw/m2 –día con lo ciual es suficiente para suministrar la energía requerida para el bombeo.  Como energía de respaldo se tienen los molinos de viento.  La velocidad del viento promedio es de 1,5 m/s (Base de datos de la NASA) con lo cual se asegura que se puede bombear a una altura de 30 metros una cantidad de 1 metro cúbico por hora de agua, lo cual es suficiente para el proyecto y tener la energía de respaldo al sistema solar.</t>
  </si>
  <si>
    <t>La tecnología es apropiada a la realidad socio ambiental, debido a que al aplicar energías alternativas se tiene un mejor aprovechamiento de los recursos naturales y una disminución en el costo de la energía que se utiliza actualmente.  Los costos actuales de la energía para el suministro de agua hacen inviable económicamente los proyectos porduct6ivos de la comunidad, teniendo que la calidad de vida es baja y el desplazamiento de los miembros hacia las ciudades y otros centros poblados es alta, perdiéndose así la identidad social de la zona, afectando negativamente el crecimiento económico de la comunidad y presenta una alta dependencia de las entidades gubernamentales con subsidios y ayudas económicas.  Con este proyecto lo que se busca es que haya una reactivación económica de la comunidad al tener una rentabilidad en sus procesos productivos que permitan su desarrollo. La tecnologia a utilizar es apropiada a la zona geografica, que cuenta con una alta disponibilidad de energía solar y una energía eolica que es suficiente para suministrar el respadlo necesario para tener siempre energía disponible para la extracción de agua de los aljibes que se proponen y se necesitan para el desarrollo de la comunidad</t>
  </si>
  <si>
    <t>La actividad piscícola de la cría y engorde de mojarra roja ya se a probado en la comunidad, con resultados favorables en cuanto a la producción de carne de pescado, sin embargo la inestabilidad de los precios, la baja capacidad de almacenamiento y los costos de la energía (diesel) para la extracción de agua, han hecho que la rentabilidad sea mínima en esta actividad.  En al actualidad la comunidad cuenta con dos estanques con una disponibilidad de 5000 metros cuadrados de espejo de agua, donde habitualmente siembran 13000 alevinos.  Con el proyecto se piensa ampliar la capacidad de los estanques y tener capacidad de almacenamiento del pescado y mejores condiciones para su comercialización y con adicional reducción de los costos actuales de energía.</t>
  </si>
  <si>
    <t>En los departamentos del Huila y Tolima, se ha incrementado en los últimos 5 años la producción de carne de pescado proveniente de criaderos, lo cual hace que los productores deban volverse más productivos para permanecer en el mercado.  Esto requiere que la comunidad Indígena de Anacarco, reduzca sustancialmente sus costos de producción en energía especialmente y mejore la calidad de su producto al contar son refrigeración para el almacenamiento y energía para el procesamiento y fileteo de la carne de pescado.  Ofreciendo un producto competitivo en el mercado que le permita una buena rentabilidad y sostenibilidad del negocio.</t>
  </si>
  <si>
    <t>Se aumenta la gobernanza de la comunidad en el producto, ya que en estos momentos se comercializa sin ningún valor agregado y que está expuesto a una rápida degradación y consecuente pérdida de valor en el mercado.  Con el proyecto se pretende que se le dé un valor agregado al procesar la carne de pescado y almacenarlo para aumentar el tiempo de preservación y así manejar en el mercado mejores precios del producto.  Los costos de energía serian mínimos con lo cual el proyecto sería sostenible y tendrían una utilidad que ayude a mejorar la calidad de vida de la comunidad.</t>
  </si>
  <si>
    <t>El departamento del Tolima en su plan de desarrollo 2012 – 2015 contempla el apoyo a comunidades rurales para el desarrollo económico, el aprovechamiento de los recursos naturales y aumento de la productividad agrícola.  A nivel nacional el gobierno apoya actividades para el uso de las energías renovables  través de los programas PER´S que se están de desarrollando.  En el departamento del Tolima se empezó el programa de energización rural sostenible en el año 2013 con una caracterización energética y productiva de la zona rural del departamento. En este estudio se identificó a la comunidad indígena de Anacarco, como un potencial usuario de energías alternativa ´para el mejoramiento de su actividad productiva con un a consecuencia de desarrollo económico y social.</t>
  </si>
  <si>
    <t>Plan de desarrollo departamental, Gobernación del Tolima 2012 - 2015.  Información secundaria de la Zona Rural del departamento del Tolima, Documento PERS Tolima (en Revisión)</t>
  </si>
  <si>
    <t>El modulo energético productivo es modular, consiste en aljibe, bomba solar, molino de viento, tanque de almacenamiento de agua, estanques de producción piscícola, planta fileteo y cuarto frio de almacenamiento.  Puede ser ampliada la capacidad del proyecto al insertar más unidades.  Este primer módulo será experimental, con el cual se evaluara el incremento en la productividad y la mejora en la calidad de vida de la comunidad y quedara como resultado la viabilidad de ampliar la capacidad de producción.  Este módulo energético-productivo puede ser aplicable a otras comunidades rurales que se encuentren en similares condiciones en el país, ampliando las actividades productivas a otras, como producción agrícola al aumentar la capacidad de riego por disponibilidad de agua.</t>
  </si>
  <si>
    <t>Con el proyecto se pretende mejorar la calidad de vida de la comunidad al aumentar los ingresos por la producción piscícola y la disponibilidad de agua potable para cubrir sus necesidades.  Con la mejora de la calidad de vida se quiere evitar el desplazamiento y disgregación de los indígenas hacia los centros poblados aumentando los cinturones marginales de pobreza en las ciudades.  Especialmente se quiere brindar mejores oportunidades a los jóvenes y niños de la comunidad para que estos permanezcan en ella, evitando así que continúe aumentando la edad promedio de los indígenas que habitan estas comunidades y en general de los productores agrícolas en las zonas rurales de nuestro país.</t>
  </si>
  <si>
    <t>La zona en la que está ubicada la comunidad indígena de Anacarco es considerada altamente seca en su superficie, pero con una disponibilidad de acuífero suficiente para desarrollar proyectos piscícolas, sin afectarlo.  Las condiciones climáticas favorecen el uso de energía solar y se puede complementar esta con energía eólica que permita tener un sistema hibrido que responda plenamente a las necesidades energéticas.  El riego mayor en la zona es de sequía, la cual se pretende mitigar con la extracción de agua subterránea.</t>
  </si>
  <si>
    <t xml:space="preserve">Con la implementación del sistema energético propuesto, se quiere mejorar no solo la productividad al aumentar la producción de peces, sino darle valor agregado al producto obtenido actualmente en la planta de fileteo y mejorar condiciones de almacenamiento, con lo cual se puede estabilizar precios.  Se busca también que la comunidad se apropie de la tecnología para garantizar la sostenibilidad técnica del proyectó. </t>
  </si>
  <si>
    <t>Los ingresos y sostenibilidad el proyecto se basan en la producción piscícola.  En la actualidad se cuenta con dos estanques de 2500 metros cuadrados cada uno donde se siembran 13 alevinos, los cuales se alimentan y teniendo en cuenta el rendimiento en peso, aproximadamente en 4 meses están cosechando con un peso de 500 gramos en promedio por pescado.  A los peces recolectados se les hace un tratamiento de desvicerado y se venden directamente a diferentes comercializadores locales ubicados especialmente en los Municipios cercanos de Natagaima (Tolima) y Aipe (Huila).  El agua para llenar el estanque y hacer reposición es extraída de un aljibe con una profundidad de 10 metros y es llevada mediante una conexión de tubería de pvc de 2 pulgadas hacia la cabecera de los estanques.  Sin embargo cuando la temperatura ambiente sube demasiado (37 – 42 °C) en horas del mediodía y días secos la cantidad de agua de reposición es insuficiente en el día  a pesar de que bombean continuo durante todo el día.  El mayor costo asociado a la producción piscícola es el de combustibles ya que utilizan bombas que utilizan como combustible diesel.  Además se presenta inestabilidad de precios, falta de valor agregado al producto obtenido y baja capacidad de almacenamiento, o cual hace que las utilidades finalmente se vean reducidas y tengan poca capacidad de aumentar la actividad productiva (inversión en más aljibes) o en mejorar condiciones de almacenamiento (cuarto frio).  El proyecto propone dotar de recursos económicos a la comunidad para tres frentes de mejoramiento como son: dotar de materiales para la construcción de dos aljibes más y reforzar el actual para asegurar la cantidad suficiente de agua. 2. Dotar para el aprovechamiento de energías alternativas en un sistema hibrido solar – eólico,  que permita reducir costos de combustibles y tener capacidad de extracción de agua para las necesidades no solo del estanque sino para mejorar el suministro general de agua potable a la misma comunidad, donde se tiene un servicio intermitente y que no asegura la potabilidad. 3. Planta de procesamiento de agua, pescado y cuarto frio.  Con esto se pretende que la comunidad pueda darle valor agregado al producto procesándolo en filetes que pueden ser almacenados en el cuarto frio y vendidos a mejor precio.   La universidad de Ibagué será la encargada de diseñar el sistema energético, la planta de potabilización de agua, el Tanque de almacenamiento, la planta de fileteo y el cuarto frio y la comunidad Indígena será la encargad de la mano de obra básica para el montaje. Luego la Universidad dará la capacitación necesaria para la operación y mantenimiento del sistema y continuara prestando la asistencia técnica necesaria para que el proyecto se lleve a cabo, asi como de hacer la evaluación económica-financiera-social del proyecto.</t>
  </si>
  <si>
    <t>Escasez de agua</t>
  </si>
  <si>
    <t>Implmentación de dos aljibes mas para tener la adecuada cantidad de agua y tener capacidad de almacenamiento de agua.</t>
  </si>
  <si>
    <t>Perdida del pescado por falta de almacenamiento</t>
  </si>
  <si>
    <t xml:space="preserve">Se construira un cuarto frio con capacidad de almacenar la prducción de pescado </t>
  </si>
  <si>
    <t>Falla en el sistema energetico</t>
  </si>
  <si>
    <t>Capacitación a la comunidd en la operación y mantenimeinto del sistea y asistencia técncia permanente</t>
  </si>
  <si>
    <t>Mal manejo de la piscicultura</t>
  </si>
  <si>
    <t>Capacitación continua y asistencia técnica en colaboración con instituciones gubernamentales (Cortolima)</t>
  </si>
  <si>
    <t>Falta de gobernabilidad en la comunidad</t>
  </si>
  <si>
    <t>La comunidad ha presentado unión y tiene un esquema organizacional que se ha respetado desde su fundación</t>
  </si>
  <si>
    <t>Tetra Tech</t>
  </si>
  <si>
    <t xml:space="preserve">Jose Eddy </t>
  </si>
  <si>
    <t>Torres</t>
  </si>
  <si>
    <t>Carrera 9 81A-26</t>
  </si>
  <si>
    <t>Bogotá</t>
  </si>
  <si>
    <t>Mauricio</t>
  </si>
  <si>
    <t>Hernandez</t>
  </si>
  <si>
    <t>Master</t>
  </si>
  <si>
    <t>mauricio.hernandez@unibague.edu.co</t>
  </si>
  <si>
    <t>Director del proyecto</t>
  </si>
  <si>
    <t>Directora Administrativo del prolyecto PERS-Tolima expeiencia 1 año, Director grupo de investigación GMAE inscrito en colciencias 5 años</t>
  </si>
  <si>
    <t>890704382-1</t>
  </si>
  <si>
    <t>No apica</t>
  </si>
  <si>
    <t>57 08 2709401</t>
  </si>
  <si>
    <t>Comunidd Indigena Anacarco</t>
  </si>
  <si>
    <t>Anacarco</t>
  </si>
  <si>
    <t>65788978-6</t>
  </si>
  <si>
    <t>No aplica</t>
  </si>
  <si>
    <t>Sandra Patricia</t>
  </si>
  <si>
    <t>Oyola Sanchez</t>
  </si>
  <si>
    <t>Vereda Balsillas Comunidad infigena Anacarco</t>
  </si>
  <si>
    <t>Natagaima - Tolima</t>
  </si>
  <si>
    <t>aripre21@hotmail.com</t>
  </si>
  <si>
    <t>No</t>
  </si>
  <si>
    <t>Proyecto de fomento de produccion piscicola para la generación de ingresos de 20 familias en el resguardo indigena Anacarco. Experiencia 5 años</t>
  </si>
  <si>
    <t>colombia@tetratech.com</t>
  </si>
  <si>
    <t>www.tetratech.com</t>
  </si>
  <si>
    <t>Empresa lider en el mercado desde 1966 a nivel multinacinal en consultoria en  proyectos de energias alternativas</t>
  </si>
  <si>
    <t>Tetra Tech inc sucursal Colombia</t>
  </si>
  <si>
    <t>Apoyo con energias renovables a la Comunidad Indigena de Anacarco y el Municipio de Natagaima, vereda pueblo nuevo.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</si>
</sst>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General_)"/>
    <numFmt numFmtId="165" formatCode="[$$-409]#,##0"/>
    <numFmt numFmtId="166" formatCode="[$$-409]#,##0_ ;[Red]\-[$$-409]#,##0\ "/>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
      <b/>
      <sz val="9"/>
      <color theme="1"/>
      <name val="Calibri"/>
      <family val="2"/>
      <scheme val="minor"/>
    </font>
    <font>
      <sz val="9"/>
      <color rgb="FFFF0000"/>
      <name val="Calibri"/>
      <family val="2"/>
      <scheme val="minor"/>
    </font>
    <font>
      <sz val="9"/>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4">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cellStyleXfs>
  <cellXfs count="163">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17"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8"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10" xfId="0" applyNumberFormat="1" applyFont="1" applyBorder="1" applyAlignment="1" applyProtection="1">
      <alignment horizontal="center" vertical="center" wrapText="1"/>
      <protection locked="0"/>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32" xfId="0" applyNumberFormat="1" applyFont="1" applyBorder="1" applyAlignment="1" applyProtection="1">
      <alignment horizontal="center" vertical="center" wrapText="1"/>
      <protection locked="0"/>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1" xfId="0" applyFill="1" applyBorder="1" applyAlignment="1" applyProtection="1">
      <alignment vertical="center" wrapText="1"/>
    </xf>
    <xf numFmtId="0" fontId="0" fillId="2" borderId="42" xfId="0" applyFill="1" applyBorder="1" applyProtection="1">
      <protection locked="0"/>
    </xf>
    <xf numFmtId="0" fontId="0" fillId="2" borderId="43"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6" xfId="0" applyFont="1" applyFill="1" applyBorder="1" applyAlignment="1" applyProtection="1">
      <alignment horizontal="left" vertical="center" wrapText="1"/>
      <protection locked="0"/>
    </xf>
    <xf numFmtId="0" fontId="7" fillId="0" borderId="34" xfId="0" applyFont="1" applyFill="1" applyBorder="1" applyAlignment="1" applyProtection="1">
      <alignment horizontal="left" vertical="center" wrapText="1"/>
      <protection locked="0"/>
    </xf>
    <xf numFmtId="0" fontId="0" fillId="0" borderId="20" xfId="0" applyFont="1" applyFill="1" applyBorder="1" applyAlignment="1" applyProtection="1">
      <alignment horizontal="left"/>
      <protection locked="0"/>
    </xf>
    <xf numFmtId="0" fontId="7" fillId="0" borderId="39"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13" fillId="2" borderId="1" xfId="3" applyFill="1"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4" borderId="0" xfId="0" applyFill="1" applyAlignment="1" applyProtection="1">
      <alignment horizontal="left" vertical="center" wrapText="1"/>
    </xf>
    <xf numFmtId="14" fontId="0" fillId="2" borderId="1" xfId="0" applyNumberFormat="1" applyFill="1" applyBorder="1" applyAlignment="1" applyProtection="1">
      <alignment horizontal="left" vertical="center" wrapText="1"/>
      <protection locked="0"/>
    </xf>
    <xf numFmtId="0" fontId="0" fillId="2" borderId="1" xfId="0" quotePrefix="1" applyNumberFormat="1" applyFill="1" applyBorder="1" applyAlignment="1" applyProtection="1">
      <alignment horizontal="left" vertical="center" wrapText="1"/>
      <protection locked="0"/>
    </xf>
    <xf numFmtId="0" fontId="0" fillId="2" borderId="1" xfId="0" applyNumberFormat="1" applyFill="1" applyBorder="1" applyAlignment="1" applyProtection="1">
      <alignment horizontal="left" vertical="center" wrapText="1"/>
      <protection locked="0"/>
    </xf>
    <xf numFmtId="0" fontId="0" fillId="2" borderId="6" xfId="0" applyNumberFormat="1" applyFill="1" applyBorder="1" applyAlignment="1" applyProtection="1">
      <alignment horizontal="left" vertical="center" wrapText="1"/>
      <protection locked="0"/>
    </xf>
    <xf numFmtId="0" fontId="21" fillId="5" borderId="5" xfId="0" applyFont="1" applyFill="1" applyBorder="1" applyAlignment="1" applyProtection="1">
      <alignment horizontal="left" vertical="center" wrapText="1"/>
    </xf>
    <xf numFmtId="0" fontId="23" fillId="5" borderId="1" xfId="0" applyFont="1" applyFill="1" applyBorder="1" applyAlignment="1" applyProtection="1">
      <alignment horizontal="left" vertical="center" wrapText="1"/>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2" fillId="4" borderId="0" xfId="0" applyFont="1" applyFill="1" applyAlignment="1" applyProtection="1">
      <alignment horizontal="center" vertical="center" wrapText="1"/>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7"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2" fillId="3" borderId="46" xfId="0" applyFont="1" applyFill="1" applyBorder="1" applyAlignment="1" applyProtection="1">
      <alignment horizontal="left" vertical="center" wrapText="1"/>
    </xf>
    <xf numFmtId="0" fontId="0" fillId="0" borderId="35" xfId="0" applyFont="1"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6" fillId="9" borderId="33" xfId="0" applyFont="1" applyFill="1" applyBorder="1" applyAlignment="1" applyProtection="1">
      <alignment horizontal="center" vertical="center" wrapText="1"/>
    </xf>
    <xf numFmtId="0" fontId="6" fillId="9" borderId="40" xfId="0" applyFont="1" applyFill="1" applyBorder="1" applyAlignment="1" applyProtection="1">
      <alignment horizontal="center" vertical="center" wrapText="1"/>
    </xf>
    <xf numFmtId="0" fontId="6" fillId="7" borderId="37" xfId="0" applyFont="1" applyFill="1" applyBorder="1" applyAlignment="1" applyProtection="1">
      <alignment horizontal="center" vertical="center" wrapText="1"/>
    </xf>
    <xf numFmtId="0" fontId="6" fillId="7" borderId="35"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cellXfs>
  <cellStyles count="4">
    <cellStyle name="Hipervínculo" xfId="3" builtinId="8"/>
    <cellStyle name="Normal" xfId="0" builtinId="0"/>
    <cellStyle name="Normal 2" xfId="1"/>
    <cellStyle name="Porcentaje"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uricio.hernandez@unibague.edu.co" TargetMode="External"/><Relationship Id="rId7" Type="http://schemas.openxmlformats.org/officeDocument/2006/relationships/printerSettings" Target="../printerSettings/printerSettings1.bin"/><Relationship Id="rId2" Type="http://schemas.openxmlformats.org/officeDocument/2006/relationships/hyperlink" Target="http://www.unibague.edu.co/" TargetMode="External"/><Relationship Id="rId1" Type="http://schemas.openxmlformats.org/officeDocument/2006/relationships/hyperlink" Target="mailto:alfonso.reyes@unibague.edu.co" TargetMode="External"/><Relationship Id="rId6" Type="http://schemas.openxmlformats.org/officeDocument/2006/relationships/hyperlink" Target="http://www.tetratech.com/" TargetMode="External"/><Relationship Id="rId5" Type="http://schemas.openxmlformats.org/officeDocument/2006/relationships/hyperlink" Target="mailto:colombia@tetratech.com" TargetMode="External"/><Relationship Id="rId4" Type="http://schemas.openxmlformats.org/officeDocument/2006/relationships/hyperlink" Target="mailto:aripre21@hot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J428"/>
  <sheetViews>
    <sheetView tabSelected="1" zoomScale="70" zoomScaleNormal="70" zoomScaleSheetLayoutView="120" workbookViewId="0">
      <selection activeCell="C16" sqref="C16:F16"/>
    </sheetView>
  </sheetViews>
  <sheetFormatPr baseColWidth="10" defaultColWidth="30.7109375" defaultRowHeight="15" x14ac:dyDescent="0.2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x14ac:dyDescent="0.25"/>
    <row r="2" spans="2:8" s="8" customFormat="1" ht="48" customHeight="1" x14ac:dyDescent="0.25">
      <c r="B2" s="121" t="s">
        <v>52</v>
      </c>
      <c r="C2" s="121"/>
      <c r="D2" s="121"/>
      <c r="E2" s="121"/>
      <c r="F2" s="121"/>
    </row>
    <row r="3" spans="2:8" s="8" customFormat="1" ht="5.25" customHeight="1" x14ac:dyDescent="0.25"/>
    <row r="4" spans="2:8" s="8" customFormat="1" ht="48.75" customHeight="1" x14ac:dyDescent="0.25">
      <c r="B4" s="109" t="s">
        <v>94</v>
      </c>
      <c r="C4" s="109"/>
      <c r="D4" s="109"/>
      <c r="E4" s="109"/>
      <c r="F4" s="109"/>
    </row>
    <row r="5" spans="2:8" s="8" customFormat="1" ht="5.25" customHeight="1" thickBot="1" x14ac:dyDescent="0.3"/>
    <row r="6" spans="2:8" s="8" customFormat="1" x14ac:dyDescent="0.25">
      <c r="B6" s="116" t="s">
        <v>33</v>
      </c>
      <c r="C6" s="117"/>
      <c r="D6" s="117"/>
      <c r="E6" s="117"/>
      <c r="F6" s="118"/>
    </row>
    <row r="7" spans="2:8" s="8" customFormat="1" ht="36" customHeight="1" x14ac:dyDescent="0.25">
      <c r="B7" s="7" t="s">
        <v>56</v>
      </c>
      <c r="C7" s="111" t="s">
        <v>102</v>
      </c>
      <c r="D7" s="112"/>
      <c r="E7" s="112"/>
      <c r="F7" s="113"/>
      <c r="H7" s="13"/>
    </row>
    <row r="8" spans="2:8" s="8" customFormat="1" ht="34.5" customHeight="1" x14ac:dyDescent="0.25">
      <c r="B8" s="114" t="s">
        <v>103</v>
      </c>
      <c r="C8" s="115"/>
      <c r="D8" s="115"/>
      <c r="E8" s="115"/>
      <c r="F8" s="21">
        <v>12</v>
      </c>
    </row>
    <row r="9" spans="2:8" s="8" customFormat="1" ht="25.5" customHeight="1" x14ac:dyDescent="0.25">
      <c r="B9" s="114" t="s">
        <v>104</v>
      </c>
      <c r="C9" s="115"/>
      <c r="D9" s="115"/>
      <c r="E9" s="115"/>
      <c r="F9" s="86">
        <f>'FINANCIAMIENTO PROYECTO'!D20</f>
        <v>210000</v>
      </c>
      <c r="H9" s="8" t="s">
        <v>72</v>
      </c>
    </row>
    <row r="10" spans="2:8" s="8" customFormat="1" ht="24" customHeight="1" x14ac:dyDescent="0.25">
      <c r="B10" s="114" t="s">
        <v>105</v>
      </c>
      <c r="C10" s="115"/>
      <c r="D10" s="115"/>
      <c r="E10" s="115"/>
      <c r="F10" s="86">
        <f>'FINANCIAMIENTO PROYECTO'!E20</f>
        <v>105000</v>
      </c>
      <c r="H10" s="8" t="s">
        <v>72</v>
      </c>
    </row>
    <row r="11" spans="2:8" s="8" customFormat="1" ht="24" customHeight="1" x14ac:dyDescent="0.25">
      <c r="B11" s="114" t="s">
        <v>106</v>
      </c>
      <c r="C11" s="115"/>
      <c r="D11" s="115"/>
      <c r="E11" s="115"/>
      <c r="F11" s="86">
        <f>'FINANCIAMIENTO PROYECTO'!J20+'FINANCIAMIENTO PROYECTO'!K20</f>
        <v>105000</v>
      </c>
      <c r="H11" s="8" t="s">
        <v>72</v>
      </c>
    </row>
    <row r="12" spans="2:8" ht="21.75" customHeight="1" x14ac:dyDescent="0.25">
      <c r="B12" s="114" t="s">
        <v>107</v>
      </c>
      <c r="C12" s="115"/>
      <c r="D12" s="115"/>
      <c r="E12" s="115"/>
      <c r="F12" s="20" t="s">
        <v>109</v>
      </c>
    </row>
    <row r="13" spans="2:8" ht="23.25" customHeight="1" x14ac:dyDescent="0.25">
      <c r="B13" s="114" t="s">
        <v>108</v>
      </c>
      <c r="C13" s="115"/>
      <c r="D13" s="115"/>
      <c r="E13" s="115"/>
      <c r="F13" s="21" t="s">
        <v>127</v>
      </c>
    </row>
    <row r="14" spans="2:8" ht="90.75" customHeight="1" x14ac:dyDescent="0.25">
      <c r="B14" s="62" t="s">
        <v>81</v>
      </c>
      <c r="C14" s="93" t="s">
        <v>128</v>
      </c>
      <c r="D14" s="93"/>
      <c r="E14" s="93"/>
      <c r="F14" s="94"/>
    </row>
    <row r="15" spans="2:8" ht="80.25" customHeight="1" x14ac:dyDescent="0.25">
      <c r="B15" s="44" t="s">
        <v>75</v>
      </c>
      <c r="C15" s="93" t="s">
        <v>199</v>
      </c>
      <c r="D15" s="93"/>
      <c r="E15" s="93"/>
      <c r="F15" s="94"/>
    </row>
    <row r="16" spans="2:8" ht="80.25" customHeight="1" thickBot="1" x14ac:dyDescent="0.3">
      <c r="B16" s="12" t="s">
        <v>86</v>
      </c>
      <c r="C16" s="119"/>
      <c r="D16" s="119"/>
      <c r="E16" s="119"/>
      <c r="F16" s="120"/>
    </row>
    <row r="17" spans="2:5" s="8" customFormat="1" ht="8.25" customHeight="1" thickBot="1" x14ac:dyDescent="0.3"/>
    <row r="18" spans="2:5" ht="20.25" customHeight="1" thickBot="1" x14ac:dyDescent="0.3">
      <c r="B18" s="122" t="s">
        <v>76</v>
      </c>
      <c r="C18" s="123"/>
      <c r="D18" s="123"/>
      <c r="E18" s="124"/>
    </row>
    <row r="19" spans="2:5" x14ac:dyDescent="0.25">
      <c r="B19" s="14" t="s">
        <v>14</v>
      </c>
      <c r="C19" s="104" t="s">
        <v>175</v>
      </c>
      <c r="D19" s="104"/>
      <c r="E19" s="105"/>
    </row>
    <row r="20" spans="2:5" x14ac:dyDescent="0.25">
      <c r="B20" s="10" t="s">
        <v>15</v>
      </c>
      <c r="C20" s="93" t="s">
        <v>176</v>
      </c>
      <c r="D20" s="93"/>
      <c r="E20" s="94"/>
    </row>
    <row r="21" spans="2:5" ht="16.5" customHeight="1" x14ac:dyDescent="0.25">
      <c r="B21" s="7" t="s">
        <v>21</v>
      </c>
      <c r="C21" s="93">
        <v>79313499</v>
      </c>
      <c r="D21" s="93"/>
      <c r="E21" s="94"/>
    </row>
    <row r="22" spans="2:5" x14ac:dyDescent="0.25">
      <c r="B22" s="10" t="s">
        <v>16</v>
      </c>
      <c r="C22" s="93" t="s">
        <v>177</v>
      </c>
      <c r="D22" s="93"/>
      <c r="E22" s="94"/>
    </row>
    <row r="23" spans="2:5" x14ac:dyDescent="0.25">
      <c r="B23" s="10" t="s">
        <v>17</v>
      </c>
      <c r="C23" s="93" t="s">
        <v>129</v>
      </c>
      <c r="D23" s="93"/>
      <c r="E23" s="94"/>
    </row>
    <row r="24" spans="2:5" x14ac:dyDescent="0.25">
      <c r="B24" s="10" t="s">
        <v>3</v>
      </c>
      <c r="C24" s="93" t="s">
        <v>130</v>
      </c>
      <c r="D24" s="93"/>
      <c r="E24" s="94"/>
    </row>
    <row r="25" spans="2:5" x14ac:dyDescent="0.25">
      <c r="B25" s="10" t="s">
        <v>18</v>
      </c>
      <c r="C25" s="93" t="s">
        <v>131</v>
      </c>
      <c r="D25" s="93"/>
      <c r="E25" s="94"/>
    </row>
    <row r="26" spans="2:5" x14ac:dyDescent="0.25">
      <c r="B26" s="10" t="s">
        <v>4</v>
      </c>
      <c r="C26" s="93" t="s">
        <v>109</v>
      </c>
      <c r="D26" s="93"/>
      <c r="E26" s="94"/>
    </row>
    <row r="27" spans="2:5" x14ac:dyDescent="0.25">
      <c r="B27" s="10" t="s">
        <v>19</v>
      </c>
      <c r="C27" s="93" t="s">
        <v>132</v>
      </c>
      <c r="D27" s="93"/>
      <c r="E27" s="94"/>
    </row>
    <row r="28" spans="2:5" x14ac:dyDescent="0.25">
      <c r="B28" s="10" t="s">
        <v>20</v>
      </c>
      <c r="C28" s="92" t="s">
        <v>178</v>
      </c>
      <c r="D28" s="93"/>
      <c r="E28" s="94"/>
    </row>
    <row r="29" spans="2:5" ht="30" x14ac:dyDescent="0.25">
      <c r="B29" s="18" t="s">
        <v>40</v>
      </c>
      <c r="C29" s="93" t="s">
        <v>179</v>
      </c>
      <c r="D29" s="93"/>
      <c r="E29" s="94"/>
    </row>
    <row r="30" spans="2:5" x14ac:dyDescent="0.25">
      <c r="B30" s="10" t="s">
        <v>41</v>
      </c>
      <c r="C30" s="93" t="s">
        <v>133</v>
      </c>
      <c r="D30" s="93"/>
      <c r="E30" s="94"/>
    </row>
    <row r="31" spans="2:5" ht="60.75" thickBot="1" x14ac:dyDescent="0.3">
      <c r="B31" s="18" t="s">
        <v>44</v>
      </c>
      <c r="C31" s="119" t="s">
        <v>180</v>
      </c>
      <c r="D31" s="119"/>
      <c r="E31" s="120"/>
    </row>
    <row r="32" spans="2:5" s="8" customFormat="1" ht="9.75" customHeight="1" thickBot="1" x14ac:dyDescent="0.3"/>
    <row r="33" spans="2:5" s="8" customFormat="1" ht="16.5" customHeight="1" thickBot="1" x14ac:dyDescent="0.3">
      <c r="B33" s="122" t="s">
        <v>77</v>
      </c>
      <c r="C33" s="123"/>
      <c r="D33" s="123"/>
      <c r="E33" s="124"/>
    </row>
    <row r="34" spans="2:5" s="8" customFormat="1" ht="27" customHeight="1" x14ac:dyDescent="0.25">
      <c r="B34" s="6" t="s">
        <v>23</v>
      </c>
      <c r="C34" s="104" t="s">
        <v>134</v>
      </c>
      <c r="D34" s="104"/>
      <c r="E34" s="105"/>
    </row>
    <row r="35" spans="2:5" s="8" customFormat="1" ht="16.5" customHeight="1" x14ac:dyDescent="0.25">
      <c r="B35" s="7" t="s">
        <v>24</v>
      </c>
      <c r="C35" s="93" t="s">
        <v>135</v>
      </c>
      <c r="D35" s="93"/>
      <c r="E35" s="94"/>
    </row>
    <row r="36" spans="2:5" s="8" customFormat="1" ht="16.5" customHeight="1" x14ac:dyDescent="0.25">
      <c r="B36" s="7" t="s">
        <v>22</v>
      </c>
      <c r="C36" s="93" t="s">
        <v>181</v>
      </c>
      <c r="D36" s="93"/>
      <c r="E36" s="94"/>
    </row>
    <row r="37" spans="2:5" s="8" customFormat="1" ht="16.5" customHeight="1" x14ac:dyDescent="0.25">
      <c r="B37" s="7" t="s">
        <v>0</v>
      </c>
      <c r="C37" s="93" t="s">
        <v>182</v>
      </c>
      <c r="D37" s="93"/>
      <c r="E37" s="94"/>
    </row>
    <row r="38" spans="2:5" s="8" customFormat="1" ht="16.5" customHeight="1" x14ac:dyDescent="0.25">
      <c r="B38" s="7" t="s">
        <v>1</v>
      </c>
      <c r="C38" s="110">
        <v>29460</v>
      </c>
      <c r="D38" s="93"/>
      <c r="E38" s="94"/>
    </row>
    <row r="39" spans="2:5" s="8" customFormat="1" ht="16.5" customHeight="1" x14ac:dyDescent="0.25">
      <c r="B39" s="7" t="s">
        <v>26</v>
      </c>
      <c r="C39" s="93" t="s">
        <v>136</v>
      </c>
      <c r="D39" s="93"/>
      <c r="E39" s="94"/>
    </row>
    <row r="40" spans="2:5" s="8" customFormat="1" ht="16.5" customHeight="1" x14ac:dyDescent="0.25">
      <c r="B40" s="7" t="s">
        <v>25</v>
      </c>
      <c r="C40" s="93" t="s">
        <v>137</v>
      </c>
      <c r="D40" s="93"/>
      <c r="E40" s="94"/>
    </row>
    <row r="41" spans="2:5" s="8" customFormat="1" ht="16.5" customHeight="1" x14ac:dyDescent="0.25">
      <c r="B41" s="7" t="s">
        <v>21</v>
      </c>
      <c r="C41" s="93">
        <v>2953976</v>
      </c>
      <c r="D41" s="93"/>
      <c r="E41" s="94"/>
    </row>
    <row r="42" spans="2:5" s="8" customFormat="1" ht="16.5" customHeight="1" x14ac:dyDescent="0.25">
      <c r="B42" s="10" t="s">
        <v>2</v>
      </c>
      <c r="C42" s="93" t="s">
        <v>138</v>
      </c>
      <c r="D42" s="93"/>
      <c r="E42" s="94"/>
    </row>
    <row r="43" spans="2:5" s="8" customFormat="1" ht="16.5" customHeight="1" x14ac:dyDescent="0.25">
      <c r="B43" s="7" t="s">
        <v>18</v>
      </c>
      <c r="C43" s="93" t="s">
        <v>131</v>
      </c>
      <c r="D43" s="93"/>
      <c r="E43" s="94"/>
    </row>
    <row r="44" spans="2:5" s="8" customFormat="1" ht="16.5" customHeight="1" x14ac:dyDescent="0.25">
      <c r="B44" s="7" t="s">
        <v>4</v>
      </c>
      <c r="C44" s="93" t="s">
        <v>109</v>
      </c>
      <c r="D44" s="93"/>
      <c r="E44" s="94"/>
    </row>
    <row r="45" spans="2:5" s="8" customFormat="1" ht="16.5" customHeight="1" x14ac:dyDescent="0.25">
      <c r="B45" s="10" t="s">
        <v>5</v>
      </c>
      <c r="C45" s="93" t="s">
        <v>132</v>
      </c>
      <c r="D45" s="93"/>
      <c r="E45" s="94"/>
    </row>
    <row r="46" spans="2:5" s="8" customFormat="1" ht="16.5" customHeight="1" x14ac:dyDescent="0.25">
      <c r="B46" s="10" t="s">
        <v>6</v>
      </c>
      <c r="C46" s="92" t="s">
        <v>139</v>
      </c>
      <c r="D46" s="93"/>
      <c r="E46" s="94"/>
    </row>
    <row r="47" spans="2:5" s="8" customFormat="1" ht="16.5" customHeight="1" x14ac:dyDescent="0.25">
      <c r="B47" s="7" t="s">
        <v>39</v>
      </c>
      <c r="C47" s="93" t="s">
        <v>183</v>
      </c>
      <c r="D47" s="93"/>
      <c r="E47" s="94"/>
    </row>
    <row r="48" spans="2:5" s="8" customFormat="1" ht="16.5" customHeight="1" x14ac:dyDescent="0.25">
      <c r="B48" s="7" t="s">
        <v>7</v>
      </c>
      <c r="C48" s="92" t="s">
        <v>140</v>
      </c>
      <c r="D48" s="93"/>
      <c r="E48" s="94"/>
    </row>
    <row r="49" spans="2:5" s="8" customFormat="1" ht="62.25" customHeight="1" x14ac:dyDescent="0.25">
      <c r="B49" s="7" t="s">
        <v>43</v>
      </c>
      <c r="C49" s="89" t="s">
        <v>141</v>
      </c>
      <c r="D49" s="90"/>
      <c r="E49" s="91"/>
    </row>
    <row r="50" spans="2:5" s="8" customFormat="1" ht="18.75" customHeight="1" x14ac:dyDescent="0.25">
      <c r="B50" s="7" t="s">
        <v>45</v>
      </c>
      <c r="C50" s="89" t="s">
        <v>142</v>
      </c>
      <c r="D50" s="90"/>
      <c r="E50" s="91"/>
    </row>
    <row r="51" spans="2:5" s="8" customFormat="1" ht="61.5" customHeight="1" x14ac:dyDescent="0.25">
      <c r="B51" s="7" t="s">
        <v>93</v>
      </c>
      <c r="C51" s="106" t="s">
        <v>143</v>
      </c>
      <c r="D51" s="107"/>
      <c r="E51" s="108"/>
    </row>
    <row r="52" spans="2:5" s="8" customFormat="1" ht="16.5" customHeight="1" x14ac:dyDescent="0.25">
      <c r="B52" s="95" t="s">
        <v>28</v>
      </c>
      <c r="C52" s="96"/>
      <c r="D52" s="96"/>
      <c r="E52" s="97"/>
    </row>
    <row r="53" spans="2:5" s="8" customFormat="1" ht="16.5" customHeight="1" x14ac:dyDescent="0.25">
      <c r="B53" s="7" t="s">
        <v>34</v>
      </c>
      <c r="C53" s="1"/>
      <c r="D53" s="11" t="s">
        <v>27</v>
      </c>
      <c r="E53" s="2" t="s">
        <v>144</v>
      </c>
    </row>
    <row r="54" spans="2:5" s="8" customFormat="1" ht="16.5" customHeight="1" x14ac:dyDescent="0.25">
      <c r="B54" s="95" t="s">
        <v>29</v>
      </c>
      <c r="C54" s="96"/>
      <c r="D54" s="96"/>
      <c r="E54" s="97"/>
    </row>
    <row r="55" spans="2:5" s="8" customFormat="1" ht="16.5" customHeight="1" x14ac:dyDescent="0.25">
      <c r="B55" s="7" t="s">
        <v>8</v>
      </c>
      <c r="C55" s="3"/>
      <c r="D55" s="11" t="s">
        <v>30</v>
      </c>
      <c r="E55" s="2"/>
    </row>
    <row r="56" spans="2:5" s="8" customFormat="1" ht="16.5" customHeight="1" x14ac:dyDescent="0.25">
      <c r="B56" s="7" t="s">
        <v>10</v>
      </c>
      <c r="C56" s="3" t="s">
        <v>144</v>
      </c>
      <c r="D56" s="11" t="s">
        <v>11</v>
      </c>
      <c r="E56" s="2"/>
    </row>
    <row r="57" spans="2:5" s="8" customFormat="1" ht="16.5" customHeight="1" x14ac:dyDescent="0.25">
      <c r="B57" s="7" t="s">
        <v>31</v>
      </c>
      <c r="C57" s="3"/>
      <c r="D57" s="11" t="s">
        <v>58</v>
      </c>
      <c r="E57" s="2"/>
    </row>
    <row r="58" spans="2:5" s="8" customFormat="1" ht="16.5" customHeight="1" x14ac:dyDescent="0.25">
      <c r="B58" s="7" t="s">
        <v>57</v>
      </c>
      <c r="C58" s="4"/>
      <c r="D58" s="11" t="s">
        <v>12</v>
      </c>
      <c r="E58" s="5"/>
    </row>
    <row r="59" spans="2:5" s="8" customFormat="1" ht="16.5" customHeight="1" thickBot="1" x14ac:dyDescent="0.3">
      <c r="B59" s="12" t="s">
        <v>13</v>
      </c>
      <c r="C59" s="98"/>
      <c r="D59" s="99"/>
      <c r="E59" s="100"/>
    </row>
    <row r="60" spans="2:5" s="8" customFormat="1" ht="9.75" customHeight="1" thickBot="1" x14ac:dyDescent="0.3"/>
    <row r="61" spans="2:5" s="8" customFormat="1" ht="15.75" customHeight="1" thickBot="1" x14ac:dyDescent="0.3">
      <c r="B61" s="122" t="s">
        <v>78</v>
      </c>
      <c r="C61" s="123"/>
      <c r="D61" s="123"/>
      <c r="E61" s="124"/>
    </row>
    <row r="62" spans="2:5" s="8" customFormat="1" ht="27" customHeight="1" x14ac:dyDescent="0.25">
      <c r="B62" s="6" t="s">
        <v>23</v>
      </c>
      <c r="C62" s="104" t="s">
        <v>198</v>
      </c>
      <c r="D62" s="104"/>
      <c r="E62" s="105"/>
    </row>
    <row r="63" spans="2:5" s="8" customFormat="1" ht="16.5" customHeight="1" x14ac:dyDescent="0.25">
      <c r="B63" s="7" t="s">
        <v>24</v>
      </c>
      <c r="C63" s="93" t="s">
        <v>170</v>
      </c>
      <c r="D63" s="93"/>
      <c r="E63" s="94"/>
    </row>
    <row r="64" spans="2:5" s="8" customFormat="1" ht="16.5" customHeight="1" x14ac:dyDescent="0.25">
      <c r="B64" s="7" t="s">
        <v>22</v>
      </c>
      <c r="C64" s="93"/>
      <c r="D64" s="93"/>
      <c r="E64" s="94"/>
    </row>
    <row r="65" spans="2:5" s="8" customFormat="1" ht="16.5" customHeight="1" x14ac:dyDescent="0.25">
      <c r="B65" s="7" t="s">
        <v>0</v>
      </c>
      <c r="C65" s="93"/>
      <c r="D65" s="93"/>
      <c r="E65" s="94"/>
    </row>
    <row r="66" spans="2:5" s="8" customFormat="1" ht="16.5" customHeight="1" x14ac:dyDescent="0.25">
      <c r="B66" s="7" t="s">
        <v>1</v>
      </c>
      <c r="C66" s="110">
        <v>24117</v>
      </c>
      <c r="D66" s="93"/>
      <c r="E66" s="94"/>
    </row>
    <row r="67" spans="2:5" s="8" customFormat="1" ht="16.5" customHeight="1" x14ac:dyDescent="0.25">
      <c r="B67" s="7" t="s">
        <v>26</v>
      </c>
      <c r="C67" s="93" t="s">
        <v>171</v>
      </c>
      <c r="D67" s="93"/>
      <c r="E67" s="94"/>
    </row>
    <row r="68" spans="2:5" s="8" customFormat="1" ht="16.5" customHeight="1" x14ac:dyDescent="0.25">
      <c r="B68" s="7" t="s">
        <v>25</v>
      </c>
      <c r="C68" s="93" t="s">
        <v>172</v>
      </c>
      <c r="D68" s="93"/>
      <c r="E68" s="94"/>
    </row>
    <row r="69" spans="2:5" s="8" customFormat="1" ht="16.5" customHeight="1" x14ac:dyDescent="0.25">
      <c r="B69" s="7" t="s">
        <v>21</v>
      </c>
      <c r="C69" s="93">
        <v>70032885</v>
      </c>
      <c r="D69" s="93"/>
      <c r="E69" s="94"/>
    </row>
    <row r="70" spans="2:5" s="8" customFormat="1" ht="16.5" customHeight="1" x14ac:dyDescent="0.25">
      <c r="B70" s="10" t="s">
        <v>2</v>
      </c>
      <c r="C70" s="93" t="s">
        <v>173</v>
      </c>
      <c r="D70" s="93"/>
      <c r="E70" s="94"/>
    </row>
    <row r="71" spans="2:5" s="8" customFormat="1" ht="16.5" customHeight="1" x14ac:dyDescent="0.25">
      <c r="B71" s="7" t="s">
        <v>18</v>
      </c>
      <c r="C71" s="93" t="s">
        <v>174</v>
      </c>
      <c r="D71" s="93"/>
      <c r="E71" s="94"/>
    </row>
    <row r="72" spans="2:5" s="8" customFormat="1" ht="16.5" customHeight="1" x14ac:dyDescent="0.25">
      <c r="B72" s="7" t="s">
        <v>4</v>
      </c>
      <c r="C72" s="93" t="s">
        <v>109</v>
      </c>
      <c r="D72" s="93"/>
      <c r="E72" s="94"/>
    </row>
    <row r="73" spans="2:5" s="8" customFormat="1" ht="16.5" customHeight="1" x14ac:dyDescent="0.25">
      <c r="B73" s="10" t="s">
        <v>5</v>
      </c>
      <c r="C73" s="93">
        <v>3208536564</v>
      </c>
      <c r="D73" s="93"/>
      <c r="E73" s="94"/>
    </row>
    <row r="74" spans="2:5" s="8" customFormat="1" ht="16.5" customHeight="1" x14ac:dyDescent="0.25">
      <c r="B74" s="10" t="s">
        <v>6</v>
      </c>
      <c r="C74" s="92" t="s">
        <v>195</v>
      </c>
      <c r="D74" s="93"/>
      <c r="E74" s="94"/>
    </row>
    <row r="75" spans="2:5" s="8" customFormat="1" ht="16.5" customHeight="1" x14ac:dyDescent="0.25">
      <c r="B75" s="7" t="s">
        <v>39</v>
      </c>
      <c r="C75" s="93"/>
      <c r="D75" s="93"/>
      <c r="E75" s="94"/>
    </row>
    <row r="76" spans="2:5" s="8" customFormat="1" ht="16.5" customHeight="1" x14ac:dyDescent="0.25">
      <c r="B76" s="7" t="s">
        <v>7</v>
      </c>
      <c r="C76" s="92" t="s">
        <v>196</v>
      </c>
      <c r="D76" s="93"/>
      <c r="E76" s="94"/>
    </row>
    <row r="77" spans="2:5" s="8" customFormat="1" ht="62.25" customHeight="1" x14ac:dyDescent="0.25">
      <c r="B77" s="7" t="s">
        <v>43</v>
      </c>
      <c r="C77" s="89" t="s">
        <v>197</v>
      </c>
      <c r="D77" s="90"/>
      <c r="E77" s="91"/>
    </row>
    <row r="78" spans="2:5" s="8" customFormat="1" ht="66" customHeight="1" x14ac:dyDescent="0.25">
      <c r="B78" s="7" t="s">
        <v>93</v>
      </c>
      <c r="C78" s="106" t="s">
        <v>143</v>
      </c>
      <c r="D78" s="107"/>
      <c r="E78" s="108"/>
    </row>
    <row r="79" spans="2:5" s="8" customFormat="1" ht="16.5" customHeight="1" x14ac:dyDescent="0.25">
      <c r="B79" s="95" t="s">
        <v>28</v>
      </c>
      <c r="C79" s="96"/>
      <c r="D79" s="96"/>
      <c r="E79" s="97"/>
    </row>
    <row r="80" spans="2:5" s="8" customFormat="1" ht="16.5" customHeight="1" x14ac:dyDescent="0.25">
      <c r="B80" s="7" t="s">
        <v>34</v>
      </c>
      <c r="C80" s="87"/>
      <c r="D80" s="11" t="s">
        <v>27</v>
      </c>
      <c r="E80" s="88"/>
    </row>
    <row r="81" spans="2:5" s="8" customFormat="1" ht="16.5" customHeight="1" x14ac:dyDescent="0.25">
      <c r="B81" s="95" t="s">
        <v>29</v>
      </c>
      <c r="C81" s="96"/>
      <c r="D81" s="96"/>
      <c r="E81" s="97"/>
    </row>
    <row r="82" spans="2:5" s="8" customFormat="1" ht="16.5" customHeight="1" x14ac:dyDescent="0.25">
      <c r="B82" s="7" t="s">
        <v>8</v>
      </c>
      <c r="C82" s="3" t="s">
        <v>144</v>
      </c>
      <c r="D82" s="11" t="s">
        <v>30</v>
      </c>
      <c r="E82" s="2"/>
    </row>
    <row r="83" spans="2:5" s="8" customFormat="1" ht="16.5" customHeight="1" x14ac:dyDescent="0.25">
      <c r="B83" s="7" t="s">
        <v>10</v>
      </c>
      <c r="C83" s="3"/>
      <c r="D83" s="11" t="s">
        <v>11</v>
      </c>
      <c r="E83" s="2"/>
    </row>
    <row r="84" spans="2:5" s="8" customFormat="1" ht="16.5" customHeight="1" x14ac:dyDescent="0.25">
      <c r="B84" s="7" t="s">
        <v>31</v>
      </c>
      <c r="C84" s="3"/>
      <c r="D84" s="11" t="s">
        <v>32</v>
      </c>
      <c r="E84" s="2"/>
    </row>
    <row r="85" spans="2:5" s="8" customFormat="1" ht="16.5" customHeight="1" x14ac:dyDescent="0.25">
      <c r="B85" s="7" t="s">
        <v>9</v>
      </c>
      <c r="C85" s="4"/>
      <c r="D85" s="11" t="s">
        <v>12</v>
      </c>
      <c r="E85" s="5"/>
    </row>
    <row r="86" spans="2:5" s="8" customFormat="1" ht="16.5" customHeight="1" x14ac:dyDescent="0.25">
      <c r="B86" s="45" t="s">
        <v>58</v>
      </c>
      <c r="C86" s="46"/>
      <c r="D86" s="11" t="s">
        <v>57</v>
      </c>
      <c r="E86" s="47"/>
    </row>
    <row r="87" spans="2:5" s="8" customFormat="1" ht="16.5" customHeight="1" thickBot="1" x14ac:dyDescent="0.3">
      <c r="B87" s="12" t="s">
        <v>13</v>
      </c>
      <c r="C87" s="98"/>
      <c r="D87" s="99"/>
      <c r="E87" s="100"/>
    </row>
    <row r="88" spans="2:5" s="8" customFormat="1" ht="16.5" customHeight="1" thickBot="1" x14ac:dyDescent="0.3"/>
    <row r="89" spans="2:5" s="8" customFormat="1" ht="15.75" thickBot="1" x14ac:dyDescent="0.3">
      <c r="B89" s="101" t="s">
        <v>79</v>
      </c>
      <c r="C89" s="102"/>
      <c r="D89" s="102"/>
      <c r="E89" s="103"/>
    </row>
    <row r="90" spans="2:5" s="8" customFormat="1" ht="27" customHeight="1" x14ac:dyDescent="0.25">
      <c r="B90" s="6" t="s">
        <v>23</v>
      </c>
      <c r="C90" s="104" t="s">
        <v>184</v>
      </c>
      <c r="D90" s="104"/>
      <c r="E90" s="105"/>
    </row>
    <row r="91" spans="2:5" s="8" customFormat="1" ht="16.5" customHeight="1" x14ac:dyDescent="0.25">
      <c r="B91" s="7" t="s">
        <v>24</v>
      </c>
      <c r="C91" s="93" t="s">
        <v>185</v>
      </c>
      <c r="D91" s="93"/>
      <c r="E91" s="94"/>
    </row>
    <row r="92" spans="2:5" s="8" customFormat="1" ht="16.5" customHeight="1" x14ac:dyDescent="0.25">
      <c r="B92" s="7" t="s">
        <v>22</v>
      </c>
      <c r="C92" s="93" t="s">
        <v>186</v>
      </c>
      <c r="D92" s="93"/>
      <c r="E92" s="94"/>
    </row>
    <row r="93" spans="2:5" s="8" customFormat="1" ht="16.5" customHeight="1" x14ac:dyDescent="0.25">
      <c r="B93" s="7" t="s">
        <v>0</v>
      </c>
      <c r="C93" s="93" t="s">
        <v>187</v>
      </c>
      <c r="D93" s="93"/>
      <c r="E93" s="94"/>
    </row>
    <row r="94" spans="2:5" s="8" customFormat="1" ht="16.5" customHeight="1" x14ac:dyDescent="0.25">
      <c r="B94" s="7" t="s">
        <v>1</v>
      </c>
      <c r="C94" s="110">
        <v>34752</v>
      </c>
      <c r="D94" s="93"/>
      <c r="E94" s="94"/>
    </row>
    <row r="95" spans="2:5" s="8" customFormat="1" ht="16.5" customHeight="1" x14ac:dyDescent="0.25">
      <c r="B95" s="7" t="s">
        <v>26</v>
      </c>
      <c r="C95" s="93" t="s">
        <v>188</v>
      </c>
      <c r="D95" s="93"/>
      <c r="E95" s="94"/>
    </row>
    <row r="96" spans="2:5" s="8" customFormat="1" ht="16.5" customHeight="1" x14ac:dyDescent="0.25">
      <c r="B96" s="7" t="s">
        <v>25</v>
      </c>
      <c r="C96" s="93" t="s">
        <v>189</v>
      </c>
      <c r="D96" s="93"/>
      <c r="E96" s="94"/>
    </row>
    <row r="97" spans="2:5" s="8" customFormat="1" ht="16.5" customHeight="1" x14ac:dyDescent="0.25">
      <c r="B97" s="7" t="s">
        <v>21</v>
      </c>
      <c r="C97" s="93">
        <v>65788978</v>
      </c>
      <c r="D97" s="93"/>
      <c r="E97" s="94"/>
    </row>
    <row r="98" spans="2:5" s="8" customFormat="1" ht="16.5" customHeight="1" x14ac:dyDescent="0.25">
      <c r="B98" s="10" t="s">
        <v>2</v>
      </c>
      <c r="C98" s="93" t="s">
        <v>190</v>
      </c>
      <c r="D98" s="93"/>
      <c r="E98" s="94"/>
    </row>
    <row r="99" spans="2:5" s="8" customFormat="1" ht="16.5" customHeight="1" x14ac:dyDescent="0.25">
      <c r="B99" s="7" t="s">
        <v>18</v>
      </c>
      <c r="C99" s="93" t="s">
        <v>191</v>
      </c>
      <c r="D99" s="93"/>
      <c r="E99" s="94"/>
    </row>
    <row r="100" spans="2:5" s="8" customFormat="1" ht="16.5" customHeight="1" x14ac:dyDescent="0.25">
      <c r="B100" s="7" t="s">
        <v>4</v>
      </c>
      <c r="C100" s="93" t="s">
        <v>109</v>
      </c>
      <c r="D100" s="93"/>
      <c r="E100" s="94"/>
    </row>
    <row r="101" spans="2:5" s="8" customFormat="1" ht="16.5" customHeight="1" x14ac:dyDescent="0.25">
      <c r="B101" s="10" t="s">
        <v>5</v>
      </c>
      <c r="C101" s="93">
        <v>31348112289</v>
      </c>
      <c r="D101" s="93"/>
      <c r="E101" s="94"/>
    </row>
    <row r="102" spans="2:5" s="8" customFormat="1" ht="16.5" customHeight="1" x14ac:dyDescent="0.25">
      <c r="B102" s="10" t="s">
        <v>6</v>
      </c>
      <c r="C102" s="92" t="s">
        <v>192</v>
      </c>
      <c r="D102" s="93"/>
      <c r="E102" s="94"/>
    </row>
    <row r="103" spans="2:5" s="8" customFormat="1" ht="16.5" customHeight="1" x14ac:dyDescent="0.25">
      <c r="B103" s="7" t="s">
        <v>39</v>
      </c>
      <c r="C103" s="93" t="s">
        <v>193</v>
      </c>
      <c r="D103" s="93"/>
      <c r="E103" s="94"/>
    </row>
    <row r="104" spans="2:5" s="8" customFormat="1" ht="16.5" customHeight="1" x14ac:dyDescent="0.25">
      <c r="B104" s="7" t="s">
        <v>7</v>
      </c>
      <c r="C104" s="93" t="s">
        <v>193</v>
      </c>
      <c r="D104" s="93"/>
      <c r="E104" s="94"/>
    </row>
    <row r="105" spans="2:5" s="8" customFormat="1" ht="62.25" customHeight="1" x14ac:dyDescent="0.25">
      <c r="B105" s="7" t="s">
        <v>43</v>
      </c>
      <c r="C105" s="89" t="s">
        <v>194</v>
      </c>
      <c r="D105" s="90"/>
      <c r="E105" s="91"/>
    </row>
    <row r="106" spans="2:5" s="8" customFormat="1" ht="66" customHeight="1" x14ac:dyDescent="0.25">
      <c r="B106" s="7" t="s">
        <v>93</v>
      </c>
      <c r="C106" s="106" t="s">
        <v>143</v>
      </c>
      <c r="D106" s="107"/>
      <c r="E106" s="108"/>
    </row>
    <row r="107" spans="2:5" s="8" customFormat="1" ht="16.5" customHeight="1" x14ac:dyDescent="0.25">
      <c r="B107" s="95" t="s">
        <v>28</v>
      </c>
      <c r="C107" s="96"/>
      <c r="D107" s="96"/>
      <c r="E107" s="97"/>
    </row>
    <row r="108" spans="2:5" s="8" customFormat="1" ht="16.5" customHeight="1" x14ac:dyDescent="0.25">
      <c r="B108" s="7" t="s">
        <v>34</v>
      </c>
      <c r="C108" s="1"/>
      <c r="D108" s="11" t="s">
        <v>27</v>
      </c>
      <c r="E108" s="2" t="s">
        <v>144</v>
      </c>
    </row>
    <row r="109" spans="2:5" s="8" customFormat="1" ht="16.5" customHeight="1" x14ac:dyDescent="0.25">
      <c r="B109" s="95" t="s">
        <v>29</v>
      </c>
      <c r="C109" s="96"/>
      <c r="D109" s="96"/>
      <c r="E109" s="97"/>
    </row>
    <row r="110" spans="2:5" s="8" customFormat="1" ht="16.5" customHeight="1" x14ac:dyDescent="0.25">
      <c r="B110" s="7" t="s">
        <v>8</v>
      </c>
      <c r="C110" s="3"/>
      <c r="D110" s="11" t="s">
        <v>30</v>
      </c>
      <c r="E110" s="2"/>
    </row>
    <row r="111" spans="2:5" s="8" customFormat="1" ht="16.5" customHeight="1" x14ac:dyDescent="0.25">
      <c r="B111" s="7" t="s">
        <v>10</v>
      </c>
      <c r="C111" s="3"/>
      <c r="D111" s="11" t="s">
        <v>11</v>
      </c>
      <c r="E111" s="2"/>
    </row>
    <row r="112" spans="2:5" s="8" customFormat="1" ht="16.5" customHeight="1" x14ac:dyDescent="0.25">
      <c r="B112" s="7" t="s">
        <v>31</v>
      </c>
      <c r="C112" s="3"/>
      <c r="D112" s="11" t="s">
        <v>32</v>
      </c>
      <c r="E112" s="2"/>
    </row>
    <row r="113" spans="2:5" s="8" customFormat="1" ht="16.5" customHeight="1" x14ac:dyDescent="0.25">
      <c r="B113" s="7" t="s">
        <v>9</v>
      </c>
      <c r="C113" s="4"/>
      <c r="D113" s="11" t="s">
        <v>12</v>
      </c>
      <c r="E113" s="5"/>
    </row>
    <row r="114" spans="2:5" s="8" customFormat="1" ht="16.5" customHeight="1" x14ac:dyDescent="0.25">
      <c r="B114" s="45" t="s">
        <v>58</v>
      </c>
      <c r="C114" s="46"/>
      <c r="D114" s="11" t="s">
        <v>57</v>
      </c>
      <c r="E114" s="47"/>
    </row>
    <row r="115" spans="2:5" s="8" customFormat="1" ht="16.5" customHeight="1" thickBot="1" x14ac:dyDescent="0.3">
      <c r="B115" s="12" t="s">
        <v>13</v>
      </c>
      <c r="C115" s="98" t="s">
        <v>184</v>
      </c>
      <c r="D115" s="99"/>
      <c r="E115" s="100"/>
    </row>
    <row r="116" spans="2:5" s="8" customFormat="1" ht="6" customHeight="1" thickBot="1" x14ac:dyDescent="0.3"/>
    <row r="117" spans="2:5" s="8" customFormat="1" ht="15.75" thickBot="1" x14ac:dyDescent="0.3">
      <c r="B117" s="101" t="s">
        <v>80</v>
      </c>
      <c r="C117" s="102"/>
      <c r="D117" s="102"/>
      <c r="E117" s="103"/>
    </row>
    <row r="118" spans="2:5" s="8" customFormat="1" ht="27" customHeight="1" x14ac:dyDescent="0.25">
      <c r="B118" s="6" t="s">
        <v>23</v>
      </c>
      <c r="C118" s="104"/>
      <c r="D118" s="104"/>
      <c r="E118" s="105"/>
    </row>
    <row r="119" spans="2:5" s="8" customFormat="1" ht="16.5" customHeight="1" x14ac:dyDescent="0.25">
      <c r="B119" s="7" t="s">
        <v>24</v>
      </c>
      <c r="C119" s="93"/>
      <c r="D119" s="93"/>
      <c r="E119" s="94"/>
    </row>
    <row r="120" spans="2:5" s="8" customFormat="1" ht="16.5" customHeight="1" x14ac:dyDescent="0.25">
      <c r="B120" s="7" t="s">
        <v>22</v>
      </c>
      <c r="C120" s="93"/>
      <c r="D120" s="93"/>
      <c r="E120" s="94"/>
    </row>
    <row r="121" spans="2:5" s="8" customFormat="1" ht="16.5" customHeight="1" x14ac:dyDescent="0.25">
      <c r="B121" s="7" t="s">
        <v>0</v>
      </c>
      <c r="C121" s="93"/>
      <c r="D121" s="93"/>
      <c r="E121" s="94"/>
    </row>
    <row r="122" spans="2:5" s="8" customFormat="1" ht="16.5" customHeight="1" x14ac:dyDescent="0.25">
      <c r="B122" s="7" t="s">
        <v>1</v>
      </c>
      <c r="C122" s="93"/>
      <c r="D122" s="93"/>
      <c r="E122" s="94"/>
    </row>
    <row r="123" spans="2:5" s="8" customFormat="1" ht="16.5" customHeight="1" x14ac:dyDescent="0.25">
      <c r="B123" s="7" t="s">
        <v>26</v>
      </c>
      <c r="C123" s="93"/>
      <c r="D123" s="93"/>
      <c r="E123" s="94"/>
    </row>
    <row r="124" spans="2:5" s="8" customFormat="1" ht="16.5" customHeight="1" x14ac:dyDescent="0.25">
      <c r="B124" s="7" t="s">
        <v>25</v>
      </c>
      <c r="C124" s="93"/>
      <c r="D124" s="93"/>
      <c r="E124" s="94"/>
    </row>
    <row r="125" spans="2:5" s="8" customFormat="1" ht="16.5" customHeight="1" x14ac:dyDescent="0.25">
      <c r="B125" s="7" t="s">
        <v>21</v>
      </c>
      <c r="C125" s="93"/>
      <c r="D125" s="93"/>
      <c r="E125" s="94"/>
    </row>
    <row r="126" spans="2:5" s="8" customFormat="1" ht="16.5" customHeight="1" x14ac:dyDescent="0.25">
      <c r="B126" s="10" t="s">
        <v>2</v>
      </c>
      <c r="C126" s="93"/>
      <c r="D126" s="93"/>
      <c r="E126" s="94"/>
    </row>
    <row r="127" spans="2:5" s="8" customFormat="1" ht="16.5" customHeight="1" x14ac:dyDescent="0.25">
      <c r="B127" s="7" t="s">
        <v>18</v>
      </c>
      <c r="C127" s="93"/>
      <c r="D127" s="93"/>
      <c r="E127" s="94"/>
    </row>
    <row r="128" spans="2:5" s="8" customFormat="1" ht="16.5" customHeight="1" x14ac:dyDescent="0.25">
      <c r="B128" s="7" t="s">
        <v>4</v>
      </c>
      <c r="C128" s="93"/>
      <c r="D128" s="93"/>
      <c r="E128" s="94"/>
    </row>
    <row r="129" spans="2:5" s="8" customFormat="1" ht="16.5" customHeight="1" x14ac:dyDescent="0.25">
      <c r="B129" s="10" t="s">
        <v>5</v>
      </c>
      <c r="C129" s="93"/>
      <c r="D129" s="93"/>
      <c r="E129" s="94"/>
    </row>
    <row r="130" spans="2:5" s="8" customFormat="1" ht="16.5" customHeight="1" x14ac:dyDescent="0.25">
      <c r="B130" s="10" t="s">
        <v>6</v>
      </c>
      <c r="C130" s="93"/>
      <c r="D130" s="93"/>
      <c r="E130" s="94"/>
    </row>
    <row r="131" spans="2:5" s="8" customFormat="1" ht="16.5" customHeight="1" x14ac:dyDescent="0.25">
      <c r="B131" s="7" t="s">
        <v>39</v>
      </c>
      <c r="C131" s="93"/>
      <c r="D131" s="93"/>
      <c r="E131" s="94"/>
    </row>
    <row r="132" spans="2:5" s="8" customFormat="1" ht="16.5" customHeight="1" x14ac:dyDescent="0.25">
      <c r="B132" s="7" t="s">
        <v>7</v>
      </c>
      <c r="C132" s="93"/>
      <c r="D132" s="93"/>
      <c r="E132" s="94"/>
    </row>
    <row r="133" spans="2:5" s="8" customFormat="1" ht="62.25" customHeight="1" x14ac:dyDescent="0.25">
      <c r="B133" s="7" t="s">
        <v>42</v>
      </c>
      <c r="C133" s="89"/>
      <c r="D133" s="90"/>
      <c r="E133" s="91"/>
    </row>
    <row r="134" spans="2:5" s="8" customFormat="1" ht="65.25" customHeight="1" x14ac:dyDescent="0.25">
      <c r="B134" s="7" t="s">
        <v>93</v>
      </c>
      <c r="C134" s="106"/>
      <c r="D134" s="107"/>
      <c r="E134" s="108"/>
    </row>
    <row r="135" spans="2:5" s="8" customFormat="1" ht="16.5" customHeight="1" x14ac:dyDescent="0.25">
      <c r="B135" s="95" t="s">
        <v>28</v>
      </c>
      <c r="C135" s="96"/>
      <c r="D135" s="96"/>
      <c r="E135" s="97"/>
    </row>
    <row r="136" spans="2:5" s="8" customFormat="1" ht="16.5" customHeight="1" x14ac:dyDescent="0.25">
      <c r="B136" s="7" t="s">
        <v>34</v>
      </c>
      <c r="C136" s="1"/>
      <c r="D136" s="11" t="s">
        <v>27</v>
      </c>
      <c r="E136" s="2"/>
    </row>
    <row r="137" spans="2:5" s="8" customFormat="1" ht="16.5" customHeight="1" x14ac:dyDescent="0.25">
      <c r="B137" s="95" t="s">
        <v>29</v>
      </c>
      <c r="C137" s="96"/>
      <c r="D137" s="96"/>
      <c r="E137" s="97"/>
    </row>
    <row r="138" spans="2:5" s="8" customFormat="1" ht="16.5" customHeight="1" x14ac:dyDescent="0.25">
      <c r="B138" s="7" t="s">
        <v>8</v>
      </c>
      <c r="C138" s="3"/>
      <c r="D138" s="11" t="s">
        <v>30</v>
      </c>
      <c r="E138" s="2"/>
    </row>
    <row r="139" spans="2:5" s="8" customFormat="1" ht="16.5" customHeight="1" x14ac:dyDescent="0.25">
      <c r="B139" s="7" t="s">
        <v>10</v>
      </c>
      <c r="C139" s="3"/>
      <c r="D139" s="11" t="s">
        <v>11</v>
      </c>
      <c r="E139" s="2"/>
    </row>
    <row r="140" spans="2:5" s="8" customFormat="1" ht="16.5" customHeight="1" x14ac:dyDescent="0.25">
      <c r="B140" s="7" t="s">
        <v>31</v>
      </c>
      <c r="C140" s="3"/>
      <c r="D140" s="11" t="s">
        <v>32</v>
      </c>
      <c r="E140" s="2"/>
    </row>
    <row r="141" spans="2:5" s="8" customFormat="1" ht="16.5" customHeight="1" x14ac:dyDescent="0.25">
      <c r="B141" s="7" t="s">
        <v>9</v>
      </c>
      <c r="C141" s="4"/>
      <c r="D141" s="11" t="s">
        <v>12</v>
      </c>
      <c r="E141" s="5"/>
    </row>
    <row r="142" spans="2:5" s="8" customFormat="1" ht="16.5" customHeight="1" x14ac:dyDescent="0.25">
      <c r="B142" s="45" t="s">
        <v>58</v>
      </c>
      <c r="C142" s="46"/>
      <c r="D142" s="11" t="s">
        <v>57</v>
      </c>
      <c r="E142" s="47"/>
    </row>
    <row r="143" spans="2:5" s="8" customFormat="1" ht="16.5" customHeight="1" thickBot="1" x14ac:dyDescent="0.3">
      <c r="B143" s="12" t="s">
        <v>13</v>
      </c>
      <c r="C143" s="98"/>
      <c r="D143" s="99"/>
      <c r="E143" s="100"/>
    </row>
    <row r="144" spans="2:5"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sheetData>
  <sheetProtection password="C64D" sheet="1" objects="1" scenarios="1" formatCells="0" insertHyperlinks="0"/>
  <mergeCells count="112">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s>
  <dataValidations count="4">
    <dataValidation type="textLength" operator="lessThanOrEqual" allowBlank="1" showInputMessage="1" showErrorMessage="1" error="El número de caracteres introducidos es mayor que 200_x000a_" sqref="C15:F16">
      <formula1>200</formula1>
    </dataValidation>
    <dataValidation type="textLength" operator="lessThanOrEqual" allowBlank="1" showInputMessage="1" showErrorMessage="1" error="El número de caracteres introducidos es mayor que 60_x000a_"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46" r:id="rId1"/>
    <hyperlink ref="C48" r:id="rId2"/>
    <hyperlink ref="C28" r:id="rId3"/>
    <hyperlink ref="C102" r:id="rId4"/>
    <hyperlink ref="C74" r:id="rId5"/>
    <hyperlink ref="C76" r:id="rId6"/>
  </hyperlinks>
  <pageMargins left="0.70866141732283472" right="0.70866141732283472" top="0.74803149606299213" bottom="0.74803149606299213" header="0.31496062992125984" footer="0.31496062992125984"/>
  <pageSetup paperSize="9" scale="83" fitToHeight="0" orientation="portrait" r:id="rId7"/>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E133"/>
  <sheetViews>
    <sheetView topLeftCell="A52" zoomScale="80" zoomScaleNormal="80" zoomScaleSheetLayoutView="100" workbookViewId="0">
      <selection activeCell="E57" sqref="E57"/>
    </sheetView>
  </sheetViews>
  <sheetFormatPr baseColWidth="10" defaultColWidth="9.140625" defaultRowHeight="15" x14ac:dyDescent="0.2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x14ac:dyDescent="0.25"/>
    <row r="2" spans="2:7" s="8" customFormat="1" ht="45" customHeight="1" thickBot="1" x14ac:dyDescent="0.3">
      <c r="B2" s="19" t="s">
        <v>46</v>
      </c>
      <c r="C2" s="128" t="s">
        <v>94</v>
      </c>
      <c r="D2" s="128"/>
      <c r="E2" s="128"/>
    </row>
    <row r="3" spans="2:7" s="8" customFormat="1" ht="20.25" customHeight="1" x14ac:dyDescent="0.25">
      <c r="B3" s="125" t="s">
        <v>59</v>
      </c>
      <c r="C3" s="126"/>
      <c r="D3" s="126" t="s">
        <v>60</v>
      </c>
      <c r="E3" s="127"/>
    </row>
    <row r="4" spans="2:7" s="8" customFormat="1" ht="19.5" customHeight="1" thickBot="1" x14ac:dyDescent="0.3">
      <c r="B4" s="146" t="str">
        <f>'DATOS GENERALES'!C35</f>
        <v>UDI</v>
      </c>
      <c r="C4" s="144"/>
      <c r="D4" s="144" t="str">
        <f>'DATOS GENERALES'!C7</f>
        <v>Sistema energetico productivo en comunidades indigenas</v>
      </c>
      <c r="E4" s="145"/>
    </row>
    <row r="5" spans="2:7" s="8" customFormat="1" ht="16.5" customHeight="1" thickBot="1" x14ac:dyDescent="0.3">
      <c r="B5" s="15"/>
    </row>
    <row r="6" spans="2:7" s="8" customFormat="1" ht="15" customHeight="1" x14ac:dyDescent="0.25">
      <c r="B6" s="135" t="s">
        <v>82</v>
      </c>
      <c r="C6" s="136"/>
      <c r="D6" s="136"/>
      <c r="E6" s="137"/>
    </row>
    <row r="7" spans="2:7" s="8" customFormat="1" ht="209.25" customHeight="1" thickBot="1" x14ac:dyDescent="0.3">
      <c r="B7" s="141" t="s">
        <v>145</v>
      </c>
      <c r="C7" s="142"/>
      <c r="D7" s="142"/>
      <c r="E7" s="143"/>
    </row>
    <row r="8" spans="2:7" s="8" customFormat="1" ht="12" customHeight="1" thickBot="1" x14ac:dyDescent="0.3"/>
    <row r="9" spans="2:7" s="8" customFormat="1" x14ac:dyDescent="0.25">
      <c r="B9" s="135" t="s">
        <v>83</v>
      </c>
      <c r="C9" s="136"/>
      <c r="D9" s="136"/>
      <c r="E9" s="137"/>
    </row>
    <row r="10" spans="2:7" s="8" customFormat="1" ht="171" customHeight="1" thickBot="1" x14ac:dyDescent="0.3">
      <c r="B10" s="132" t="s">
        <v>146</v>
      </c>
      <c r="C10" s="133"/>
      <c r="D10" s="133"/>
      <c r="E10" s="134"/>
    </row>
    <row r="11" spans="2:7" s="8" customFormat="1" ht="15.75" customHeight="1" thickBot="1" x14ac:dyDescent="0.3"/>
    <row r="12" spans="2:7" s="8" customFormat="1" x14ac:dyDescent="0.25">
      <c r="B12" s="138" t="s">
        <v>84</v>
      </c>
      <c r="C12" s="139"/>
      <c r="D12" s="139"/>
      <c r="E12" s="140"/>
    </row>
    <row r="13" spans="2:7" s="8" customFormat="1" ht="166.5" customHeight="1" thickBot="1" x14ac:dyDescent="0.3">
      <c r="B13" s="132" t="s">
        <v>147</v>
      </c>
      <c r="C13" s="133"/>
      <c r="D13" s="133"/>
      <c r="E13" s="134"/>
    </row>
    <row r="14" spans="2:7" ht="15" customHeight="1" thickBot="1" x14ac:dyDescent="0.3">
      <c r="B14" s="8"/>
      <c r="C14" s="8"/>
    </row>
    <row r="15" spans="2:7" s="8" customFormat="1" ht="36" customHeight="1" x14ac:dyDescent="0.25">
      <c r="B15" s="138" t="s">
        <v>61</v>
      </c>
      <c r="C15" s="139"/>
      <c r="D15" s="139"/>
      <c r="E15" s="140"/>
      <c r="G15" s="48" t="s">
        <v>63</v>
      </c>
    </row>
    <row r="16" spans="2:7" s="8" customFormat="1" ht="164.25" customHeight="1" thickBot="1" x14ac:dyDescent="0.3">
      <c r="B16" s="132" t="s">
        <v>148</v>
      </c>
      <c r="C16" s="133"/>
      <c r="D16" s="133"/>
      <c r="E16" s="134"/>
      <c r="G16" s="49"/>
    </row>
    <row r="17" spans="1:7" s="8" customFormat="1" ht="15.75" customHeight="1" thickBot="1" x14ac:dyDescent="0.3"/>
    <row r="18" spans="1:7" s="8" customFormat="1" ht="33" customHeight="1" x14ac:dyDescent="0.25">
      <c r="B18" s="135" t="s">
        <v>62</v>
      </c>
      <c r="C18" s="136"/>
      <c r="D18" s="136"/>
      <c r="E18" s="137"/>
    </row>
    <row r="19" spans="1:7" s="8" customFormat="1" ht="322.5" customHeight="1" thickBot="1" x14ac:dyDescent="0.3">
      <c r="B19" s="132" t="s">
        <v>149</v>
      </c>
      <c r="C19" s="133"/>
      <c r="D19" s="133"/>
      <c r="E19" s="134"/>
    </row>
    <row r="20" spans="1:7" s="8" customFormat="1" ht="17.25" customHeight="1" thickBot="1" x14ac:dyDescent="0.3"/>
    <row r="21" spans="1:7" s="8" customFormat="1" ht="15" customHeight="1" x14ac:dyDescent="0.25">
      <c r="B21" s="138" t="s">
        <v>64</v>
      </c>
      <c r="C21" s="139"/>
      <c r="D21" s="139"/>
      <c r="E21" s="140"/>
    </row>
    <row r="22" spans="1:7" s="8" customFormat="1" ht="338.25" customHeight="1" thickBot="1" x14ac:dyDescent="0.3">
      <c r="B22" s="132" t="s">
        <v>150</v>
      </c>
      <c r="C22" s="133"/>
      <c r="D22" s="133"/>
      <c r="E22" s="134"/>
    </row>
    <row r="23" spans="1:7" ht="15" customHeight="1" thickBot="1" x14ac:dyDescent="0.3">
      <c r="B23" s="8"/>
      <c r="C23" s="8"/>
    </row>
    <row r="24" spans="1:7" s="8" customFormat="1" ht="15" customHeight="1" x14ac:dyDescent="0.25">
      <c r="B24" s="138" t="s">
        <v>65</v>
      </c>
      <c r="C24" s="139"/>
      <c r="D24" s="139"/>
      <c r="E24" s="140"/>
    </row>
    <row r="25" spans="1:7" s="8" customFormat="1" ht="180" customHeight="1" thickBot="1" x14ac:dyDescent="0.3">
      <c r="A25" s="8" t="s">
        <v>37</v>
      </c>
      <c r="B25" s="141" t="s">
        <v>151</v>
      </c>
      <c r="C25" s="142"/>
      <c r="D25" s="142"/>
      <c r="E25" s="143"/>
    </row>
    <row r="26" spans="1:7" s="8" customFormat="1" ht="14.25" customHeight="1" thickBot="1" x14ac:dyDescent="0.3"/>
    <row r="27" spans="1:7" s="8" customFormat="1" ht="15" customHeight="1" x14ac:dyDescent="0.25">
      <c r="B27" s="138" t="s">
        <v>66</v>
      </c>
      <c r="C27" s="139"/>
      <c r="D27" s="139"/>
      <c r="E27" s="140"/>
    </row>
    <row r="28" spans="1:7" s="8" customFormat="1" ht="184.5" customHeight="1" thickBot="1" x14ac:dyDescent="0.3">
      <c r="B28" s="141" t="s">
        <v>152</v>
      </c>
      <c r="C28" s="142"/>
      <c r="D28" s="142"/>
      <c r="E28" s="143"/>
    </row>
    <row r="29" spans="1:7" s="8" customFormat="1" ht="12" customHeight="1" thickBot="1" x14ac:dyDescent="0.3"/>
    <row r="30" spans="1:7" s="8" customFormat="1" ht="33" customHeight="1" x14ac:dyDescent="0.25">
      <c r="B30" s="138" t="s">
        <v>85</v>
      </c>
      <c r="C30" s="139"/>
      <c r="D30" s="139"/>
      <c r="E30" s="140"/>
      <c r="G30" s="48" t="s">
        <v>98</v>
      </c>
    </row>
    <row r="31" spans="1:7" s="8" customFormat="1" ht="221.25" customHeight="1" thickBot="1" x14ac:dyDescent="0.3">
      <c r="B31" s="141" t="s">
        <v>153</v>
      </c>
      <c r="C31" s="142"/>
      <c r="D31" s="142"/>
      <c r="E31" s="143"/>
      <c r="G31" s="49" t="s">
        <v>154</v>
      </c>
    </row>
    <row r="32" spans="1:7" s="8" customFormat="1" ht="15" customHeight="1" thickBot="1" x14ac:dyDescent="0.3"/>
    <row r="33" spans="1:7" s="8" customFormat="1" ht="30" x14ac:dyDescent="0.25">
      <c r="A33" s="8">
        <v>10</v>
      </c>
      <c r="B33" s="135" t="s">
        <v>68</v>
      </c>
      <c r="C33" s="136"/>
      <c r="D33" s="136"/>
      <c r="E33" s="137"/>
      <c r="G33" s="48" t="s">
        <v>67</v>
      </c>
    </row>
    <row r="34" spans="1:7" s="8" customFormat="1" ht="357" customHeight="1" thickBot="1" x14ac:dyDescent="0.3">
      <c r="B34" s="132" t="s">
        <v>155</v>
      </c>
      <c r="C34" s="133"/>
      <c r="D34" s="133"/>
      <c r="E34" s="134"/>
      <c r="G34" s="49"/>
    </row>
    <row r="35" spans="1:7" s="8" customFormat="1" ht="12.75" customHeight="1" thickBot="1" x14ac:dyDescent="0.3"/>
    <row r="36" spans="1:7" s="8" customFormat="1" x14ac:dyDescent="0.25">
      <c r="B36" s="135" t="s">
        <v>100</v>
      </c>
      <c r="C36" s="136"/>
      <c r="D36" s="136"/>
      <c r="E36" s="137"/>
    </row>
    <row r="37" spans="1:7" s="8" customFormat="1" ht="297" customHeight="1" thickBot="1" x14ac:dyDescent="0.3">
      <c r="B37" s="132" t="s">
        <v>156</v>
      </c>
      <c r="C37" s="133"/>
      <c r="D37" s="133"/>
      <c r="E37" s="134"/>
    </row>
    <row r="38" spans="1:7" s="8" customFormat="1" ht="15.75" customHeight="1" thickBot="1" x14ac:dyDescent="0.3"/>
    <row r="39" spans="1:7" s="8" customFormat="1" x14ac:dyDescent="0.25">
      <c r="B39" s="138" t="s">
        <v>101</v>
      </c>
      <c r="C39" s="139"/>
      <c r="D39" s="139"/>
      <c r="E39" s="140"/>
    </row>
    <row r="40" spans="1:7" s="8" customFormat="1" ht="296.25" customHeight="1" thickBot="1" x14ac:dyDescent="0.3">
      <c r="B40" s="132" t="s">
        <v>157</v>
      </c>
      <c r="C40" s="133"/>
      <c r="D40" s="133"/>
      <c r="E40" s="134"/>
    </row>
    <row r="41" spans="1:7" s="8" customFormat="1" ht="16.5" customHeight="1" thickBot="1" x14ac:dyDescent="0.3"/>
    <row r="42" spans="1:7" s="8" customFormat="1" x14ac:dyDescent="0.25">
      <c r="B42" s="138" t="s">
        <v>99</v>
      </c>
      <c r="C42" s="139"/>
      <c r="D42" s="139"/>
      <c r="E42" s="140"/>
    </row>
    <row r="43" spans="1:7" s="8" customFormat="1" ht="327.75" customHeight="1" thickBot="1" x14ac:dyDescent="0.3">
      <c r="B43" s="132" t="s">
        <v>158</v>
      </c>
      <c r="C43" s="133"/>
      <c r="D43" s="133"/>
      <c r="E43" s="134"/>
    </row>
    <row r="44" spans="1:7" s="8" customFormat="1" ht="13.5" customHeight="1" thickBot="1" x14ac:dyDescent="0.3"/>
    <row r="45" spans="1:7" s="8" customFormat="1" ht="15" customHeight="1" x14ac:dyDescent="0.25">
      <c r="B45" s="135" t="s">
        <v>69</v>
      </c>
      <c r="C45" s="136"/>
      <c r="D45" s="136"/>
      <c r="E45" s="137"/>
    </row>
    <row r="46" spans="1:7" s="8" customFormat="1" ht="291.75" customHeight="1" x14ac:dyDescent="0.25">
      <c r="B46" s="129" t="s">
        <v>159</v>
      </c>
      <c r="C46" s="130"/>
      <c r="D46" s="130"/>
      <c r="E46" s="131"/>
    </row>
    <row r="47" spans="1:7" s="8" customFormat="1" ht="291.75" customHeight="1" thickBot="1" x14ac:dyDescent="0.3">
      <c r="B47" s="132"/>
      <c r="C47" s="133"/>
      <c r="D47" s="133"/>
      <c r="E47" s="134"/>
    </row>
    <row r="48" spans="1:7" s="8" customFormat="1" ht="12" customHeight="1" thickBot="1" x14ac:dyDescent="0.3"/>
    <row r="49" spans="2:5" s="8" customFormat="1" x14ac:dyDescent="0.25">
      <c r="B49" s="135" t="s">
        <v>70</v>
      </c>
      <c r="C49" s="136"/>
      <c r="D49" s="136"/>
      <c r="E49" s="137"/>
    </row>
    <row r="50" spans="2:5" s="8" customFormat="1" x14ac:dyDescent="0.25">
      <c r="B50" s="62" t="s">
        <v>35</v>
      </c>
      <c r="C50" s="84" t="s">
        <v>36</v>
      </c>
      <c r="D50" s="84" t="s">
        <v>71</v>
      </c>
      <c r="E50" s="85" t="s">
        <v>38</v>
      </c>
    </row>
    <row r="51" spans="2:5" s="8" customFormat="1" ht="46.5" customHeight="1" x14ac:dyDescent="0.25">
      <c r="B51" s="63" t="s">
        <v>160</v>
      </c>
      <c r="C51" s="64">
        <v>4</v>
      </c>
      <c r="D51" s="64">
        <v>4</v>
      </c>
      <c r="E51" s="65" t="s">
        <v>161</v>
      </c>
    </row>
    <row r="52" spans="2:5" s="8" customFormat="1" ht="46.5" customHeight="1" x14ac:dyDescent="0.25">
      <c r="B52" s="63" t="s">
        <v>162</v>
      </c>
      <c r="C52" s="64">
        <v>4</v>
      </c>
      <c r="D52" s="64">
        <v>5</v>
      </c>
      <c r="E52" s="65" t="s">
        <v>163</v>
      </c>
    </row>
    <row r="53" spans="2:5" s="8" customFormat="1" ht="46.5" customHeight="1" x14ac:dyDescent="0.25">
      <c r="B53" s="63" t="s">
        <v>164</v>
      </c>
      <c r="C53" s="64">
        <v>3</v>
      </c>
      <c r="D53" s="64">
        <v>4</v>
      </c>
      <c r="E53" s="65" t="s">
        <v>165</v>
      </c>
    </row>
    <row r="54" spans="2:5" s="8" customFormat="1" ht="46.5" customHeight="1" x14ac:dyDescent="0.25">
      <c r="B54" s="63" t="s">
        <v>166</v>
      </c>
      <c r="C54" s="64">
        <v>3</v>
      </c>
      <c r="D54" s="64">
        <v>4</v>
      </c>
      <c r="E54" s="65" t="s">
        <v>167</v>
      </c>
    </row>
    <row r="55" spans="2:5" s="8" customFormat="1" ht="46.5" customHeight="1" x14ac:dyDescent="0.25">
      <c r="B55" s="63" t="s">
        <v>168</v>
      </c>
      <c r="C55" s="64">
        <v>2</v>
      </c>
      <c r="D55" s="64">
        <v>4</v>
      </c>
      <c r="E55" s="65" t="s">
        <v>169</v>
      </c>
    </row>
    <row r="56" spans="2:5" s="8" customFormat="1" ht="46.5" customHeight="1" x14ac:dyDescent="0.25">
      <c r="B56" s="63"/>
      <c r="C56" s="64"/>
      <c r="D56" s="64"/>
      <c r="E56" s="65"/>
    </row>
    <row r="57" spans="2:5" s="8" customFormat="1" ht="46.5" customHeight="1" x14ac:dyDescent="0.25">
      <c r="B57" s="63"/>
      <c r="C57" s="64"/>
      <c r="D57" s="64"/>
      <c r="E57" s="65"/>
    </row>
    <row r="58" spans="2:5" s="8" customFormat="1" ht="46.5" customHeight="1" x14ac:dyDescent="0.25">
      <c r="B58" s="63"/>
      <c r="C58" s="64"/>
      <c r="D58" s="64"/>
      <c r="E58" s="65"/>
    </row>
    <row r="59" spans="2:5" s="8" customFormat="1" ht="46.5" customHeight="1" x14ac:dyDescent="0.25">
      <c r="B59" s="63"/>
      <c r="C59" s="64"/>
      <c r="D59" s="64"/>
      <c r="E59" s="65"/>
    </row>
    <row r="60" spans="2:5" s="8" customFormat="1" ht="46.5" customHeight="1" thickBot="1" x14ac:dyDescent="0.3">
      <c r="B60" s="66"/>
      <c r="C60" s="67"/>
      <c r="D60" s="67"/>
      <c r="E60" s="68"/>
    </row>
    <row r="61" spans="2:5" s="8" customFormat="1" x14ac:dyDescent="0.25"/>
    <row r="62" spans="2:5" s="8" customFormat="1" x14ac:dyDescent="0.25"/>
    <row r="63" spans="2:5" x14ac:dyDescent="0.25">
      <c r="B63" s="8"/>
      <c r="C63" s="8"/>
    </row>
    <row r="64" spans="2:5" x14ac:dyDescent="0.25">
      <c r="B64" s="8"/>
      <c r="C64" s="8" t="s">
        <v>37</v>
      </c>
    </row>
    <row r="65" spans="2:3" x14ac:dyDescent="0.25">
      <c r="B65" s="8"/>
      <c r="C65" s="8"/>
    </row>
    <row r="66" spans="2:3" x14ac:dyDescent="0.25">
      <c r="B66" s="8"/>
      <c r="C66" s="8"/>
    </row>
    <row r="67" spans="2:3" x14ac:dyDescent="0.25">
      <c r="B67" s="8"/>
      <c r="C67" s="8"/>
    </row>
    <row r="68" spans="2:3" x14ac:dyDescent="0.25">
      <c r="B68" s="8"/>
      <c r="C68" s="8"/>
    </row>
    <row r="69" spans="2:3" x14ac:dyDescent="0.25">
      <c r="B69" s="8"/>
      <c r="C69" s="8"/>
    </row>
    <row r="70" spans="2:3" x14ac:dyDescent="0.25">
      <c r="B70" s="8"/>
      <c r="C70" s="8"/>
    </row>
    <row r="71" spans="2:3" x14ac:dyDescent="0.25">
      <c r="B71" s="8"/>
      <c r="C71" s="8"/>
    </row>
    <row r="72" spans="2:3" x14ac:dyDescent="0.25">
      <c r="B72" s="8"/>
      <c r="C72" s="8"/>
    </row>
    <row r="73" spans="2:3" s="8" customFormat="1" x14ac:dyDescent="0.25"/>
    <row r="74" spans="2:3" s="8" customFormat="1" x14ac:dyDescent="0.25"/>
    <row r="75" spans="2:3" s="8" customFormat="1" x14ac:dyDescent="0.25"/>
    <row r="76" spans="2:3" s="8" customFormat="1" x14ac:dyDescent="0.25"/>
    <row r="77" spans="2:3" s="8" customFormat="1" x14ac:dyDescent="0.25"/>
    <row r="78" spans="2:3" s="8" customFormat="1" x14ac:dyDescent="0.25"/>
    <row r="79" spans="2:3" s="8" customFormat="1" x14ac:dyDescent="0.25"/>
    <row r="80" spans="2:3" s="8" customFormat="1" x14ac:dyDescent="0.25"/>
    <row r="81" spans="4:4" s="8" customFormat="1" x14ac:dyDescent="0.25"/>
    <row r="82" spans="4:4" s="8" customFormat="1" x14ac:dyDescent="0.25"/>
    <row r="83" spans="4:4" s="8" customFormat="1" x14ac:dyDescent="0.25">
      <c r="D83" s="8" t="s">
        <v>37</v>
      </c>
    </row>
    <row r="84" spans="4:4" s="8" customFormat="1" x14ac:dyDescent="0.25"/>
    <row r="85" spans="4:4" s="8" customFormat="1" x14ac:dyDescent="0.25"/>
    <row r="86" spans="4:4" s="8" customFormat="1" x14ac:dyDescent="0.25"/>
    <row r="87" spans="4:4" s="8" customFormat="1" x14ac:dyDescent="0.25"/>
    <row r="88" spans="4:4" s="8" customFormat="1" x14ac:dyDescent="0.25"/>
    <row r="89" spans="4:4" s="8" customFormat="1" x14ac:dyDescent="0.25"/>
    <row r="90" spans="4:4" s="8" customFormat="1" x14ac:dyDescent="0.25"/>
    <row r="91" spans="4:4" s="8" customFormat="1" x14ac:dyDescent="0.25"/>
    <row r="92" spans="4:4" s="8" customFormat="1" x14ac:dyDescent="0.25"/>
    <row r="93" spans="4:4" s="8" customFormat="1" x14ac:dyDescent="0.25"/>
    <row r="94" spans="4:4" s="8" customFormat="1" x14ac:dyDescent="0.25"/>
    <row r="95" spans="4:4" s="8" customFormat="1" x14ac:dyDescent="0.25"/>
    <row r="96" spans="4:4"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sheetData>
  <sheetProtection password="C64D" sheet="1" objects="1" scenarios="1" formatCells="0" insertHyperlinks="0"/>
  <mergeCells count="34">
    <mergeCell ref="B49:E49"/>
    <mergeCell ref="B30:E30"/>
    <mergeCell ref="B24:E24"/>
    <mergeCell ref="B25:E25"/>
    <mergeCell ref="B22:E22"/>
    <mergeCell ref="B28:E28"/>
    <mergeCell ref="B27:E27"/>
    <mergeCell ref="B45:E45"/>
    <mergeCell ref="B39:E39"/>
    <mergeCell ref="B40:E40"/>
    <mergeCell ref="B42:E42"/>
    <mergeCell ref="B43:E43"/>
    <mergeCell ref="B18:E18"/>
    <mergeCell ref="B19:E19"/>
    <mergeCell ref="B21:E21"/>
    <mergeCell ref="D4:E4"/>
    <mergeCell ref="B4:C4"/>
    <mergeCell ref="B15:E15"/>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60">
      <formula1>60</formula1>
    </dataValidation>
    <dataValidation type="textLength" operator="lessThanOrEqual" allowBlank="1" showInputMessage="1" showErrorMessage="1" error="El número de caracteres introducidos es mayor que 140" sqref="E51:E60">
      <formula1>140</formula1>
    </dataValidation>
  </dataValidations>
  <pageMargins left="0.7" right="0.7" top="0.75" bottom="0.75" header="0.3" footer="0.3"/>
  <pageSetup paperSize="9" scale="54" fitToHeight="0" orientation="portrait" r:id="rId1"/>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Z686"/>
  <sheetViews>
    <sheetView topLeftCell="B1" zoomScaleNormal="100" zoomScaleSheetLayoutView="100" workbookViewId="0">
      <selection activeCell="E20" sqref="E20:I20"/>
    </sheetView>
  </sheetViews>
  <sheetFormatPr baseColWidth="10" defaultColWidth="11.42578125" defaultRowHeight="15" x14ac:dyDescent="0.2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x14ac:dyDescent="0.25">
      <c r="B1" s="17" t="s">
        <v>51</v>
      </c>
      <c r="C1" s="17"/>
    </row>
    <row r="2" spans="2:13" s="8" customFormat="1" ht="98.25" customHeight="1" x14ac:dyDescent="0.25">
      <c r="B2" s="109" t="s">
        <v>95</v>
      </c>
      <c r="C2" s="109"/>
      <c r="D2" s="109"/>
      <c r="E2" s="109"/>
      <c r="F2" s="109"/>
      <c r="G2" s="109"/>
      <c r="H2" s="109"/>
      <c r="I2" s="109"/>
      <c r="J2" s="109"/>
      <c r="K2" s="109"/>
    </row>
    <row r="3" spans="2:13" s="8" customFormat="1" ht="15.75" thickBot="1" x14ac:dyDescent="0.3"/>
    <row r="4" spans="2:13" ht="60" customHeight="1" x14ac:dyDescent="0.25">
      <c r="B4" s="149" t="s">
        <v>53</v>
      </c>
      <c r="C4" s="149" t="s">
        <v>73</v>
      </c>
      <c r="D4" s="153" t="s">
        <v>87</v>
      </c>
      <c r="E4" s="155" t="s">
        <v>88</v>
      </c>
      <c r="F4" s="157" t="s">
        <v>89</v>
      </c>
      <c r="G4" s="158"/>
      <c r="H4" s="147" t="s">
        <v>90</v>
      </c>
      <c r="I4" s="148"/>
      <c r="J4" s="159" t="s">
        <v>92</v>
      </c>
      <c r="K4" s="160"/>
      <c r="L4" s="8"/>
      <c r="M4" s="22" t="s">
        <v>47</v>
      </c>
    </row>
    <row r="5" spans="2:13" ht="30.75" thickBot="1" x14ac:dyDescent="0.3">
      <c r="B5" s="150"/>
      <c r="C5" s="150"/>
      <c r="D5" s="154"/>
      <c r="E5" s="156"/>
      <c r="F5" s="51" t="s">
        <v>48</v>
      </c>
      <c r="G5" s="52" t="s">
        <v>49</v>
      </c>
      <c r="H5" s="52" t="s">
        <v>48</v>
      </c>
      <c r="I5" s="53" t="s">
        <v>49</v>
      </c>
      <c r="J5" s="35" t="s">
        <v>48</v>
      </c>
      <c r="K5" s="36" t="s">
        <v>49</v>
      </c>
      <c r="L5" s="8"/>
      <c r="M5" s="23"/>
    </row>
    <row r="6" spans="2:13" ht="21" customHeight="1" x14ac:dyDescent="0.25">
      <c r="B6" s="79" t="s">
        <v>116</v>
      </c>
      <c r="C6" s="79" t="s">
        <v>119</v>
      </c>
      <c r="D6" s="29">
        <f t="shared" ref="D6" si="0">E6+J6+K6</f>
        <v>17000</v>
      </c>
      <c r="E6" s="41">
        <v>15000</v>
      </c>
      <c r="F6" s="33">
        <v>0</v>
      </c>
      <c r="G6" s="25">
        <v>0</v>
      </c>
      <c r="H6" s="25">
        <v>2000</v>
      </c>
      <c r="I6" s="26">
        <v>0</v>
      </c>
      <c r="J6" s="69">
        <f t="shared" ref="J6" si="1">F6+H6</f>
        <v>2000</v>
      </c>
      <c r="K6" s="70">
        <f t="shared" ref="K6" si="2">G6+I6</f>
        <v>0</v>
      </c>
      <c r="L6" s="8"/>
      <c r="M6" s="24" t="str">
        <f>IF(D6=(E6+F6+G6+H6+I6),"OK","ERROR")</f>
        <v>OK</v>
      </c>
    </row>
    <row r="7" spans="2:13" x14ac:dyDescent="0.25">
      <c r="B7" s="80" t="s">
        <v>111</v>
      </c>
      <c r="C7" s="79" t="s">
        <v>110</v>
      </c>
      <c r="D7" s="30">
        <f>E7+J7+K7</f>
        <v>1800</v>
      </c>
      <c r="E7" s="42">
        <v>0</v>
      </c>
      <c r="F7" s="34">
        <v>0</v>
      </c>
      <c r="G7" s="27">
        <v>0</v>
      </c>
      <c r="H7" s="27">
        <v>1800</v>
      </c>
      <c r="I7" s="28">
        <v>0</v>
      </c>
      <c r="J7" s="71">
        <f>F7+H7</f>
        <v>1800</v>
      </c>
      <c r="K7" s="72">
        <f>G7+I7</f>
        <v>0</v>
      </c>
      <c r="L7" s="8"/>
      <c r="M7" s="24" t="str">
        <f>IF(D7=(E7+F7+G7+H7+I7),"OK","ERROR")</f>
        <v>OK</v>
      </c>
    </row>
    <row r="8" spans="2:13" x14ac:dyDescent="0.25">
      <c r="B8" s="81" t="s">
        <v>112</v>
      </c>
      <c r="C8" s="79" t="s">
        <v>119</v>
      </c>
      <c r="D8" s="30">
        <f t="shared" ref="D8:D19" si="3">E8+J8+K8</f>
        <v>300</v>
      </c>
      <c r="E8" s="42">
        <v>0</v>
      </c>
      <c r="F8" s="34">
        <v>0</v>
      </c>
      <c r="G8" s="27">
        <v>0</v>
      </c>
      <c r="H8" s="27">
        <v>300</v>
      </c>
      <c r="I8" s="28">
        <v>0</v>
      </c>
      <c r="J8" s="71">
        <f t="shared" ref="J8:J19" si="4">F8+H8</f>
        <v>300</v>
      </c>
      <c r="K8" s="72">
        <f t="shared" ref="K8:K19" si="5">G8+I8</f>
        <v>0</v>
      </c>
      <c r="L8" s="8"/>
      <c r="M8" s="24" t="str">
        <f t="shared" ref="M8:M20" si="6">IF(D8=(E8+F8+G8+H8+I8),"OK","ERROR")</f>
        <v>OK</v>
      </c>
    </row>
    <row r="9" spans="2:13" x14ac:dyDescent="0.25">
      <c r="B9" s="80" t="s">
        <v>113</v>
      </c>
      <c r="C9" s="79" t="s">
        <v>110</v>
      </c>
      <c r="D9" s="30">
        <f t="shared" si="3"/>
        <v>200</v>
      </c>
      <c r="E9" s="42">
        <v>0</v>
      </c>
      <c r="F9" s="34">
        <v>0</v>
      </c>
      <c r="G9" s="27">
        <v>0</v>
      </c>
      <c r="H9" s="27">
        <v>200</v>
      </c>
      <c r="I9" s="28">
        <v>0</v>
      </c>
      <c r="J9" s="71">
        <f t="shared" si="4"/>
        <v>200</v>
      </c>
      <c r="K9" s="72">
        <f t="shared" si="5"/>
        <v>0</v>
      </c>
      <c r="L9" s="8"/>
      <c r="M9" s="24" t="str">
        <f t="shared" si="6"/>
        <v>OK</v>
      </c>
    </row>
    <row r="10" spans="2:13" x14ac:dyDescent="0.25">
      <c r="B10" s="80" t="s">
        <v>115</v>
      </c>
      <c r="C10" s="79" t="s">
        <v>114</v>
      </c>
      <c r="D10" s="30">
        <f t="shared" si="3"/>
        <v>52000</v>
      </c>
      <c r="E10" s="42">
        <v>40000</v>
      </c>
      <c r="F10" s="34">
        <v>0</v>
      </c>
      <c r="G10" s="27">
        <v>0</v>
      </c>
      <c r="H10" s="27">
        <v>12000</v>
      </c>
      <c r="I10" s="28">
        <v>0</v>
      </c>
      <c r="J10" s="71">
        <f t="shared" si="4"/>
        <v>12000</v>
      </c>
      <c r="K10" s="72">
        <f t="shared" si="5"/>
        <v>0</v>
      </c>
      <c r="L10" s="8"/>
      <c r="M10" s="24" t="str">
        <f t="shared" si="6"/>
        <v>OK</v>
      </c>
    </row>
    <row r="11" spans="2:13" x14ac:dyDescent="0.25">
      <c r="B11" s="80" t="s">
        <v>118</v>
      </c>
      <c r="C11" s="79" t="s">
        <v>117</v>
      </c>
      <c r="D11" s="30">
        <f t="shared" si="3"/>
        <v>31500</v>
      </c>
      <c r="E11" s="42">
        <v>0</v>
      </c>
      <c r="F11" s="34">
        <v>0</v>
      </c>
      <c r="G11" s="27">
        <v>31500</v>
      </c>
      <c r="H11" s="27">
        <v>0</v>
      </c>
      <c r="I11" s="28">
        <v>0</v>
      </c>
      <c r="J11" s="71">
        <f t="shared" si="4"/>
        <v>0</v>
      </c>
      <c r="K11" s="72">
        <f t="shared" si="5"/>
        <v>31500</v>
      </c>
      <c r="L11" s="8"/>
      <c r="M11" s="24" t="str">
        <f t="shared" si="6"/>
        <v>OK</v>
      </c>
    </row>
    <row r="12" spans="2:13" x14ac:dyDescent="0.25">
      <c r="B12" s="80" t="s">
        <v>120</v>
      </c>
      <c r="C12" s="79" t="s">
        <v>114</v>
      </c>
      <c r="D12" s="30">
        <f t="shared" si="3"/>
        <v>16000</v>
      </c>
      <c r="E12" s="42">
        <v>10000</v>
      </c>
      <c r="F12" s="34">
        <v>0</v>
      </c>
      <c r="G12" s="27">
        <v>0</v>
      </c>
      <c r="H12" s="27">
        <v>6000</v>
      </c>
      <c r="I12" s="28">
        <v>0</v>
      </c>
      <c r="J12" s="71">
        <f t="shared" si="4"/>
        <v>6000</v>
      </c>
      <c r="K12" s="72">
        <f t="shared" si="5"/>
        <v>0</v>
      </c>
      <c r="L12" s="8"/>
      <c r="M12" s="24" t="str">
        <f t="shared" si="6"/>
        <v>OK</v>
      </c>
    </row>
    <row r="13" spans="2:13" x14ac:dyDescent="0.25">
      <c r="B13" s="80" t="s">
        <v>121</v>
      </c>
      <c r="C13" s="79" t="s">
        <v>119</v>
      </c>
      <c r="D13" s="30">
        <f t="shared" si="3"/>
        <v>14000</v>
      </c>
      <c r="E13" s="42">
        <v>10000</v>
      </c>
      <c r="F13" s="34">
        <v>0</v>
      </c>
      <c r="G13" s="27">
        <v>0</v>
      </c>
      <c r="H13" s="27">
        <v>4000</v>
      </c>
      <c r="I13" s="28">
        <v>0</v>
      </c>
      <c r="J13" s="71">
        <f t="shared" si="4"/>
        <v>4000</v>
      </c>
      <c r="K13" s="72">
        <f t="shared" si="5"/>
        <v>0</v>
      </c>
      <c r="L13" s="8"/>
      <c r="M13" s="24" t="str">
        <f t="shared" si="6"/>
        <v>OK</v>
      </c>
    </row>
    <row r="14" spans="2:13" x14ac:dyDescent="0.25">
      <c r="B14" s="80" t="s">
        <v>122</v>
      </c>
      <c r="C14" s="79" t="s">
        <v>114</v>
      </c>
      <c r="D14" s="30">
        <f t="shared" si="3"/>
        <v>15000</v>
      </c>
      <c r="E14" s="42">
        <v>5000</v>
      </c>
      <c r="F14" s="34">
        <v>0</v>
      </c>
      <c r="G14" s="27">
        <v>0</v>
      </c>
      <c r="H14" s="27">
        <v>10000</v>
      </c>
      <c r="I14" s="28">
        <v>0</v>
      </c>
      <c r="J14" s="71">
        <f t="shared" si="4"/>
        <v>10000</v>
      </c>
      <c r="K14" s="72">
        <f t="shared" si="5"/>
        <v>0</v>
      </c>
      <c r="L14" s="8"/>
      <c r="M14" s="24" t="str">
        <f t="shared" si="6"/>
        <v>OK</v>
      </c>
    </row>
    <row r="15" spans="2:13" ht="30" x14ac:dyDescent="0.25">
      <c r="B15" s="80" t="s">
        <v>123</v>
      </c>
      <c r="C15" s="79" t="s">
        <v>119</v>
      </c>
      <c r="D15" s="30">
        <f t="shared" si="3"/>
        <v>12000</v>
      </c>
      <c r="E15" s="42">
        <v>12000</v>
      </c>
      <c r="F15" s="34">
        <v>0</v>
      </c>
      <c r="G15" s="27">
        <v>0</v>
      </c>
      <c r="H15" s="27">
        <v>0</v>
      </c>
      <c r="I15" s="28">
        <v>0</v>
      </c>
      <c r="J15" s="71">
        <f t="shared" si="4"/>
        <v>0</v>
      </c>
      <c r="K15" s="72">
        <f t="shared" si="5"/>
        <v>0</v>
      </c>
      <c r="L15" s="8"/>
      <c r="M15" s="24" t="str">
        <f t="shared" si="6"/>
        <v>OK</v>
      </c>
    </row>
    <row r="16" spans="2:13" ht="30" x14ac:dyDescent="0.25">
      <c r="B16" s="80" t="s">
        <v>123</v>
      </c>
      <c r="C16" s="79" t="s">
        <v>114</v>
      </c>
      <c r="D16" s="30">
        <f t="shared" si="3"/>
        <v>8000</v>
      </c>
      <c r="E16" s="42">
        <v>8000</v>
      </c>
      <c r="F16" s="34">
        <v>0</v>
      </c>
      <c r="G16" s="27">
        <v>0</v>
      </c>
      <c r="H16" s="27">
        <v>0</v>
      </c>
      <c r="I16" s="28">
        <v>0</v>
      </c>
      <c r="J16" s="71">
        <f t="shared" si="4"/>
        <v>0</v>
      </c>
      <c r="K16" s="72">
        <f t="shared" si="5"/>
        <v>0</v>
      </c>
      <c r="L16" s="8"/>
      <c r="M16" s="24" t="str">
        <f t="shared" si="6"/>
        <v>OK</v>
      </c>
    </row>
    <row r="17" spans="2:13" x14ac:dyDescent="0.25">
      <c r="B17" s="80" t="s">
        <v>124</v>
      </c>
      <c r="C17" s="79" t="s">
        <v>119</v>
      </c>
      <c r="D17" s="30">
        <f t="shared" si="3"/>
        <v>25000</v>
      </c>
      <c r="E17" s="42">
        <v>0</v>
      </c>
      <c r="F17" s="34">
        <v>0</v>
      </c>
      <c r="G17" s="27">
        <v>0</v>
      </c>
      <c r="H17" s="27">
        <v>25000</v>
      </c>
      <c r="I17" s="28">
        <v>0</v>
      </c>
      <c r="J17" s="71">
        <f t="shared" si="4"/>
        <v>25000</v>
      </c>
      <c r="K17" s="72">
        <f t="shared" si="5"/>
        <v>0</v>
      </c>
      <c r="L17" s="8"/>
      <c r="M17" s="24" t="str">
        <f t="shared" si="6"/>
        <v>OK</v>
      </c>
    </row>
    <row r="18" spans="2:13" x14ac:dyDescent="0.25">
      <c r="B18" s="80" t="s">
        <v>125</v>
      </c>
      <c r="C18" s="79" t="s">
        <v>119</v>
      </c>
      <c r="D18" s="30">
        <f t="shared" si="3"/>
        <v>6700</v>
      </c>
      <c r="E18" s="42">
        <v>5000</v>
      </c>
      <c r="F18" s="34">
        <v>0</v>
      </c>
      <c r="G18" s="27">
        <v>0</v>
      </c>
      <c r="H18" s="27">
        <v>1700</v>
      </c>
      <c r="I18" s="28">
        <v>0</v>
      </c>
      <c r="J18" s="71">
        <f t="shared" si="4"/>
        <v>1700</v>
      </c>
      <c r="K18" s="72">
        <f t="shared" si="5"/>
        <v>0</v>
      </c>
      <c r="L18" s="8"/>
      <c r="M18" s="24" t="str">
        <f t="shared" si="6"/>
        <v>OK</v>
      </c>
    </row>
    <row r="19" spans="2:13" ht="15.75" thickBot="1" x14ac:dyDescent="0.3">
      <c r="B19" s="82" t="s">
        <v>126</v>
      </c>
      <c r="C19" s="83"/>
      <c r="D19" s="31">
        <f t="shared" si="3"/>
        <v>10500</v>
      </c>
      <c r="E19" s="42">
        <v>0</v>
      </c>
      <c r="F19" s="34">
        <v>0</v>
      </c>
      <c r="G19" s="27">
        <v>10500</v>
      </c>
      <c r="H19" s="27">
        <v>0</v>
      </c>
      <c r="I19" s="28">
        <v>0</v>
      </c>
      <c r="J19" s="71">
        <f t="shared" si="4"/>
        <v>0</v>
      </c>
      <c r="K19" s="72">
        <f t="shared" si="5"/>
        <v>10500</v>
      </c>
      <c r="L19" s="8"/>
      <c r="M19" s="24" t="str">
        <f t="shared" si="6"/>
        <v>OK</v>
      </c>
    </row>
    <row r="20" spans="2:13" ht="15.75" thickBot="1" x14ac:dyDescent="0.3">
      <c r="B20" s="151" t="s">
        <v>55</v>
      </c>
      <c r="C20" s="152"/>
      <c r="D20" s="32">
        <f>SUM(D6:D19)</f>
        <v>210000</v>
      </c>
      <c r="E20" s="54">
        <f>ROUND(SUM(E6:E19),0)</f>
        <v>105000</v>
      </c>
      <c r="F20" s="55">
        <f t="shared" ref="F20:K20" si="7">ROUND(SUM(F6:F19),0)</f>
        <v>0</v>
      </c>
      <c r="G20" s="56">
        <f t="shared" si="7"/>
        <v>42000</v>
      </c>
      <c r="H20" s="56">
        <f t="shared" si="7"/>
        <v>63000</v>
      </c>
      <c r="I20" s="57">
        <f t="shared" si="7"/>
        <v>0</v>
      </c>
      <c r="J20" s="37">
        <f t="shared" si="7"/>
        <v>63000</v>
      </c>
      <c r="K20" s="38">
        <f t="shared" si="7"/>
        <v>42000</v>
      </c>
      <c r="L20" s="8"/>
      <c r="M20" s="24" t="str">
        <f t="shared" si="6"/>
        <v>OK</v>
      </c>
    </row>
    <row r="21" spans="2:13" ht="15.75" thickBot="1" x14ac:dyDescent="0.3">
      <c r="B21" s="151" t="s">
        <v>50</v>
      </c>
      <c r="C21" s="152"/>
      <c r="D21" s="50">
        <v>1</v>
      </c>
      <c r="E21" s="58">
        <f>E20/$D$20</f>
        <v>0.5</v>
      </c>
      <c r="F21" s="59">
        <f t="shared" ref="F21:K21" si="8">F20/$D$20</f>
        <v>0</v>
      </c>
      <c r="G21" s="60">
        <f t="shared" si="8"/>
        <v>0.2</v>
      </c>
      <c r="H21" s="60">
        <f t="shared" ref="H21:I21" si="9">H20/$D$20</f>
        <v>0.3</v>
      </c>
      <c r="I21" s="61">
        <f t="shared" si="9"/>
        <v>0</v>
      </c>
      <c r="J21" s="39">
        <f t="shared" si="8"/>
        <v>0.3</v>
      </c>
      <c r="K21" s="40">
        <f t="shared" si="8"/>
        <v>0.2</v>
      </c>
      <c r="L21" s="8"/>
      <c r="M21" s="23"/>
    </row>
    <row r="22" spans="2:13" x14ac:dyDescent="0.25">
      <c r="B22" s="8"/>
      <c r="C22" s="8"/>
      <c r="D22" s="8"/>
      <c r="E22" s="8"/>
      <c r="F22" s="8"/>
      <c r="G22" s="8"/>
      <c r="H22" s="8"/>
      <c r="I22" s="8"/>
      <c r="J22" s="8"/>
      <c r="K22" s="8"/>
      <c r="L22" s="8"/>
      <c r="M22" s="8"/>
    </row>
    <row r="23" spans="2:13" x14ac:dyDescent="0.25">
      <c r="B23" s="8"/>
      <c r="C23" s="8"/>
      <c r="D23" s="8"/>
      <c r="E23" s="8"/>
      <c r="F23" s="8"/>
      <c r="G23" s="8"/>
      <c r="H23" s="8"/>
      <c r="I23" s="8"/>
      <c r="J23" s="8"/>
      <c r="K23" s="8"/>
      <c r="L23" s="8"/>
      <c r="M23" s="8"/>
    </row>
    <row r="24" spans="2:13" x14ac:dyDescent="0.25">
      <c r="B24" s="162" t="s">
        <v>54</v>
      </c>
      <c r="C24" s="162"/>
      <c r="D24" s="162"/>
      <c r="E24" s="162"/>
      <c r="F24" s="162"/>
      <c r="G24" s="162"/>
      <c r="H24" s="73"/>
      <c r="I24" s="73"/>
      <c r="J24" s="73"/>
      <c r="K24" s="73"/>
      <c r="L24" s="8"/>
      <c r="M24" s="8"/>
    </row>
    <row r="25" spans="2:13" ht="15.75" customHeight="1" x14ac:dyDescent="0.25">
      <c r="B25" s="161" t="s">
        <v>96</v>
      </c>
      <c r="C25" s="161"/>
      <c r="D25" s="161"/>
      <c r="E25" s="161"/>
      <c r="F25" s="161"/>
      <c r="G25" s="43" t="str">
        <f>IF(E20&gt;=100000,"OK","ERROR")</f>
        <v>OK</v>
      </c>
      <c r="H25" s="73"/>
      <c r="I25" s="73"/>
      <c r="J25" s="73"/>
      <c r="K25" s="73"/>
      <c r="L25" s="8"/>
      <c r="M25" s="8"/>
    </row>
    <row r="26" spans="2:13" ht="15.75" customHeight="1" x14ac:dyDescent="0.25">
      <c r="B26" s="161" t="s">
        <v>97</v>
      </c>
      <c r="C26" s="161"/>
      <c r="D26" s="161"/>
      <c r="E26" s="161"/>
      <c r="F26" s="161"/>
      <c r="G26" s="43" t="str">
        <f>IF(E20&lt;=250000,"OK","ERROR")</f>
        <v>OK</v>
      </c>
      <c r="H26" s="73"/>
      <c r="I26" s="73"/>
      <c r="J26" s="73"/>
      <c r="K26" s="73"/>
      <c r="L26" s="8"/>
      <c r="M26" s="8"/>
    </row>
    <row r="27" spans="2:13" ht="15.75" customHeight="1" x14ac:dyDescent="0.25">
      <c r="B27" s="161" t="s">
        <v>74</v>
      </c>
      <c r="C27" s="161"/>
      <c r="D27" s="161"/>
      <c r="E27" s="161"/>
      <c r="F27" s="161"/>
      <c r="G27" s="43" t="str">
        <f>IF(E20&lt;=(D20/2),"OK","ERROR")</f>
        <v>OK</v>
      </c>
      <c r="H27" s="73"/>
      <c r="I27" s="73"/>
      <c r="J27" s="73"/>
      <c r="K27" s="73"/>
      <c r="L27" s="8"/>
      <c r="M27" s="8"/>
    </row>
    <row r="28" spans="2:13" ht="15.75" customHeight="1" x14ac:dyDescent="0.25">
      <c r="B28" s="161" t="s">
        <v>91</v>
      </c>
      <c r="C28" s="161"/>
      <c r="D28" s="161"/>
      <c r="E28" s="161"/>
      <c r="F28" s="161"/>
      <c r="G28" s="43" t="str">
        <f>IF(K20&lt;=(E20*0.4),"OK","ERROR")</f>
        <v>OK</v>
      </c>
      <c r="H28" s="73"/>
      <c r="I28" s="73"/>
      <c r="J28" s="73"/>
      <c r="K28" s="73"/>
      <c r="L28" s="8"/>
      <c r="M28" s="8"/>
    </row>
    <row r="29" spans="2:13" s="8" customFormat="1" x14ac:dyDescent="0.25"/>
    <row r="30" spans="2:13" s="8" customFormat="1" x14ac:dyDescent="0.25">
      <c r="I30" s="74"/>
    </row>
    <row r="31" spans="2:13" s="8" customFormat="1" x14ac:dyDescent="0.25">
      <c r="G31" s="43"/>
    </row>
    <row r="32" spans="2:13" s="8" customFormat="1" x14ac:dyDescent="0.25"/>
    <row r="33" spans="2:2" s="8" customFormat="1" x14ac:dyDescent="0.25"/>
    <row r="34" spans="2:2" s="8" customFormat="1" x14ac:dyDescent="0.25">
      <c r="B34" s="75"/>
    </row>
    <row r="35" spans="2:2" s="8" customFormat="1" x14ac:dyDescent="0.25">
      <c r="B35" s="76"/>
    </row>
    <row r="36" spans="2:2" s="8" customFormat="1" x14ac:dyDescent="0.25">
      <c r="B36" s="75"/>
    </row>
    <row r="37" spans="2:2" s="8" customFormat="1" x14ac:dyDescent="0.25">
      <c r="B37" s="77"/>
    </row>
    <row r="38" spans="2:2" s="8" customFormat="1" x14ac:dyDescent="0.25"/>
    <row r="39" spans="2:2" s="8" customFormat="1" x14ac:dyDescent="0.25"/>
    <row r="40" spans="2:2" s="8" customFormat="1" x14ac:dyDescent="0.25">
      <c r="B40" s="78"/>
    </row>
    <row r="41" spans="2:2" s="8" customFormat="1" x14ac:dyDescent="0.25"/>
    <row r="42" spans="2:2" s="8" customFormat="1" x14ac:dyDescent="0.25"/>
    <row r="43" spans="2:2" s="8" customFormat="1" x14ac:dyDescent="0.25"/>
    <row r="44" spans="2:2" s="8" customFormat="1" x14ac:dyDescent="0.25"/>
    <row r="45" spans="2:2" s="8" customFormat="1" x14ac:dyDescent="0.25"/>
    <row r="46" spans="2:2" s="8" customFormat="1" x14ac:dyDescent="0.25"/>
    <row r="47" spans="2:2" s="8" customFormat="1" x14ac:dyDescent="0.25"/>
    <row r="48" spans="2:2"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row r="429" s="8" customFormat="1" x14ac:dyDescent="0.25"/>
    <row r="430" s="8" customFormat="1" x14ac:dyDescent="0.25"/>
    <row r="431" s="8" customFormat="1" x14ac:dyDescent="0.25"/>
    <row r="432" s="8" customFormat="1" x14ac:dyDescent="0.25"/>
    <row r="433" s="8" customFormat="1" x14ac:dyDescent="0.25"/>
    <row r="434" s="8" customFormat="1" x14ac:dyDescent="0.25"/>
    <row r="435" s="8" customFormat="1" x14ac:dyDescent="0.25"/>
    <row r="436" s="8" customFormat="1" x14ac:dyDescent="0.25"/>
    <row r="437" s="8" customFormat="1" x14ac:dyDescent="0.25"/>
    <row r="438" s="8" customFormat="1" x14ac:dyDescent="0.25"/>
    <row r="439" s="8" customFormat="1" x14ac:dyDescent="0.25"/>
    <row r="440" s="8" customFormat="1" x14ac:dyDescent="0.25"/>
    <row r="441" s="8" customFormat="1" x14ac:dyDescent="0.25"/>
    <row r="442" s="8" customFormat="1" x14ac:dyDescent="0.25"/>
    <row r="443" s="8" customFormat="1" x14ac:dyDescent="0.25"/>
    <row r="444" s="8" customFormat="1" x14ac:dyDescent="0.25"/>
    <row r="445" s="8" customFormat="1" x14ac:dyDescent="0.25"/>
    <row r="446" s="8" customFormat="1" x14ac:dyDescent="0.25"/>
    <row r="447" s="8" customFormat="1" x14ac:dyDescent="0.25"/>
    <row r="448" s="8" customFormat="1" x14ac:dyDescent="0.25"/>
    <row r="449" s="8" customFormat="1" x14ac:dyDescent="0.25"/>
    <row r="450" s="8" customFormat="1" x14ac:dyDescent="0.25"/>
    <row r="451" s="8" customFormat="1" x14ac:dyDescent="0.25"/>
    <row r="452" s="8" customFormat="1" x14ac:dyDescent="0.25"/>
    <row r="453" s="8" customFormat="1" x14ac:dyDescent="0.25"/>
    <row r="454" s="8" customFormat="1" x14ac:dyDescent="0.25"/>
    <row r="455" s="8" customFormat="1" x14ac:dyDescent="0.25"/>
    <row r="456" s="8" customFormat="1" x14ac:dyDescent="0.25"/>
    <row r="457" s="8" customFormat="1" x14ac:dyDescent="0.25"/>
    <row r="458" s="8" customFormat="1" x14ac:dyDescent="0.25"/>
    <row r="459" s="8" customFormat="1" x14ac:dyDescent="0.25"/>
    <row r="460" s="8" customFormat="1" x14ac:dyDescent="0.25"/>
    <row r="461" s="8" customFormat="1" x14ac:dyDescent="0.25"/>
    <row r="462" s="8" customFormat="1" x14ac:dyDescent="0.25"/>
    <row r="463" s="8" customFormat="1" x14ac:dyDescent="0.25"/>
    <row r="464" s="8" customFormat="1" x14ac:dyDescent="0.25"/>
    <row r="465" s="8" customFormat="1" x14ac:dyDescent="0.25"/>
    <row r="466" s="8" customFormat="1" x14ac:dyDescent="0.25"/>
    <row r="467" s="8" customFormat="1" x14ac:dyDescent="0.25"/>
    <row r="468" s="8" customFormat="1" x14ac:dyDescent="0.25"/>
    <row r="469" s="8" customFormat="1" x14ac:dyDescent="0.25"/>
    <row r="470" s="8" customFormat="1" x14ac:dyDescent="0.25"/>
    <row r="471" s="8" customFormat="1" x14ac:dyDescent="0.25"/>
    <row r="472" s="8" customFormat="1" x14ac:dyDescent="0.25"/>
    <row r="473" s="8" customFormat="1" x14ac:dyDescent="0.25"/>
    <row r="474" s="8" customFormat="1" x14ac:dyDescent="0.25"/>
    <row r="475" s="8" customFormat="1" x14ac:dyDescent="0.25"/>
    <row r="476" s="8" customFormat="1" x14ac:dyDescent="0.25"/>
    <row r="477" s="8" customFormat="1" x14ac:dyDescent="0.25"/>
    <row r="478" s="8" customFormat="1" x14ac:dyDescent="0.25"/>
    <row r="479" s="8" customFormat="1" x14ac:dyDescent="0.25"/>
    <row r="480" s="8" customFormat="1" x14ac:dyDescent="0.25"/>
    <row r="481" s="8" customFormat="1" x14ac:dyDescent="0.25"/>
    <row r="482" s="8" customFormat="1" x14ac:dyDescent="0.25"/>
    <row r="483" s="8" customFormat="1" x14ac:dyDescent="0.25"/>
    <row r="484" s="8" customFormat="1" x14ac:dyDescent="0.25"/>
    <row r="485" s="8" customFormat="1" x14ac:dyDescent="0.25"/>
    <row r="486" s="8" customFormat="1" x14ac:dyDescent="0.25"/>
    <row r="487" s="8" customFormat="1" x14ac:dyDescent="0.25"/>
    <row r="488" s="8" customFormat="1" x14ac:dyDescent="0.25"/>
    <row r="489" s="8" customFormat="1" x14ac:dyDescent="0.25"/>
    <row r="490" s="8" customFormat="1" x14ac:dyDescent="0.25"/>
    <row r="491" s="8" customFormat="1" x14ac:dyDescent="0.25"/>
    <row r="492" s="8" customFormat="1" x14ac:dyDescent="0.25"/>
    <row r="493" s="8" customFormat="1" x14ac:dyDescent="0.25"/>
    <row r="494" s="8" customFormat="1" x14ac:dyDescent="0.25"/>
    <row r="495" s="8" customFormat="1" x14ac:dyDescent="0.25"/>
    <row r="496" s="8" customFormat="1" x14ac:dyDescent="0.25"/>
    <row r="497" s="8" customFormat="1" x14ac:dyDescent="0.25"/>
    <row r="498" s="8" customFormat="1" x14ac:dyDescent="0.25"/>
    <row r="499" s="8" customFormat="1" x14ac:dyDescent="0.25"/>
    <row r="500" s="8" customFormat="1" x14ac:dyDescent="0.25"/>
    <row r="501" s="8" customFormat="1" x14ac:dyDescent="0.25"/>
    <row r="502" s="8" customFormat="1" x14ac:dyDescent="0.25"/>
    <row r="503" s="8" customFormat="1" x14ac:dyDescent="0.25"/>
    <row r="504" s="8" customFormat="1" x14ac:dyDescent="0.25"/>
    <row r="505" s="8" customFormat="1" x14ac:dyDescent="0.25"/>
    <row r="506" s="8" customFormat="1" x14ac:dyDescent="0.25"/>
    <row r="507" s="8" customFormat="1" x14ac:dyDescent="0.25"/>
    <row r="508" s="8" customFormat="1" x14ac:dyDescent="0.25"/>
    <row r="509" s="8" customFormat="1" x14ac:dyDescent="0.25"/>
    <row r="510" s="8" customFormat="1" x14ac:dyDescent="0.25"/>
    <row r="511" s="8" customFormat="1" x14ac:dyDescent="0.25"/>
    <row r="512" s="8" customFormat="1" x14ac:dyDescent="0.25"/>
    <row r="513" s="8" customFormat="1" x14ac:dyDescent="0.25"/>
    <row r="514" s="8" customFormat="1" x14ac:dyDescent="0.25"/>
    <row r="515" s="8" customFormat="1" x14ac:dyDescent="0.25"/>
    <row r="516" s="8" customFormat="1" x14ac:dyDescent="0.25"/>
    <row r="517" s="8" customFormat="1" x14ac:dyDescent="0.25"/>
    <row r="518" s="8" customFormat="1" x14ac:dyDescent="0.25"/>
    <row r="519" s="8" customFormat="1" x14ac:dyDescent="0.25"/>
    <row r="520" s="8" customFormat="1" x14ac:dyDescent="0.25"/>
    <row r="521" s="8" customFormat="1" x14ac:dyDescent="0.25"/>
    <row r="522" s="8" customFormat="1" x14ac:dyDescent="0.25"/>
    <row r="523" s="8" customFormat="1" x14ac:dyDescent="0.25"/>
    <row r="524" s="8" customFormat="1" x14ac:dyDescent="0.25"/>
    <row r="525" s="8" customFormat="1" x14ac:dyDescent="0.25"/>
    <row r="526" s="8" customFormat="1" x14ac:dyDescent="0.25"/>
    <row r="527" s="8" customFormat="1" x14ac:dyDescent="0.25"/>
    <row r="528" s="8" customFormat="1" x14ac:dyDescent="0.25"/>
    <row r="529" s="8" customFormat="1" x14ac:dyDescent="0.25"/>
    <row r="530" s="8" customFormat="1" x14ac:dyDescent="0.25"/>
    <row r="531" s="8" customFormat="1" x14ac:dyDescent="0.25"/>
    <row r="532" s="8" customFormat="1" x14ac:dyDescent="0.25"/>
    <row r="533" s="8" customFormat="1" x14ac:dyDescent="0.25"/>
    <row r="534" s="8" customFormat="1" x14ac:dyDescent="0.25"/>
    <row r="535" s="8" customFormat="1" x14ac:dyDescent="0.25"/>
    <row r="536" s="8" customFormat="1" x14ac:dyDescent="0.25"/>
    <row r="537" s="8" customFormat="1" x14ac:dyDescent="0.25"/>
    <row r="538" s="8" customFormat="1" x14ac:dyDescent="0.25"/>
    <row r="539" s="8" customFormat="1" x14ac:dyDescent="0.25"/>
    <row r="540" s="8" customFormat="1" x14ac:dyDescent="0.25"/>
    <row r="541" s="8" customFormat="1" x14ac:dyDescent="0.25"/>
    <row r="542" s="8" customFormat="1" x14ac:dyDescent="0.25"/>
    <row r="543" s="8" customFormat="1" x14ac:dyDescent="0.25"/>
    <row r="544" s="8" customFormat="1" x14ac:dyDescent="0.25"/>
    <row r="545" s="8" customFormat="1" x14ac:dyDescent="0.25"/>
    <row r="546" s="8" customFormat="1" x14ac:dyDescent="0.25"/>
    <row r="547" s="8" customFormat="1" x14ac:dyDescent="0.25"/>
    <row r="548" s="8" customFormat="1" x14ac:dyDescent="0.25"/>
    <row r="549" s="8" customFormat="1" x14ac:dyDescent="0.25"/>
    <row r="550" s="8" customFormat="1" x14ac:dyDescent="0.25"/>
    <row r="551" s="8" customFormat="1" x14ac:dyDescent="0.25"/>
    <row r="552" s="8" customFormat="1" x14ac:dyDescent="0.25"/>
    <row r="553" s="8" customFormat="1" x14ac:dyDescent="0.25"/>
    <row r="554" s="8" customFormat="1" x14ac:dyDescent="0.25"/>
    <row r="555" s="8" customFormat="1" x14ac:dyDescent="0.25"/>
    <row r="556" s="8" customFormat="1" x14ac:dyDescent="0.25"/>
    <row r="557" s="8" customFormat="1" x14ac:dyDescent="0.25"/>
    <row r="558" s="8" customFormat="1" x14ac:dyDescent="0.25"/>
    <row r="559" s="8" customFormat="1" x14ac:dyDescent="0.25"/>
    <row r="560" s="8" customFormat="1" x14ac:dyDescent="0.25"/>
    <row r="561" s="8" customFormat="1" x14ac:dyDescent="0.25"/>
    <row r="562" s="8" customFormat="1" x14ac:dyDescent="0.25"/>
    <row r="563" s="8" customFormat="1" x14ac:dyDescent="0.25"/>
    <row r="564" s="8" customFormat="1" x14ac:dyDescent="0.25"/>
    <row r="565" s="8" customFormat="1" x14ac:dyDescent="0.25"/>
    <row r="566" s="8" customFormat="1" x14ac:dyDescent="0.25"/>
    <row r="567" s="8" customFormat="1" x14ac:dyDescent="0.25"/>
    <row r="568" s="8" customFormat="1" x14ac:dyDescent="0.25"/>
    <row r="569" s="8" customFormat="1" x14ac:dyDescent="0.25"/>
    <row r="570" s="8" customFormat="1" x14ac:dyDescent="0.25"/>
    <row r="571" s="8" customFormat="1" x14ac:dyDescent="0.25"/>
    <row r="572" s="8" customFormat="1" x14ac:dyDescent="0.25"/>
    <row r="573" s="8" customFormat="1" x14ac:dyDescent="0.25"/>
    <row r="574" s="8" customFormat="1" x14ac:dyDescent="0.25"/>
    <row r="575" s="8" customFormat="1" x14ac:dyDescent="0.25"/>
    <row r="576" s="8" customFormat="1" x14ac:dyDescent="0.25"/>
    <row r="577" s="8" customFormat="1" x14ac:dyDescent="0.25"/>
    <row r="578" s="8" customFormat="1" x14ac:dyDescent="0.25"/>
    <row r="579" s="8" customFormat="1" x14ac:dyDescent="0.25"/>
    <row r="580" s="8" customFormat="1" x14ac:dyDescent="0.25"/>
    <row r="581" s="8" customFormat="1" x14ac:dyDescent="0.25"/>
    <row r="582" s="8" customFormat="1" x14ac:dyDescent="0.25"/>
    <row r="583" s="8" customFormat="1" x14ac:dyDescent="0.25"/>
    <row r="584" s="8" customFormat="1" x14ac:dyDescent="0.25"/>
    <row r="585" s="8" customFormat="1" x14ac:dyDescent="0.25"/>
    <row r="586" s="8" customFormat="1" x14ac:dyDescent="0.25"/>
    <row r="587" s="8" customFormat="1" x14ac:dyDescent="0.25"/>
    <row r="588" s="8" customFormat="1" x14ac:dyDescent="0.25"/>
    <row r="589" s="8" customFormat="1" x14ac:dyDescent="0.25"/>
    <row r="590" s="8" customFormat="1" x14ac:dyDescent="0.25"/>
    <row r="591" s="8" customFormat="1" x14ac:dyDescent="0.25"/>
    <row r="592" s="8" customFormat="1" x14ac:dyDescent="0.25"/>
    <row r="593" s="8" customFormat="1" x14ac:dyDescent="0.25"/>
    <row r="594" s="8" customFormat="1" x14ac:dyDescent="0.25"/>
    <row r="595" s="8" customFormat="1" x14ac:dyDescent="0.25"/>
    <row r="596" s="8" customFormat="1" x14ac:dyDescent="0.25"/>
    <row r="597" s="8" customFormat="1" x14ac:dyDescent="0.25"/>
    <row r="598" s="8" customFormat="1" x14ac:dyDescent="0.25"/>
    <row r="599" s="8" customFormat="1" x14ac:dyDescent="0.25"/>
    <row r="600" s="8" customFormat="1" x14ac:dyDescent="0.25"/>
    <row r="601" s="8" customFormat="1" x14ac:dyDescent="0.25"/>
    <row r="602" s="8" customFormat="1" x14ac:dyDescent="0.25"/>
    <row r="603" s="8" customFormat="1" x14ac:dyDescent="0.25"/>
    <row r="604" s="8" customFormat="1" x14ac:dyDescent="0.25"/>
    <row r="605" s="8" customFormat="1" x14ac:dyDescent="0.25"/>
    <row r="606" s="8" customFormat="1" x14ac:dyDescent="0.25"/>
    <row r="607" s="8" customFormat="1" x14ac:dyDescent="0.25"/>
    <row r="608" s="8" customFormat="1" x14ac:dyDescent="0.25"/>
    <row r="609" s="8" customFormat="1" x14ac:dyDescent="0.25"/>
    <row r="610" s="8" customFormat="1" x14ac:dyDescent="0.25"/>
    <row r="611" s="8" customFormat="1" x14ac:dyDescent="0.25"/>
    <row r="612" s="8" customFormat="1" x14ac:dyDescent="0.25"/>
    <row r="613" s="8" customFormat="1" x14ac:dyDescent="0.25"/>
    <row r="614" s="8" customFormat="1" x14ac:dyDescent="0.25"/>
    <row r="615" s="8" customFormat="1" x14ac:dyDescent="0.25"/>
    <row r="616" s="8" customFormat="1" x14ac:dyDescent="0.25"/>
    <row r="617" s="8" customFormat="1" x14ac:dyDescent="0.25"/>
    <row r="618" s="8" customFormat="1" x14ac:dyDescent="0.25"/>
    <row r="619" s="8" customFormat="1" x14ac:dyDescent="0.25"/>
    <row r="620" s="8" customFormat="1" x14ac:dyDescent="0.25"/>
    <row r="621" s="8" customFormat="1" x14ac:dyDescent="0.25"/>
    <row r="622" s="8" customFormat="1" x14ac:dyDescent="0.25"/>
    <row r="623" s="8" customFormat="1" x14ac:dyDescent="0.25"/>
    <row r="624" s="8" customFormat="1" x14ac:dyDescent="0.25"/>
    <row r="625" s="8" customFormat="1" x14ac:dyDescent="0.25"/>
    <row r="626" s="8" customFormat="1" x14ac:dyDescent="0.25"/>
    <row r="627" s="8" customFormat="1" x14ac:dyDescent="0.25"/>
    <row r="628" s="8" customFormat="1" x14ac:dyDescent="0.25"/>
    <row r="629" s="8" customFormat="1" x14ac:dyDescent="0.25"/>
    <row r="630" s="8" customFormat="1" x14ac:dyDescent="0.25"/>
    <row r="631" s="8" customFormat="1" x14ac:dyDescent="0.25"/>
    <row r="632" s="8" customFormat="1" x14ac:dyDescent="0.25"/>
    <row r="633" s="8" customFormat="1" x14ac:dyDescent="0.25"/>
    <row r="634" s="8" customFormat="1" x14ac:dyDescent="0.25"/>
    <row r="635" s="8" customFormat="1" x14ac:dyDescent="0.25"/>
    <row r="636" s="8" customFormat="1" x14ac:dyDescent="0.25"/>
    <row r="637" s="8" customFormat="1" x14ac:dyDescent="0.25"/>
    <row r="638" s="8" customFormat="1" x14ac:dyDescent="0.25"/>
    <row r="639" s="8" customFormat="1" x14ac:dyDescent="0.25"/>
    <row r="640" s="8" customFormat="1" x14ac:dyDescent="0.25"/>
    <row r="641" s="8" customFormat="1" x14ac:dyDescent="0.25"/>
    <row r="642" s="8" customFormat="1" x14ac:dyDescent="0.25"/>
    <row r="643" s="8" customFormat="1" x14ac:dyDescent="0.25"/>
    <row r="644" s="8" customFormat="1" x14ac:dyDescent="0.25"/>
    <row r="645" s="8" customFormat="1" x14ac:dyDescent="0.25"/>
    <row r="646" s="8" customFormat="1" x14ac:dyDescent="0.25"/>
    <row r="647" s="8" customFormat="1" x14ac:dyDescent="0.25"/>
    <row r="648" s="8" customFormat="1" x14ac:dyDescent="0.25"/>
    <row r="649" s="8" customFormat="1" x14ac:dyDescent="0.25"/>
    <row r="650" s="8" customFormat="1" x14ac:dyDescent="0.25"/>
    <row r="651" s="8" customFormat="1" x14ac:dyDescent="0.25"/>
    <row r="652" s="8" customFormat="1" x14ac:dyDescent="0.25"/>
    <row r="653" s="8" customFormat="1" x14ac:dyDescent="0.25"/>
    <row r="654" s="8" customFormat="1" x14ac:dyDescent="0.25"/>
    <row r="655" s="8" customFormat="1" x14ac:dyDescent="0.25"/>
    <row r="656" s="8" customFormat="1" x14ac:dyDescent="0.25"/>
    <row r="657" s="8" customFormat="1" x14ac:dyDescent="0.25"/>
    <row r="658" s="8" customFormat="1" x14ac:dyDescent="0.25"/>
    <row r="659" s="8" customFormat="1" x14ac:dyDescent="0.25"/>
    <row r="660" s="8" customFormat="1" x14ac:dyDescent="0.25"/>
    <row r="661" s="8" customFormat="1" x14ac:dyDescent="0.25"/>
    <row r="662" s="8" customFormat="1" x14ac:dyDescent="0.25"/>
    <row r="663" s="8" customFormat="1" x14ac:dyDescent="0.25"/>
    <row r="664" s="8" customFormat="1" x14ac:dyDescent="0.25"/>
    <row r="665" s="8" customFormat="1" x14ac:dyDescent="0.25"/>
    <row r="666" s="8" customFormat="1" x14ac:dyDescent="0.25"/>
    <row r="667" s="8" customFormat="1" x14ac:dyDescent="0.25"/>
    <row r="668" s="8" customFormat="1" x14ac:dyDescent="0.25"/>
    <row r="669" s="8" customFormat="1" x14ac:dyDescent="0.25"/>
    <row r="670" s="8" customFormat="1" x14ac:dyDescent="0.25"/>
    <row r="671" s="8" customFormat="1" x14ac:dyDescent="0.25"/>
    <row r="672" s="8" customFormat="1" x14ac:dyDescent="0.25"/>
    <row r="673" s="8" customFormat="1" x14ac:dyDescent="0.25"/>
    <row r="674" s="8" customFormat="1" x14ac:dyDescent="0.25"/>
    <row r="675" s="8" customFormat="1" x14ac:dyDescent="0.25"/>
    <row r="676" s="8" customFormat="1" x14ac:dyDescent="0.25"/>
    <row r="677" s="8" customFormat="1" x14ac:dyDescent="0.25"/>
    <row r="678" s="8" customFormat="1" x14ac:dyDescent="0.25"/>
    <row r="679" s="8" customFormat="1" x14ac:dyDescent="0.25"/>
    <row r="680" s="8" customFormat="1" x14ac:dyDescent="0.25"/>
    <row r="681" s="8" customFormat="1" x14ac:dyDescent="0.25"/>
    <row r="682" s="8" customFormat="1" x14ac:dyDescent="0.25"/>
    <row r="683" s="8" customFormat="1" x14ac:dyDescent="0.25"/>
    <row r="684" s="8" customFormat="1" x14ac:dyDescent="0.25"/>
    <row r="685" s="8" customFormat="1" x14ac:dyDescent="0.25"/>
    <row r="686" s="8" customFormat="1" x14ac:dyDescent="0.25"/>
  </sheetData>
  <sheetProtection password="C64D" sheet="1" objects="1" scenarios="1"/>
  <mergeCells count="15">
    <mergeCell ref="B27:F27"/>
    <mergeCell ref="B28:F28"/>
    <mergeCell ref="B25:F25"/>
    <mergeCell ref="B26:F26"/>
    <mergeCell ref="B24:G24"/>
    <mergeCell ref="B2:K2"/>
    <mergeCell ref="H4:I4"/>
    <mergeCell ref="C4:C5"/>
    <mergeCell ref="B20:C20"/>
    <mergeCell ref="B21:C21"/>
    <mergeCell ref="B4:B5"/>
    <mergeCell ref="D4:D5"/>
    <mergeCell ref="E4:E5"/>
    <mergeCell ref="F4:G4"/>
    <mergeCell ref="J4:K4"/>
  </mergeCells>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scale="78"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DATOS GENERALES</vt:lpstr>
      <vt:lpstr>DESCRIPCION INICIATIVA</vt:lpstr>
      <vt:lpstr>FINANCIAMIENTO PROYECTO</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GENERALES'!Área_de_impresión</vt:lpstr>
      <vt:lpstr>'DESCRIPCION INICIATIVA'!Área_de_impresión</vt:lpstr>
      <vt:lpstr>'FINANCIAMIENTO PROYECTO'!Área_de_impresión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Mauricio Hernandez</cp:lastModifiedBy>
  <cp:lastPrinted>2014-10-30T03:03:18Z</cp:lastPrinted>
  <dcterms:created xsi:type="dcterms:W3CDTF">2012-07-06T03:08:38Z</dcterms:created>
  <dcterms:modified xsi:type="dcterms:W3CDTF">2015-01-29T08:41:53Z</dcterms:modified>
</cp:coreProperties>
</file>