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4525"/>
</workbook>
</file>

<file path=xl/calcChain.xml><?xml version="1.0" encoding="utf-8"?>
<calcChain xmlns="http://schemas.openxmlformats.org/spreadsheetml/2006/main">
  <c r="I20" i="8" l="1"/>
  <c r="H20" i="8"/>
  <c r="G20" i="8"/>
  <c r="F20" i="8"/>
  <c r="E20" i="8"/>
  <c r="K19" i="8"/>
  <c r="J19" i="8"/>
  <c r="D19" i="8" s="1"/>
  <c r="M19" i="8" s="1"/>
  <c r="K18" i="8"/>
  <c r="J18" i="8"/>
  <c r="K17" i="8"/>
  <c r="J17" i="8"/>
  <c r="K16" i="8"/>
  <c r="J16" i="8"/>
  <c r="K15" i="8"/>
  <c r="J15" i="8"/>
  <c r="K14" i="8"/>
  <c r="J14" i="8"/>
  <c r="K13" i="8"/>
  <c r="J13" i="8"/>
  <c r="K12" i="8"/>
  <c r="J12" i="8"/>
  <c r="K11" i="8"/>
  <c r="J11" i="8"/>
  <c r="K10" i="8"/>
  <c r="J10" i="8"/>
  <c r="K9" i="8"/>
  <c r="J9" i="8"/>
  <c r="D9" i="8" s="1"/>
  <c r="M9" i="8" s="1"/>
  <c r="K8" i="8"/>
  <c r="J8" i="8"/>
  <c r="K6" i="8"/>
  <c r="J6" i="8"/>
  <c r="D6" i="8" s="1"/>
  <c r="M6" i="8" s="1"/>
  <c r="K7" i="8"/>
  <c r="J7" i="8"/>
  <c r="D15" i="8" l="1"/>
  <c r="M15" i="8" s="1"/>
  <c r="D18" i="8"/>
  <c r="M18" i="8" s="1"/>
  <c r="D17" i="8"/>
  <c r="M17" i="8" s="1"/>
  <c r="D14" i="8"/>
  <c r="M14" i="8" s="1"/>
  <c r="D13" i="8"/>
  <c r="M13" i="8" s="1"/>
  <c r="D11" i="8"/>
  <c r="M11" i="8" s="1"/>
  <c r="D10" i="8"/>
  <c r="M10" i="8" s="1"/>
  <c r="D8" i="8"/>
  <c r="M8" i="8" s="1"/>
  <c r="G26" i="8"/>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<sst xmlns="http://schemas.openxmlformats.org/spreadsheetml/2006/main" count="308" uniqueCount="194">
  <si>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</si>
  <si>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</si>
  <si>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</si>
  <si>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</si>
  <si>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</si>
  <si>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</si>
  <si>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</si>
  <si>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</si>
  <si>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</si>
  <si>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</si>
  <si>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</si>
  <si>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</si>
  <si>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</si>
  <si>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</si>
  <si>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</si>
  <si>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</si>
  <si>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</si>
  <si>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</si>
  <si>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</si>
  <si>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</si>
  <si>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</si>
  <si>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</si>
  <si>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</si>
  <si>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</si>
  <si>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</si>
  <si>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</si>
  <si>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</si>
  <si>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</si>
  <si>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</si>
  <si>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</si>
  <si>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</si>
  <si>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</si>
  <si>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</si>
  <si>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</si>
  <si>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</si>
  <si>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</si>
  <si>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</si>
  <si>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</si>
  <si>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</si>
  <si>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</si>
  <si>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</si>
  <si>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</si>
  <si>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</si>
  <si>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</si>
  <si>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</si>
  <si>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</si>
  <si>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</si>
  <si>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</si>
  <si>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</si>
  <si>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</si>
  <si>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</si>
  <si>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</si>
  <si>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</si>
  <si>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</si>
  <si>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</si>
  <si>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</si>
  <si>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</si>
  <si>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</si>
  <si>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</si>
  <si>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</si>
  <si>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</si>
  <si>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</si>
  <si>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</si>
  <si>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</si>
  <si>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</si>
  <si>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</si>
  <si>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</si>
  <si>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</si>
  <si>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</si>
  <si>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</si>
  <si>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</si>
  <si>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</si>
  <si>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</si>
  <si>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</si>
  <si>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</si>
  <si>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</si>
  <si>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</si>
  <si>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</si>
  <si>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</si>
  <si>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</si>
  <si>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</si>
  <si>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</si>
  <si>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</si>
  <si>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</si>
  <si>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</si>
  <si>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</si>
  <si>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</si>
  <si>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</si>
  <si>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</si>
  <si>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</si>
  <si>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</si>
  <si>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</si>
  <si>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</si>
  <si>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</si>
  <si>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</si>
  <si>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</si>
  <si>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</si>
  <si>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</si>
  <si>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</si>
  <si>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</si>
  <si>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</si>
  <si>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</si>
  <si>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</si>
  <si>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</si>
  <si>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</si>
  <si>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</si>
  <si>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</si>
  <si>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r>
      <t xml:space="preserve"> (2) DURACIÓN DEL PROYECTO DE APALANCAMIENTO DE LA INICIATIVA A SER COFINANCIADO POR EL PROGRAMA AEA: </t>
    </r>
    <r>
      <rPr>
        <sz val="10"/>
        <color rgb="FFFF0000"/>
        <rFont val="Calibri"/>
        <family val="2"/>
        <scheme val="minor"/>
      </rPr>
      <t>(meses)</t>
    </r>
  </si>
  <si>
    <t>Colombia</t>
  </si>
  <si>
    <t xml:space="preserve">Juan Jose </t>
  </si>
  <si>
    <t>Lopez Negrete</t>
  </si>
  <si>
    <t>Especialista en educacion ambiental</t>
  </si>
  <si>
    <t>Lorica</t>
  </si>
  <si>
    <t>Cordoba</t>
  </si>
  <si>
    <t xml:space="preserve">Coordinador del proyecto </t>
  </si>
  <si>
    <t xml:space="preserve">ASPROCIG </t>
  </si>
  <si>
    <t>800222045-6</t>
  </si>
  <si>
    <t xml:space="preserve">Naudel </t>
  </si>
  <si>
    <t xml:space="preserve">Gonzalez Madera </t>
  </si>
  <si>
    <t>Carrera 21 Nº 17-23</t>
  </si>
  <si>
    <t>094 7731050</t>
  </si>
  <si>
    <t xml:space="preserve">asprocig@asprocig.org </t>
  </si>
  <si>
    <t>www.asprocig.org</t>
  </si>
  <si>
    <t>21 años</t>
  </si>
  <si>
    <t>No</t>
  </si>
  <si>
    <t>x</t>
  </si>
  <si>
    <t xml:space="preserve">Asociada </t>
  </si>
  <si>
    <t>en este caso que la competecnia que existe e  n la producion agroepecuaria  todos obencden a modelos conevncional basado en el monmcultivo el suo de combustble sfosiles y agrotoxicos, el modelo de asprocig esta orinetado a ofrece viene u¡ys ervicios  de alta calidad plenamnete diferenciado cn el rotulod e agroecologico fundamentado en en el uso y conservacion de la biodiversidad as i como  la enegria solar fotovoltaica.</t>
  </si>
  <si>
    <t xml:space="preserve">Coordinador de proyecto </t>
  </si>
  <si>
    <t>El cinco de agosto se lanzó la ley para la integración de las energías renovables no convencionales al Sistema Energético Nacional de Colombia. El Presidente de la República, Juan Manuel Santos Calderón, y el Ministro de Minas y Energía, Amylkar Acosta Medina, anunciaron desde Cartagena la sanción de la Ley 1715 de 2014. Por su parte, el presidente del Senado y autor de la ley, José David Name, destacó que "Colombia como país cuyas exportaciones dependen principalmente de sus riquezas naturales, entre ellas el petróleo, tiene la necesidad de evaluar nuevas fuentes de energía para enfrentar la crisis energética que los expertos pronostican a corto y mediano plazo".</t>
  </si>
  <si>
    <t xml:space="preserve">Energia solar en comunidades de ASPROCIG </t>
  </si>
  <si>
    <t xml:space="preserve">Municipios de Lorica, Purisima y San Bernardo del Viento </t>
  </si>
  <si>
    <t>094 773 1050 Cel: 3205679506</t>
  </si>
  <si>
    <t>asprocig@asprocig.org</t>
  </si>
  <si>
    <t xml:space="preserve">20 años </t>
  </si>
  <si>
    <t xml:space="preserve">15 años </t>
  </si>
  <si>
    <t>Julio 24 1998</t>
  </si>
  <si>
    <t>Compra de equipos  e instalacion</t>
  </si>
  <si>
    <t xml:space="preserve">Seguimiento </t>
  </si>
  <si>
    <t>Visitas de seguimiento</t>
  </si>
  <si>
    <t>Materiales y mano de obra</t>
  </si>
  <si>
    <t>Pago coordinación de proyecto x 6 meses</t>
  </si>
  <si>
    <t xml:space="preserve">Dos tecnicos de campo x 6 meses </t>
  </si>
  <si>
    <t xml:space="preserve">Instalacion de nueva plantasolar </t>
  </si>
  <si>
    <t xml:space="preserve">Instalacion de 40  postes solares </t>
  </si>
  <si>
    <t>Garantizar el acceso de la energía eléctrica renovable a bajo costo a familias campesinas y pescadoras de la cuenca baja del rio Sinu, afiliadas a ASPROCIG.</t>
  </si>
  <si>
    <t>Desde hacen 4 años Asprocig, viene implementando sistemas de energía solar en comunidades.</t>
  </si>
  <si>
    <t>Garantizar el acceso a la energía eléctrica renovable a bajo costo a familias campesinas y pescadoras de la cuenca baja del rio Sinu, afiliadas a ASPROCIG.</t>
  </si>
  <si>
    <t>Los beneficiarios del proyecto son, campesinos, pescadores, afrocolombianos e indígenas de áreas rurales y suburbanas de dos  (2) municipios de la cuenca baja del río Sinú, Córdoba y miembros a  grupos asociados, grupos que están integrados por familias que van de 10 a 100 familias, y  en su mayoría viven en los humedales de la cuenca baja del río Sinú y se dedican a la pesca artesanal, elaboración de artesanías y agricultura de subsistencia de bajos ingresos económicos  que vienen trabajando sistema agroecológicos biodiversos.</t>
  </si>
  <si>
    <t>Acceder una fuente de energía renovable de bajo costo potenciando sus iniciativas productivas y el mejoramiento de su calidad de vida.</t>
  </si>
  <si>
    <t>Mejoramiento, diseño e implementación de plantas de energía solar para el funcionamiento  de acueductos locales, refrigeración iluminación y riego en sistemas productivos agroecológicos, colectivos y familiares.</t>
  </si>
  <si>
    <t>Desde hace 15 años ASPROCIG viene trabajando en la recuperación del uso  de   los saberes ancestrales que utilizan la energía solar para la producción de biomasa a través de los agro ecosistemas  biodiversos y el establecimiento de platas de energía solar fotovoltaica, para sistemas de bombeo, riego e iluminación.</t>
  </si>
  <si>
    <t>ASPROCIG implementa en la región desde el año 1994 una propuesta de desarrollo rural territorial cuyo objetivo `principal es el desarrollo de habilidades para la superación de la pobreza, es así como la implementación de agro ecosistemas biodiversos familiares o colectivos potenciados por el uso de la energía solar son la principal estrategia de la organización para mejorar los ingresos económicos  de familias y grupos, la presente propuesta busca fortalecer dicha estrategia ofreciendo acceso a la energía solar  fotovoltaica a bajo costo.</t>
  </si>
  <si>
    <t>ASPROCIG, es una organización comunitaria de base de segundo grado conformada por más de 80.000 asociados, con espacios de participación que garantizan la gobernanza de todos los proyectos implementados por la organización, los responsables de la formulación, implementación y ejecución son: junta directiva de la organización conformada por cinco miembros, equipo de apoyo conformado por 75 personas que realizan trabajo voluntario  y asamblea general de asociados , garantizando siempre una participación activa en la implementación de propuestas.</t>
  </si>
  <si>
    <t>ASPROCIG  cuenta en actualidad con 1.200 agro ecosistema familiares biodiversos en los cuales se pueden replicar los resultados de la presente propuesta cuya cobertura inicial seria de  90 agroeocosistemas en las poblaciones de San Sebastián, El Playon y Purisima.</t>
  </si>
  <si>
    <t>ASPROCIG tiene un sistema de comercialización y distribución de viene  y servicio agroecológicos desde el año 2003, esto garantiza que el mercado para todos los nichos, mejoramiento sustancial de los ingresos económicos en las familias y grupos beneficiarios.</t>
  </si>
  <si>
    <t>Actividades Principales</t>
  </si>
  <si>
    <t>Capacitación, supervisión y seguimiento.</t>
  </si>
  <si>
    <t>Repotenciacion de plantas solares.</t>
  </si>
  <si>
    <t xml:space="preserve">Construccion de obras adcionales </t>
  </si>
  <si>
    <t xml:space="preserve">Personal </t>
  </si>
  <si>
    <t>Tecnología</t>
  </si>
  <si>
    <t xml:space="preserve">6 meses </t>
  </si>
  <si>
    <t>Sistema Prototipo de bomba Fotovoltaica.</t>
  </si>
  <si>
    <t>Sistema Prototipo Fotovoltaico</t>
  </si>
  <si>
    <t>CAHN AUSTRALIA PTY LTD</t>
  </si>
  <si>
    <t xml:space="preserve">CAHN AUSTRALIA </t>
  </si>
  <si>
    <t>ABN 49160473503</t>
  </si>
  <si>
    <t>ACN 160473503</t>
  </si>
  <si>
    <t>CARLOS</t>
  </si>
  <si>
    <t>HERNANDEZ</t>
  </si>
  <si>
    <t>9805831-1</t>
  </si>
  <si>
    <t>AUSTRALIA</t>
  </si>
  <si>
    <t>info@cahnaustralia.com</t>
  </si>
  <si>
    <t>cahnaustralia.com</t>
  </si>
  <si>
    <t>5 ANOS DISENO IMPLEMENTACION DE PROYECTOS DE ENERGIA RENOVABLE NO CONVENCIONAL PARA COMUNIDAES ABORIGENES REMOTAS AUSTRALIA</t>
  </si>
  <si>
    <t>NO</t>
  </si>
  <si>
    <t>X</t>
  </si>
  <si>
    <t xml:space="preserve"> Po Box 330 Spit Junction 2088 NSW</t>
  </si>
  <si>
    <t xml:space="preserve">el hecho de que el pryetco este direigido por una organicion con mas 20 de sños de expericnia garanitza con una capacida instutcinal de mas de 20 años granatiza su sostenibilidad. El pryecto permitira l dismmunicion gradula el uso de combustible folsil incemetanto susteancial mente el uso de energai soalr fotovolataica </t>
  </si>
  <si>
    <t>La sotenibilidad climatica del proyecto del resguardo esta plenamente justificada por el uso de las tecnologias que en su totaliada son renovables y los procedimientos implementados durante el desarrollo y la vida util de lo proyectos, Los proyectos se caracterizaran por su bajo impacto ambiental a las areas que seran seleccionadas. Los riesgos ambientales seran practicamente nulos ya que se mantendra un niveld etica y profesionalismo en la operacion y mantencion del mismo. Ademas la implementacion de los proyectos permitira reducir el impacto ambiental actual al reducir el uso de energias contaminates como el diesel. Los riesgos de impactos previsibles estarían asociados a desecho de baterías, Inversores y controladores de carga, para este problema identificado se prevé el reciclaje y posterior acuerdo con el proveedor de su manejo.</t>
  </si>
  <si>
    <t>lel finaciamento inicial para implementar los proyectos sera necesario en una primera instancia ya que la comunidad no dispone de los fondos adecuados para finaciar un proyecto de esta magnitud, imprtancia y complejidad .  La rentabilidad del proyecto se establecera en un acuerdo comun tarifario el cual asegurara finaciamiento para mantencion y durabilidad de los componentes en servicio.</t>
  </si>
  <si>
    <t>Cambio de personal de equipo de trabajo</t>
  </si>
  <si>
    <t>Que el tiempo de Ejecución sea mayor al Planificado</t>
  </si>
  <si>
    <t>Que se Excedan los costos del Presupuesto.</t>
  </si>
  <si>
    <t>caducacion de garantias</t>
  </si>
  <si>
    <t>expancion de los sistemas</t>
  </si>
  <si>
    <t>Comunicación permanente entre los miembros de equipo de trabajo y cartas de compromiso.</t>
  </si>
  <si>
    <t>Realizar Controles de Avance.</t>
  </si>
  <si>
    <t>Hacer revisiones periodicas con el presupuesto inicial.</t>
  </si>
  <si>
    <t xml:space="preserve">adqusicion de equipos con garantias expandibles </t>
  </si>
  <si>
    <t>disenos apropiados</t>
  </si>
  <si>
    <t>falla de los sistemas</t>
  </si>
  <si>
    <t>mantencion preventiva deacuerdo al programa del fabricante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</si>
</sst>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9">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14" fontId="0" fillId="2" borderId="1" xfId="0" applyNumberForma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15" fillId="5" borderId="5" xfId="0" applyFont="1" applyFill="1" applyBorder="1" applyAlignment="1" applyProtection="1">
      <alignment horizontal="left" vertical="center" wrapText="1"/>
    </xf>
    <xf numFmtId="0" fontId="17" fillId="5" borderId="1" xfId="0" applyFont="1"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sprocig@asprocig.org" TargetMode="External"/><Relationship Id="rId2" Type="http://schemas.openxmlformats.org/officeDocument/2006/relationships/hyperlink" Target="http://www.asprocig.org/" TargetMode="External"/><Relationship Id="rId1" Type="http://schemas.openxmlformats.org/officeDocument/2006/relationships/hyperlink" Target="mailto:asprocig@asprocig.org" TargetMode="External"/><Relationship Id="rId5" Type="http://schemas.openxmlformats.org/officeDocument/2006/relationships/printerSettings" Target="../printerSettings/printerSettings1.bin"/><Relationship Id="rId4" Type="http://schemas.openxmlformats.org/officeDocument/2006/relationships/hyperlink" Target="mailto:info@cahnaustralia.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zoomScale="70" zoomScaleNormal="70" zoomScaleSheetLayoutView="120" workbookViewId="0">
      <selection activeCell="F74" sqref="F74"/>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14" t="s">
        <v>52</v>
      </c>
      <c r="C2" s="114"/>
      <c r="D2" s="114"/>
      <c r="E2" s="114"/>
      <c r="F2" s="114"/>
    </row>
    <row r="3" spans="2:8" s="8" customFormat="1" ht="5.25" customHeight="1" x14ac:dyDescent="0.25"/>
    <row r="4" spans="2:8" s="8" customFormat="1" ht="48.75" customHeight="1" x14ac:dyDescent="0.25">
      <c r="B4" s="121" t="s">
        <v>99</v>
      </c>
      <c r="C4" s="121"/>
      <c r="D4" s="121"/>
      <c r="E4" s="121"/>
      <c r="F4" s="121"/>
    </row>
    <row r="5" spans="2:8" s="8" customFormat="1" ht="5.25" customHeight="1" thickBot="1" x14ac:dyDescent="0.3"/>
    <row r="6" spans="2:8" s="8" customFormat="1" x14ac:dyDescent="0.25">
      <c r="B6" s="127" t="s">
        <v>33</v>
      </c>
      <c r="C6" s="128"/>
      <c r="D6" s="128"/>
      <c r="E6" s="128"/>
      <c r="F6" s="129"/>
    </row>
    <row r="7" spans="2:8" s="8" customFormat="1" ht="36" customHeight="1" x14ac:dyDescent="0.25">
      <c r="B7" s="7" t="s">
        <v>56</v>
      </c>
      <c r="C7" s="122" t="s">
        <v>130</v>
      </c>
      <c r="D7" s="123"/>
      <c r="E7" s="123"/>
      <c r="F7" s="124"/>
      <c r="H7" s="13"/>
    </row>
    <row r="8" spans="2:8" s="8" customFormat="1" ht="34.5" customHeight="1" x14ac:dyDescent="0.25">
      <c r="B8" s="125" t="s">
        <v>107</v>
      </c>
      <c r="C8" s="126"/>
      <c r="D8" s="126"/>
      <c r="E8" s="126"/>
      <c r="F8" s="21" t="s">
        <v>162</v>
      </c>
    </row>
    <row r="9" spans="2:8" s="8" customFormat="1" ht="25.5" customHeight="1" x14ac:dyDescent="0.25">
      <c r="B9" s="119" t="s">
        <v>75</v>
      </c>
      <c r="C9" s="120"/>
      <c r="D9" s="120"/>
      <c r="E9" s="120"/>
      <c r="F9" s="86">
        <f>'FINANCIAMIENTO PROYECTO'!D20</f>
        <v>428700</v>
      </c>
      <c r="H9" s="8" t="s">
        <v>72</v>
      </c>
    </row>
    <row r="10" spans="2:8" s="8" customFormat="1" ht="24" customHeight="1" x14ac:dyDescent="0.25">
      <c r="B10" s="119" t="s">
        <v>76</v>
      </c>
      <c r="C10" s="120"/>
      <c r="D10" s="120"/>
      <c r="E10" s="120"/>
      <c r="F10" s="86">
        <f>'FINANCIAMIENTO PROYECTO'!E20</f>
        <v>211200</v>
      </c>
      <c r="H10" s="8" t="s">
        <v>72</v>
      </c>
    </row>
    <row r="11" spans="2:8" s="8" customFormat="1" ht="24" customHeight="1" x14ac:dyDescent="0.25">
      <c r="B11" s="119" t="s">
        <v>77</v>
      </c>
      <c r="C11" s="120"/>
      <c r="D11" s="120"/>
      <c r="E11" s="120"/>
      <c r="F11" s="86">
        <f>'FINANCIAMIENTO PROYECTO'!J20+'FINANCIAMIENTO PROYECTO'!K20</f>
        <v>217500</v>
      </c>
      <c r="H11" s="8" t="s">
        <v>72</v>
      </c>
    </row>
    <row r="12" spans="2:8" ht="21.75" customHeight="1" x14ac:dyDescent="0.25">
      <c r="B12" s="119" t="s">
        <v>85</v>
      </c>
      <c r="C12" s="120"/>
      <c r="D12" s="120"/>
      <c r="E12" s="120"/>
      <c r="F12" s="20" t="s">
        <v>108</v>
      </c>
    </row>
    <row r="13" spans="2:8" ht="23.25" customHeight="1" x14ac:dyDescent="0.25">
      <c r="B13" s="119" t="s">
        <v>86</v>
      </c>
      <c r="C13" s="120"/>
      <c r="D13" s="120"/>
      <c r="E13" s="120"/>
      <c r="F13" s="21" t="s">
        <v>126</v>
      </c>
    </row>
    <row r="14" spans="2:8" ht="90.75" customHeight="1" x14ac:dyDescent="0.25">
      <c r="B14" s="62" t="s">
        <v>84</v>
      </c>
      <c r="C14" s="95" t="s">
        <v>145</v>
      </c>
      <c r="D14" s="95"/>
      <c r="E14" s="95"/>
      <c r="F14" s="96"/>
    </row>
    <row r="15" spans="2:8" ht="80.25" customHeight="1" x14ac:dyDescent="0.25">
      <c r="B15" s="44" t="s">
        <v>78</v>
      </c>
      <c r="C15" s="95" t="s">
        <v>131</v>
      </c>
      <c r="D15" s="95"/>
      <c r="E15" s="95"/>
      <c r="F15" s="96"/>
    </row>
    <row r="16" spans="2:8" ht="80.25" customHeight="1" thickBot="1" x14ac:dyDescent="0.3">
      <c r="B16" s="12" t="s">
        <v>91</v>
      </c>
      <c r="C16" s="100"/>
      <c r="D16" s="100"/>
      <c r="E16" s="100"/>
      <c r="F16" s="101"/>
    </row>
    <row r="17" spans="2:5" s="8" customFormat="1" ht="8.25" customHeight="1" thickBot="1" x14ac:dyDescent="0.3"/>
    <row r="18" spans="2:5" ht="20.25" customHeight="1" thickBot="1" x14ac:dyDescent="0.3">
      <c r="B18" s="116" t="s">
        <v>79</v>
      </c>
      <c r="C18" s="117"/>
      <c r="D18" s="117"/>
      <c r="E18" s="118"/>
    </row>
    <row r="19" spans="2:5" x14ac:dyDescent="0.25">
      <c r="B19" s="14" t="s">
        <v>14</v>
      </c>
      <c r="C19" s="98" t="s">
        <v>109</v>
      </c>
      <c r="D19" s="98"/>
      <c r="E19" s="99"/>
    </row>
    <row r="20" spans="2:5" x14ac:dyDescent="0.25">
      <c r="B20" s="10" t="s">
        <v>15</v>
      </c>
      <c r="C20" s="95" t="s">
        <v>110</v>
      </c>
      <c r="D20" s="95"/>
      <c r="E20" s="96"/>
    </row>
    <row r="21" spans="2:5" ht="16.5" customHeight="1" x14ac:dyDescent="0.25">
      <c r="B21" s="7" t="s">
        <v>21</v>
      </c>
      <c r="C21" s="95">
        <v>15028763</v>
      </c>
      <c r="D21" s="95"/>
      <c r="E21" s="96"/>
    </row>
    <row r="22" spans="2:5" x14ac:dyDescent="0.25">
      <c r="B22" s="10" t="s">
        <v>16</v>
      </c>
      <c r="C22" s="95" t="s">
        <v>111</v>
      </c>
      <c r="D22" s="95"/>
      <c r="E22" s="96"/>
    </row>
    <row r="23" spans="2:5" x14ac:dyDescent="0.25">
      <c r="B23" s="10" t="s">
        <v>17</v>
      </c>
      <c r="C23" s="95" t="s">
        <v>119</v>
      </c>
      <c r="D23" s="95"/>
      <c r="E23" s="96"/>
    </row>
    <row r="24" spans="2:5" x14ac:dyDescent="0.25">
      <c r="B24" s="10" t="s">
        <v>3</v>
      </c>
      <c r="C24" s="95" t="s">
        <v>112</v>
      </c>
      <c r="D24" s="95"/>
      <c r="E24" s="96"/>
    </row>
    <row r="25" spans="2:5" x14ac:dyDescent="0.25">
      <c r="B25" s="10" t="s">
        <v>18</v>
      </c>
      <c r="C25" s="95" t="s">
        <v>113</v>
      </c>
      <c r="D25" s="95"/>
      <c r="E25" s="96"/>
    </row>
    <row r="26" spans="2:5" x14ac:dyDescent="0.25">
      <c r="B26" s="10" t="s">
        <v>4</v>
      </c>
      <c r="C26" s="95" t="s">
        <v>108</v>
      </c>
      <c r="D26" s="95"/>
      <c r="E26" s="96"/>
    </row>
    <row r="27" spans="2:5" x14ac:dyDescent="0.25">
      <c r="B27" s="10" t="s">
        <v>19</v>
      </c>
      <c r="C27" s="95" t="s">
        <v>132</v>
      </c>
      <c r="D27" s="95"/>
      <c r="E27" s="96"/>
    </row>
    <row r="28" spans="2:5" x14ac:dyDescent="0.25">
      <c r="B28" s="10" t="s">
        <v>20</v>
      </c>
      <c r="C28" s="97" t="s">
        <v>133</v>
      </c>
      <c r="D28" s="95"/>
      <c r="E28" s="96"/>
    </row>
    <row r="29" spans="2:5" ht="30" x14ac:dyDescent="0.25">
      <c r="B29" s="18" t="s">
        <v>40</v>
      </c>
      <c r="C29" s="95" t="s">
        <v>114</v>
      </c>
      <c r="D29" s="95"/>
      <c r="E29" s="96"/>
    </row>
    <row r="30" spans="2:5" x14ac:dyDescent="0.25">
      <c r="B30" s="10" t="s">
        <v>41</v>
      </c>
      <c r="C30" s="95" t="s">
        <v>134</v>
      </c>
      <c r="D30" s="95"/>
      <c r="E30" s="96"/>
    </row>
    <row r="31" spans="2:5" ht="60.75" thickBot="1" x14ac:dyDescent="0.3">
      <c r="B31" s="18" t="s">
        <v>44</v>
      </c>
      <c r="C31" s="100" t="s">
        <v>135</v>
      </c>
      <c r="D31" s="100"/>
      <c r="E31" s="101"/>
    </row>
    <row r="32" spans="2:5" s="8" customFormat="1" ht="9.75" customHeight="1" thickBot="1" x14ac:dyDescent="0.3"/>
    <row r="33" spans="2:5" s="8" customFormat="1" ht="16.5" customHeight="1" thickBot="1" x14ac:dyDescent="0.3">
      <c r="B33" s="116" t="s">
        <v>80</v>
      </c>
      <c r="C33" s="117"/>
      <c r="D33" s="117"/>
      <c r="E33" s="118"/>
    </row>
    <row r="34" spans="2:5" s="8" customFormat="1" ht="27" customHeight="1" x14ac:dyDescent="0.25">
      <c r="B34" s="6" t="s">
        <v>23</v>
      </c>
      <c r="C34" s="98" t="s">
        <v>115</v>
      </c>
      <c r="D34" s="98"/>
      <c r="E34" s="99"/>
    </row>
    <row r="35" spans="2:5" s="8" customFormat="1" ht="16.5" customHeight="1" x14ac:dyDescent="0.25">
      <c r="B35" s="7" t="s">
        <v>24</v>
      </c>
      <c r="C35" s="95" t="s">
        <v>115</v>
      </c>
      <c r="D35" s="95"/>
      <c r="E35" s="96"/>
    </row>
    <row r="36" spans="2:5" s="8" customFormat="1" ht="16.5" customHeight="1" x14ac:dyDescent="0.25">
      <c r="B36" s="7" t="s">
        <v>22</v>
      </c>
      <c r="C36" s="95" t="s">
        <v>116</v>
      </c>
      <c r="D36" s="95"/>
      <c r="E36" s="96"/>
    </row>
    <row r="37" spans="2:5" s="8" customFormat="1" ht="16.5" customHeight="1" x14ac:dyDescent="0.25">
      <c r="B37" s="7" t="s">
        <v>0</v>
      </c>
      <c r="C37" s="95">
        <v>105</v>
      </c>
      <c r="D37" s="95"/>
      <c r="E37" s="96"/>
    </row>
    <row r="38" spans="2:5" s="8" customFormat="1" ht="16.5" customHeight="1" x14ac:dyDescent="0.25">
      <c r="B38" s="7" t="s">
        <v>1</v>
      </c>
      <c r="C38" s="95" t="s">
        <v>136</v>
      </c>
      <c r="D38" s="95"/>
      <c r="E38" s="96"/>
    </row>
    <row r="39" spans="2:5" s="8" customFormat="1" ht="16.5" customHeight="1" x14ac:dyDescent="0.25">
      <c r="B39" s="7" t="s">
        <v>26</v>
      </c>
      <c r="C39" s="95" t="s">
        <v>117</v>
      </c>
      <c r="D39" s="95"/>
      <c r="E39" s="96"/>
    </row>
    <row r="40" spans="2:5" s="8" customFormat="1" ht="16.5" customHeight="1" x14ac:dyDescent="0.25">
      <c r="B40" s="7" t="s">
        <v>25</v>
      </c>
      <c r="C40" s="95" t="s">
        <v>118</v>
      </c>
      <c r="D40" s="95"/>
      <c r="E40" s="96"/>
    </row>
    <row r="41" spans="2:5" s="8" customFormat="1" ht="16.5" customHeight="1" x14ac:dyDescent="0.25">
      <c r="B41" s="7" t="s">
        <v>21</v>
      </c>
      <c r="C41" s="95">
        <v>15029606</v>
      </c>
      <c r="D41" s="95"/>
      <c r="E41" s="96"/>
    </row>
    <row r="42" spans="2:5" s="8" customFormat="1" ht="16.5" customHeight="1" x14ac:dyDescent="0.25">
      <c r="B42" s="10" t="s">
        <v>2</v>
      </c>
      <c r="C42" s="95" t="s">
        <v>119</v>
      </c>
      <c r="D42" s="95"/>
      <c r="E42" s="96"/>
    </row>
    <row r="43" spans="2:5" s="8" customFormat="1" ht="16.5" customHeight="1" x14ac:dyDescent="0.25">
      <c r="B43" s="7" t="s">
        <v>18</v>
      </c>
      <c r="C43" s="95"/>
      <c r="D43" s="95"/>
      <c r="E43" s="96"/>
    </row>
    <row r="44" spans="2:5" s="8" customFormat="1" ht="16.5" customHeight="1" x14ac:dyDescent="0.25">
      <c r="B44" s="7" t="s">
        <v>4</v>
      </c>
      <c r="C44" s="95" t="s">
        <v>108</v>
      </c>
      <c r="D44" s="95"/>
      <c r="E44" s="96"/>
    </row>
    <row r="45" spans="2:5" s="8" customFormat="1" ht="16.5" customHeight="1" x14ac:dyDescent="0.25">
      <c r="B45" s="10" t="s">
        <v>5</v>
      </c>
      <c r="C45" s="95" t="s">
        <v>120</v>
      </c>
      <c r="D45" s="95"/>
      <c r="E45" s="96"/>
    </row>
    <row r="46" spans="2:5" s="8" customFormat="1" ht="16.5" customHeight="1" x14ac:dyDescent="0.25">
      <c r="B46" s="10" t="s">
        <v>6</v>
      </c>
      <c r="C46" s="97" t="s">
        <v>121</v>
      </c>
      <c r="D46" s="95"/>
      <c r="E46" s="96"/>
    </row>
    <row r="47" spans="2:5" s="8" customFormat="1" ht="16.5" customHeight="1" x14ac:dyDescent="0.25">
      <c r="B47" s="7" t="s">
        <v>39</v>
      </c>
      <c r="C47" s="95"/>
      <c r="D47" s="95"/>
      <c r="E47" s="96"/>
    </row>
    <row r="48" spans="2:5" s="8" customFormat="1" ht="16.5" customHeight="1" x14ac:dyDescent="0.25">
      <c r="B48" s="7" t="s">
        <v>7</v>
      </c>
      <c r="C48" s="97" t="s">
        <v>122</v>
      </c>
      <c r="D48" s="95"/>
      <c r="E48" s="96"/>
    </row>
    <row r="49" spans="2:5" s="8" customFormat="1" ht="62.25" customHeight="1" x14ac:dyDescent="0.25">
      <c r="B49" s="7" t="s">
        <v>43</v>
      </c>
      <c r="C49" s="102" t="s">
        <v>146</v>
      </c>
      <c r="D49" s="103"/>
      <c r="E49" s="104"/>
    </row>
    <row r="50" spans="2:5" s="8" customFormat="1" ht="18.75" customHeight="1" x14ac:dyDescent="0.25">
      <c r="B50" s="7" t="s">
        <v>45</v>
      </c>
      <c r="C50" s="102" t="s">
        <v>123</v>
      </c>
      <c r="D50" s="103"/>
      <c r="E50" s="104"/>
    </row>
    <row r="51" spans="2:5" s="8" customFormat="1" ht="61.5" customHeight="1" x14ac:dyDescent="0.25">
      <c r="B51" s="7" t="s">
        <v>98</v>
      </c>
      <c r="C51" s="102" t="s">
        <v>124</v>
      </c>
      <c r="D51" s="103"/>
      <c r="E51" s="104"/>
    </row>
    <row r="52" spans="2:5" s="8" customFormat="1" ht="16.5" customHeight="1" x14ac:dyDescent="0.25">
      <c r="B52" s="111" t="s">
        <v>28</v>
      </c>
      <c r="C52" s="112"/>
      <c r="D52" s="112"/>
      <c r="E52" s="113"/>
    </row>
    <row r="53" spans="2:5" s="8" customFormat="1" ht="16.5" customHeight="1" x14ac:dyDescent="0.25">
      <c r="B53" s="7" t="s">
        <v>34</v>
      </c>
      <c r="C53" s="1"/>
      <c r="D53" s="11" t="s">
        <v>27</v>
      </c>
      <c r="E53" s="2" t="s">
        <v>125</v>
      </c>
    </row>
    <row r="54" spans="2:5" s="8" customFormat="1" ht="16.5" customHeight="1" x14ac:dyDescent="0.25">
      <c r="B54" s="111" t="s">
        <v>29</v>
      </c>
      <c r="C54" s="112"/>
      <c r="D54" s="112"/>
      <c r="E54" s="113"/>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t="s">
        <v>125</v>
      </c>
      <c r="D57" s="11" t="s">
        <v>58</v>
      </c>
      <c r="E57" s="2"/>
    </row>
    <row r="58" spans="2:5" s="8" customFormat="1" ht="16.5" customHeight="1" x14ac:dyDescent="0.25">
      <c r="B58" s="7" t="s">
        <v>57</v>
      </c>
      <c r="C58" s="4"/>
      <c r="D58" s="11" t="s">
        <v>12</v>
      </c>
      <c r="E58" s="5"/>
    </row>
    <row r="59" spans="2:5" s="8" customFormat="1" ht="16.5" customHeight="1" thickBot="1" x14ac:dyDescent="0.3">
      <c r="B59" s="12" t="s">
        <v>13</v>
      </c>
      <c r="C59" s="105"/>
      <c r="D59" s="106"/>
      <c r="E59" s="107"/>
    </row>
    <row r="60" spans="2:5" s="8" customFormat="1" ht="9.75" customHeight="1" thickBot="1" x14ac:dyDescent="0.3"/>
    <row r="61" spans="2:5" s="8" customFormat="1" ht="15.75" customHeight="1" thickBot="1" x14ac:dyDescent="0.3">
      <c r="B61" s="116" t="s">
        <v>81</v>
      </c>
      <c r="C61" s="117"/>
      <c r="D61" s="117"/>
      <c r="E61" s="118"/>
    </row>
    <row r="62" spans="2:5" s="8" customFormat="1" ht="27" customHeight="1" x14ac:dyDescent="0.25">
      <c r="B62" s="6" t="s">
        <v>23</v>
      </c>
      <c r="C62" s="98" t="s">
        <v>165</v>
      </c>
      <c r="D62" s="98"/>
      <c r="E62" s="99"/>
    </row>
    <row r="63" spans="2:5" s="8" customFormat="1" ht="16.5" customHeight="1" x14ac:dyDescent="0.25">
      <c r="B63" s="7" t="s">
        <v>24</v>
      </c>
      <c r="C63" s="95" t="s">
        <v>166</v>
      </c>
      <c r="D63" s="95"/>
      <c r="E63" s="96"/>
    </row>
    <row r="64" spans="2:5" s="8" customFormat="1" ht="16.5" customHeight="1" x14ac:dyDescent="0.25">
      <c r="B64" s="7" t="s">
        <v>22</v>
      </c>
      <c r="C64" s="95" t="s">
        <v>167</v>
      </c>
      <c r="D64" s="95"/>
      <c r="E64" s="96"/>
    </row>
    <row r="65" spans="2:5" s="8" customFormat="1" ht="16.5" customHeight="1" x14ac:dyDescent="0.25">
      <c r="B65" s="7" t="s">
        <v>0</v>
      </c>
      <c r="C65" s="95" t="s">
        <v>168</v>
      </c>
      <c r="D65" s="95"/>
      <c r="E65" s="96"/>
    </row>
    <row r="66" spans="2:5" s="8" customFormat="1" ht="16.5" customHeight="1" x14ac:dyDescent="0.25">
      <c r="B66" s="7" t="s">
        <v>1</v>
      </c>
      <c r="C66" s="115">
        <v>41173</v>
      </c>
      <c r="D66" s="95"/>
      <c r="E66" s="96"/>
    </row>
    <row r="67" spans="2:5" s="8" customFormat="1" ht="16.5" customHeight="1" x14ac:dyDescent="0.25">
      <c r="B67" s="7" t="s">
        <v>26</v>
      </c>
      <c r="C67" s="95" t="s">
        <v>169</v>
      </c>
      <c r="D67" s="95"/>
      <c r="E67" s="96"/>
    </row>
    <row r="68" spans="2:5" s="8" customFormat="1" ht="16.5" customHeight="1" x14ac:dyDescent="0.25">
      <c r="B68" s="7" t="s">
        <v>25</v>
      </c>
      <c r="C68" s="95" t="s">
        <v>170</v>
      </c>
      <c r="D68" s="95"/>
      <c r="E68" s="96"/>
    </row>
    <row r="69" spans="2:5" s="8" customFormat="1" ht="16.5" customHeight="1" x14ac:dyDescent="0.25">
      <c r="B69" s="7" t="s">
        <v>21</v>
      </c>
      <c r="C69" s="95" t="s">
        <v>171</v>
      </c>
      <c r="D69" s="95"/>
      <c r="E69" s="96"/>
    </row>
    <row r="70" spans="2:5" s="8" customFormat="1" ht="16.5" customHeight="1" x14ac:dyDescent="0.25">
      <c r="B70" s="10" t="s">
        <v>2</v>
      </c>
      <c r="C70" s="95" t="s">
        <v>178</v>
      </c>
      <c r="D70" s="95"/>
      <c r="E70" s="96"/>
    </row>
    <row r="71" spans="2:5" s="8" customFormat="1" ht="16.5" customHeight="1" x14ac:dyDescent="0.25">
      <c r="B71" s="7" t="s">
        <v>18</v>
      </c>
      <c r="C71" s="95" t="s">
        <v>172</v>
      </c>
      <c r="D71" s="95"/>
      <c r="E71" s="96"/>
    </row>
    <row r="72" spans="2:5" s="8" customFormat="1" ht="16.5" customHeight="1" x14ac:dyDescent="0.25">
      <c r="B72" s="7" t="s">
        <v>4</v>
      </c>
      <c r="C72" s="95" t="s">
        <v>172</v>
      </c>
      <c r="D72" s="95"/>
      <c r="E72" s="96"/>
    </row>
    <row r="73" spans="2:5" s="8" customFormat="1" ht="16.5" customHeight="1" x14ac:dyDescent="0.25">
      <c r="B73" s="10" t="s">
        <v>5</v>
      </c>
      <c r="C73" s="95">
        <v>610732781946</v>
      </c>
      <c r="D73" s="95"/>
      <c r="E73" s="96"/>
    </row>
    <row r="74" spans="2:5" s="8" customFormat="1" ht="16.5" customHeight="1" x14ac:dyDescent="0.25">
      <c r="B74" s="10" t="s">
        <v>6</v>
      </c>
      <c r="C74" s="97" t="s">
        <v>173</v>
      </c>
      <c r="D74" s="95"/>
      <c r="E74" s="96"/>
    </row>
    <row r="75" spans="2:5" s="8" customFormat="1" ht="16.5" customHeight="1" x14ac:dyDescent="0.25">
      <c r="B75" s="7" t="s">
        <v>39</v>
      </c>
      <c r="C75" s="95"/>
      <c r="D75" s="95"/>
      <c r="E75" s="96"/>
    </row>
    <row r="76" spans="2:5" s="8" customFormat="1" ht="16.5" customHeight="1" x14ac:dyDescent="0.25">
      <c r="B76" s="7" t="s">
        <v>7</v>
      </c>
      <c r="C76" s="95" t="s">
        <v>174</v>
      </c>
      <c r="D76" s="95"/>
      <c r="E76" s="96"/>
    </row>
    <row r="77" spans="2:5" s="8" customFormat="1" ht="62.25" customHeight="1" x14ac:dyDescent="0.25">
      <c r="B77" s="7" t="s">
        <v>43</v>
      </c>
      <c r="C77" s="102" t="s">
        <v>175</v>
      </c>
      <c r="D77" s="103"/>
      <c r="E77" s="104"/>
    </row>
    <row r="78" spans="2:5" s="8" customFormat="1" ht="66" customHeight="1" x14ac:dyDescent="0.25">
      <c r="B78" s="7" t="s">
        <v>98</v>
      </c>
      <c r="C78" s="92" t="s">
        <v>176</v>
      </c>
      <c r="D78" s="93"/>
      <c r="E78" s="94"/>
    </row>
    <row r="79" spans="2:5" s="8" customFormat="1" ht="16.5" customHeight="1" x14ac:dyDescent="0.25">
      <c r="B79" s="111" t="s">
        <v>28</v>
      </c>
      <c r="C79" s="112"/>
      <c r="D79" s="112"/>
      <c r="E79" s="113"/>
    </row>
    <row r="80" spans="2:5" s="8" customFormat="1" ht="16.5" customHeight="1" x14ac:dyDescent="0.25">
      <c r="B80" s="7" t="s">
        <v>34</v>
      </c>
      <c r="C80" s="87"/>
      <c r="D80" s="11" t="s">
        <v>27</v>
      </c>
      <c r="E80" s="88"/>
    </row>
    <row r="81" spans="2:5" s="8" customFormat="1" ht="16.5" customHeight="1" x14ac:dyDescent="0.25">
      <c r="B81" s="111" t="s">
        <v>29</v>
      </c>
      <c r="C81" s="112"/>
      <c r="D81" s="112"/>
      <c r="E81" s="113"/>
    </row>
    <row r="82" spans="2:5" s="8" customFormat="1" ht="16.5" customHeight="1" x14ac:dyDescent="0.25">
      <c r="B82" s="7" t="s">
        <v>8</v>
      </c>
      <c r="C82" s="3" t="s">
        <v>177</v>
      </c>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58</v>
      </c>
      <c r="C86" s="46"/>
      <c r="D86" s="11" t="s">
        <v>57</v>
      </c>
      <c r="E86" s="47"/>
    </row>
    <row r="87" spans="2:5" s="8" customFormat="1" ht="16.5" customHeight="1" thickBot="1" x14ac:dyDescent="0.3">
      <c r="B87" s="12" t="s">
        <v>13</v>
      </c>
      <c r="C87" s="105"/>
      <c r="D87" s="106"/>
      <c r="E87" s="107"/>
    </row>
    <row r="88" spans="2:5" s="8" customFormat="1" ht="16.5" customHeight="1" thickBot="1" x14ac:dyDescent="0.3"/>
    <row r="89" spans="2:5" s="8" customFormat="1" ht="15.75" thickBot="1" x14ac:dyDescent="0.3">
      <c r="B89" s="108" t="s">
        <v>82</v>
      </c>
      <c r="C89" s="109"/>
      <c r="D89" s="109"/>
      <c r="E89" s="110"/>
    </row>
    <row r="90" spans="2:5" s="8" customFormat="1" ht="27" customHeight="1" x14ac:dyDescent="0.25">
      <c r="B90" s="6" t="s">
        <v>23</v>
      </c>
      <c r="C90" s="98"/>
      <c r="D90" s="98"/>
      <c r="E90" s="99"/>
    </row>
    <row r="91" spans="2:5" s="8" customFormat="1" ht="16.5" customHeight="1" x14ac:dyDescent="0.25">
      <c r="B91" s="7" t="s">
        <v>24</v>
      </c>
      <c r="C91" s="95"/>
      <c r="D91" s="95"/>
      <c r="E91" s="96"/>
    </row>
    <row r="92" spans="2:5" s="8" customFormat="1" ht="16.5" customHeight="1" x14ac:dyDescent="0.25">
      <c r="B92" s="7" t="s">
        <v>22</v>
      </c>
      <c r="C92" s="95"/>
      <c r="D92" s="95"/>
      <c r="E92" s="96"/>
    </row>
    <row r="93" spans="2:5" s="8" customFormat="1" ht="16.5" customHeight="1" x14ac:dyDescent="0.25">
      <c r="B93" s="7" t="s">
        <v>0</v>
      </c>
      <c r="C93" s="95"/>
      <c r="D93" s="95"/>
      <c r="E93" s="96"/>
    </row>
    <row r="94" spans="2:5" s="8" customFormat="1" ht="16.5" customHeight="1" x14ac:dyDescent="0.25">
      <c r="B94" s="7" t="s">
        <v>1</v>
      </c>
      <c r="C94" s="95"/>
      <c r="D94" s="95"/>
      <c r="E94" s="96"/>
    </row>
    <row r="95" spans="2:5" s="8" customFormat="1" ht="16.5" customHeight="1" x14ac:dyDescent="0.25">
      <c r="B95" s="7" t="s">
        <v>26</v>
      </c>
      <c r="C95" s="95"/>
      <c r="D95" s="95"/>
      <c r="E95" s="96"/>
    </row>
    <row r="96" spans="2:5" s="8" customFormat="1" ht="16.5" customHeight="1" x14ac:dyDescent="0.25">
      <c r="B96" s="7" t="s">
        <v>25</v>
      </c>
      <c r="C96" s="95"/>
      <c r="D96" s="95"/>
      <c r="E96" s="96"/>
    </row>
    <row r="97" spans="2:5" s="8" customFormat="1" ht="16.5" customHeight="1" x14ac:dyDescent="0.25">
      <c r="B97" s="7" t="s">
        <v>21</v>
      </c>
      <c r="C97" s="95"/>
      <c r="D97" s="95"/>
      <c r="E97" s="96"/>
    </row>
    <row r="98" spans="2:5" s="8" customFormat="1" ht="16.5" customHeight="1" x14ac:dyDescent="0.25">
      <c r="B98" s="10" t="s">
        <v>2</v>
      </c>
      <c r="C98" s="95"/>
      <c r="D98" s="95"/>
      <c r="E98" s="96"/>
    </row>
    <row r="99" spans="2:5" s="8" customFormat="1" ht="16.5" customHeight="1" x14ac:dyDescent="0.25">
      <c r="B99" s="7" t="s">
        <v>18</v>
      </c>
      <c r="C99" s="95"/>
      <c r="D99" s="95"/>
      <c r="E99" s="96"/>
    </row>
    <row r="100" spans="2:5" s="8" customFormat="1" ht="16.5" customHeight="1" x14ac:dyDescent="0.25">
      <c r="B100" s="7" t="s">
        <v>4</v>
      </c>
      <c r="C100" s="95"/>
      <c r="D100" s="95"/>
      <c r="E100" s="96"/>
    </row>
    <row r="101" spans="2:5" s="8" customFormat="1" ht="16.5" customHeight="1" x14ac:dyDescent="0.25">
      <c r="B101" s="10" t="s">
        <v>5</v>
      </c>
      <c r="C101" s="95"/>
      <c r="D101" s="95"/>
      <c r="E101" s="96"/>
    </row>
    <row r="102" spans="2:5" s="8" customFormat="1" ht="16.5" customHeight="1" x14ac:dyDescent="0.25">
      <c r="B102" s="10" t="s">
        <v>6</v>
      </c>
      <c r="C102" s="95"/>
      <c r="D102" s="95"/>
      <c r="E102" s="96"/>
    </row>
    <row r="103" spans="2:5" s="8" customFormat="1" ht="16.5" customHeight="1" x14ac:dyDescent="0.25">
      <c r="B103" s="7" t="s">
        <v>39</v>
      </c>
      <c r="C103" s="95"/>
      <c r="D103" s="95"/>
      <c r="E103" s="96"/>
    </row>
    <row r="104" spans="2:5" s="8" customFormat="1" ht="16.5" customHeight="1" x14ac:dyDescent="0.25">
      <c r="B104" s="7" t="s">
        <v>7</v>
      </c>
      <c r="C104" s="95"/>
      <c r="D104" s="95"/>
      <c r="E104" s="96"/>
    </row>
    <row r="105" spans="2:5" s="8" customFormat="1" ht="62.25" customHeight="1" x14ac:dyDescent="0.25">
      <c r="B105" s="7" t="s">
        <v>43</v>
      </c>
      <c r="C105" s="102"/>
      <c r="D105" s="103"/>
      <c r="E105" s="104"/>
    </row>
    <row r="106" spans="2:5" s="8" customFormat="1" ht="66" customHeight="1" x14ac:dyDescent="0.25">
      <c r="B106" s="7" t="s">
        <v>98</v>
      </c>
      <c r="C106" s="92"/>
      <c r="D106" s="93"/>
      <c r="E106" s="94"/>
    </row>
    <row r="107" spans="2:5" s="8" customFormat="1" ht="16.5" customHeight="1" x14ac:dyDescent="0.25">
      <c r="B107" s="111" t="s">
        <v>28</v>
      </c>
      <c r="C107" s="112"/>
      <c r="D107" s="112"/>
      <c r="E107" s="113"/>
    </row>
    <row r="108" spans="2:5" s="8" customFormat="1" ht="16.5" customHeight="1" x14ac:dyDescent="0.25">
      <c r="B108" s="7" t="s">
        <v>34</v>
      </c>
      <c r="C108" s="1"/>
      <c r="D108" s="11" t="s">
        <v>27</v>
      </c>
      <c r="E108" s="2"/>
    </row>
    <row r="109" spans="2:5" s="8" customFormat="1" ht="16.5" customHeight="1" x14ac:dyDescent="0.25">
      <c r="B109" s="111" t="s">
        <v>29</v>
      </c>
      <c r="C109" s="112"/>
      <c r="D109" s="112"/>
      <c r="E109" s="113"/>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58</v>
      </c>
      <c r="C114" s="46"/>
      <c r="D114" s="11" t="s">
        <v>57</v>
      </c>
      <c r="E114" s="47"/>
    </row>
    <row r="115" spans="2:5" s="8" customFormat="1" ht="16.5" customHeight="1" thickBot="1" x14ac:dyDescent="0.3">
      <c r="B115" s="12" t="s">
        <v>13</v>
      </c>
      <c r="C115" s="105"/>
      <c r="D115" s="106"/>
      <c r="E115" s="107"/>
    </row>
    <row r="116" spans="2:5" s="8" customFormat="1" ht="6" customHeight="1" thickBot="1" x14ac:dyDescent="0.3"/>
    <row r="117" spans="2:5" s="8" customFormat="1" ht="15.75" thickBot="1" x14ac:dyDescent="0.3">
      <c r="B117" s="108" t="s">
        <v>83</v>
      </c>
      <c r="C117" s="109"/>
      <c r="D117" s="109"/>
      <c r="E117" s="110"/>
    </row>
    <row r="118" spans="2:5" s="8" customFormat="1" ht="27" customHeight="1" x14ac:dyDescent="0.25">
      <c r="B118" s="6" t="s">
        <v>23</v>
      </c>
      <c r="C118" s="98"/>
      <c r="D118" s="98"/>
      <c r="E118" s="99"/>
    </row>
    <row r="119" spans="2:5" s="8" customFormat="1" ht="16.5" customHeight="1" x14ac:dyDescent="0.25">
      <c r="B119" s="7" t="s">
        <v>24</v>
      </c>
      <c r="C119" s="95"/>
      <c r="D119" s="95"/>
      <c r="E119" s="96"/>
    </row>
    <row r="120" spans="2:5" s="8" customFormat="1" ht="16.5" customHeight="1" x14ac:dyDescent="0.25">
      <c r="B120" s="7" t="s">
        <v>22</v>
      </c>
      <c r="C120" s="95"/>
      <c r="D120" s="95"/>
      <c r="E120" s="96"/>
    </row>
    <row r="121" spans="2:5" s="8" customFormat="1" ht="16.5" customHeight="1" x14ac:dyDescent="0.25">
      <c r="B121" s="7" t="s">
        <v>0</v>
      </c>
      <c r="C121" s="95"/>
      <c r="D121" s="95"/>
      <c r="E121" s="96"/>
    </row>
    <row r="122" spans="2:5" s="8" customFormat="1" ht="16.5" customHeight="1" x14ac:dyDescent="0.25">
      <c r="B122" s="7" t="s">
        <v>1</v>
      </c>
      <c r="C122" s="95"/>
      <c r="D122" s="95"/>
      <c r="E122" s="96"/>
    </row>
    <row r="123" spans="2:5" s="8" customFormat="1" ht="16.5" customHeight="1" x14ac:dyDescent="0.25">
      <c r="B123" s="7" t="s">
        <v>26</v>
      </c>
      <c r="C123" s="95"/>
      <c r="D123" s="95"/>
      <c r="E123" s="96"/>
    </row>
    <row r="124" spans="2:5" s="8" customFormat="1" ht="16.5" customHeight="1" x14ac:dyDescent="0.25">
      <c r="B124" s="7" t="s">
        <v>25</v>
      </c>
      <c r="C124" s="95"/>
      <c r="D124" s="95"/>
      <c r="E124" s="96"/>
    </row>
    <row r="125" spans="2:5" s="8" customFormat="1" ht="16.5" customHeight="1" x14ac:dyDescent="0.25">
      <c r="B125" s="7" t="s">
        <v>21</v>
      </c>
      <c r="C125" s="95"/>
      <c r="D125" s="95"/>
      <c r="E125" s="96"/>
    </row>
    <row r="126" spans="2:5" s="8" customFormat="1" ht="16.5" customHeight="1" x14ac:dyDescent="0.25">
      <c r="B126" s="10" t="s">
        <v>2</v>
      </c>
      <c r="C126" s="95"/>
      <c r="D126" s="95"/>
      <c r="E126" s="96"/>
    </row>
    <row r="127" spans="2:5" s="8" customFormat="1" ht="16.5" customHeight="1" x14ac:dyDescent="0.25">
      <c r="B127" s="7" t="s">
        <v>18</v>
      </c>
      <c r="C127" s="95"/>
      <c r="D127" s="95"/>
      <c r="E127" s="96"/>
    </row>
    <row r="128" spans="2:5" s="8" customFormat="1" ht="16.5" customHeight="1" x14ac:dyDescent="0.25">
      <c r="B128" s="7" t="s">
        <v>4</v>
      </c>
      <c r="C128" s="95"/>
      <c r="D128" s="95"/>
      <c r="E128" s="96"/>
    </row>
    <row r="129" spans="2:5" s="8" customFormat="1" ht="16.5" customHeight="1" x14ac:dyDescent="0.25">
      <c r="B129" s="10" t="s">
        <v>5</v>
      </c>
      <c r="C129" s="95"/>
      <c r="D129" s="95"/>
      <c r="E129" s="96"/>
    </row>
    <row r="130" spans="2:5" s="8" customFormat="1" ht="16.5" customHeight="1" x14ac:dyDescent="0.25">
      <c r="B130" s="10" t="s">
        <v>6</v>
      </c>
      <c r="C130" s="95"/>
      <c r="D130" s="95"/>
      <c r="E130" s="96"/>
    </row>
    <row r="131" spans="2:5" s="8" customFormat="1" ht="16.5" customHeight="1" x14ac:dyDescent="0.25">
      <c r="B131" s="7" t="s">
        <v>39</v>
      </c>
      <c r="C131" s="95"/>
      <c r="D131" s="95"/>
      <c r="E131" s="96"/>
    </row>
    <row r="132" spans="2:5" s="8" customFormat="1" ht="16.5" customHeight="1" x14ac:dyDescent="0.25">
      <c r="B132" s="7" t="s">
        <v>7</v>
      </c>
      <c r="C132" s="95"/>
      <c r="D132" s="95"/>
      <c r="E132" s="96"/>
    </row>
    <row r="133" spans="2:5" s="8" customFormat="1" ht="62.25" customHeight="1" x14ac:dyDescent="0.25">
      <c r="B133" s="7" t="s">
        <v>42</v>
      </c>
      <c r="C133" s="102"/>
      <c r="D133" s="103"/>
      <c r="E133" s="104"/>
    </row>
    <row r="134" spans="2:5" s="8" customFormat="1" ht="65.25" customHeight="1" x14ac:dyDescent="0.25">
      <c r="B134" s="7" t="s">
        <v>98</v>
      </c>
      <c r="C134" s="92"/>
      <c r="D134" s="93"/>
      <c r="E134" s="94"/>
    </row>
    <row r="135" spans="2:5" s="8" customFormat="1" ht="16.5" customHeight="1" x14ac:dyDescent="0.25">
      <c r="B135" s="111" t="s">
        <v>28</v>
      </c>
      <c r="C135" s="112"/>
      <c r="D135" s="112"/>
      <c r="E135" s="113"/>
    </row>
    <row r="136" spans="2:5" s="8" customFormat="1" ht="16.5" customHeight="1" x14ac:dyDescent="0.25">
      <c r="B136" s="7" t="s">
        <v>34</v>
      </c>
      <c r="C136" s="1"/>
      <c r="D136" s="11" t="s">
        <v>27</v>
      </c>
      <c r="E136" s="2"/>
    </row>
    <row r="137" spans="2:5" s="8" customFormat="1" ht="16.5" customHeight="1" x14ac:dyDescent="0.25">
      <c r="B137" s="111" t="s">
        <v>29</v>
      </c>
      <c r="C137" s="112"/>
      <c r="D137" s="112"/>
      <c r="E137" s="113"/>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58</v>
      </c>
      <c r="C142" s="46"/>
      <c r="D142" s="11" t="s">
        <v>57</v>
      </c>
      <c r="E142" s="47"/>
    </row>
    <row r="143" spans="2:5" s="8" customFormat="1" ht="16.5" customHeight="1" thickBot="1" x14ac:dyDescent="0.3">
      <c r="B143" s="12" t="s">
        <v>13</v>
      </c>
      <c r="C143" s="105"/>
      <c r="D143" s="106"/>
      <c r="E143" s="107"/>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 ref="C48" r:id="rId2"/>
    <hyperlink ref="C28" r:id="rId3"/>
    <hyperlink ref="C74" r:id="rId4"/>
  </hyperlinks>
  <pageMargins left="0.70866141732283472" right="0.70866141732283472" top="0.74803149606299213" bottom="0.74803149606299213" header="0.31496062992125984" footer="0.31496062992125984"/>
  <pageSetup paperSize="9" scale="83" fitToHeight="0" orientation="portrait" r:id="rId5"/>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B49" zoomScale="80" zoomScaleNormal="80" zoomScaleSheetLayoutView="100" workbookViewId="0">
      <selection activeCell="E56" sqref="E56"/>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9" t="s">
        <v>99</v>
      </c>
      <c r="D2" s="149"/>
      <c r="E2" s="149"/>
    </row>
    <row r="3" spans="2:7" s="8" customFormat="1" ht="20.25" customHeight="1" x14ac:dyDescent="0.25">
      <c r="B3" s="146" t="s">
        <v>59</v>
      </c>
      <c r="C3" s="147"/>
      <c r="D3" s="147" t="s">
        <v>60</v>
      </c>
      <c r="E3" s="148"/>
    </row>
    <row r="4" spans="2:7" s="8" customFormat="1" ht="19.5" customHeight="1" thickBot="1" x14ac:dyDescent="0.3">
      <c r="B4" s="145" t="str">
        <f>'DATOS GENERALES'!C35</f>
        <v xml:space="preserve">ASPROCIG </v>
      </c>
      <c r="C4" s="143"/>
      <c r="D4" s="143" t="str">
        <f>'DATOS GENERALES'!C7</f>
        <v xml:space="preserve">Energia solar en comunidades de ASPROCIG </v>
      </c>
      <c r="E4" s="144"/>
    </row>
    <row r="5" spans="2:7" s="8" customFormat="1" ht="16.5" customHeight="1" thickBot="1" x14ac:dyDescent="0.3">
      <c r="B5" s="15"/>
    </row>
    <row r="6" spans="2:7" s="8" customFormat="1" ht="15" customHeight="1" x14ac:dyDescent="0.25">
      <c r="B6" s="130" t="s">
        <v>87</v>
      </c>
      <c r="C6" s="131"/>
      <c r="D6" s="131"/>
      <c r="E6" s="132"/>
    </row>
    <row r="7" spans="2:7" s="8" customFormat="1" ht="209.25" customHeight="1" thickBot="1" x14ac:dyDescent="0.3">
      <c r="B7" s="136" t="s">
        <v>147</v>
      </c>
      <c r="C7" s="137"/>
      <c r="D7" s="137"/>
      <c r="E7" s="138"/>
    </row>
    <row r="8" spans="2:7" s="8" customFormat="1" ht="12" customHeight="1" thickBot="1" x14ac:dyDescent="0.3"/>
    <row r="9" spans="2:7" s="8" customFormat="1" x14ac:dyDescent="0.25">
      <c r="B9" s="130" t="s">
        <v>88</v>
      </c>
      <c r="C9" s="131"/>
      <c r="D9" s="131"/>
      <c r="E9" s="132"/>
    </row>
    <row r="10" spans="2:7" s="8" customFormat="1" ht="171" customHeight="1" thickBot="1" x14ac:dyDescent="0.3">
      <c r="B10" s="139" t="s">
        <v>148</v>
      </c>
      <c r="C10" s="140"/>
      <c r="D10" s="140"/>
      <c r="E10" s="141"/>
    </row>
    <row r="11" spans="2:7" s="8" customFormat="1" ht="15.75" customHeight="1" thickBot="1" x14ac:dyDescent="0.3"/>
    <row r="12" spans="2:7" s="8" customFormat="1" x14ac:dyDescent="0.25">
      <c r="B12" s="133" t="s">
        <v>89</v>
      </c>
      <c r="C12" s="134"/>
      <c r="D12" s="134"/>
      <c r="E12" s="135"/>
    </row>
    <row r="13" spans="2:7" s="8" customFormat="1" ht="166.5" customHeight="1" thickBot="1" x14ac:dyDescent="0.3">
      <c r="B13" s="139" t="s">
        <v>149</v>
      </c>
      <c r="C13" s="140"/>
      <c r="D13" s="140"/>
      <c r="E13" s="141"/>
    </row>
    <row r="14" spans="2:7" ht="15" customHeight="1" thickBot="1" x14ac:dyDescent="0.3">
      <c r="B14" s="8"/>
      <c r="C14" s="8"/>
    </row>
    <row r="15" spans="2:7" s="8" customFormat="1" ht="36" customHeight="1" x14ac:dyDescent="0.25">
      <c r="B15" s="133" t="s">
        <v>61</v>
      </c>
      <c r="C15" s="134"/>
      <c r="D15" s="134"/>
      <c r="E15" s="135"/>
      <c r="G15" s="48" t="s">
        <v>63</v>
      </c>
    </row>
    <row r="16" spans="2:7" s="8" customFormat="1" ht="164.25" customHeight="1" thickBot="1" x14ac:dyDescent="0.3">
      <c r="B16" s="139" t="s">
        <v>150</v>
      </c>
      <c r="C16" s="140"/>
      <c r="D16" s="140"/>
      <c r="E16" s="141"/>
      <c r="G16" s="49"/>
    </row>
    <row r="17" spans="1:7" s="8" customFormat="1" ht="15.75" customHeight="1" thickBot="1" x14ac:dyDescent="0.3"/>
    <row r="18" spans="1:7" s="8" customFormat="1" ht="33" customHeight="1" x14ac:dyDescent="0.25">
      <c r="B18" s="130" t="s">
        <v>62</v>
      </c>
      <c r="C18" s="131"/>
      <c r="D18" s="131"/>
      <c r="E18" s="132"/>
    </row>
    <row r="19" spans="1:7" s="8" customFormat="1" ht="322.5" customHeight="1" thickBot="1" x14ac:dyDescent="0.3">
      <c r="B19" s="139" t="s">
        <v>151</v>
      </c>
      <c r="C19" s="140"/>
      <c r="D19" s="140"/>
      <c r="E19" s="141"/>
    </row>
    <row r="20" spans="1:7" s="8" customFormat="1" ht="17.25" customHeight="1" thickBot="1" x14ac:dyDescent="0.3"/>
    <row r="21" spans="1:7" s="8" customFormat="1" ht="15" customHeight="1" x14ac:dyDescent="0.25">
      <c r="B21" s="133" t="s">
        <v>64</v>
      </c>
      <c r="C21" s="134"/>
      <c r="D21" s="134"/>
      <c r="E21" s="135"/>
    </row>
    <row r="22" spans="1:7" s="8" customFormat="1" ht="338.25" customHeight="1" thickBot="1" x14ac:dyDescent="0.3">
      <c r="B22" s="139" t="s">
        <v>152</v>
      </c>
      <c r="C22" s="140"/>
      <c r="D22" s="140"/>
      <c r="E22" s="141"/>
    </row>
    <row r="23" spans="1:7" ht="15" customHeight="1" thickBot="1" x14ac:dyDescent="0.3">
      <c r="B23" s="8"/>
      <c r="C23" s="8"/>
    </row>
    <row r="24" spans="1:7" s="8" customFormat="1" ht="15" customHeight="1" x14ac:dyDescent="0.25">
      <c r="B24" s="133" t="s">
        <v>65</v>
      </c>
      <c r="C24" s="134"/>
      <c r="D24" s="134"/>
      <c r="E24" s="135"/>
    </row>
    <row r="25" spans="1:7" s="8" customFormat="1" ht="180" customHeight="1" thickBot="1" x14ac:dyDescent="0.3">
      <c r="A25" s="8" t="s">
        <v>37</v>
      </c>
      <c r="B25" s="136" t="s">
        <v>127</v>
      </c>
      <c r="C25" s="137"/>
      <c r="D25" s="137"/>
      <c r="E25" s="138"/>
    </row>
    <row r="26" spans="1:7" s="8" customFormat="1" ht="14.25" customHeight="1" thickBot="1" x14ac:dyDescent="0.3"/>
    <row r="27" spans="1:7" s="8" customFormat="1" ht="15" customHeight="1" x14ac:dyDescent="0.25">
      <c r="B27" s="133" t="s">
        <v>66</v>
      </c>
      <c r="C27" s="134"/>
      <c r="D27" s="134"/>
      <c r="E27" s="135"/>
    </row>
    <row r="28" spans="1:7" s="8" customFormat="1" ht="184.5" customHeight="1" thickBot="1" x14ac:dyDescent="0.3">
      <c r="B28" s="136" t="s">
        <v>153</v>
      </c>
      <c r="C28" s="137"/>
      <c r="D28" s="137"/>
      <c r="E28" s="138"/>
    </row>
    <row r="29" spans="1:7" s="8" customFormat="1" ht="12" customHeight="1" thickBot="1" x14ac:dyDescent="0.3"/>
    <row r="30" spans="1:7" s="8" customFormat="1" ht="33" customHeight="1" x14ac:dyDescent="0.25">
      <c r="B30" s="133" t="s">
        <v>90</v>
      </c>
      <c r="C30" s="134"/>
      <c r="D30" s="134"/>
      <c r="E30" s="135"/>
      <c r="G30" s="48" t="s">
        <v>103</v>
      </c>
    </row>
    <row r="31" spans="1:7" s="8" customFormat="1" ht="221.25" customHeight="1" thickBot="1" x14ac:dyDescent="0.3">
      <c r="B31" s="136" t="s">
        <v>129</v>
      </c>
      <c r="C31" s="137"/>
      <c r="D31" s="137"/>
      <c r="E31" s="138"/>
      <c r="G31" s="49"/>
    </row>
    <row r="32" spans="1:7" s="8" customFormat="1" ht="15" customHeight="1" thickBot="1" x14ac:dyDescent="0.3"/>
    <row r="33" spans="1:7" s="8" customFormat="1" ht="30" x14ac:dyDescent="0.25">
      <c r="A33" s="8">
        <v>10</v>
      </c>
      <c r="B33" s="130" t="s">
        <v>68</v>
      </c>
      <c r="C33" s="131"/>
      <c r="D33" s="131"/>
      <c r="E33" s="132"/>
      <c r="G33" s="48" t="s">
        <v>67</v>
      </c>
    </row>
    <row r="34" spans="1:7" s="8" customFormat="1" ht="357" customHeight="1" thickBot="1" x14ac:dyDescent="0.3">
      <c r="B34" s="139" t="s">
        <v>154</v>
      </c>
      <c r="C34" s="140"/>
      <c r="D34" s="140"/>
      <c r="E34" s="141"/>
      <c r="G34" s="49"/>
    </row>
    <row r="35" spans="1:7" s="8" customFormat="1" ht="12.75" customHeight="1" thickBot="1" x14ac:dyDescent="0.3"/>
    <row r="36" spans="1:7" s="8" customFormat="1" x14ac:dyDescent="0.25">
      <c r="B36" s="130" t="s">
        <v>105</v>
      </c>
      <c r="C36" s="131"/>
      <c r="D36" s="131"/>
      <c r="E36" s="132"/>
    </row>
    <row r="37" spans="1:7" s="8" customFormat="1" ht="297" customHeight="1" thickBot="1" x14ac:dyDescent="0.3">
      <c r="B37" s="142" t="s">
        <v>179</v>
      </c>
      <c r="C37" s="140"/>
      <c r="D37" s="140"/>
      <c r="E37" s="141"/>
    </row>
    <row r="38" spans="1:7" s="8" customFormat="1" ht="15.75" customHeight="1" thickBot="1" x14ac:dyDescent="0.3"/>
    <row r="39" spans="1:7" s="8" customFormat="1" x14ac:dyDescent="0.25">
      <c r="B39" s="133" t="s">
        <v>106</v>
      </c>
      <c r="C39" s="134"/>
      <c r="D39" s="134"/>
      <c r="E39" s="135"/>
    </row>
    <row r="40" spans="1:7" s="8" customFormat="1" ht="296.25" customHeight="1" thickBot="1" x14ac:dyDescent="0.3">
      <c r="B40" s="142" t="s">
        <v>180</v>
      </c>
      <c r="C40" s="140"/>
      <c r="D40" s="140"/>
      <c r="E40" s="141"/>
    </row>
    <row r="41" spans="1:7" s="8" customFormat="1" ht="16.5" customHeight="1" thickBot="1" x14ac:dyDescent="0.3"/>
    <row r="42" spans="1:7" s="8" customFormat="1" x14ac:dyDescent="0.25">
      <c r="B42" s="133" t="s">
        <v>104</v>
      </c>
      <c r="C42" s="134"/>
      <c r="D42" s="134"/>
      <c r="E42" s="135"/>
    </row>
    <row r="43" spans="1:7" s="8" customFormat="1" ht="327.75" customHeight="1" thickBot="1" x14ac:dyDescent="0.3">
      <c r="B43" s="139" t="s">
        <v>155</v>
      </c>
      <c r="C43" s="140"/>
      <c r="D43" s="140"/>
      <c r="E43" s="141"/>
    </row>
    <row r="44" spans="1:7" s="8" customFormat="1" ht="13.5" customHeight="1" thickBot="1" x14ac:dyDescent="0.3"/>
    <row r="45" spans="1:7" s="8" customFormat="1" ht="15" customHeight="1" x14ac:dyDescent="0.25">
      <c r="B45" s="130" t="s">
        <v>69</v>
      </c>
      <c r="C45" s="131"/>
      <c r="D45" s="131"/>
      <c r="E45" s="132"/>
    </row>
    <row r="46" spans="1:7" s="8" customFormat="1" ht="291.75" customHeight="1" x14ac:dyDescent="0.25">
      <c r="B46" s="150" t="s">
        <v>181</v>
      </c>
      <c r="C46" s="151"/>
      <c r="D46" s="151"/>
      <c r="E46" s="152"/>
    </row>
    <row r="47" spans="1:7" s="8" customFormat="1" ht="291.75" customHeight="1" thickBot="1" x14ac:dyDescent="0.3">
      <c r="B47" s="139"/>
      <c r="C47" s="140"/>
      <c r="D47" s="140"/>
      <c r="E47" s="141"/>
    </row>
    <row r="48" spans="1:7" s="8" customFormat="1" ht="12" customHeight="1" thickBot="1" x14ac:dyDescent="0.3"/>
    <row r="49" spans="2:5" s="8" customFormat="1" x14ac:dyDescent="0.25">
      <c r="B49" s="130" t="s">
        <v>70</v>
      </c>
      <c r="C49" s="131"/>
      <c r="D49" s="131"/>
      <c r="E49" s="132"/>
    </row>
    <row r="50" spans="2:5" s="8" customFormat="1" x14ac:dyDescent="0.25">
      <c r="B50" s="62" t="s">
        <v>35</v>
      </c>
      <c r="C50" s="84" t="s">
        <v>36</v>
      </c>
      <c r="D50" s="84" t="s">
        <v>71</v>
      </c>
      <c r="E50" s="85" t="s">
        <v>38</v>
      </c>
    </row>
    <row r="51" spans="2:5" s="8" customFormat="1" ht="46.5" customHeight="1" x14ac:dyDescent="0.25">
      <c r="B51" s="90" t="s">
        <v>182</v>
      </c>
      <c r="C51" s="64">
        <v>1</v>
      </c>
      <c r="D51" s="64">
        <v>1</v>
      </c>
      <c r="E51" s="91" t="s">
        <v>187</v>
      </c>
    </row>
    <row r="52" spans="2:5" s="8" customFormat="1" ht="46.5" customHeight="1" x14ac:dyDescent="0.25">
      <c r="B52" s="90" t="s">
        <v>183</v>
      </c>
      <c r="C52" s="64">
        <v>1</v>
      </c>
      <c r="D52" s="64">
        <v>1</v>
      </c>
      <c r="E52" s="91" t="s">
        <v>188</v>
      </c>
    </row>
    <row r="53" spans="2:5" s="8" customFormat="1" ht="46.5" customHeight="1" x14ac:dyDescent="0.25">
      <c r="B53" s="90" t="s">
        <v>184</v>
      </c>
      <c r="C53" s="64">
        <v>1</v>
      </c>
      <c r="D53" s="64">
        <v>1</v>
      </c>
      <c r="E53" s="91" t="s">
        <v>189</v>
      </c>
    </row>
    <row r="54" spans="2:5" s="8" customFormat="1" ht="46.5" customHeight="1" x14ac:dyDescent="0.25">
      <c r="B54" s="89" t="s">
        <v>185</v>
      </c>
      <c r="C54" s="64">
        <v>1</v>
      </c>
      <c r="D54" s="64">
        <v>1</v>
      </c>
      <c r="E54" s="91" t="s">
        <v>190</v>
      </c>
    </row>
    <row r="55" spans="2:5" s="8" customFormat="1" ht="46.5" customHeight="1" x14ac:dyDescent="0.25">
      <c r="B55" s="89" t="s">
        <v>186</v>
      </c>
      <c r="C55" s="64">
        <v>1</v>
      </c>
      <c r="D55" s="64">
        <v>1</v>
      </c>
      <c r="E55" s="91" t="s">
        <v>191</v>
      </c>
    </row>
    <row r="56" spans="2:5" s="8" customFormat="1" ht="46.5" customHeight="1" x14ac:dyDescent="0.25">
      <c r="B56" s="90" t="s">
        <v>192</v>
      </c>
      <c r="C56" s="64">
        <v>1</v>
      </c>
      <c r="D56" s="64">
        <v>1</v>
      </c>
      <c r="E56" s="91" t="s">
        <v>193</v>
      </c>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zoomScaleNormal="100" zoomScaleSheetLayoutView="100" workbookViewId="0">
      <selection activeCell="H25" sqref="H25"/>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21" t="s">
        <v>100</v>
      </c>
      <c r="C2" s="121"/>
      <c r="D2" s="121"/>
      <c r="E2" s="121"/>
      <c r="F2" s="121"/>
      <c r="G2" s="121"/>
      <c r="H2" s="121"/>
      <c r="I2" s="121"/>
      <c r="J2" s="121"/>
      <c r="K2" s="121"/>
    </row>
    <row r="3" spans="2:13" s="8" customFormat="1" ht="15.75" thickBot="1" x14ac:dyDescent="0.3"/>
    <row r="4" spans="2:13" ht="60" customHeight="1" x14ac:dyDescent="0.25">
      <c r="B4" s="157" t="s">
        <v>53</v>
      </c>
      <c r="C4" s="157" t="s">
        <v>73</v>
      </c>
      <c r="D4" s="161" t="s">
        <v>92</v>
      </c>
      <c r="E4" s="163" t="s">
        <v>93</v>
      </c>
      <c r="F4" s="165" t="s">
        <v>94</v>
      </c>
      <c r="G4" s="166"/>
      <c r="H4" s="155" t="s">
        <v>95</v>
      </c>
      <c r="I4" s="156"/>
      <c r="J4" s="167" t="s">
        <v>97</v>
      </c>
      <c r="K4" s="168"/>
      <c r="L4" s="8"/>
      <c r="M4" s="22" t="s">
        <v>47</v>
      </c>
    </row>
    <row r="5" spans="2:13" ht="30.75" thickBot="1" x14ac:dyDescent="0.3">
      <c r="B5" s="158"/>
      <c r="C5" s="158"/>
      <c r="D5" s="162"/>
      <c r="E5" s="164"/>
      <c r="F5" s="51" t="s">
        <v>48</v>
      </c>
      <c r="G5" s="52" t="s">
        <v>49</v>
      </c>
      <c r="H5" s="52" t="s">
        <v>48</v>
      </c>
      <c r="I5" s="53" t="s">
        <v>49</v>
      </c>
      <c r="J5" s="35" t="s">
        <v>48</v>
      </c>
      <c r="K5" s="36" t="s">
        <v>49</v>
      </c>
      <c r="L5" s="8"/>
      <c r="M5" s="23"/>
    </row>
    <row r="6" spans="2:13" ht="21" customHeight="1" x14ac:dyDescent="0.25">
      <c r="B6" s="79" t="s">
        <v>161</v>
      </c>
      <c r="C6" s="79" t="s">
        <v>158</v>
      </c>
      <c r="D6" s="29">
        <f t="shared" ref="D6" si="0">E6+J6+K6</f>
        <v>180000</v>
      </c>
      <c r="E6" s="41">
        <v>120000</v>
      </c>
      <c r="F6" s="33">
        <v>0</v>
      </c>
      <c r="G6" s="25">
        <v>10000</v>
      </c>
      <c r="H6" s="25">
        <v>50000</v>
      </c>
      <c r="I6" s="26"/>
      <c r="J6" s="69">
        <f t="shared" ref="J6" si="1">F6+H6</f>
        <v>50000</v>
      </c>
      <c r="K6" s="70">
        <f t="shared" ref="K6" si="2">G6+I6</f>
        <v>10000</v>
      </c>
      <c r="L6" s="8"/>
      <c r="M6" s="24" t="str">
        <f>IF(D6=(E6+F6+G6+H6+I6),"OK","ERROR")</f>
        <v>OK</v>
      </c>
    </row>
    <row r="7" spans="2:13" ht="30" x14ac:dyDescent="0.25">
      <c r="B7" s="80" t="s">
        <v>156</v>
      </c>
      <c r="C7" s="79" t="s">
        <v>157</v>
      </c>
      <c r="D7" s="30">
        <f>E7+J7+K7</f>
        <v>55000</v>
      </c>
      <c r="E7" s="42">
        <v>5000</v>
      </c>
      <c r="F7" s="34">
        <v>0</v>
      </c>
      <c r="G7" s="27"/>
      <c r="H7" s="27">
        <v>50000</v>
      </c>
      <c r="I7" s="28"/>
      <c r="J7" s="71">
        <f>F7+H7</f>
        <v>50000</v>
      </c>
      <c r="K7" s="72">
        <f>G7+I7</f>
        <v>0</v>
      </c>
      <c r="L7" s="8"/>
      <c r="M7" s="24" t="str">
        <f>IF(D7=(E7+F7+G7+H7+I7),"OK","ERROR")</f>
        <v>OK</v>
      </c>
    </row>
    <row r="8" spans="2:13" x14ac:dyDescent="0.25">
      <c r="B8" s="81" t="s">
        <v>138</v>
      </c>
      <c r="C8" s="79" t="s">
        <v>139</v>
      </c>
      <c r="D8" s="30">
        <f t="shared" ref="D8:D19" si="3">E8+J8+K8</f>
        <v>2500</v>
      </c>
      <c r="E8" s="42">
        <v>2000</v>
      </c>
      <c r="F8" s="34">
        <v>0</v>
      </c>
      <c r="G8" s="27">
        <v>500</v>
      </c>
      <c r="H8" s="27"/>
      <c r="I8" s="28"/>
      <c r="J8" s="71">
        <f t="shared" ref="J8:J19" si="4">F8+H8</f>
        <v>0</v>
      </c>
      <c r="K8" s="72">
        <f t="shared" ref="K8:K19" si="5">G8+I8</f>
        <v>500</v>
      </c>
      <c r="L8" s="8"/>
      <c r="M8" s="24" t="str">
        <f t="shared" ref="M8:M20" si="6">IF(D8=(E8+F8+G8+H8+I8),"OK","ERROR")</f>
        <v>OK</v>
      </c>
    </row>
    <row r="9" spans="2:13" ht="30" x14ac:dyDescent="0.25">
      <c r="B9" s="80" t="s">
        <v>159</v>
      </c>
      <c r="C9" s="79" t="s">
        <v>140</v>
      </c>
      <c r="D9" s="30">
        <f t="shared" si="3"/>
        <v>9500</v>
      </c>
      <c r="E9" s="42">
        <v>7500</v>
      </c>
      <c r="F9" s="34">
        <v>0</v>
      </c>
      <c r="G9" s="27">
        <v>2000</v>
      </c>
      <c r="H9" s="27"/>
      <c r="I9" s="28"/>
      <c r="J9" s="71">
        <f t="shared" si="4"/>
        <v>0</v>
      </c>
      <c r="K9" s="72">
        <f t="shared" si="5"/>
        <v>2000</v>
      </c>
      <c r="L9" s="8"/>
      <c r="M9" s="24" t="str">
        <f t="shared" si="6"/>
        <v>OK</v>
      </c>
    </row>
    <row r="10" spans="2:13" ht="30" x14ac:dyDescent="0.25">
      <c r="B10" s="80" t="s">
        <v>128</v>
      </c>
      <c r="C10" s="79" t="s">
        <v>141</v>
      </c>
      <c r="D10" s="30">
        <f t="shared" si="3"/>
        <v>5500</v>
      </c>
      <c r="E10" s="42">
        <v>4500</v>
      </c>
      <c r="F10" s="34">
        <v>0</v>
      </c>
      <c r="G10" s="27">
        <v>1000</v>
      </c>
      <c r="H10" s="27"/>
      <c r="I10" s="28"/>
      <c r="J10" s="71">
        <f t="shared" si="4"/>
        <v>0</v>
      </c>
      <c r="K10" s="72">
        <f t="shared" si="5"/>
        <v>1000</v>
      </c>
      <c r="L10" s="8"/>
      <c r="M10" s="24" t="str">
        <f t="shared" si="6"/>
        <v>OK</v>
      </c>
    </row>
    <row r="11" spans="2:13" ht="30" x14ac:dyDescent="0.25">
      <c r="B11" s="80" t="s">
        <v>160</v>
      </c>
      <c r="C11" s="79" t="s">
        <v>142</v>
      </c>
      <c r="D11" s="30">
        <f t="shared" si="3"/>
        <v>7200</v>
      </c>
      <c r="E11" s="42">
        <v>7200</v>
      </c>
      <c r="F11" s="34">
        <v>0</v>
      </c>
      <c r="G11" s="27">
        <v>0</v>
      </c>
      <c r="H11" s="27"/>
      <c r="I11" s="28"/>
      <c r="J11" s="71">
        <f t="shared" si="4"/>
        <v>0</v>
      </c>
      <c r="K11" s="72">
        <f t="shared" si="5"/>
        <v>0</v>
      </c>
      <c r="L11" s="8"/>
      <c r="M11" s="24" t="str">
        <f t="shared" si="6"/>
        <v>OK</v>
      </c>
    </row>
    <row r="12" spans="2:13" ht="30" x14ac:dyDescent="0.25">
      <c r="B12" s="79" t="s">
        <v>137</v>
      </c>
      <c r="C12" s="79" t="s">
        <v>143</v>
      </c>
      <c r="D12" s="30">
        <f t="shared" si="3"/>
        <v>40000</v>
      </c>
      <c r="E12" s="42">
        <v>35000</v>
      </c>
      <c r="F12" s="34"/>
      <c r="G12" s="27">
        <v>5000</v>
      </c>
      <c r="H12" s="27"/>
      <c r="I12" s="28"/>
      <c r="J12" s="71">
        <f t="shared" si="4"/>
        <v>0</v>
      </c>
      <c r="K12" s="72">
        <f t="shared" si="5"/>
        <v>5000</v>
      </c>
      <c r="L12" s="8"/>
      <c r="M12" s="24" t="str">
        <f t="shared" si="6"/>
        <v>OK</v>
      </c>
    </row>
    <row r="13" spans="2:13" ht="30" x14ac:dyDescent="0.25">
      <c r="B13" s="79" t="s">
        <v>137</v>
      </c>
      <c r="C13" s="79" t="s">
        <v>144</v>
      </c>
      <c r="D13" s="30">
        <f t="shared" si="3"/>
        <v>34000</v>
      </c>
      <c r="E13" s="42">
        <v>30000</v>
      </c>
      <c r="F13" s="34"/>
      <c r="G13" s="27">
        <v>4000</v>
      </c>
      <c r="H13" s="27"/>
      <c r="I13" s="28"/>
      <c r="J13" s="71">
        <f t="shared" si="4"/>
        <v>0</v>
      </c>
      <c r="K13" s="72">
        <f t="shared" si="5"/>
        <v>4000</v>
      </c>
      <c r="L13" s="8"/>
      <c r="M13" s="24" t="str">
        <f t="shared" si="6"/>
        <v>OK</v>
      </c>
    </row>
    <row r="14" spans="2:13" ht="30" x14ac:dyDescent="0.25">
      <c r="B14" s="79" t="s">
        <v>156</v>
      </c>
      <c r="C14" s="79" t="s">
        <v>163</v>
      </c>
      <c r="D14" s="30">
        <f t="shared" si="3"/>
        <v>70000</v>
      </c>
      <c r="E14" s="42"/>
      <c r="F14" s="34"/>
      <c r="G14" s="27"/>
      <c r="H14" s="27">
        <v>70000</v>
      </c>
      <c r="I14" s="28"/>
      <c r="J14" s="71">
        <f t="shared" si="4"/>
        <v>70000</v>
      </c>
      <c r="K14" s="72">
        <f t="shared" si="5"/>
        <v>0</v>
      </c>
      <c r="L14" s="8"/>
      <c r="M14" s="24" t="str">
        <f t="shared" si="6"/>
        <v>OK</v>
      </c>
    </row>
    <row r="15" spans="2:13" ht="30" x14ac:dyDescent="0.25">
      <c r="B15" s="79" t="s">
        <v>156</v>
      </c>
      <c r="C15" s="79" t="s">
        <v>164</v>
      </c>
      <c r="D15" s="30">
        <f t="shared" si="3"/>
        <v>25000</v>
      </c>
      <c r="E15" s="42"/>
      <c r="F15" s="34"/>
      <c r="G15" s="27"/>
      <c r="H15" s="27">
        <v>25000</v>
      </c>
      <c r="I15" s="28"/>
      <c r="J15" s="71">
        <f t="shared" si="4"/>
        <v>25000</v>
      </c>
      <c r="K15" s="72">
        <f t="shared" si="5"/>
        <v>0</v>
      </c>
      <c r="L15" s="8"/>
      <c r="M15" s="24" t="str">
        <f t="shared" si="6"/>
        <v>OK</v>
      </c>
    </row>
    <row r="16" spans="2:13" x14ac:dyDescent="0.25">
      <c r="B16" s="79"/>
      <c r="C16" s="79"/>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9" t="s">
        <v>55</v>
      </c>
      <c r="C20" s="160"/>
      <c r="D20" s="32">
        <f>SUM(D6:D19)</f>
        <v>428700</v>
      </c>
      <c r="E20" s="54">
        <f>ROUND(SUM(E6:E19),0)</f>
        <v>211200</v>
      </c>
      <c r="F20" s="55">
        <f t="shared" ref="F20:K20" si="7">ROUND(SUM(F6:F19),0)</f>
        <v>0</v>
      </c>
      <c r="G20" s="56">
        <f t="shared" si="7"/>
        <v>22500</v>
      </c>
      <c r="H20" s="56">
        <f t="shared" si="7"/>
        <v>195000</v>
      </c>
      <c r="I20" s="57">
        <f t="shared" si="7"/>
        <v>0</v>
      </c>
      <c r="J20" s="37">
        <f t="shared" si="7"/>
        <v>195000</v>
      </c>
      <c r="K20" s="38">
        <f t="shared" si="7"/>
        <v>22500</v>
      </c>
      <c r="L20" s="8"/>
      <c r="M20" s="24" t="str">
        <f t="shared" si="6"/>
        <v>OK</v>
      </c>
    </row>
    <row r="21" spans="2:13" ht="15.75" thickBot="1" x14ac:dyDescent="0.3">
      <c r="B21" s="159" t="s">
        <v>50</v>
      </c>
      <c r="C21" s="160"/>
      <c r="D21" s="50">
        <v>1</v>
      </c>
      <c r="E21" s="58">
        <f>E20/$D$20</f>
        <v>0.49265220433869839</v>
      </c>
      <c r="F21" s="59">
        <f t="shared" ref="F21:K21" si="8">F20/$D$20</f>
        <v>0</v>
      </c>
      <c r="G21" s="60">
        <f t="shared" si="8"/>
        <v>5.2484254723582924E-2</v>
      </c>
      <c r="H21" s="60">
        <f t="shared" ref="H21:I21" si="9">H20/$D$20</f>
        <v>0.45486354093771869</v>
      </c>
      <c r="I21" s="61">
        <f t="shared" si="9"/>
        <v>0</v>
      </c>
      <c r="J21" s="39">
        <f t="shared" si="8"/>
        <v>0.45486354093771869</v>
      </c>
      <c r="K21" s="40">
        <f t="shared" si="8"/>
        <v>5.2484254723582924E-2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54" t="s">
        <v>54</v>
      </c>
      <c r="C24" s="154"/>
      <c r="D24" s="154"/>
      <c r="E24" s="154"/>
      <c r="F24" s="154"/>
      <c r="G24" s="154"/>
      <c r="H24" s="73"/>
      <c r="I24" s="73"/>
      <c r="J24" s="73"/>
      <c r="K24" s="73"/>
      <c r="L24" s="8"/>
      <c r="M24" s="8"/>
    </row>
    <row r="25" spans="2:13" ht="15.75" customHeight="1" x14ac:dyDescent="0.25">
      <c r="B25" s="153" t="s">
        <v>101</v>
      </c>
      <c r="C25" s="153"/>
      <c r="D25" s="153"/>
      <c r="E25" s="153"/>
      <c r="F25" s="153"/>
      <c r="G25" s="43" t="str">
        <f>IF(E20&gt;=100000,"OK","ERROR")</f>
        <v>OK</v>
      </c>
      <c r="H25" s="73"/>
      <c r="I25" s="73"/>
      <c r="J25" s="73"/>
      <c r="K25" s="73"/>
      <c r="L25" s="8"/>
      <c r="M25" s="8"/>
    </row>
    <row r="26" spans="2:13" ht="15.75" customHeight="1" x14ac:dyDescent="0.25">
      <c r="B26" s="153" t="s">
        <v>102</v>
      </c>
      <c r="C26" s="153"/>
      <c r="D26" s="153"/>
      <c r="E26" s="153"/>
      <c r="F26" s="153"/>
      <c r="G26" s="43" t="str">
        <f>IF(E20&lt;=250000,"OK","ERROR")</f>
        <v>OK</v>
      </c>
      <c r="H26" s="73"/>
      <c r="I26" s="73"/>
      <c r="J26" s="73"/>
      <c r="K26" s="73"/>
      <c r="L26" s="8"/>
      <c r="M26" s="8"/>
    </row>
    <row r="27" spans="2:13" ht="15.75" customHeight="1" x14ac:dyDescent="0.25">
      <c r="B27" s="153" t="s">
        <v>74</v>
      </c>
      <c r="C27" s="153"/>
      <c r="D27" s="153"/>
      <c r="E27" s="153"/>
      <c r="F27" s="153"/>
      <c r="G27" s="43" t="str">
        <f>IF(E20&lt;=(D20/2),"OK","ERROR")</f>
        <v>OK</v>
      </c>
      <c r="H27" s="73"/>
      <c r="I27" s="73"/>
      <c r="J27" s="73"/>
      <c r="K27" s="73"/>
      <c r="L27" s="8"/>
      <c r="M27" s="8"/>
    </row>
    <row r="28" spans="2:13" ht="15.75" customHeight="1" x14ac:dyDescent="0.25">
      <c r="B28" s="153" t="s">
        <v>96</v>
      </c>
      <c r="C28" s="153"/>
      <c r="D28" s="153"/>
      <c r="E28" s="153"/>
      <c r="F28" s="153"/>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SONY</cp:lastModifiedBy>
  <cp:lastPrinted>2014-10-30T03:03:18Z</cp:lastPrinted>
  <dcterms:created xsi:type="dcterms:W3CDTF">2012-07-06T03:08:38Z</dcterms:created>
  <dcterms:modified xsi:type="dcterms:W3CDTF">2015-01-29T17:02:29Z</dcterms:modified>
</cp:coreProperties>
</file>