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2"/>
  </bookViews>
  <sheets>
    <sheet name="DATOS GENERALES" sheetId="1" r:id="rId1"/>
    <sheet name="DESCRIPCION INICIATIVA" sheetId="2" r:id="rId2"/>
    <sheet name="FINANCIAMIENTO PROYECTO" sheetId="4" r:id="rId3"/>
  </sheets>
  <definedNames>
    <definedName name="_xlnm.Print_Area" localSheetId="0">'DATOS GENERALES'!$B$2:$H$143</definedName>
    <definedName name="_xlnm.Print_Area" localSheetId="1">'DESCRIPCION INICIATIVA'!$B$2:$E$56</definedName>
  </definedNames>
  <calcPr calcId="124519" iterateDelta="1E-4"/>
</workbook>
</file>

<file path=xl/calcChain.xml><?xml version="1.0" encoding="utf-8"?>
<calcChain xmlns="http://schemas.openxmlformats.org/spreadsheetml/2006/main">
  <c r="F11" i="1"/>
  <c r="F10"/>
  <c r="F9"/>
  <c r="E20" i="4"/>
  <c r="D9"/>
  <c r="I20"/>
  <c r="H20"/>
  <c r="G20"/>
  <c r="F20"/>
  <c r="K19"/>
  <c r="J19"/>
  <c r="D19" s="1"/>
  <c r="M19" s="1"/>
  <c r="K18"/>
  <c r="J18"/>
  <c r="D18" s="1"/>
  <c r="M18" s="1"/>
  <c r="K17"/>
  <c r="J17"/>
  <c r="D17" s="1"/>
  <c r="M17" s="1"/>
  <c r="K16"/>
  <c r="J16"/>
  <c r="D16" s="1"/>
  <c r="K15"/>
  <c r="J15"/>
  <c r="D15" s="1"/>
  <c r="M15" s="1"/>
  <c r="K14"/>
  <c r="J14"/>
  <c r="D14" s="1"/>
  <c r="M14" s="1"/>
  <c r="K13"/>
  <c r="J13"/>
  <c r="D13" s="1"/>
  <c r="M13" s="1"/>
  <c r="K12"/>
  <c r="J12"/>
  <c r="K11"/>
  <c r="J11"/>
  <c r="D11" s="1"/>
  <c r="M11" s="1"/>
  <c r="K10"/>
  <c r="J10"/>
  <c r="D10"/>
  <c r="M10" s="1"/>
  <c r="K9"/>
  <c r="M9" s="1"/>
  <c r="J9"/>
  <c r="K8"/>
  <c r="J8"/>
  <c r="D8" s="1"/>
  <c r="M8" s="1"/>
  <c r="K7"/>
  <c r="J7"/>
  <c r="D7" s="1"/>
  <c r="M7" s="1"/>
  <c r="K6"/>
  <c r="K20" s="1"/>
  <c r="J6"/>
  <c r="D6"/>
  <c r="D4" i="2"/>
  <c r="B4"/>
  <c r="D20" i="4" l="1"/>
  <c r="J20"/>
  <c r="D12"/>
  <c r="M12" s="1"/>
  <c r="M16"/>
  <c r="E21"/>
  <c r="G28"/>
  <c r="M6"/>
  <c r="G26"/>
  <c r="G25"/>
  <c r="M20" l="1"/>
  <c r="H21"/>
  <c r="G21"/>
  <c r="J21"/>
  <c r="F21"/>
  <c r="K21"/>
  <c r="I21"/>
  <c r="G27"/>
</calcChain>
</file>

<file path=xl/sharedStrings.xml><?xml version="1.0" encoding="utf-8"?>
<sst xmlns="http://schemas.openxmlformats.org/spreadsheetml/2006/main" count="335" uniqueCount="217">
  <si>
    <r>
      <t>DATOS GENERALES DE LA INICIATIVA</t>
    </r>
    <r>
      <rPr>
        <b/>
        <sz val="11"/>
        <color rgb="FF000000"/>
        <rFont val="Calibri"/>
        <family val="2"/>
        <charset val="1"/>
      </rPr>
      <t xml:space="preserve"> 
</t>
    </r>
    <r>
      <rPr>
        <b/>
        <sz val="20"/>
        <color rgb="FF000000"/>
        <rFont val="Calibri"/>
        <family val="2"/>
        <charset val="1"/>
      </rPr>
      <t>Y DE LAS ENTIDADES PARTICIPANTES</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</si>
  <si>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</si>
  <si>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t>RESUMEN DE LA PROPUESTA</t>
  </si>
  <si>
    <r>
      <t>(1) TITULO DE LA INICIATIVA:</t>
    </r>
    <r>
      <rPr>
        <sz val="11"/>
        <color rgb="FF000000"/>
        <rFont val="Calibri"/>
        <family val="2"/>
        <charset val="1"/>
      </rPr>
      <t xml:space="preserve"> </t>
    </r>
    <r>
      <rPr>
        <sz val="11"/>
        <color rgb="FFFF0000"/>
        <rFont val="Calibri"/>
        <family val="2"/>
        <charset val="1"/>
      </rPr>
      <t>(hasta 60 caracteres)</t>
    </r>
  </si>
  <si>
    <t>Centro de promoción social de energía renovable en Colombia</t>
  </si>
  <si>
    <r>
      <t xml:space="preserve"> (2) DURACIÓN DEL PROYECTO DE APALANCAMIENTO DE LA INICIATIVA A SER COFINANCIADO POR EL PROGRAMA AEA: </t>
    </r>
    <r>
      <rPr>
        <sz val="11"/>
        <color rgb="FFFF0000"/>
        <rFont val="Calibri"/>
        <family val="2"/>
        <charset val="1"/>
      </rPr>
      <t>(meses)</t>
    </r>
  </si>
  <si>
    <r>
      <t>(3) FINANCIAMIENTO TOTAL DEL PROYECTO:</t>
    </r>
    <r>
      <rPr>
        <sz val="11"/>
        <color rgb="FFFF0000"/>
        <rFont val="Calibri"/>
        <family val="2"/>
        <charset val="1"/>
      </rPr>
      <t xml:space="preserve"> (US$)</t>
    </r>
  </si>
  <si>
    <t>(completar pestaña "FINANCIAMIENTO")</t>
  </si>
  <si>
    <r>
      <t>(4) COFINANCIAMIENTO TOTAL SOLICITADO AL PROGRAMA AEA:</t>
    </r>
    <r>
      <rPr>
        <sz val="11"/>
        <color rgb="FFFF0000"/>
        <rFont val="Calibri"/>
        <family val="2"/>
        <charset val="1"/>
      </rPr>
      <t xml:space="preserve"> (US$)</t>
    </r>
  </si>
  <si>
    <r>
      <t>(5) APORTE DE CONTRAPARTIDA PARA LA EJECUCIÓN DEL PROYECTO:</t>
    </r>
    <r>
      <rPr>
        <sz val="11"/>
        <color rgb="FFFF0000"/>
        <rFont val="Calibri"/>
        <family val="2"/>
        <charset val="1"/>
      </rPr>
      <t xml:space="preserve"> (US$)</t>
    </r>
  </si>
  <si>
    <r>
      <t>(6) PAÍS AL QUE POSTULA:</t>
    </r>
    <r>
      <rPr>
        <sz val="11"/>
        <color rgb="FFFF0000"/>
        <rFont val="Calibri"/>
        <family val="2"/>
        <charset val="1"/>
      </rPr>
      <t xml:space="preserve"> (país)</t>
    </r>
  </si>
  <si>
    <t>Colombia</t>
  </si>
  <si>
    <r>
      <t xml:space="preserve">(7) POSTULACIÓN INDIVIDUAL O ASOCIADA: </t>
    </r>
    <r>
      <rPr>
        <sz val="11"/>
        <color rgb="FFFF0000"/>
        <rFont val="Calibri"/>
        <family val="2"/>
        <charset val="1"/>
      </rPr>
      <t>(individual o asociada)</t>
    </r>
  </si>
  <si>
    <t>Asociada</t>
  </si>
  <si>
    <r>
      <t xml:space="preserve">(8) RESUMEN DEL PROPÓSITO: </t>
    </r>
    <r>
      <rPr>
        <sz val="11"/>
        <color rgb="FFFF0000"/>
        <rFont val="Calibri"/>
        <family val="2"/>
        <charset val="1"/>
      </rPr>
      <t>(hasta 300 caracteres)</t>
    </r>
  </si>
  <si>
    <t>Crear un modelo de negocio que promoción el uso y posibilite el acceso a energías renovables a todos los sectores de la ruralidad colombiana, incluidos los sectores de bajos ingresos. Se atenderán problemas ambientales, se generan empleos rurales y se fortalecerán actividades económicas existentes</t>
  </si>
  <si>
    <r>
      <t xml:space="preserve">(9) MERCADO PRINCIPAL DE LA INICIATIVA: </t>
    </r>
    <r>
      <rPr>
        <sz val="11"/>
        <color rgb="FFFF0000"/>
        <rFont val="Calibri"/>
        <family val="2"/>
        <charset val="1"/>
      </rPr>
      <t xml:space="preserve"> (hasta 200 caracteres)</t>
    </r>
  </si>
  <si>
    <t>Se trabajará en municipios de la Provincia de Soto y Garcia Rovira en Santander, en las cuenca bajas del río Sogamoso y Sinú, Noroccidente de Antioquia y luego en todos los departamentos</t>
  </si>
  <si>
    <r>
      <t>(10) ASPECTOS LEGALES DE ELEGIBILIDAD DE LA INICIATIVA :</t>
    </r>
    <r>
      <rPr>
        <sz val="11"/>
        <color rgb="FF000000"/>
        <rFont val="Calibri"/>
        <family val="2"/>
        <charset val="1"/>
      </rPr>
      <t xml:space="preserve"> </t>
    </r>
    <r>
      <rPr>
        <sz val="11"/>
        <color rgb="FFFF0000"/>
        <rFont val="Calibri"/>
        <family val="2"/>
        <charset val="1"/>
      </rPr>
      <t>(hasta 200 caracteres)</t>
    </r>
  </si>
  <si>
    <t>Este proyecto está en concordancia con las leyes vigentes y los estatutos y misión de la entidad proponente y asociadas. Ponemos a disposición los bienes inmateriales desarrollados con este proyecto</t>
  </si>
  <si>
    <t>(11) ENCARGADO/COORDINADOR DE LA INICIATIVA:</t>
  </si>
  <si>
    <t>Nombres:</t>
  </si>
  <si>
    <t>Adam John</t>
  </si>
  <si>
    <t>Apellidos:</t>
  </si>
  <si>
    <t>Rankin</t>
  </si>
  <si>
    <t>Doc. Nac. Identidad (DNI /C.C.):</t>
  </si>
  <si>
    <t>Título o Grado Académico:</t>
  </si>
  <si>
    <t>Maestría en Ingeniería Química (con enfasis en la tematica ambiental)</t>
  </si>
  <si>
    <t>Dirección Domicilio:</t>
  </si>
  <si>
    <t>Carrera 6 No. 4-02</t>
  </si>
  <si>
    <t>Ciudad:</t>
  </si>
  <si>
    <t>Floridablanca</t>
  </si>
  <si>
    <t>División Geográfica Constituida:</t>
  </si>
  <si>
    <t>Santander</t>
  </si>
  <si>
    <t>País:</t>
  </si>
  <si>
    <t>Teléfono</t>
  </si>
  <si>
    <t>317-2731600</t>
  </si>
  <si>
    <t>E-mail:</t>
  </si>
  <si>
    <t>eco_ingles@yahoo.com</t>
  </si>
  <si>
    <r>
      <t xml:space="preserve">Cargo que ocupa en la iniciativa: </t>
    </r>
    <r>
      <rPr>
        <sz val="11"/>
        <color rgb="FFFF0000"/>
        <rFont val="Calibri"/>
        <family val="2"/>
        <charset val="1"/>
      </rPr>
      <t>(hasta 50 caracteres)</t>
    </r>
  </si>
  <si>
    <t>Coordinador del proyecto</t>
  </si>
  <si>
    <r>
      <t xml:space="preserve">Experiencia en este cargo </t>
    </r>
    <r>
      <rPr>
        <sz val="11"/>
        <color rgb="FFFF0000"/>
        <rFont val="Calibri"/>
        <family val="2"/>
        <charset val="1"/>
      </rPr>
      <t>(años)</t>
    </r>
  </si>
  <si>
    <t>14 años</t>
  </si>
  <si>
    <r>
      <t xml:space="preserve">Experiencia en trabajos parecidos al enfoque de la iniciativa </t>
    </r>
    <r>
      <rPr>
        <sz val="11"/>
        <color rgb="FFFF0000"/>
        <rFont val="Calibri"/>
        <family val="2"/>
        <charset val="1"/>
      </rPr>
      <t>(años, resumen breve de resultados hasta 150 caracteres)</t>
    </r>
  </si>
  <si>
    <t>Trabajo comunitario y capacitación 16 años, proyectos de investigación en eficiencia energética y uso de energías renovables (UPME, Universidad Industrial de Santander, Wisions, Fomipyme)</t>
  </si>
  <si>
    <t>(12) ENTIDAD PROPONENTE</t>
  </si>
  <si>
    <t>Nombre o Razón Social:</t>
  </si>
  <si>
    <t>Centro Nacional Salud, Ambiente y Trabajo</t>
  </si>
  <si>
    <t>Acrónimo:</t>
  </si>
  <si>
    <t>CENSAT Agua Viva</t>
  </si>
  <si>
    <t>Nº Registro tributario:</t>
  </si>
  <si>
    <t>800222823-1</t>
  </si>
  <si>
    <t>Nº Registros Públicos:</t>
  </si>
  <si>
    <t>Fecha de constitución:</t>
  </si>
  <si>
    <t>11 de febrero de 1993</t>
  </si>
  <si>
    <t>Nombre (Representante Legal):</t>
  </si>
  <si>
    <t>Lilia Tatiana</t>
  </si>
  <si>
    <t>Apellidos (Representante Legal):</t>
  </si>
  <si>
    <t>Roa Avendaño</t>
  </si>
  <si>
    <t>Dirección:</t>
  </si>
  <si>
    <t>Carrera 27 A # 24 - 10 Piso 2</t>
  </si>
  <si>
    <t>Bogotá D.C</t>
  </si>
  <si>
    <t>Teléfono:</t>
  </si>
  <si>
    <t>57-1-3377709</t>
  </si>
  <si>
    <t>E-Mail:</t>
  </si>
  <si>
    <t>coordinacion@censat.org</t>
  </si>
  <si>
    <t>Fax :</t>
  </si>
  <si>
    <t>Web-Site:</t>
  </si>
  <si>
    <t>www.censat.org</t>
  </si>
  <si>
    <r>
      <t xml:space="preserve">Experiencia en implementar iniciativas parecidas </t>
    </r>
    <r>
      <rPr>
        <sz val="11"/>
        <color rgb="FFFF0000"/>
        <rFont val="Calibri"/>
        <family val="2"/>
        <charset val="1"/>
      </rPr>
      <t>(años, resumen breve de resultados hasta 150 caracteres)</t>
    </r>
  </si>
  <si>
    <t>CENSAT ha desarrollado proyectos en el área de energía sustentable por más de 20 años en Colombia con comunidades rurales y universidades</t>
  </si>
  <si>
    <r>
      <t xml:space="preserve">Años de existencia </t>
    </r>
    <r>
      <rPr>
        <sz val="11"/>
        <color rgb="FFFF0000"/>
        <rFont val="Calibri"/>
        <family val="2"/>
        <charset val="1"/>
      </rPr>
      <t>(años)</t>
    </r>
  </si>
  <si>
    <t>21 años</t>
  </si>
  <si>
    <r>
      <t xml:space="preserve">Ha sido Entidad Desarrolladora de algún proyecto en la primera y/o segunda convocatoria del programa AEA? </t>
    </r>
    <r>
      <rPr>
        <sz val="11"/>
        <color rgb="FFFF0000"/>
        <rFont val="Calibri"/>
        <family val="2"/>
        <charset val="1"/>
      </rPr>
      <t>(si o no)</t>
    </r>
  </si>
  <si>
    <t>No</t>
  </si>
  <si>
    <r>
      <t xml:space="preserve">Tipo de institución (fin): </t>
    </r>
    <r>
      <rPr>
        <sz val="11"/>
        <color rgb="FF000000"/>
        <rFont val="Calibri"/>
        <family val="2"/>
        <charset val="1"/>
      </rPr>
      <t xml:space="preserve">(marcar con una X) </t>
    </r>
    <r>
      <rPr>
        <sz val="11"/>
        <color rgb="FFFF0000"/>
        <rFont val="Calibri"/>
        <family val="2"/>
        <charset val="1"/>
      </rPr>
      <t>(solo marcar una)</t>
    </r>
  </si>
  <si>
    <r>
      <t>Con</t>
    </r>
    <r>
      <rPr>
        <sz val="11"/>
        <color rgb="FF000000"/>
        <rFont val="Calibri"/>
        <family val="2"/>
        <charset val="1"/>
      </rPr>
      <t xml:space="preserve"> fines de lucro</t>
    </r>
  </si>
  <si>
    <r>
      <t>Sin</t>
    </r>
    <r>
      <rPr>
        <sz val="11"/>
        <color rgb="FF000000"/>
        <rFont val="Calibri"/>
        <family val="2"/>
        <charset val="1"/>
      </rPr>
      <t xml:space="preserve"> fines de lucro</t>
    </r>
  </si>
  <si>
    <t>x</t>
  </si>
  <si>
    <r>
      <t xml:space="preserve">Tipo de institución (constitución): </t>
    </r>
    <r>
      <rPr>
        <sz val="11"/>
        <color rgb="FF000000"/>
        <rFont val="Calibri"/>
        <family val="2"/>
        <charset val="1"/>
      </rPr>
      <t xml:space="preserve">(marcar con una X) </t>
    </r>
    <r>
      <rPr>
        <sz val="11"/>
        <color rgb="FFFF0000"/>
        <rFont val="Calibri"/>
        <family val="2"/>
        <charset val="1"/>
      </rPr>
      <t>(solo marcar una)</t>
    </r>
  </si>
  <si>
    <t>Empresa privada</t>
  </si>
  <si>
    <t>Empresa pública</t>
  </si>
  <si>
    <t>Universidad / Instituto</t>
  </si>
  <si>
    <t>ONG</t>
  </si>
  <si>
    <t>Asociación /Corporación</t>
  </si>
  <si>
    <t>Entidad financiera</t>
  </si>
  <si>
    <t>Cooperativa</t>
  </si>
  <si>
    <t>Fundación</t>
  </si>
  <si>
    <t>Otros: (indicar)</t>
  </si>
  <si>
    <r>
      <t xml:space="preserve"> (13) ENTIDAD ASOCIADA I </t>
    </r>
    <r>
      <rPr>
        <sz val="11"/>
        <color rgb="FF000000"/>
        <rFont val="Calibri"/>
        <family val="2"/>
        <charset val="1"/>
      </rPr>
      <t xml:space="preserve">(de ser el caso)  </t>
    </r>
  </si>
  <si>
    <t>Fundación de Expresión Intercultural, Educativa y Ambiental</t>
  </si>
  <si>
    <t>Fundaexpresion</t>
  </si>
  <si>
    <t>804.011.367-1</t>
  </si>
  <si>
    <t>15 de marzo de 2001</t>
  </si>
  <si>
    <t>Claudia Gimena</t>
  </si>
  <si>
    <t>Floridablanca - Santander</t>
  </si>
  <si>
    <t>COLOMBIA</t>
  </si>
  <si>
    <t>57-7- 6751020</t>
  </si>
  <si>
    <t>fundaexpresion@gmail.com</t>
  </si>
  <si>
    <t>http://www.fundaexpresion.org/</t>
  </si>
  <si>
    <t>Capacitación y asesoría, 14 años, grupos campesinos - agroecología y microempresas de alimentos (biodigestores, estufas eficientes y paneles solares)</t>
  </si>
  <si>
    <t>NO</t>
  </si>
  <si>
    <t>Comunidad</t>
  </si>
  <si>
    <t>Entidad Gubernamental</t>
  </si>
  <si>
    <r>
      <t xml:space="preserve">(14) ENTIDAD ASOCIADA II </t>
    </r>
    <r>
      <rPr>
        <sz val="11"/>
        <color rgb="FF000000"/>
        <rFont val="Calibri"/>
        <family val="2"/>
        <charset val="1"/>
      </rPr>
      <t xml:space="preserve">(de ser el caso)  </t>
    </r>
  </si>
  <si>
    <t>Asociación Otros Mundos Colombia</t>
  </si>
  <si>
    <t>Otros Mundos Colombia</t>
  </si>
  <si>
    <t>900460326-3</t>
  </si>
  <si>
    <t>Agosto de 2011</t>
  </si>
  <si>
    <t>Juan Pablo</t>
  </si>
  <si>
    <t>Soler Villamizar</t>
  </si>
  <si>
    <t>Calle 10 E 25 - 156</t>
  </si>
  <si>
    <t>Medellín, Antioquia</t>
  </si>
  <si>
    <t>57 3102608820</t>
  </si>
  <si>
    <t>otrosmundoscol@gmail.com</t>
  </si>
  <si>
    <t>www.otrosmundoscol.wordpress.com</t>
  </si>
  <si>
    <t>Asesoría hace 4 años a comunidades rurales en la construcción de planes de soberania energetica. Experiencia en Biodigestores y estufas eficientes</t>
  </si>
  <si>
    <r>
      <t xml:space="preserve">(15) ENTIDAD ASOCIADA III </t>
    </r>
    <r>
      <rPr>
        <sz val="11"/>
        <color rgb="FF000000"/>
        <rFont val="Calibri"/>
        <family val="2"/>
        <charset val="1"/>
      </rPr>
      <t xml:space="preserve">(de ser el caso)  </t>
    </r>
  </si>
  <si>
    <r>
      <t xml:space="preserve">Experiencia en implementar iniciativas parecidas </t>
    </r>
    <r>
      <rPr>
        <sz val="11"/>
        <color rgb="FFFF0000"/>
        <rFont val="Calibri"/>
        <family val="2"/>
        <charset val="1"/>
      </rPr>
      <t>(años, resumen breve de resultados hasta 100 caracteres)</t>
    </r>
  </si>
  <si>
    <t>DESCRIPCION DE LA INICIATIVA</t>
  </si>
  <si>
    <t>ENTIDAD PROPONENTE (Acrónimo)</t>
  </si>
  <si>
    <t>TITULO</t>
  </si>
  <si>
    <r>
      <t xml:space="preserve">(1) PROPÓSITO DE LA INICIATIVA: </t>
    </r>
    <r>
      <rPr>
        <sz val="11"/>
        <color rgb="FFFF0000"/>
        <rFont val="Calibri"/>
        <family val="2"/>
        <charset val="1"/>
      </rPr>
      <t>(hasta 1000 caracteres)</t>
    </r>
  </si>
  <si>
    <r>
      <t xml:space="preserve">(2) DESCRIPCIÓN DE LOS BENEFICIARIOS </t>
    </r>
    <r>
      <rPr>
        <sz val="11"/>
        <color rgb="FFFF0000"/>
        <rFont val="Calibri"/>
        <family val="2"/>
        <charset val="1"/>
      </rPr>
      <t>(hasta 800 caracteres)</t>
    </r>
  </si>
  <si>
    <r>
      <t>(3) VALOR AGREGADO PARA LOS BENEFICIARIOS</t>
    </r>
    <r>
      <rPr>
        <sz val="11"/>
        <color rgb="FF000000"/>
        <rFont val="Calibri"/>
        <family val="2"/>
        <charset val="1"/>
      </rPr>
      <t xml:space="preserve"> </t>
    </r>
    <r>
      <rPr>
        <sz val="11"/>
        <color rgb="FFFF0000"/>
        <rFont val="Calibri"/>
        <family val="2"/>
        <charset val="1"/>
      </rPr>
      <t>(hasta 800 caracteres)</t>
    </r>
  </si>
  <si>
    <r>
      <t xml:space="preserve">(4)TECNOLOGÍA Y/O SERVICIOS VALIDADOS: </t>
    </r>
    <r>
      <rPr>
        <sz val="11"/>
        <color rgb="FFFF0000"/>
        <rFont val="Calibri"/>
        <family val="2"/>
        <charset val="1"/>
      </rPr>
      <t>(hasta 800 caracteres)</t>
    </r>
  </si>
  <si>
    <r>
      <t>FUENTES:</t>
    </r>
    <r>
      <rPr>
        <b/>
        <sz val="10"/>
        <color rgb="FF000000"/>
        <rFont val="Calibri"/>
        <family val="2"/>
        <charset val="1"/>
      </rPr>
      <t xml:space="preserve"> </t>
    </r>
    <r>
      <rPr>
        <sz val="10"/>
        <color rgb="FFFF0000"/>
        <rFont val="Calibri"/>
        <family val="2"/>
        <charset val="1"/>
      </rPr>
      <t>(de ser necesario, escribir fuentes que ayuden a justificar que una tecnología o servicio esta validada)</t>
    </r>
  </si>
  <si>
    <t>Energía para compartir, energía para el buen vivir: 
https://www.youtube.com/watch?v=VWgDf5nGZmI</t>
  </si>
  <si>
    <r>
      <t xml:space="preserve">(5) TECNOLOGÍAS Y/O SERVICIOS APROPIADOS A LA REALIDAD SOCIO-AMBIENTAL DEL ÁREA DE IMPLEMENTACIÓN </t>
    </r>
    <r>
      <rPr>
        <sz val="11"/>
        <color rgb="FFFF0000"/>
        <rFont val="Calibri"/>
        <family val="2"/>
        <charset val="1"/>
      </rPr>
      <t>(hasta 2000 caracteres)</t>
    </r>
  </si>
  <si>
    <t>Las tecnologías propuestas responden a las necesidades de los procesos productivos identificados durante varios años en las regiones; si bien la capacidad de pago suele ser una limitante, el modelo de negocio diseñado, dado su enfoque de empresa social,  busca satisfacer las necesidades del sector de bajos ingresos. 
Los planchas fundidas y demás accesorios necesarios para las estufas de leña se producen a precios económicos en Envigado, Antioquia y San Gil, Santander por lo cual el transporte de estos materiales hacia otras regiones del país no representa un costo excesivo; no obstante, los tubos para las chimeneas y ladrillos refractarios son susceptibles de comprarse o mandarse a fabricar en talleres locales. En el caso de los biodigestores los tanques, ladrillos y demás accesorios se compran a precios justos en los mercados locales, y el plástico tubular en agrolene o lona se fabrica en Bogotá o Cali por lo que los costos de transporte no son excesivos hacia cualquier parte del país. Los paneles solares y sistemas de almacenamiento son comercializados en Barranquilla, Bogotá, Medellín y Cali a precios competitivos.
Todas las iniciativas planteadas tendrán una evaluación previa por parte del equipo asesor o por los instaladores directamente, previendo que una región muy fría, como las zonas de páramo no serán susceptibles de tecnologías como los paneles solares para el autoabastecimiento eléctrico. Las otras tecnologías no representan limitaciones de uso por situaciones geográficas o climáticas y el diseño final, en todos los casos, deberá ser aprobado por los beneficiarios finales para garantizar que respondan a sus necesidades y condiciones físicas o geográficas.</t>
  </si>
  <si>
    <r>
      <t xml:space="preserve">(6) PERTINENCIA DEL MODELO DE NEGOCIO: </t>
    </r>
    <r>
      <rPr>
        <sz val="11"/>
        <color rgb="FFFF0000"/>
        <rFont val="Calibri"/>
        <family val="2"/>
        <charset val="1"/>
      </rPr>
      <t>(hasta 2000 caracteres)</t>
    </r>
  </si>
  <si>
    <r>
      <t xml:space="preserve">(7) COMPETENCIA Y VENTAJA COMPARATIVA : </t>
    </r>
    <r>
      <rPr>
        <sz val="11"/>
        <color rgb="FFFF0000"/>
        <rFont val="Calibri"/>
        <family val="2"/>
        <charset val="1"/>
      </rPr>
      <t>(hasta 1000 caracteres)</t>
    </r>
  </si>
  <si>
    <t/>
  </si>
  <si>
    <r>
      <t xml:space="preserve">(8) GOBERNANZA DE LA CADENA DE VALOR : </t>
    </r>
    <r>
      <rPr>
        <sz val="11"/>
        <color rgb="FFFF0000"/>
        <rFont val="Calibri"/>
        <family val="2"/>
        <charset val="1"/>
      </rPr>
      <t>(hasta 1000 caracteres)</t>
    </r>
  </si>
  <si>
    <r>
      <t xml:space="preserve">(9) NIVEL DE ALINEACIÓN CON LAS POLÍTICAS PÚBLICAS: </t>
    </r>
    <r>
      <rPr>
        <sz val="11"/>
        <color rgb="FFFF0000"/>
        <rFont val="Calibri"/>
        <family val="2"/>
        <charset val="1"/>
      </rPr>
      <t>(hasta 1000 caracteres)</t>
    </r>
  </si>
  <si>
    <r>
      <t xml:space="preserve">FUENTES: </t>
    </r>
    <r>
      <rPr>
        <sz val="11"/>
        <color rgb="FFFF0000"/>
        <rFont val="Calibri"/>
        <family val="2"/>
        <charset val="1"/>
      </rPr>
      <t>(de ser necesario, escribir fuentes que ayuden a justificar el nivel de alineción de su propuesta)</t>
    </r>
  </si>
  <si>
    <r>
      <t xml:space="preserve">(10) MODELO Y POTENCIAL DE CRECIMIENTO: </t>
    </r>
    <r>
      <rPr>
        <sz val="11"/>
        <color rgb="FF000000"/>
        <rFont val="Calibri"/>
        <family val="2"/>
        <charset val="1"/>
      </rPr>
      <t xml:space="preserve"> </t>
    </r>
    <r>
      <rPr>
        <sz val="11"/>
        <color rgb="FFFF0000"/>
        <rFont val="Calibri"/>
        <family val="2"/>
        <charset val="1"/>
      </rPr>
      <t>(hasta 2000 caracteres)</t>
    </r>
  </si>
  <si>
    <r>
      <t xml:space="preserve">FUENTES: </t>
    </r>
    <r>
      <rPr>
        <sz val="11"/>
        <color rgb="FFFF0000"/>
        <rFont val="Calibri"/>
        <family val="2"/>
        <charset val="1"/>
      </rPr>
      <t xml:space="preserve"> (de ser necesario, escribir fuentes que ayuden a sustentar sus estimaciones sobre el potencial de crecimiento)</t>
    </r>
  </si>
  <si>
    <r>
      <t xml:space="preserve">(11) SOSTENIBILIDAD SOCIAL E IMPACTOS / RIESGOS ASOCIADOS: </t>
    </r>
    <r>
      <rPr>
        <sz val="11"/>
        <color rgb="FFFF0000"/>
        <rFont val="Calibri"/>
        <family val="2"/>
        <charset val="1"/>
      </rPr>
      <t>(hasta 1500 caracteres)</t>
    </r>
  </si>
  <si>
    <r>
      <t xml:space="preserve">(12) SOSTENIBILIDAD CLIMÁTICA E IMPACTOS / RIESGOS AMBIENTALES ASOCIADOS: </t>
    </r>
    <r>
      <rPr>
        <sz val="11"/>
        <color rgb="FFFF0000"/>
        <rFont val="Calibri"/>
        <family val="2"/>
        <charset val="1"/>
      </rPr>
      <t>(hasta 1500 caracteres)</t>
    </r>
  </si>
  <si>
    <r>
      <t xml:space="preserve">(13) SOSTENIBILIDAD ECONÓMICA E IMPACTOS / RIESGOS ASOCIADOS: </t>
    </r>
    <r>
      <rPr>
        <sz val="11"/>
        <color rgb="FFFF0000"/>
        <rFont val="Calibri"/>
        <family val="2"/>
        <charset val="1"/>
      </rPr>
      <t>(hasta 1500 caracteres)</t>
    </r>
  </si>
  <si>
    <r>
      <t xml:space="preserve">(14) FINANCIAMIENTO Y RENTABILIDAD  </t>
    </r>
    <r>
      <rPr>
        <sz val="11"/>
        <color rgb="FFFF0000"/>
        <rFont val="Calibri"/>
        <family val="2"/>
        <charset val="1"/>
      </rPr>
      <t>(hasta 3000 caracteres)</t>
    </r>
  </si>
  <si>
    <r>
      <t xml:space="preserve">(15) IDENTIFICACIÓN, EVALUACIÓN Y MITIGACIÓN DE RIESGOS CRÍTICOS: </t>
    </r>
    <r>
      <rPr>
        <sz val="11"/>
        <color rgb="FFFF0000"/>
        <rFont val="Calibri"/>
        <family val="2"/>
        <charset val="1"/>
      </rPr>
      <t>(hasta 2000 caracteres)</t>
    </r>
  </si>
  <si>
    <t>Riesgo</t>
  </si>
  <si>
    <t>Probabilidad</t>
  </si>
  <si>
    <t>Severidad</t>
  </si>
  <si>
    <t>Estrategia de mitigación</t>
  </si>
  <si>
    <t>Instaladores desisten por otra oferta laboral o similar</t>
  </si>
  <si>
    <t>Establecer compromisos directos con las asociaciones que los postulan, se establecerá un perfil idóneo de los instaladores y se buscará garantizar el sustento básico del equipo técnico.</t>
  </si>
  <si>
    <t>Retraso o no pago de las cuotas de las ER</t>
  </si>
  <si>
    <t>Para mitigarlo se diseñará un protocolo de estudio para otorgar pagos a cuotas o generar convenios con cooperativas para que los beneficiarios adquieran créditos directos, sensibilización personal pues si se hace con voluntad afecta a toda la comunidad.</t>
  </si>
  <si>
    <t>Los materiales e insumos no están disponibles a tiempo</t>
  </si>
  <si>
    <t>Se conformará y mantendrá una reserva básica de materiales e insumos que garantice el cumplimiento de los contratos.</t>
  </si>
  <si>
    <t>Lluvias o procesos de erosión restringen la movilidad en las regiones</t>
  </si>
  <si>
    <t>Este evento no es predecible ni evitable. Para mitigar su impacto se valorará continuamente el cronograma proyectado de acuerdo al régimen climático que se tenga, previendo algunos días más en épocas lluviosas.</t>
  </si>
  <si>
    <t>FINANCIAMIENTO DEL PROYECTO DE APALANCAMIENTO</t>
  </si>
  <si>
    <t>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t>
  </si>
  <si>
    <t>Rubros</t>
  </si>
  <si>
    <r>
      <t xml:space="preserve">Tipo de gastos
</t>
    </r>
    <r>
      <rPr>
        <b/>
        <sz val="9"/>
        <color rgb="FF404040"/>
        <rFont val="Calibri"/>
        <family val="2"/>
        <charset val="1"/>
      </rPr>
      <t>(ver gastos elegibles en Instructivo Administrativo)</t>
    </r>
  </si>
  <si>
    <r>
      <t xml:space="preserve">Total Proyecto (US$)
</t>
    </r>
    <r>
      <rPr>
        <b/>
        <sz val="11"/>
        <color rgb="FF404040"/>
        <rFont val="Calibri"/>
        <family val="2"/>
        <charset val="1"/>
      </rPr>
      <t>[A]+[B]+[C]</t>
    </r>
  </si>
  <si>
    <r>
      <t xml:space="preserve">[A] </t>
    </r>
    <r>
      <rPr>
        <b/>
        <sz val="11"/>
        <color rgb="FF000000"/>
        <rFont val="Calibri"/>
        <family val="2"/>
        <charset val="1"/>
      </rPr>
      <t>Cofinanciamiento solicitado al Programa AEA (US$)</t>
    </r>
  </si>
  <si>
    <r>
      <t xml:space="preserve">[B] </t>
    </r>
    <r>
      <rPr>
        <b/>
        <sz val="11"/>
        <color rgb="FF000000"/>
        <rFont val="Calibri"/>
        <family val="2"/>
        <charset val="1"/>
      </rPr>
      <t>Aporte de Cofinanciamiento de la Entidad Proponente (US$)</t>
    </r>
  </si>
  <si>
    <r>
      <t xml:space="preserve">[C] </t>
    </r>
    <r>
      <rPr>
        <b/>
        <sz val="11"/>
        <color rgb="FF000000"/>
        <rFont val="Calibri"/>
        <family val="2"/>
        <charset val="1"/>
      </rPr>
      <t>Aporte de Cofinanciamiento de Entidad(es) Asociada(s) y otras fuentes (US$)</t>
    </r>
  </si>
  <si>
    <r>
      <t xml:space="preserve">Aporte de contrapartida (EP , EA y otras fuentes) (US$)
</t>
    </r>
    <r>
      <rPr>
        <b/>
        <sz val="11"/>
        <color rgb="FF595959"/>
        <rFont val="Calibri"/>
        <family val="2"/>
        <charset val="1"/>
      </rPr>
      <t>[B]+[C]</t>
    </r>
  </si>
  <si>
    <t>Columna comprobación</t>
  </si>
  <si>
    <t>Monetario</t>
  </si>
  <si>
    <t>No monetario</t>
  </si>
  <si>
    <t>Seguimiento y reuniones junta directiva</t>
  </si>
  <si>
    <t>Viajes, alimentos</t>
  </si>
  <si>
    <t>Instalacion experiencias demostrativas</t>
  </si>
  <si>
    <t>Viajes, transportes</t>
  </si>
  <si>
    <t>Consultorias, Viajes</t>
  </si>
  <si>
    <t>Sistemas ER</t>
  </si>
  <si>
    <t>Materiales e insumos</t>
  </si>
  <si>
    <t>Local Reuniones</t>
  </si>
  <si>
    <t>Alquiler</t>
  </si>
  <si>
    <t>Instaladores</t>
  </si>
  <si>
    <t>Consulltorias/Similares</t>
  </si>
  <si>
    <t>Personal</t>
  </si>
  <si>
    <t>Viaticos en general</t>
  </si>
  <si>
    <t>personal</t>
  </si>
  <si>
    <t>Inventarios de proyectos y analisis</t>
  </si>
  <si>
    <t>Consultorias</t>
  </si>
  <si>
    <t>Seguimientos sistemas ER</t>
  </si>
  <si>
    <t>Consultorias/Similares</t>
  </si>
  <si>
    <t>Portafolio, video</t>
  </si>
  <si>
    <t>Publicidad</t>
  </si>
  <si>
    <t>Comunicaciones, papeleria mensajeria</t>
  </si>
  <si>
    <t>Otros Gastos</t>
  </si>
  <si>
    <t>Equipos</t>
  </si>
  <si>
    <t>Equipos, materiales e insumos</t>
  </si>
  <si>
    <t>Gastos Bancarios</t>
  </si>
  <si>
    <t>Total (US$)</t>
  </si>
  <si>
    <t>Total (%)</t>
  </si>
  <si>
    <t>Cuadro de comprobación</t>
  </si>
  <si>
    <t>¿El cofinanciamiento solicitado al Programa AEA es mayor o igual a 100,000 US$?</t>
  </si>
  <si>
    <t>¿El cofinanciamiento solicitado al Programa AEA es menor o igual  a 250,000 US$?</t>
  </si>
  <si>
    <t>¿El cofinanciamiento solicitado es menor o igual al 50% del total del proyecto?</t>
  </si>
  <si>
    <t>¿El aporte no monetario es menor o igual al 40 % del valor del cofinanciamiento del Programa AEA al proyecto?</t>
  </si>
  <si>
    <t>Formación Equipo Instalador</t>
  </si>
  <si>
    <t>Equipo Tecnico</t>
  </si>
  <si>
    <t>En el campo colombiano el acceso a las energías renovables –ER– es limitado debido fundamentalmente a asuntos económicos, culturales y tecnológicos. Se hace necesario un sistema que garantice que la ER, que son un bien común, puedan ser facilmente apropiadas
Este proyecto busca constituir un Centro de Promoción Social de Energía Renovable que cree capacidades financieras, tecnológicas y culturales para que las comunidades rurales pueden acceder a la ER con precios justos, que cree supere barreras tecnológicas y permitan su apropiación tecnológica, cultural y socialmente y que incorpore la formación de técnicos locales.
La transformación del sistema energético para enfrentar la crisis climática es asunto de todos; por ende, esta propuesta fija el punto de partida para que los sectores de bajos ingresos en la ruralidad sean parte del cambio al tiempo que generan un mercado solidario de oferta de productos y servicios en ER y alternativas de desarrollo para el campo colombiano.</t>
  </si>
  <si>
    <t xml:space="preserve"> Los beneficiarios son familias y comunidades de 24 municipios de 3 departamentos: Santander, Antioquia y Cordobá.
Santander: Floridablanca, Matanza, Lebrija, Málaga, Concepción, Cerrito, San José de Miranda, Betulia y San Vicente de Chucurí;
Cordoba: Chimá, Tuchín, Cotorra, Purísima, Momil, Lorica, San Antero, San Andrés y San Bernardo del Viento.
Antioquia: Ituango, Toledo, Briceño, Sabana Larga, Peque y, San Andrés de Cuerquia.
Estas familias están dedicadas a actividades agrícolas, piscícolas, artesanales y de comercialización. Se influenciará organizaciones comunitarias: Asprocig, Ammucale, Agrovida, Escuela Agroecológica de Santander, entre otras, y alrededor de 1500 unidades familiares con las que las organizaciones asociadas trabajan desde hace más de una década.</t>
  </si>
  <si>
    <t>Por años, las organizaciones asociadas han trabajado implementado alternativas energéticas de manera experimental o piloto con comunidades locales de las tres regiones en mención.
Esta propuesta busca avanzar hacia la constitución de una forma organizativa que garantice una oferta de servicios energéticos que atienda la demanda regional de comunidades rurales para satisfacer sus necesidades energéticas. El Centro de Promoción Social de Energía Renovable busca construir capacidades financieras, tecnológicas y culturales de manera que las comunidades rurales pueden acceder a la ER.
El valor agregado además de la creación del Centro se reflejará en los beneficiarios en la reducción de gastos, generación de fuentes de empleo, y mejoramiento ambientales que se traducen en salud y bienestar.</t>
  </si>
  <si>
    <t>El uso de biodigestores y estufas de leña en zonas montañosas de Santander ha sido validado por las organizaciones asociadas en trabajos previos. En estas se montaron experiencias prototipo en los últimos 5 años. De igual manera se han hecho montajes previos de paneles solares en Córdoba y Santander por lo cual es posible, a partir de estas experiencias, replicar en estos mismos territorios el uso de estas energías renovables.
Estas experiencias han sido apoyadas por organizaciones como el Instituto Wuppertal de Alemania-Proyecto Wisions, FoEI, entre otras. Los testimonios surgidos del último intercambio de experiencias en ER convocado por las organizaciones aliadas lo demuestran. Ver fuente adjunta.</t>
  </si>
  <si>
    <t xml:space="preserve"> El canal de mercadeo es directo, la demanda se estimulará por cuatro vías:
A) El montaje de experiencias demostrativas;
B) Estrategia de promoción de las ER en las regiones;
C) Intervención en las asambleas generales y juntas directivas de las Asociaciones Campesinas y Organizaciones Sociales de las zonas para presentar portafolio de servicios y,
D) Acuerdos con administraciones municipales para promover el desarrollo local.
El Centro de Promoción Social de Energía Renovable está diseñado para atender en tres niveles a los beneficiarios:
1) Corto plazo. Para beneficiarios que cuentan con capacidad de pago en el corto plazo, financiación a seis meses;
2) Mediano plazo: para beneficiarios que requieren el financiamiento a mediano plazo; financiación a 12 o 18 meses;
3) Subsidio total o parcial: para beneficiarios que no cuentan con medios de pago para acceder al sistema, a este segmento se le subsidiará entre el 70% y 100% de la iniciativa dependiendo, en contraprestación contribuirá de manera parcial con contrapartida en especie (P. ej. mano de obra o gastos de alimentación).
El modelo de negocio proyecta su autosostenibilidad en el mediano plazo: los servicios ofrecidos a los beneficiarios deberán generar dividendos suficientes para el sostenimiento del Centro y subsidiar a los del tercer nivel; también se prevé activar un sistema de donaciones y la celebración de convenios con otras instituciones interesadas en el desarrollo local; y para la sostenibilidad en el corto plazo se buscarán apoyos complementarios de la cooperación internacional.
Las organizaciones asociadas han definido generar opciones complementarias a la asistencia social que muden en empresas sociales; para ello cada asociado aporta su experiencia en ER que son complementarias dado que trabajan en regiones y condiciones sociales y culturales diferentes.
En todo el proceso participarán las asociaciones campesinas, de pescadores, de mujeres y de jóvenes que existen o que se constituirán en las regiones.</t>
  </si>
  <si>
    <t xml:space="preserve"> Aunque existe en el mercado empresas que ofrecen servicios de energíaS alternativas, no existe en las regiones alguna iniciativa que incorporé los criterios del Centro de Promoción Social de Energía Renovable - CPSER.
Ahora bien, las ventajas comparativas que se ofrecen son diversas:
Los beneficiarios conocen a las organizaciones asociadas desde hace mucho tiempo y han puesto en marcha programas similares: hay confianza y experiencia.
El grupo de personas que se capacitarán como instaladores (promotores) serán de las mimas regiones para reducir costos y dar asesoría y seguimiento oportuno.
El lucro no media la relación, existe trabajo solidario e intercambios
Las experiencias demostrativas en campo derriban la incredulidad y miedo al hacer uso de las ER.
Se orientará para que el uso de las ER dé mayor valor agregado a las actividades o productos que comercializan las asociaciones o familias campesinas.
</t>
  </si>
  <si>
    <t xml:space="preserve"> Las organizaciones asociadas y comunitarias han trabajado conjuntamente desde hace varios años, en el impulso de programas de producción y mercados agroecológicos y artesanales, manejo comunitario forestal, procesamiento de alimentos y productos agroecológicos; también se han instalado prototipos de ER que han mostrado ser eficientes para reducir tiempos, resolver problemas de abastecimiento de combustibles en las cocinas y de contaminación ambiental.
Conjuntamente: organizaciones sociales y asociadas han identificado la necesidad de constituir una empresa social que contribuya expandir la utilización de la ER, enfrentar la crisis climática, generar empleo y reducir la desigualdad que estimula la migración del campo a la ciudad.
Esta propuesta ha sido discutida con estas organizaciones. La creación del CPSER y será orientada Se invitará a las asociaciones regionales a postular a hombres, mujeres y jóvenes para ser parte de la junta directiva y del equipo de trabajo del Centro.
</t>
  </si>
  <si>
    <t xml:space="preserve"> 1 Plan de expansión y referencia 2014 - 2028. Unidad de Planeación Mineroenergética – UPME (Adoptado por Ministerio de Minas y Energía mediante resolución 40029 de Enero de 2015)
http://www.upme.gov.co/Docs/Plan_Expansion/2015/Plan_GT_2014-2028.pdf
2 Ley de Energía Renovables por medio de la cual se regula la integración de las energías renovables no convencionales al Sistema Energético Nacional.
http://wsp.presidencia.gov.co/Normativa/Leyes/Documents/LEY%201715%20DEL%2013%20DE%20MAYO%20DE%202014.pdf</t>
  </si>
  <si>
    <t xml:space="preserve">Las organizaciones asociadas han promovido el uso de la ER en las regiones con y dentro de las asociaciones con que trabajan, -identificadas en el grupo de beneficiarios indirectos del modelo de negocio- no obstante, estas mismas organizaciones postularán las personas que contribuirán a la constitución de las instancias administrativas y políticas del Centro de Promoción de Energía Alternativa en Colombia, de este modo se procura que todos los actores tomen parte de las decisiones y beneficios, ya que la motivación principal de todos es la solución de problemas ambientales y económicos de las comunidades.
El inventario de familias que hacen parte de estas asociaciones son 1500 aproximadamente, las cuales tienen algún conocimiento sobre las ER e interés por instalar algún sistema, por lo que durante la etapa de acompañamiento de AEA se espera poder alcanzar alrededor en una primera etapa 30 familias beneficiarias y en una segunda 27. Estas cifras permiten visualizar un modelo de negocio por escalamiento que se potenciará con el contacto de nuevas organizaciones y asociaciones dentro y fuera de las regiones estimadas en esta etapa y con la diversificación del portafolio de servicios ya que en esta fase solo se enfoca en la promoción de biodigestores, estufas de leña eficientes y paneles solares. 
Este modelo implicará la capacitación y empleo de más personas así como la apertura a que nuevas organizaciones sean parte de la junta directiva y toma de decisiones incentivando la equidad de género y otros actores a partir del enfoque diferencial.
</t>
  </si>
  <si>
    <t xml:space="preserve">La propuesta tiene una perspectiva holítica y territorial. El proyecto busca dar soluciones energéticas, económicas y ambientales desde una perspectiva de modelo de negocio que involucra a las organizaciones comunitarias por esta razón, y previendo que puedan existir cambios en el equipo técnico y esto se pueda constituir en una limitante, se establecerán compromisos previos con las asociaciones y no con individuos. 
Esto y el hecho de que todas las organizaciones comunitarias beneficiadas, como Asprocig, Ammucale o Agrovida, cuentan con capacidades técnicas, administrativas, financieras, de gestión y han impulsado proyectos de impulso a las ER garantiza la sostenibilidad social del proyecto.
Aún las amenazas y riesgos territoriales propias del conflicto social y armado colombiano, la iniciativa privilegia la permanencia en los territorios como garantia de los derechos económicos, sociales, ambientales y culturales. Además se estima que la implementación de las ER mejorará ostensiblemente las condiciones de vida ya que se disminuirá el humo en las cocinas, el mal olor en las cocheras, el tiempo en consecución de leña y la eliminación del trabajo infantil, la deforestación, los vertimientos contaminantes, el gasto familiar en la compra de gas propano leña y velas y también se disminuirá la emisión de GEI que en su conjunto se traduce en mejores condiciones sociales y ambientales para los beneficiarios. 
</t>
  </si>
  <si>
    <t xml:space="preserve">Los sistemas ofrecidos por el Centro mitigan la emisión de Gases Efecto Invernadero –GEI–, inclusive metano que es 25 veces más nocivo que el dióxido de carbono; la eficiencia de las estufas de leña y uso de biogás disminuyen la deforestación y con ello se posibilita mayor absorción de CO2, mayor resiliencia a los cambios climáticos locales y globales y reduce la erosión de montañas y laderas. Por otra parte, en cuanto a adaptación se reduce el consumo de agua para lavado de cocheras y hatos ganaderos, que es un bien escaso en épocas de sequias que cada vez son más intensas con el calentamiento global, y por otra parte se brinda independencia en el suministro energético pues el abastecimiento eléctrico colombiano entra en alerta cuando los embalses se secan por las largas sequías.
El tratamiento in situ de excretas animales permite entregar vertimientos con menos cargas de Demanda Biológicas de Oxígeno - DBO a ríos, quebradas o acuíferos, y a la vez se producen abonos orgánicos que mejoran la calidad de los suelos y desincentivan el uso de herbicidas y abonos químicos que son responsables de contaminación de las aguas y emisiones considerables de GEI en su fabricación.
Los riesgos previsibles pueden darse en fenómenos de desplazamiento ambiental, en especial en épocas de lluvias en que los pobladores de las cuencas bajas deben salir por un tiempo de sus lugares de habitación, el Centro planea crear paulatinamente un fondo para ayudar a mitigar estas situaciones.
</t>
  </si>
  <si>
    <t xml:space="preserve">El desarrollo de la propuesta planea generar empleos directos y alternativos en las regiones; no obstante, la cadena de valor de la cual hace parte implica que otros sectores se dinamicen y se beneficien más personas del sector rural.
En la etapa inicial o de acompañamiento se contempla la contratación de tiempo completo, parcial o por prestación de servicios de 27 personas, pero teniendo en cuenta el modelo de crecimiento económico en el mediano y largo plazo se esperar poder ofrecer empleo digno a más personas y dinamizar otros sectores de la economía que también generen trabajo en la región.
En cuanto a la distribución de recursos generados se estima que dado el modelo de negocios planteado y de empresa social, los dividendos o donaciones será invertidos en abastecer la demanda de los sectores de bajos ingresos y en la diversificación del portafolio de servicios, según se determine por consenso en la junta directiva del Centro en la que participaran mujeres y jóvenes.
En cuanto a los Derechos Humanos la iniciativa busca complementar el trabajo que las asociaciones realizan en las regiones para garantizar acceso a la energía y al agua, pues como manifestó recientemente la ONU, sin agua no es posible garantizar los otros derechos humanos, y si se evita la deforestación y la contaminación de cuerpos de agua con esta propuesta se contribuye implícitamente para garantizar este y otros derechos.
</t>
  </si>
  <si>
    <t xml:space="preserve">Unos de los propósitos del Centro será estudiar y repensar el mercado actual de ER, para construir un sistema solidario, con base en las necesidades reales de las comunidades locales y en capacidades internas de las asociaciones campesinas. Se requiere a su vez repensar los procesos de instalación y de diseño técnico para favorecer los costos que ellos implica. La propuesta dedicará esfuerzos para hacer este estudio económico.
El monto solicitado permitirá en el corto plazo poner en marcha el Centro de Promoción de Energía Renovable en Colombia; es decir, con el cofinanciamiento se podrá llevar a cabo el diseño y ejecución del programa de formación del equipo de instaladores, el estudio de línea base, estudio económico de las ER y estado de las experiencias de ER en funcionamiento en las regiones, reuniones para conformar y poner en marcha la estructura organizativa de la institución, que en consenso establecerá los estatutos de la organización, la veeduría y las reglas de funcionamiento general, la instalación de 40 experiencias demostrativas de ER y se diseñará la papelería de la entidad y la publicidad impresa y visual que servirá de apoyo para la venta de servicios.
Terminado el acompañamiento vendrá la fase más importante para la sostenibilidad del proyecto, que deberá hacer un análisis de los costos para la operación del Centro y una propuesta de gestión que garantice los recursos para el funcionamiento y puesta en marcha. 
Se estima que los recursos para garantizar el funcionamiento a mediano plazo provendrán de tres lugares. El Primero serán los dividendos que genera la instalación de sistemas de ER a los beneficiarios del nivel 1 y 2, el segundo las donaciones vía proyectos de cooperación o de personas naturales, en este sentido, se vienen gestionando recursos con financiadores que han acompañado el trabajo de promoción de ER (Instituto Wuppertal, FOEI, entre otros), y la tercera por financiamiento directo o en convenio con alcaldías o gobernaciones (Gestión Pública).
En el corto plazo se espera que la iniciativa funciones como una sector de trabajo de una de las entidades asociadas, para reducir costos administrativos y de alquiler entre otros, pero a mediano plazo (o antes) se prevé que la empresa social se registre comercialmente y adquiera independencia. En el horizonte de largo plazo se espera que la empresa solo dependa de los dividendos generados por la instalación de sistemas de ER a los beneficiarios terciarios del nivel 1 y 2 descritos en el modelo de negocio esto teniendo en cuenta el modelo de crecimiento escalonado a desarrollar.
</t>
  </si>
  <si>
    <t>Personas de la estructura organizativa desisten o no tienen interés</t>
  </si>
  <si>
    <t>Las organizaciones comunitarias y asociadas en el corto plazo buscarán a otra personas que lo reemplace, pues este grupo es orientador del Centro y veedor que la razón social se cumpla.</t>
  </si>
  <si>
    <t xml:space="preserve"> Los últimos gobiernos en Colombia han manifestado la necesidad de dar cobertura energética al 100% del territorio colombiano, es por ello que se establecen y renuevan cada año las metas y programas de los planes de expansión y referencia del sector eléctrico (1) allí ha venido jugando un papel importante el Instituto de Planificación de soluciones energéticas –IPSE, en especial para zonas no interconectadas - ZNI.
No obstante, el gobierno ha dimensionado la expansión del mercado de las ER, no solo para ZNI, sino también para el Sistema Interconectado Nacional - SIN, por lo que sancionó en 2014 la ley 1715 de 2014 (2) que incentiva la producción de excedentes energéticos a partir de sistemas de ER que pueden ser vendido al SIN. Actualmente se está trabajando en la reglamentación de dicho decreto el cual podría generar un espacio de comercialización del Centro de Promoción de energía Alternativa en Colombia.
En ese sentido, esta propuesta está en sintonía con las políticas públicas que buscan el impulso del acceso a la energía y la promoción de ER.</t>
  </si>
</sst>
</file>

<file path=xl/styles.xml><?xml version="1.0" encoding="utf-8"?>
<styleSheet xmlns="http://schemas.openxmlformats.org/spreadsheetml/2006/main">
  <numFmts count="3">
    <numFmt numFmtId="164" formatCode="General_)"/>
    <numFmt numFmtId="165" formatCode="[$$-409]#,##0_ ;[Red]\-[$$-409]#,##0\ "/>
    <numFmt numFmtId="166" formatCode="[$$-409]#,##0"/>
  </numFmts>
  <fonts count="19">
    <font>
      <sz val="11"/>
      <color rgb="FF000000"/>
      <name val="Calibri"/>
      <family val="2"/>
      <charset val="1"/>
    </font>
    <font>
      <sz val="12"/>
      <name val="Arial"/>
      <family val="2"/>
      <charset val="1"/>
    </font>
    <font>
      <b/>
      <sz val="20"/>
      <color rgb="FF000000"/>
      <name val="Calibri"/>
      <family val="2"/>
      <charset val="1"/>
    </font>
    <font>
      <b/>
      <sz val="11"/>
      <color rgb="FF000000"/>
      <name val="Calibri"/>
      <family val="2"/>
      <charset val="1"/>
    </font>
    <font>
      <sz val="11"/>
      <color rgb="FFFF0000"/>
      <name val="Calibri"/>
      <family val="2"/>
      <charset val="1"/>
    </font>
    <font>
      <u/>
      <sz val="11"/>
      <color rgb="FF0000FF"/>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b/>
      <sz val="9"/>
      <color rgb="FF404040"/>
      <name val="Calibri"/>
      <family val="2"/>
      <charset val="1"/>
    </font>
    <font>
      <b/>
      <sz val="11"/>
      <color rgb="FF404040"/>
      <name val="Calibri"/>
      <family val="2"/>
      <charset val="1"/>
    </font>
    <font>
      <b/>
      <sz val="11"/>
      <color rgb="FF595959"/>
      <name val="Calibri"/>
      <family val="2"/>
      <charset val="1"/>
    </font>
    <font>
      <b/>
      <sz val="11"/>
      <color rgb="FF7F7F7F"/>
      <name val="Calibri"/>
      <family val="2"/>
      <charset val="1"/>
    </font>
    <font>
      <sz val="11"/>
      <color rgb="FF7F7F7F"/>
      <name val="Calibri"/>
      <family val="2"/>
      <charset val="1"/>
    </font>
    <font>
      <sz val="11"/>
      <color rgb="FF404040"/>
      <name val="Calibri"/>
      <family val="2"/>
      <charset val="1"/>
    </font>
    <font>
      <b/>
      <sz val="7"/>
      <color rgb="FF000000"/>
      <name val="Times New Roman"/>
      <family val="1"/>
      <charset val="1"/>
    </font>
    <font>
      <sz val="11"/>
      <color rgb="FF000000"/>
      <name val="Calibri"/>
      <family val="2"/>
      <charset val="1"/>
    </font>
    <font>
      <sz val="11"/>
      <color rgb="FF00000A"/>
      <name val="Calibri"/>
      <family val="2"/>
    </font>
    <font>
      <b/>
      <sz val="11"/>
      <color rgb="FF000000"/>
      <name val="Calibri"/>
      <family val="2"/>
    </font>
  </fonts>
  <fills count="10">
    <fill>
      <patternFill patternType="none"/>
    </fill>
    <fill>
      <patternFill patternType="gray125"/>
    </fill>
    <fill>
      <patternFill patternType="solid">
        <fgColor rgb="FFF2F2F2"/>
        <bgColor rgb="FFFFFFFF"/>
      </patternFill>
    </fill>
    <fill>
      <patternFill patternType="solid">
        <fgColor rgb="FFFFFFFF"/>
        <bgColor rgb="FFF2F2F2"/>
      </patternFill>
    </fill>
    <fill>
      <patternFill patternType="solid">
        <fgColor rgb="FFFFC000"/>
        <bgColor rgb="FFFF9900"/>
      </patternFill>
    </fill>
    <fill>
      <patternFill patternType="solid">
        <fgColor rgb="FFD9D9D9"/>
        <bgColor rgb="FFB9CDE5"/>
      </patternFill>
    </fill>
    <fill>
      <patternFill patternType="solid">
        <fgColor rgb="FFC4BD97"/>
        <bgColor rgb="FFBFBFBF"/>
      </patternFill>
    </fill>
    <fill>
      <patternFill patternType="solid">
        <fgColor rgb="FFBFBFBF"/>
        <bgColor rgb="FFC4BD97"/>
      </patternFill>
    </fill>
    <fill>
      <patternFill patternType="solid">
        <fgColor rgb="FFE46C0A"/>
        <bgColor rgb="FFFF9900"/>
      </patternFill>
    </fill>
    <fill>
      <patternFill patternType="solid">
        <fgColor rgb="FFB9CDE5"/>
        <bgColor rgb="FFBFBFBF"/>
      </patternFill>
    </fill>
  </fills>
  <borders count="35">
    <border>
      <left/>
      <right/>
      <top/>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ck">
        <color auto="1"/>
      </right>
      <top style="medium">
        <color auto="1"/>
      </top>
      <bottom style="medium">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style="medium">
        <color auto="1"/>
      </right>
      <top style="thin">
        <color auto="1"/>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style="medium">
        <color auto="1"/>
      </left>
      <right style="medium">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top/>
      <bottom/>
      <diagonal/>
    </border>
    <border>
      <left style="medium">
        <color auto="1"/>
      </left>
      <right/>
      <top style="thin">
        <color auto="1"/>
      </top>
      <bottom/>
      <diagonal/>
    </border>
    <border>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thin">
        <color auto="1"/>
      </top>
      <bottom style="medium">
        <color auto="1"/>
      </bottom>
      <diagonal/>
    </border>
  </borders>
  <cellStyleXfs count="4">
    <xf numFmtId="0" fontId="0" fillId="0" borderId="0"/>
    <xf numFmtId="9" fontId="16" fillId="0" borderId="0" applyBorder="0" applyProtection="0"/>
    <xf numFmtId="0" fontId="5" fillId="0" borderId="0" applyBorder="0" applyProtection="0"/>
    <xf numFmtId="164" fontId="1" fillId="0" borderId="0"/>
  </cellStyleXfs>
  <cellXfs count="137">
    <xf numFmtId="0" fontId="0" fillId="0" borderId="0" xfId="0"/>
    <xf numFmtId="0" fontId="0" fillId="2" borderId="0" xfId="0" applyFill="1" applyProtection="1"/>
    <xf numFmtId="0" fontId="2" fillId="2" borderId="0" xfId="0" applyFont="1" applyFill="1" applyBorder="1" applyAlignment="1" applyProtection="1">
      <alignment horizontal="center" vertical="center" wrapText="1"/>
    </xf>
    <xf numFmtId="0" fontId="0" fillId="2" borderId="0" xfId="0" applyFont="1" applyFill="1" applyBorder="1" applyAlignment="1" applyProtection="1">
      <alignment horizontal="left" vertical="center" wrapText="1"/>
    </xf>
    <xf numFmtId="0" fontId="3" fillId="4" borderId="1" xfId="0" applyFont="1" applyFill="1" applyBorder="1" applyAlignment="1" applyProtection="1">
      <alignment horizontal="left" vertical="center" wrapText="1"/>
    </xf>
    <xf numFmtId="0" fontId="3" fillId="5" borderId="2" xfId="0" applyFont="1" applyFill="1" applyBorder="1" applyAlignment="1" applyProtection="1">
      <alignment vertical="center" wrapText="1"/>
    </xf>
    <xf numFmtId="0" fontId="0" fillId="3" borderId="3" xfId="0" applyFont="1" applyFill="1" applyBorder="1" applyAlignment="1" applyProtection="1">
      <alignment horizontal="left" vertical="center" wrapText="1"/>
      <protection locked="0"/>
    </xf>
    <xf numFmtId="49" fontId="0" fillId="2" borderId="0" xfId="0" applyNumberFormat="1" applyFill="1" applyProtection="1"/>
    <xf numFmtId="0" fontId="3" fillId="5" borderId="2" xfId="0" applyFont="1" applyFill="1" applyBorder="1" applyAlignment="1" applyProtection="1">
      <alignment horizontal="left" vertical="center" wrapText="1"/>
    </xf>
    <xf numFmtId="0" fontId="0" fillId="3" borderId="3" xfId="0" applyFill="1" applyBorder="1" applyAlignment="1" applyProtection="1">
      <alignment horizontal="center" vertical="center" wrapText="1"/>
      <protection locked="0"/>
    </xf>
    <xf numFmtId="165" fontId="0" fillId="6" borderId="3" xfId="0" applyNumberFormat="1" applyFill="1" applyBorder="1" applyAlignment="1" applyProtection="1">
      <alignment horizontal="center" vertical="center" wrapText="1"/>
    </xf>
    <xf numFmtId="0" fontId="0" fillId="3" borderId="4" xfId="0" applyFont="1" applyFill="1" applyBorder="1" applyAlignment="1" applyProtection="1">
      <alignment horizontal="center" vertical="center" wrapText="1"/>
      <protection locked="0"/>
    </xf>
    <xf numFmtId="0" fontId="0" fillId="3" borderId="3" xfId="0" applyFont="1" applyFill="1" applyBorder="1" applyAlignment="1" applyProtection="1">
      <alignment horizontal="left" vertical="center" wrapText="1"/>
      <protection locked="0"/>
    </xf>
    <xf numFmtId="0" fontId="3" fillId="5" borderId="2" xfId="0" applyFont="1" applyFill="1" applyBorder="1" applyAlignment="1" applyProtection="1">
      <alignment horizontal="left" vertical="top" wrapText="1"/>
    </xf>
    <xf numFmtId="0" fontId="3" fillId="5" borderId="5" xfId="0" applyFont="1" applyFill="1" applyBorder="1" applyAlignment="1" applyProtection="1">
      <alignment vertical="center" wrapText="1"/>
    </xf>
    <xf numFmtId="0" fontId="0" fillId="3" borderId="6" xfId="0" applyFont="1" applyFill="1" applyBorder="1" applyAlignment="1" applyProtection="1">
      <alignment horizontal="left" vertical="center" wrapText="1"/>
      <protection locked="0"/>
    </xf>
    <xf numFmtId="0" fontId="3" fillId="4" borderId="7" xfId="0" applyFont="1" applyFill="1" applyBorder="1" applyAlignment="1" applyProtection="1">
      <alignment horizontal="left" vertical="center" wrapText="1"/>
    </xf>
    <xf numFmtId="0" fontId="0" fillId="5" borderId="8" xfId="0" applyFont="1" applyFill="1" applyBorder="1" applyAlignment="1" applyProtection="1">
      <alignment horizontal="justify" vertical="center" wrapText="1"/>
    </xf>
    <xf numFmtId="0" fontId="0" fillId="3" borderId="9" xfId="0" applyFont="1" applyFill="1" applyBorder="1" applyAlignment="1" applyProtection="1">
      <alignment horizontal="left" vertical="center" wrapText="1"/>
      <protection locked="0"/>
    </xf>
    <xf numFmtId="0" fontId="0" fillId="5" borderId="2" xfId="0" applyFont="1" applyFill="1" applyBorder="1" applyAlignment="1" applyProtection="1">
      <alignment horizontal="justify" vertical="center" wrapText="1"/>
    </xf>
    <xf numFmtId="0" fontId="0" fillId="5" borderId="2" xfId="0" applyFont="1" applyFill="1" applyBorder="1" applyAlignment="1" applyProtection="1">
      <alignment vertical="center" wrapText="1"/>
    </xf>
    <xf numFmtId="3" fontId="0" fillId="3" borderId="3" xfId="0" applyNumberFormat="1" applyFill="1" applyBorder="1" applyAlignment="1" applyProtection="1">
      <alignment horizontal="left" vertical="center" wrapText="1"/>
      <protection locked="0"/>
    </xf>
    <xf numFmtId="0" fontId="5" fillId="3" borderId="3" xfId="2" applyFont="1" applyFill="1" applyBorder="1" applyAlignment="1" applyProtection="1">
      <alignment horizontal="left" vertical="center" wrapText="1"/>
      <protection locked="0"/>
    </xf>
    <xf numFmtId="0" fontId="0" fillId="5" borderId="2" xfId="0" applyFont="1" applyFill="1" applyBorder="1" applyAlignment="1" applyProtection="1">
      <alignment horizontal="left" vertical="center" wrapText="1"/>
    </xf>
    <xf numFmtId="0" fontId="0" fillId="5" borderId="8" xfId="0" applyFont="1" applyFill="1" applyBorder="1" applyAlignment="1" applyProtection="1">
      <alignment vertical="center" wrapText="1"/>
    </xf>
    <xf numFmtId="0" fontId="0" fillId="3" borderId="3" xfId="0" applyFont="1" applyFill="1" applyBorder="1" applyAlignment="1" applyProtection="1">
      <alignment horizontal="center" vertical="center" wrapText="1"/>
      <protection locked="0"/>
    </xf>
    <xf numFmtId="0" fontId="3" fillId="7" borderId="10" xfId="0" applyFont="1" applyFill="1" applyBorder="1" applyAlignment="1" applyProtection="1">
      <alignment horizontal="left" vertical="center" wrapText="1"/>
    </xf>
    <xf numFmtId="0" fontId="3" fillId="3" borderId="11" xfId="0" applyFont="1" applyFill="1" applyBorder="1" applyAlignment="1" applyProtection="1">
      <alignment vertical="center" wrapText="1"/>
      <protection locked="0"/>
    </xf>
    <xf numFmtId="0" fontId="3" fillId="5" borderId="11" xfId="0" applyFont="1" applyFill="1" applyBorder="1" applyAlignment="1" applyProtection="1">
      <alignment vertical="center" wrapText="1"/>
    </xf>
    <xf numFmtId="0" fontId="0" fillId="3" borderId="3" xfId="0" applyFont="1" applyFill="1" applyBorder="1" applyAlignment="1" applyProtection="1">
      <alignment vertical="center" wrapText="1"/>
      <protection locked="0"/>
    </xf>
    <xf numFmtId="0" fontId="0" fillId="3" borderId="11" xfId="0" applyFill="1" applyBorder="1" applyAlignment="1" applyProtection="1">
      <alignment vertical="center" wrapText="1"/>
      <protection locked="0"/>
    </xf>
    <xf numFmtId="0" fontId="0" fillId="5" borderId="11" xfId="0" applyFont="1" applyFill="1" applyBorder="1" applyAlignment="1" applyProtection="1">
      <alignment vertical="center" wrapText="1"/>
    </xf>
    <xf numFmtId="0" fontId="0" fillId="3" borderId="11" xfId="0" applyFill="1" applyBorder="1" applyProtection="1">
      <protection locked="0"/>
    </xf>
    <xf numFmtId="0" fontId="0" fillId="3" borderId="3" xfId="0" applyFill="1" applyBorder="1" applyProtection="1">
      <protection locked="0"/>
    </xf>
    <xf numFmtId="0" fontId="0" fillId="5" borderId="5" xfId="0" applyFont="1" applyFill="1" applyBorder="1" applyAlignment="1" applyProtection="1">
      <alignment vertical="center" wrapText="1"/>
    </xf>
    <xf numFmtId="0" fontId="0" fillId="3" borderId="6" xfId="0" applyFill="1" applyBorder="1" applyAlignment="1" applyProtection="1">
      <protection locked="0"/>
    </xf>
    <xf numFmtId="0" fontId="0" fillId="3" borderId="12" xfId="0" applyFont="1" applyFill="1" applyBorder="1" applyAlignment="1" applyProtection="1">
      <alignment horizontal="left" vertical="center" wrapText="1"/>
      <protection locked="0"/>
    </xf>
    <xf numFmtId="0" fontId="3" fillId="3" borderId="11" xfId="0" applyFont="1" applyFill="1" applyBorder="1" applyAlignment="1" applyProtection="1">
      <alignment vertical="center" wrapText="1"/>
    </xf>
    <xf numFmtId="0" fontId="0" fillId="3" borderId="3" xfId="0" applyFill="1" applyBorder="1" applyAlignment="1" applyProtection="1">
      <alignment vertical="center" wrapText="1"/>
    </xf>
    <xf numFmtId="0" fontId="0" fillId="5" borderId="13" xfId="0" applyFont="1" applyFill="1" applyBorder="1" applyAlignment="1" applyProtection="1">
      <alignment vertical="center" wrapText="1"/>
    </xf>
    <xf numFmtId="0" fontId="0" fillId="3" borderId="14" xfId="0" applyFill="1" applyBorder="1" applyProtection="1">
      <protection locked="0"/>
    </xf>
    <xf numFmtId="0" fontId="0" fillId="3" borderId="15" xfId="0" applyFill="1" applyBorder="1" applyProtection="1">
      <protection locked="0"/>
    </xf>
    <xf numFmtId="0" fontId="2" fillId="2" borderId="0" xfId="0" applyFont="1" applyFill="1" applyAlignment="1" applyProtection="1">
      <alignment horizontal="left" vertical="center"/>
    </xf>
    <xf numFmtId="0" fontId="6" fillId="2" borderId="16" xfId="0" applyFont="1" applyFill="1" applyBorder="1" applyAlignment="1" applyProtection="1">
      <alignment horizontal="left" vertical="center" wrapText="1"/>
    </xf>
    <xf numFmtId="0" fontId="3" fillId="7" borderId="17" xfId="0" applyFont="1" applyFill="1" applyBorder="1" applyAlignment="1" applyProtection="1">
      <alignment horizontal="left" vertical="center"/>
    </xf>
    <xf numFmtId="0" fontId="3" fillId="7" borderId="18" xfId="0" applyFont="1" applyFill="1" applyBorder="1" applyAlignment="1" applyProtection="1">
      <alignment horizontal="left" vertical="center"/>
    </xf>
    <xf numFmtId="0" fontId="0" fillId="0" borderId="5" xfId="0" applyFont="1" applyBorder="1" applyAlignment="1" applyProtection="1">
      <alignment horizontal="left" vertical="top"/>
    </xf>
    <xf numFmtId="0" fontId="0" fillId="0" borderId="6" xfId="0" applyFont="1" applyBorder="1" applyAlignment="1" applyProtection="1">
      <alignment horizontal="left" vertical="top"/>
    </xf>
    <xf numFmtId="0" fontId="3" fillId="2" borderId="0" xfId="0" applyFont="1" applyFill="1" applyAlignment="1" applyProtection="1">
      <alignment horizontal="left" vertical="center"/>
    </xf>
    <xf numFmtId="0" fontId="3" fillId="7" borderId="1" xfId="0" applyFont="1" applyFill="1" applyBorder="1" applyAlignment="1" applyProtection="1">
      <alignment horizontal="left" vertical="center" wrapText="1"/>
    </xf>
    <xf numFmtId="0" fontId="0" fillId="0" borderId="19" xfId="0" applyFont="1" applyBorder="1" applyAlignment="1" applyProtection="1">
      <alignment horizontal="left" vertical="center" wrapText="1"/>
      <protection locked="0"/>
    </xf>
    <xf numFmtId="0" fontId="3" fillId="7" borderId="20" xfId="0" applyFont="1" applyFill="1" applyBorder="1" applyAlignment="1" applyProtection="1">
      <alignment horizontal="left" vertical="center" wrapText="1"/>
    </xf>
    <xf numFmtId="0" fontId="3" fillId="7" borderId="1" xfId="0" applyFont="1" applyFill="1" applyBorder="1" applyAlignment="1" applyProtection="1">
      <alignment vertical="center" wrapText="1"/>
    </xf>
    <xf numFmtId="0" fontId="0" fillId="0" borderId="19" xfId="0" applyFont="1" applyBorder="1" applyAlignment="1" applyProtection="1">
      <alignment vertical="center" wrapText="1"/>
      <protection locked="0"/>
    </xf>
    <xf numFmtId="0" fontId="3" fillId="5" borderId="11" xfId="0" applyFont="1" applyFill="1" applyBorder="1" applyAlignment="1" applyProtection="1">
      <alignment horizontal="left" vertical="center" wrapText="1"/>
    </xf>
    <xf numFmtId="0" fontId="3" fillId="5" borderId="3"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3" fillId="2" borderId="0" xfId="0" applyFont="1" applyFill="1" applyProtection="1"/>
    <xf numFmtId="0" fontId="3" fillId="8" borderId="22" xfId="0" applyFont="1" applyFill="1" applyBorder="1" applyAlignment="1" applyProtection="1">
      <alignment horizontal="center" vertical="center" wrapText="1"/>
    </xf>
    <xf numFmtId="0" fontId="3" fillId="8" borderId="7" xfId="0" applyFont="1" applyFill="1" applyBorder="1" applyAlignment="1" applyProtection="1">
      <alignment horizontal="center" vertical="center" wrapText="1"/>
    </xf>
    <xf numFmtId="0" fontId="10" fillId="9" borderId="23" xfId="0" applyFont="1" applyFill="1" applyBorder="1" applyAlignment="1" applyProtection="1">
      <alignment horizontal="center" vertical="center" wrapText="1"/>
    </xf>
    <xf numFmtId="0" fontId="11" fillId="9" borderId="17" xfId="0" applyFont="1" applyFill="1" applyBorder="1" applyAlignment="1" applyProtection="1">
      <alignment horizontal="center" vertical="center" wrapText="1"/>
    </xf>
    <xf numFmtId="0" fontId="11" fillId="9" borderId="18" xfId="0" applyFont="1" applyFill="1" applyBorder="1" applyAlignment="1" applyProtection="1">
      <alignment horizontal="center" vertical="center" wrapText="1"/>
    </xf>
    <xf numFmtId="0" fontId="3" fillId="8" borderId="1" xfId="0" applyFont="1" applyFill="1" applyBorder="1" applyAlignment="1" applyProtection="1">
      <alignment horizontal="center" vertical="center" wrapText="1"/>
    </xf>
    <xf numFmtId="0" fontId="12" fillId="2" borderId="0" xfId="0" applyFont="1" applyFill="1" applyProtection="1"/>
    <xf numFmtId="0" fontId="3" fillId="9" borderId="5" xfId="0" applyFont="1" applyFill="1" applyBorder="1" applyAlignment="1" applyProtection="1">
      <alignment horizontal="center" vertical="center" wrapText="1"/>
    </xf>
    <xf numFmtId="0" fontId="3" fillId="9" borderId="21" xfId="0" applyFont="1" applyFill="1" applyBorder="1" applyAlignment="1" applyProtection="1">
      <alignment horizontal="center" vertical="center" wrapText="1"/>
    </xf>
    <xf numFmtId="0" fontId="3" fillId="9" borderId="6" xfId="0" applyFont="1" applyFill="1" applyBorder="1" applyAlignment="1" applyProtection="1">
      <alignment horizontal="center" vertical="center" wrapText="1"/>
    </xf>
    <xf numFmtId="0" fontId="3" fillId="8" borderId="5" xfId="0" applyFont="1" applyFill="1" applyBorder="1" applyAlignment="1" applyProtection="1">
      <alignment horizontal="center" vertical="center" wrapText="1"/>
    </xf>
    <xf numFmtId="0" fontId="3" fillId="8" borderId="6" xfId="0" applyFont="1" applyFill="1" applyBorder="1" applyAlignment="1" applyProtection="1">
      <alignment horizontal="center" vertical="center" wrapText="1"/>
    </xf>
    <xf numFmtId="0" fontId="13" fillId="2" borderId="0" xfId="0" applyFont="1" applyFill="1" applyProtection="1"/>
    <xf numFmtId="0" fontId="0" fillId="0" borderId="24" xfId="0" applyFont="1" applyBorder="1" applyAlignment="1" applyProtection="1">
      <alignment horizontal="left" vertical="center" wrapText="1"/>
      <protection locked="0"/>
    </xf>
    <xf numFmtId="0" fontId="0" fillId="0" borderId="25" xfId="0" applyFont="1" applyBorder="1" applyAlignment="1" applyProtection="1">
      <alignment horizontal="left" vertical="center" wrapText="1"/>
      <protection locked="0"/>
    </xf>
    <xf numFmtId="166" fontId="3" fillId="8" borderId="26" xfId="0" applyNumberFormat="1" applyFont="1" applyFill="1" applyBorder="1" applyAlignment="1" applyProtection="1">
      <alignment horizontal="center" vertical="center" wrapText="1"/>
    </xf>
    <xf numFmtId="166" fontId="0" fillId="0" borderId="27" xfId="0" applyNumberFormat="1" applyFont="1" applyBorder="1" applyAlignment="1" applyProtection="1">
      <alignment horizontal="center" vertical="center" wrapText="1"/>
      <protection locked="0"/>
    </xf>
    <xf numFmtId="166" fontId="0" fillId="0" borderId="8" xfId="0" applyNumberFormat="1" applyFont="1" applyBorder="1" applyAlignment="1" applyProtection="1">
      <alignment horizontal="center" vertical="center" wrapText="1"/>
      <protection locked="0"/>
    </xf>
    <xf numFmtId="166" fontId="0" fillId="0" borderId="28" xfId="0" applyNumberFormat="1" applyFont="1" applyBorder="1" applyAlignment="1" applyProtection="1">
      <alignment horizontal="center" vertical="center" wrapText="1"/>
      <protection locked="0"/>
    </xf>
    <xf numFmtId="166" fontId="0" fillId="0" borderId="9" xfId="0" applyNumberFormat="1" applyFont="1" applyBorder="1" applyAlignment="1" applyProtection="1">
      <alignment horizontal="center" vertical="center" wrapText="1"/>
      <protection locked="0"/>
    </xf>
    <xf numFmtId="166" fontId="0" fillId="8" borderId="8" xfId="0" applyNumberFormat="1" applyFont="1" applyFill="1" applyBorder="1" applyAlignment="1" applyProtection="1">
      <alignment horizontal="center" vertical="center" wrapText="1"/>
    </xf>
    <xf numFmtId="166" fontId="0" fillId="8" borderId="9" xfId="0" applyNumberFormat="1" applyFont="1" applyFill="1" applyBorder="1" applyAlignment="1" applyProtection="1">
      <alignment horizontal="center" vertical="center" wrapText="1"/>
    </xf>
    <xf numFmtId="0" fontId="13" fillId="2" borderId="0" xfId="0" applyFont="1" applyFill="1" applyAlignment="1" applyProtection="1">
      <alignment horizontal="center"/>
    </xf>
    <xf numFmtId="166" fontId="3" fillId="8" borderId="10" xfId="0" applyNumberFormat="1" applyFont="1" applyFill="1" applyBorder="1" applyAlignment="1" applyProtection="1">
      <alignment horizontal="center" vertical="center" wrapText="1"/>
    </xf>
    <xf numFmtId="166" fontId="0" fillId="0" borderId="29" xfId="0" applyNumberFormat="1" applyFont="1" applyBorder="1" applyAlignment="1" applyProtection="1">
      <alignment horizontal="center" vertical="center" wrapText="1"/>
      <protection locked="0"/>
    </xf>
    <xf numFmtId="166" fontId="0" fillId="0" borderId="2" xfId="0" applyNumberFormat="1" applyFont="1" applyBorder="1" applyAlignment="1" applyProtection="1">
      <alignment horizontal="center" vertical="center" wrapText="1"/>
      <protection locked="0"/>
    </xf>
    <xf numFmtId="166" fontId="0" fillId="0" borderId="11" xfId="0" applyNumberFormat="1" applyFont="1" applyBorder="1" applyAlignment="1" applyProtection="1">
      <alignment horizontal="center" vertical="center" wrapText="1"/>
      <protection locked="0"/>
    </xf>
    <xf numFmtId="166" fontId="0" fillId="0" borderId="3" xfId="0" applyNumberFormat="1" applyFont="1" applyBorder="1" applyAlignment="1" applyProtection="1">
      <alignment horizontal="center" vertical="center" wrapText="1"/>
      <protection locked="0"/>
    </xf>
    <xf numFmtId="166" fontId="0" fillId="8" borderId="2" xfId="0" applyNumberFormat="1" applyFont="1" applyFill="1" applyBorder="1" applyAlignment="1" applyProtection="1">
      <alignment horizontal="center" vertical="center" wrapText="1"/>
    </xf>
    <xf numFmtId="166" fontId="0" fillId="8" borderId="3" xfId="0" applyNumberFormat="1" applyFont="1" applyFill="1" applyBorder="1" applyAlignment="1" applyProtection="1">
      <alignment horizontal="center" vertical="center" wrapText="1"/>
    </xf>
    <xf numFmtId="0" fontId="3" fillId="8" borderId="7" xfId="0" applyFont="1" applyFill="1" applyBorder="1" applyAlignment="1" applyProtection="1">
      <alignment horizontal="right" vertical="center" wrapText="1"/>
    </xf>
    <xf numFmtId="166" fontId="3" fillId="8" borderId="32" xfId="0" applyNumberFormat="1" applyFont="1" applyFill="1" applyBorder="1" applyAlignment="1" applyProtection="1">
      <alignment horizontal="center" vertical="center" wrapText="1"/>
    </xf>
    <xf numFmtId="166" fontId="3" fillId="9" borderId="29" xfId="0" applyNumberFormat="1" applyFont="1" applyFill="1" applyBorder="1" applyAlignment="1" applyProtection="1">
      <alignment horizontal="center" vertical="center" wrapText="1"/>
    </xf>
    <xf numFmtId="166" fontId="3" fillId="9" borderId="2" xfId="0" applyNumberFormat="1" applyFont="1" applyFill="1" applyBorder="1" applyAlignment="1" applyProtection="1">
      <alignment horizontal="center" vertical="center" wrapText="1"/>
    </xf>
    <xf numFmtId="166" fontId="3" fillId="9" borderId="11" xfId="0" applyNumberFormat="1" applyFont="1" applyFill="1" applyBorder="1" applyAlignment="1" applyProtection="1">
      <alignment horizontal="center" vertical="center" wrapText="1"/>
    </xf>
    <xf numFmtId="166" fontId="3" fillId="9" borderId="3" xfId="0" applyNumberFormat="1" applyFont="1" applyFill="1" applyBorder="1" applyAlignment="1" applyProtection="1">
      <alignment horizontal="center" vertical="center" wrapText="1"/>
    </xf>
    <xf numFmtId="166" fontId="3" fillId="8" borderId="2" xfId="0" applyNumberFormat="1" applyFont="1" applyFill="1" applyBorder="1" applyAlignment="1" applyProtection="1">
      <alignment horizontal="center" vertical="center" wrapText="1"/>
    </xf>
    <xf numFmtId="166" fontId="3" fillId="8" borderId="3" xfId="0" applyNumberFormat="1" applyFont="1" applyFill="1" applyBorder="1" applyAlignment="1" applyProtection="1">
      <alignment horizontal="center" vertical="center" wrapText="1"/>
    </xf>
    <xf numFmtId="9" fontId="3" fillId="8" borderId="33" xfId="0" applyNumberFormat="1" applyFont="1" applyFill="1" applyBorder="1" applyAlignment="1" applyProtection="1">
      <alignment horizontal="center" vertical="center" wrapText="1"/>
    </xf>
    <xf numFmtId="9" fontId="3" fillId="9" borderId="34" xfId="1" applyFont="1" applyFill="1" applyBorder="1" applyAlignment="1" applyProtection="1">
      <alignment horizontal="center" vertical="center" wrapText="1"/>
    </xf>
    <xf numFmtId="9" fontId="3" fillId="9" borderId="5" xfId="1" applyFont="1" applyFill="1" applyBorder="1" applyAlignment="1" applyProtection="1">
      <alignment horizontal="center" vertical="center" wrapText="1"/>
    </xf>
    <xf numFmtId="9" fontId="3" fillId="9" borderId="21" xfId="1" applyFont="1" applyFill="1" applyBorder="1" applyAlignment="1" applyProtection="1">
      <alignment horizontal="center" vertical="center" wrapText="1"/>
    </xf>
    <xf numFmtId="9" fontId="3" fillId="9" borderId="6" xfId="1" applyFont="1" applyFill="1" applyBorder="1" applyAlignment="1" applyProtection="1">
      <alignment horizontal="center" vertical="center" wrapText="1"/>
    </xf>
    <xf numFmtId="9" fontId="3" fillId="8" borderId="5" xfId="1" applyFont="1" applyFill="1" applyBorder="1" applyAlignment="1" applyProtection="1">
      <alignment horizontal="center" vertical="center" wrapText="1"/>
    </xf>
    <xf numFmtId="9" fontId="3" fillId="8" borderId="6" xfId="1" applyFont="1" applyFill="1" applyBorder="1" applyAlignment="1" applyProtection="1">
      <alignment horizontal="center" vertical="center" wrapText="1"/>
    </xf>
    <xf numFmtId="0" fontId="3" fillId="2" borderId="0" xfId="0" applyFont="1" applyFill="1" applyBorder="1" applyAlignment="1" applyProtection="1">
      <alignment horizontal="center"/>
    </xf>
    <xf numFmtId="166" fontId="0" fillId="2" borderId="0" xfId="0" applyNumberFormat="1" applyFill="1" applyProtection="1"/>
    <xf numFmtId="0" fontId="3" fillId="8" borderId="0" xfId="0" applyFont="1" applyFill="1" applyBorder="1" applyAlignment="1" applyProtection="1">
      <alignment horizontal="left" vertical="center" wrapText="1"/>
    </xf>
    <xf numFmtId="0" fontId="14" fillId="2" borderId="0" xfId="0" applyFont="1" applyFill="1" applyAlignment="1" applyProtection="1">
      <alignment horizontal="center"/>
    </xf>
    <xf numFmtId="0" fontId="0" fillId="0" borderId="31" xfId="0" applyFont="1" applyFill="1" applyBorder="1" applyAlignment="1" applyProtection="1">
      <alignment horizontal="left" vertical="center" wrapText="1"/>
      <protection locked="0"/>
    </xf>
    <xf numFmtId="0" fontId="0" fillId="0" borderId="30" xfId="0" applyFont="1" applyFill="1" applyBorder="1" applyAlignment="1" applyProtection="1">
      <alignment horizontal="left" vertical="center" wrapText="1"/>
      <protection locked="0"/>
    </xf>
    <xf numFmtId="166" fontId="0" fillId="0" borderId="29" xfId="0" applyNumberFormat="1" applyFont="1" applyFill="1" applyBorder="1" applyAlignment="1" applyProtection="1">
      <alignment horizontal="center" vertical="center" wrapText="1"/>
      <protection locked="0"/>
    </xf>
    <xf numFmtId="166" fontId="0" fillId="0" borderId="2" xfId="0" applyNumberFormat="1" applyFont="1" applyFill="1" applyBorder="1" applyAlignment="1" applyProtection="1">
      <alignment horizontal="center" vertical="center" wrapText="1"/>
      <protection locked="0"/>
    </xf>
    <xf numFmtId="166" fontId="0" fillId="0" borderId="11" xfId="0" applyNumberFormat="1" applyFont="1" applyFill="1" applyBorder="1" applyAlignment="1" applyProtection="1">
      <alignment horizontal="center" vertical="center" wrapText="1"/>
      <protection locked="0"/>
    </xf>
    <xf numFmtId="166" fontId="0" fillId="0" borderId="3" xfId="0" applyNumberFormat="1" applyFont="1" applyFill="1" applyBorder="1" applyAlignment="1" applyProtection="1">
      <alignment horizontal="center" vertical="center" wrapText="1"/>
      <protection locked="0"/>
    </xf>
    <xf numFmtId="0" fontId="0" fillId="0" borderId="0" xfId="0" applyFill="1" applyProtection="1"/>
    <xf numFmtId="0" fontId="13" fillId="0" borderId="0" xfId="0" applyFont="1" applyFill="1" applyAlignment="1" applyProtection="1">
      <alignment horizontal="center"/>
    </xf>
    <xf numFmtId="0" fontId="0" fillId="0" borderId="0" xfId="0" applyFill="1"/>
    <xf numFmtId="0" fontId="14" fillId="0" borderId="0" xfId="0" applyFont="1" applyFill="1" applyAlignment="1" applyProtection="1">
      <alignment horizontal="center"/>
    </xf>
    <xf numFmtId="0" fontId="15" fillId="0" borderId="0" xfId="0" applyFont="1" applyFill="1" applyAlignment="1" applyProtection="1">
      <alignment horizontal="justify" vertical="center"/>
    </xf>
    <xf numFmtId="0" fontId="5" fillId="0" borderId="0" xfId="2" applyFill="1" applyBorder="1" applyAlignment="1" applyProtection="1">
      <alignment horizontal="justify" vertical="center"/>
    </xf>
    <xf numFmtId="0" fontId="0" fillId="0" borderId="0" xfId="0" applyFill="1" applyAlignment="1" applyProtection="1">
      <alignment horizontal="justify" vertical="center"/>
    </xf>
    <xf numFmtId="0" fontId="5" fillId="0" borderId="0" xfId="2" applyFill="1" applyBorder="1" applyAlignment="1" applyProtection="1">
      <alignment vertical="center"/>
    </xf>
    <xf numFmtId="0" fontId="0" fillId="0" borderId="0" xfId="0" applyFont="1" applyFill="1" applyProtection="1"/>
    <xf numFmtId="0" fontId="0" fillId="0" borderId="25" xfId="0" applyFont="1" applyFill="1" applyBorder="1" applyAlignment="1" applyProtection="1">
      <alignment horizontal="left" vertical="center" wrapText="1"/>
      <protection locked="0"/>
    </xf>
    <xf numFmtId="0" fontId="0" fillId="0" borderId="24" xfId="0" applyBorder="1" applyAlignment="1" applyProtection="1">
      <alignment horizontal="left" vertical="center" wrapText="1"/>
      <protection locked="0"/>
    </xf>
    <xf numFmtId="0" fontId="0" fillId="0" borderId="19" xfId="0" applyBorder="1" applyAlignment="1" applyProtection="1">
      <alignment vertical="center" wrapText="1"/>
      <protection locked="0"/>
    </xf>
    <xf numFmtId="0" fontId="17" fillId="0" borderId="0" xfId="0" applyFont="1" applyAlignment="1">
      <alignment horizontal="justify"/>
    </xf>
    <xf numFmtId="166" fontId="0" fillId="0" borderId="0" xfId="0" applyNumberFormat="1"/>
    <xf numFmtId="0" fontId="0" fillId="0" borderId="30" xfId="0" applyFill="1" applyBorder="1" applyAlignment="1" applyProtection="1">
      <alignment horizontal="left"/>
      <protection locked="0"/>
    </xf>
    <xf numFmtId="0" fontId="0" fillId="0" borderId="19" xfId="0" applyFill="1" applyBorder="1" applyAlignment="1" applyProtection="1">
      <alignment horizontal="left" vertical="center" wrapText="1"/>
      <protection locked="0"/>
    </xf>
    <xf numFmtId="0" fontId="0" fillId="0" borderId="19" xfId="0" applyFont="1" applyFill="1" applyBorder="1" applyAlignment="1" applyProtection="1">
      <alignment horizontal="left" vertical="center" wrapText="1"/>
      <protection locked="0"/>
    </xf>
    <xf numFmtId="0" fontId="0" fillId="0" borderId="11" xfId="0" applyFill="1" applyBorder="1"/>
    <xf numFmtId="0" fontId="0" fillId="0" borderId="11" xfId="0" applyFont="1" applyFill="1" applyBorder="1" applyAlignment="1" applyProtection="1">
      <alignment horizontal="left" vertical="center" wrapText="1"/>
      <protection locked="0"/>
    </xf>
    <xf numFmtId="0" fontId="0" fillId="0" borderId="11" xfId="0" applyFill="1" applyBorder="1" applyAlignment="1">
      <alignment horizontal="justify" vertical="center"/>
    </xf>
    <xf numFmtId="0" fontId="0" fillId="0" borderId="11" xfId="0" applyFont="1" applyFill="1" applyBorder="1" applyAlignment="1">
      <alignment horizontal="justify" vertical="center"/>
    </xf>
    <xf numFmtId="0" fontId="18" fillId="0" borderId="6" xfId="0" applyFont="1" applyBorder="1" applyAlignment="1" applyProtection="1">
      <alignment horizontal="left" vertical="top"/>
    </xf>
  </cellXfs>
  <cellStyles count="4">
    <cellStyle name="Hipervínculo" xfId="2" builtinId="8"/>
    <cellStyle name="Normal" xfId="0" builtinId="0"/>
    <cellStyle name="Porcentual" xfId="1" builtinId="5"/>
    <cellStyle name="TableStyleLight1" xfId="3"/>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2F2F2"/>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C4BD97"/>
      <rgbColor rgb="FF3366FF"/>
      <rgbColor rgb="FF33CCCC"/>
      <rgbColor rgb="FF92D050"/>
      <rgbColor rgb="FFFFC000"/>
      <rgbColor rgb="FFFF9900"/>
      <rgbColor rgb="FFE46C0A"/>
      <rgbColor rgb="FF595959"/>
      <rgbColor rgb="FF969696"/>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2:H143"/>
  <sheetViews>
    <sheetView view="pageBreakPreview" topLeftCell="C8" zoomScale="115" zoomScaleNormal="55" zoomScaleSheetLayoutView="115" workbookViewId="0">
      <selection activeCell="I11" sqref="I11"/>
    </sheetView>
  </sheetViews>
  <sheetFormatPr baseColWidth="10" defaultRowHeight="15"/>
  <cols>
    <col min="2" max="2" width="30.42578125" customWidth="1"/>
    <col min="3" max="3" width="14.28515625" customWidth="1"/>
    <col min="4" max="4" width="18.140625" customWidth="1"/>
    <col min="5" max="5" width="8.7109375" customWidth="1"/>
    <col min="6" max="6" width="21.140625" customWidth="1"/>
    <col min="8" max="8" width="37.5703125" bestFit="1" customWidth="1"/>
  </cols>
  <sheetData>
    <row r="2" spans="2:8" ht="157.5">
      <c r="B2" s="2" t="s">
        <v>0</v>
      </c>
      <c r="C2" s="2"/>
      <c r="D2" s="2"/>
      <c r="E2" s="2"/>
      <c r="F2" s="2"/>
    </row>
    <row r="4" spans="2:8" ht="150">
      <c r="B4" s="3" t="s">
        <v>1</v>
      </c>
      <c r="C4" s="3"/>
      <c r="D4" s="3"/>
      <c r="E4" s="3"/>
      <c r="F4" s="3"/>
    </row>
    <row r="6" spans="2:8">
      <c r="B6" s="4" t="s">
        <v>2</v>
      </c>
      <c r="C6" s="4"/>
      <c r="D6" s="4"/>
      <c r="E6" s="4"/>
      <c r="F6" s="4"/>
    </row>
    <row r="7" spans="2:8" ht="90">
      <c r="B7" s="5" t="s">
        <v>3</v>
      </c>
      <c r="C7" s="6" t="s">
        <v>4</v>
      </c>
      <c r="D7" s="6"/>
      <c r="E7" s="6"/>
      <c r="F7" s="6"/>
      <c r="H7" s="7"/>
    </row>
    <row r="8" spans="2:8" ht="75">
      <c r="B8" s="8" t="s">
        <v>5</v>
      </c>
      <c r="C8" s="8"/>
      <c r="D8" s="8"/>
      <c r="E8" s="8"/>
      <c r="F8" s="9">
        <v>15</v>
      </c>
    </row>
    <row r="9" spans="2:8" ht="30">
      <c r="B9" s="8" t="s">
        <v>6</v>
      </c>
      <c r="C9" s="8"/>
      <c r="D9" s="8"/>
      <c r="E9" s="8"/>
      <c r="F9" s="10">
        <f>+'FINANCIAMIENTO PROYECTO'!D20</f>
        <v>392100</v>
      </c>
      <c r="H9" s="1" t="s">
        <v>7</v>
      </c>
    </row>
    <row r="10" spans="2:8" ht="45">
      <c r="B10" s="8" t="s">
        <v>8</v>
      </c>
      <c r="C10" s="8"/>
      <c r="D10" s="8"/>
      <c r="E10" s="8"/>
      <c r="F10" s="10">
        <f>+'FINANCIAMIENTO PROYECTO'!E20</f>
        <v>193550</v>
      </c>
      <c r="H10" s="1" t="s">
        <v>7</v>
      </c>
    </row>
    <row r="11" spans="2:8" ht="45">
      <c r="B11" s="8" t="s">
        <v>9</v>
      </c>
      <c r="C11" s="8"/>
      <c r="D11" s="8"/>
      <c r="E11" s="8"/>
      <c r="F11" s="10">
        <f>+'FINANCIAMIENTO PROYECTO'!J20+'FINANCIAMIENTO PROYECTO'!K20</f>
        <v>198550</v>
      </c>
      <c r="H11" s="1" t="s">
        <v>7</v>
      </c>
    </row>
    <row r="12" spans="2:8">
      <c r="B12" s="8" t="s">
        <v>10</v>
      </c>
      <c r="C12" s="8"/>
      <c r="D12" s="8"/>
      <c r="E12" s="8"/>
      <c r="F12" s="11" t="s">
        <v>11</v>
      </c>
    </row>
    <row r="13" spans="2:8" ht="45">
      <c r="B13" s="8" t="s">
        <v>12</v>
      </c>
      <c r="C13" s="8"/>
      <c r="D13" s="8"/>
      <c r="E13" s="8"/>
      <c r="F13" s="9" t="s">
        <v>13</v>
      </c>
    </row>
    <row r="14" spans="2:8" ht="405">
      <c r="B14" s="8" t="s">
        <v>14</v>
      </c>
      <c r="C14" s="12" t="s">
        <v>15</v>
      </c>
      <c r="D14" s="12"/>
      <c r="E14" s="12"/>
      <c r="F14" s="12"/>
    </row>
    <row r="15" spans="2:8" ht="285">
      <c r="B15" s="13" t="s">
        <v>16</v>
      </c>
      <c r="C15" s="12" t="s">
        <v>17</v>
      </c>
      <c r="D15" s="12"/>
      <c r="E15" s="12"/>
      <c r="F15" s="12"/>
    </row>
    <row r="16" spans="2:8" ht="270">
      <c r="B16" s="14" t="s">
        <v>18</v>
      </c>
      <c r="C16" s="15" t="s">
        <v>19</v>
      </c>
      <c r="D16" s="15"/>
      <c r="E16" s="15"/>
      <c r="F16" s="15"/>
    </row>
    <row r="18" spans="2:5" ht="45">
      <c r="B18" s="16" t="s">
        <v>20</v>
      </c>
      <c r="C18" s="16"/>
      <c r="D18" s="16"/>
      <c r="E18" s="16"/>
    </row>
    <row r="19" spans="2:5">
      <c r="B19" s="17" t="s">
        <v>21</v>
      </c>
      <c r="C19" s="18" t="s">
        <v>22</v>
      </c>
      <c r="D19" s="18"/>
      <c r="E19" s="18"/>
    </row>
    <row r="20" spans="2:5">
      <c r="B20" s="19" t="s">
        <v>23</v>
      </c>
      <c r="C20" s="12" t="s">
        <v>24</v>
      </c>
      <c r="D20" s="12"/>
      <c r="E20" s="12"/>
    </row>
    <row r="21" spans="2:5">
      <c r="B21" s="20" t="s">
        <v>25</v>
      </c>
      <c r="C21" s="21">
        <v>1098726010</v>
      </c>
      <c r="D21" s="21"/>
      <c r="E21" s="21"/>
    </row>
    <row r="22" spans="2:5" ht="90">
      <c r="B22" s="19" t="s">
        <v>26</v>
      </c>
      <c r="C22" s="12" t="s">
        <v>27</v>
      </c>
      <c r="D22" s="12"/>
      <c r="E22" s="12"/>
    </row>
    <row r="23" spans="2:5" ht="30">
      <c r="B23" s="19" t="s">
        <v>28</v>
      </c>
      <c r="C23" s="12" t="s">
        <v>29</v>
      </c>
      <c r="D23" s="12"/>
      <c r="E23" s="12"/>
    </row>
    <row r="24" spans="2:5" ht="30">
      <c r="B24" s="19" t="s">
        <v>30</v>
      </c>
      <c r="C24" s="12" t="s">
        <v>31</v>
      </c>
      <c r="D24" s="12"/>
      <c r="E24" s="12"/>
    </row>
    <row r="25" spans="2:5">
      <c r="B25" s="19" t="s">
        <v>32</v>
      </c>
      <c r="C25" s="12" t="s">
        <v>33</v>
      </c>
      <c r="D25" s="12"/>
      <c r="E25" s="12"/>
    </row>
    <row r="26" spans="2:5">
      <c r="B26" s="19" t="s">
        <v>34</v>
      </c>
      <c r="C26" s="12" t="s">
        <v>11</v>
      </c>
      <c r="D26" s="12"/>
      <c r="E26" s="12"/>
    </row>
    <row r="27" spans="2:5">
      <c r="B27" s="19" t="s">
        <v>35</v>
      </c>
      <c r="C27" s="12" t="s">
        <v>36</v>
      </c>
      <c r="D27" s="12"/>
      <c r="E27" s="12"/>
    </row>
    <row r="28" spans="2:5" ht="30">
      <c r="B28" s="19" t="s">
        <v>37</v>
      </c>
      <c r="C28" s="22" t="s">
        <v>38</v>
      </c>
      <c r="D28" s="22"/>
      <c r="E28" s="22"/>
    </row>
    <row r="29" spans="2:5" ht="30">
      <c r="B29" s="23" t="s">
        <v>39</v>
      </c>
      <c r="C29" s="12" t="s">
        <v>40</v>
      </c>
      <c r="D29" s="12"/>
      <c r="E29" s="12"/>
    </row>
    <row r="30" spans="2:5">
      <c r="B30" s="19" t="s">
        <v>41</v>
      </c>
      <c r="C30" s="12" t="s">
        <v>42</v>
      </c>
      <c r="D30" s="12"/>
      <c r="E30" s="12"/>
    </row>
    <row r="31" spans="2:5" ht="270">
      <c r="B31" s="23" t="s">
        <v>43</v>
      </c>
      <c r="C31" s="15" t="s">
        <v>44</v>
      </c>
      <c r="D31" s="15"/>
      <c r="E31" s="15"/>
    </row>
    <row r="33" spans="2:5">
      <c r="B33" s="16" t="s">
        <v>45</v>
      </c>
      <c r="C33" s="16"/>
      <c r="D33" s="16"/>
      <c r="E33" s="16"/>
    </row>
    <row r="34" spans="2:5" ht="75">
      <c r="B34" s="24" t="s">
        <v>46</v>
      </c>
      <c r="C34" s="18" t="s">
        <v>47</v>
      </c>
      <c r="D34" s="18"/>
      <c r="E34" s="18"/>
    </row>
    <row r="35" spans="2:5" ht="30">
      <c r="B35" s="20" t="s">
        <v>48</v>
      </c>
      <c r="C35" s="12" t="s">
        <v>49</v>
      </c>
      <c r="D35" s="12"/>
      <c r="E35" s="12"/>
    </row>
    <row r="36" spans="2:5">
      <c r="B36" s="20" t="s">
        <v>50</v>
      </c>
      <c r="C36" s="12" t="s">
        <v>51</v>
      </c>
      <c r="D36" s="12"/>
      <c r="E36" s="12"/>
    </row>
    <row r="37" spans="2:5">
      <c r="B37" s="20" t="s">
        <v>52</v>
      </c>
      <c r="C37" s="12"/>
      <c r="D37" s="12"/>
      <c r="E37" s="12"/>
    </row>
    <row r="38" spans="2:5" ht="45">
      <c r="B38" s="20" t="s">
        <v>53</v>
      </c>
      <c r="C38" s="12" t="s">
        <v>54</v>
      </c>
      <c r="D38" s="12"/>
      <c r="E38" s="12"/>
    </row>
    <row r="39" spans="2:5">
      <c r="B39" s="20" t="s">
        <v>55</v>
      </c>
      <c r="C39" s="12" t="s">
        <v>56</v>
      </c>
      <c r="D39" s="12"/>
      <c r="E39" s="12"/>
    </row>
    <row r="40" spans="2:5" ht="30">
      <c r="B40" s="20" t="s">
        <v>57</v>
      </c>
      <c r="C40" s="12" t="s">
        <v>58</v>
      </c>
      <c r="D40" s="12"/>
      <c r="E40" s="12"/>
    </row>
    <row r="41" spans="2:5">
      <c r="B41" s="20" t="s">
        <v>25</v>
      </c>
      <c r="C41" s="21">
        <v>63295693</v>
      </c>
      <c r="D41" s="21"/>
      <c r="E41" s="21"/>
    </row>
    <row r="42" spans="2:5" ht="45">
      <c r="B42" s="19" t="s">
        <v>59</v>
      </c>
      <c r="C42" s="12" t="s">
        <v>60</v>
      </c>
      <c r="D42" s="12"/>
      <c r="E42" s="12"/>
    </row>
    <row r="43" spans="2:5">
      <c r="B43" s="20" t="s">
        <v>32</v>
      </c>
      <c r="C43" s="12" t="s">
        <v>61</v>
      </c>
      <c r="D43" s="12"/>
      <c r="E43" s="12"/>
    </row>
    <row r="44" spans="2:5">
      <c r="B44" s="20" t="s">
        <v>34</v>
      </c>
      <c r="C44" s="12" t="s">
        <v>11</v>
      </c>
      <c r="D44" s="12"/>
      <c r="E44" s="12"/>
    </row>
    <row r="45" spans="2:5">
      <c r="B45" s="19" t="s">
        <v>62</v>
      </c>
      <c r="C45" s="12" t="s">
        <v>63</v>
      </c>
      <c r="D45" s="12"/>
      <c r="E45" s="12"/>
    </row>
    <row r="46" spans="2:5" ht="30">
      <c r="B46" s="19" t="s">
        <v>64</v>
      </c>
      <c r="C46" s="22" t="s">
        <v>65</v>
      </c>
      <c r="D46" s="22"/>
      <c r="E46" s="22"/>
    </row>
    <row r="47" spans="2:5">
      <c r="B47" s="20" t="s">
        <v>66</v>
      </c>
      <c r="C47" s="12" t="s">
        <v>63</v>
      </c>
      <c r="D47" s="12"/>
      <c r="E47" s="12"/>
    </row>
    <row r="48" spans="2:5" ht="30">
      <c r="B48" s="20" t="s">
        <v>67</v>
      </c>
      <c r="C48" s="22" t="s">
        <v>68</v>
      </c>
      <c r="D48" s="22"/>
      <c r="E48" s="22"/>
    </row>
    <row r="49" spans="2:5" ht="210">
      <c r="B49" s="20" t="s">
        <v>69</v>
      </c>
      <c r="C49" s="25" t="s">
        <v>70</v>
      </c>
      <c r="D49" s="25"/>
      <c r="E49" s="25"/>
    </row>
    <row r="50" spans="2:5">
      <c r="B50" s="20" t="s">
        <v>71</v>
      </c>
      <c r="C50" s="25" t="s">
        <v>72</v>
      </c>
      <c r="D50" s="25"/>
      <c r="E50" s="25"/>
    </row>
    <row r="51" spans="2:5" ht="60">
      <c r="B51" s="20" t="s">
        <v>73</v>
      </c>
      <c r="C51" s="12" t="s">
        <v>74</v>
      </c>
      <c r="D51" s="12"/>
      <c r="E51" s="12"/>
    </row>
    <row r="52" spans="2:5" ht="30">
      <c r="B52" s="26" t="s">
        <v>75</v>
      </c>
      <c r="C52" s="26"/>
      <c r="D52" s="26"/>
      <c r="E52" s="26"/>
    </row>
    <row r="53" spans="2:5">
      <c r="B53" s="5" t="s">
        <v>76</v>
      </c>
      <c r="C53" s="27"/>
      <c r="D53" s="28" t="s">
        <v>77</v>
      </c>
      <c r="E53" s="29" t="s">
        <v>78</v>
      </c>
    </row>
    <row r="54" spans="2:5" ht="45">
      <c r="B54" s="26" t="s">
        <v>79</v>
      </c>
      <c r="C54" s="26"/>
      <c r="D54" s="26"/>
      <c r="E54" s="26"/>
    </row>
    <row r="55" spans="2:5">
      <c r="B55" s="20" t="s">
        <v>80</v>
      </c>
      <c r="C55" s="30"/>
      <c r="D55" s="31" t="s">
        <v>81</v>
      </c>
      <c r="E55" s="29"/>
    </row>
    <row r="56" spans="2:5">
      <c r="B56" s="20" t="s">
        <v>82</v>
      </c>
      <c r="C56" s="30"/>
      <c r="D56" s="31" t="s">
        <v>83</v>
      </c>
      <c r="E56" s="29" t="s">
        <v>78</v>
      </c>
    </row>
    <row r="57" spans="2:5">
      <c r="B57" s="20" t="s">
        <v>84</v>
      </c>
      <c r="C57" s="30"/>
      <c r="D57" s="31" t="s">
        <v>85</v>
      </c>
      <c r="E57" s="29"/>
    </row>
    <row r="58" spans="2:5">
      <c r="B58" s="20" t="s">
        <v>86</v>
      </c>
      <c r="C58" s="32"/>
      <c r="D58" s="31" t="s">
        <v>87</v>
      </c>
      <c r="E58" s="33"/>
    </row>
    <row r="59" spans="2:5">
      <c r="B59" s="34" t="s">
        <v>88</v>
      </c>
      <c r="C59" s="35"/>
      <c r="D59" s="35"/>
      <c r="E59" s="35"/>
    </row>
    <row r="61" spans="2:5" ht="30">
      <c r="B61" s="16" t="s">
        <v>89</v>
      </c>
      <c r="C61" s="16"/>
      <c r="D61" s="16"/>
      <c r="E61" s="16"/>
    </row>
    <row r="62" spans="2:5" ht="75">
      <c r="B62" s="24" t="s">
        <v>46</v>
      </c>
      <c r="C62" s="12" t="s">
        <v>90</v>
      </c>
      <c r="D62" s="12"/>
      <c r="E62" s="12"/>
    </row>
    <row r="63" spans="2:5" ht="30">
      <c r="B63" s="20" t="s">
        <v>48</v>
      </c>
      <c r="C63" s="12" t="s">
        <v>91</v>
      </c>
      <c r="D63" s="12"/>
      <c r="E63" s="12"/>
    </row>
    <row r="64" spans="2:5" ht="30">
      <c r="B64" s="20" t="s">
        <v>50</v>
      </c>
      <c r="C64" s="12" t="s">
        <v>92</v>
      </c>
      <c r="D64" s="12"/>
      <c r="E64" s="12"/>
    </row>
    <row r="65" spans="2:5">
      <c r="B65" s="20" t="s">
        <v>52</v>
      </c>
      <c r="C65" s="12"/>
      <c r="D65" s="12"/>
      <c r="E65" s="12"/>
    </row>
    <row r="66" spans="2:5" ht="30">
      <c r="B66" s="20" t="s">
        <v>53</v>
      </c>
      <c r="C66" s="12" t="s">
        <v>93</v>
      </c>
      <c r="D66" s="12"/>
      <c r="E66" s="12"/>
    </row>
    <row r="67" spans="2:5" ht="30">
      <c r="B67" s="20" t="s">
        <v>55</v>
      </c>
      <c r="C67" s="12" t="s">
        <v>94</v>
      </c>
      <c r="D67" s="12"/>
      <c r="E67" s="12"/>
    </row>
    <row r="68" spans="2:5" ht="30">
      <c r="B68" s="20" t="s">
        <v>57</v>
      </c>
      <c r="C68" s="12" t="s">
        <v>58</v>
      </c>
      <c r="D68" s="12"/>
      <c r="E68" s="12"/>
    </row>
    <row r="69" spans="2:5">
      <c r="B69" s="20" t="s">
        <v>25</v>
      </c>
      <c r="C69" s="21">
        <v>63308778</v>
      </c>
      <c r="D69" s="21"/>
      <c r="E69" s="21"/>
    </row>
    <row r="70" spans="2:5" ht="30">
      <c r="B70" s="19" t="s">
        <v>59</v>
      </c>
      <c r="C70" s="36" t="s">
        <v>29</v>
      </c>
      <c r="D70" s="36"/>
      <c r="E70" s="36"/>
    </row>
    <row r="71" spans="2:5" ht="30">
      <c r="B71" s="20" t="s">
        <v>32</v>
      </c>
      <c r="C71" s="36" t="s">
        <v>95</v>
      </c>
      <c r="D71" s="36"/>
      <c r="E71" s="36"/>
    </row>
    <row r="72" spans="2:5">
      <c r="B72" s="20" t="s">
        <v>34</v>
      </c>
      <c r="C72" s="36" t="s">
        <v>96</v>
      </c>
      <c r="D72" s="36"/>
      <c r="E72" s="36"/>
    </row>
    <row r="73" spans="2:5" ht="30">
      <c r="B73" s="19" t="s">
        <v>62</v>
      </c>
      <c r="C73" s="36" t="s">
        <v>97</v>
      </c>
      <c r="D73" s="36"/>
      <c r="E73" s="36"/>
    </row>
    <row r="74" spans="2:5" ht="45">
      <c r="B74" s="19" t="s">
        <v>64</v>
      </c>
      <c r="C74" s="36" t="s">
        <v>98</v>
      </c>
      <c r="D74" s="36"/>
      <c r="E74" s="36"/>
    </row>
    <row r="75" spans="2:5">
      <c r="B75" s="20" t="s">
        <v>66</v>
      </c>
      <c r="C75" s="12"/>
      <c r="D75" s="12"/>
      <c r="E75" s="12"/>
    </row>
    <row r="76" spans="2:5" ht="45">
      <c r="B76" s="20" t="s">
        <v>67</v>
      </c>
      <c r="C76" s="22" t="s">
        <v>99</v>
      </c>
      <c r="D76" s="22"/>
      <c r="E76" s="22"/>
    </row>
    <row r="77" spans="2:5" ht="210">
      <c r="B77" s="20" t="s">
        <v>69</v>
      </c>
      <c r="C77" s="25" t="s">
        <v>100</v>
      </c>
      <c r="D77" s="25"/>
      <c r="E77" s="25"/>
    </row>
    <row r="78" spans="2:5" ht="60">
      <c r="B78" s="20" t="s">
        <v>73</v>
      </c>
      <c r="C78" s="12" t="s">
        <v>101</v>
      </c>
      <c r="D78" s="12"/>
      <c r="E78" s="12"/>
    </row>
    <row r="79" spans="2:5" ht="30">
      <c r="B79" s="26" t="s">
        <v>75</v>
      </c>
      <c r="C79" s="26"/>
      <c r="D79" s="26"/>
      <c r="E79" s="26"/>
    </row>
    <row r="80" spans="2:5">
      <c r="B80" s="5" t="s">
        <v>76</v>
      </c>
      <c r="C80" s="37"/>
      <c r="D80" s="28" t="s">
        <v>77</v>
      </c>
      <c r="E80" s="38" t="s">
        <v>78</v>
      </c>
    </row>
    <row r="81" spans="2:5" ht="45">
      <c r="B81" s="26" t="s">
        <v>79</v>
      </c>
      <c r="C81" s="26"/>
      <c r="D81" s="26"/>
      <c r="E81" s="26"/>
    </row>
    <row r="82" spans="2:5">
      <c r="B82" s="20" t="s">
        <v>80</v>
      </c>
      <c r="C82" s="30"/>
      <c r="D82" s="31" t="s">
        <v>81</v>
      </c>
      <c r="E82" s="29"/>
    </row>
    <row r="83" spans="2:5">
      <c r="B83" s="20" t="s">
        <v>82</v>
      </c>
      <c r="C83" s="30"/>
      <c r="D83" s="31" t="s">
        <v>83</v>
      </c>
      <c r="E83" s="29" t="s">
        <v>78</v>
      </c>
    </row>
    <row r="84" spans="2:5">
      <c r="B84" s="20" t="s">
        <v>84</v>
      </c>
      <c r="C84" s="30"/>
      <c r="D84" s="31" t="s">
        <v>102</v>
      </c>
      <c r="E84" s="29"/>
    </row>
    <row r="85" spans="2:5">
      <c r="B85" s="20" t="s">
        <v>103</v>
      </c>
      <c r="C85" s="32"/>
      <c r="D85" s="31" t="s">
        <v>87</v>
      </c>
      <c r="E85" s="33"/>
    </row>
    <row r="86" spans="2:5">
      <c r="B86" s="39" t="s">
        <v>85</v>
      </c>
      <c r="C86" s="40"/>
      <c r="D86" s="31" t="s">
        <v>86</v>
      </c>
      <c r="E86" s="41"/>
    </row>
    <row r="87" spans="2:5">
      <c r="B87" s="34" t="s">
        <v>88</v>
      </c>
      <c r="C87" s="35"/>
      <c r="D87" s="35"/>
      <c r="E87" s="35"/>
    </row>
    <row r="89" spans="2:5" ht="30">
      <c r="B89" s="16" t="s">
        <v>104</v>
      </c>
      <c r="C89" s="16"/>
      <c r="D89" s="16"/>
      <c r="E89" s="16"/>
    </row>
    <row r="90" spans="2:5" ht="60">
      <c r="B90" s="24" t="s">
        <v>46</v>
      </c>
      <c r="C90" s="18" t="s">
        <v>105</v>
      </c>
      <c r="D90" s="18"/>
      <c r="E90" s="18"/>
    </row>
    <row r="91" spans="2:5" ht="45">
      <c r="B91" s="20" t="s">
        <v>48</v>
      </c>
      <c r="C91" s="12" t="s">
        <v>106</v>
      </c>
      <c r="D91" s="12"/>
      <c r="E91" s="12"/>
    </row>
    <row r="92" spans="2:5">
      <c r="B92" s="20" t="s">
        <v>50</v>
      </c>
      <c r="C92" s="12" t="s">
        <v>107</v>
      </c>
      <c r="D92" s="12"/>
      <c r="E92" s="12"/>
    </row>
    <row r="93" spans="2:5">
      <c r="B93" s="20" t="s">
        <v>52</v>
      </c>
      <c r="C93" s="12"/>
      <c r="D93" s="12"/>
      <c r="E93" s="12"/>
    </row>
    <row r="94" spans="2:5" ht="30">
      <c r="B94" s="20" t="s">
        <v>53</v>
      </c>
      <c r="C94" s="12" t="s">
        <v>108</v>
      </c>
      <c r="D94" s="12"/>
      <c r="E94" s="12"/>
    </row>
    <row r="95" spans="2:5">
      <c r="B95" s="20" t="s">
        <v>55</v>
      </c>
      <c r="C95" s="12" t="s">
        <v>109</v>
      </c>
      <c r="D95" s="12"/>
      <c r="E95" s="12"/>
    </row>
    <row r="96" spans="2:5" ht="30">
      <c r="B96" s="20" t="s">
        <v>57</v>
      </c>
      <c r="C96" s="12" t="s">
        <v>110</v>
      </c>
      <c r="D96" s="12"/>
      <c r="E96" s="12"/>
    </row>
    <row r="97" spans="2:5">
      <c r="B97" s="20" t="s">
        <v>25</v>
      </c>
      <c r="C97" s="21">
        <v>88030078</v>
      </c>
      <c r="D97" s="21"/>
      <c r="E97" s="21"/>
    </row>
    <row r="98" spans="2:5" ht="30">
      <c r="B98" s="19" t="s">
        <v>59</v>
      </c>
      <c r="C98" s="12" t="s">
        <v>111</v>
      </c>
      <c r="D98" s="12"/>
      <c r="E98" s="12"/>
    </row>
    <row r="99" spans="2:5" ht="30">
      <c r="B99" s="20" t="s">
        <v>32</v>
      </c>
      <c r="C99" s="12" t="s">
        <v>112</v>
      </c>
      <c r="D99" s="12"/>
      <c r="E99" s="12"/>
    </row>
    <row r="100" spans="2:5">
      <c r="B100" s="20" t="s">
        <v>34</v>
      </c>
      <c r="C100" s="12" t="s">
        <v>11</v>
      </c>
      <c r="D100" s="12"/>
      <c r="E100" s="12"/>
    </row>
    <row r="101" spans="2:5" ht="30">
      <c r="B101" s="19" t="s">
        <v>62</v>
      </c>
      <c r="C101" s="12" t="s">
        <v>113</v>
      </c>
      <c r="D101" s="12"/>
      <c r="E101" s="12"/>
    </row>
    <row r="102" spans="2:5" ht="45">
      <c r="B102" s="19" t="s">
        <v>64</v>
      </c>
      <c r="C102" s="22" t="s">
        <v>114</v>
      </c>
      <c r="D102" s="22"/>
      <c r="E102" s="22"/>
    </row>
    <row r="103" spans="2:5">
      <c r="B103" s="20" t="s">
        <v>66</v>
      </c>
      <c r="C103" s="12"/>
      <c r="D103" s="12"/>
      <c r="E103" s="12"/>
    </row>
    <row r="104" spans="2:5" ht="45">
      <c r="B104" s="20" t="s">
        <v>67</v>
      </c>
      <c r="C104" s="22" t="s">
        <v>115</v>
      </c>
      <c r="D104" s="22"/>
      <c r="E104" s="22"/>
    </row>
    <row r="105" spans="2:5" ht="210">
      <c r="B105" s="20" t="s">
        <v>69</v>
      </c>
      <c r="C105" s="25" t="s">
        <v>116</v>
      </c>
      <c r="D105" s="25"/>
      <c r="E105" s="25"/>
    </row>
    <row r="106" spans="2:5" ht="60">
      <c r="B106" s="20" t="s">
        <v>73</v>
      </c>
      <c r="C106" s="12" t="s">
        <v>74</v>
      </c>
      <c r="D106" s="12"/>
      <c r="E106" s="12"/>
    </row>
    <row r="107" spans="2:5" ht="30">
      <c r="B107" s="26" t="s">
        <v>75</v>
      </c>
      <c r="C107" s="26"/>
      <c r="D107" s="26"/>
      <c r="E107" s="26"/>
    </row>
    <row r="108" spans="2:5">
      <c r="B108" s="5" t="s">
        <v>76</v>
      </c>
      <c r="C108" s="27"/>
      <c r="D108" s="28" t="s">
        <v>77</v>
      </c>
      <c r="E108" s="29" t="s">
        <v>78</v>
      </c>
    </row>
    <row r="109" spans="2:5" ht="45">
      <c r="B109" s="26" t="s">
        <v>79</v>
      </c>
      <c r="C109" s="26"/>
      <c r="D109" s="26"/>
      <c r="E109" s="26"/>
    </row>
    <row r="110" spans="2:5">
      <c r="B110" s="20" t="s">
        <v>80</v>
      </c>
      <c r="C110" s="30"/>
      <c r="D110" s="31" t="s">
        <v>81</v>
      </c>
      <c r="E110" s="29"/>
    </row>
    <row r="111" spans="2:5">
      <c r="B111" s="20" t="s">
        <v>82</v>
      </c>
      <c r="C111" s="30"/>
      <c r="D111" s="31" t="s">
        <v>83</v>
      </c>
      <c r="E111" s="29" t="s">
        <v>78</v>
      </c>
    </row>
    <row r="112" spans="2:5">
      <c r="B112" s="20" t="s">
        <v>84</v>
      </c>
      <c r="C112" s="30"/>
      <c r="D112" s="31" t="s">
        <v>102</v>
      </c>
      <c r="E112" s="29"/>
    </row>
    <row r="113" spans="2:5">
      <c r="B113" s="20" t="s">
        <v>103</v>
      </c>
      <c r="C113" s="32"/>
      <c r="D113" s="31" t="s">
        <v>87</v>
      </c>
      <c r="E113" s="33"/>
    </row>
    <row r="114" spans="2:5">
      <c r="B114" s="39" t="s">
        <v>85</v>
      </c>
      <c r="C114" s="40"/>
      <c r="D114" s="31" t="s">
        <v>86</v>
      </c>
      <c r="E114" s="41"/>
    </row>
    <row r="115" spans="2:5">
      <c r="B115" s="34" t="s">
        <v>88</v>
      </c>
      <c r="C115" s="35"/>
      <c r="D115" s="35"/>
      <c r="E115" s="35"/>
    </row>
    <row r="117" spans="2:5" ht="30">
      <c r="B117" s="16" t="s">
        <v>117</v>
      </c>
      <c r="C117" s="16"/>
      <c r="D117" s="16"/>
      <c r="E117" s="16"/>
    </row>
    <row r="118" spans="2:5">
      <c r="B118" s="24" t="s">
        <v>46</v>
      </c>
      <c r="C118" s="18"/>
      <c r="D118" s="18"/>
      <c r="E118" s="18"/>
    </row>
    <row r="119" spans="2:5">
      <c r="B119" s="20" t="s">
        <v>48</v>
      </c>
      <c r="C119" s="12"/>
      <c r="D119" s="12"/>
      <c r="E119" s="12"/>
    </row>
    <row r="120" spans="2:5">
      <c r="B120" s="20" t="s">
        <v>50</v>
      </c>
      <c r="C120" s="12"/>
      <c r="D120" s="12"/>
      <c r="E120" s="12"/>
    </row>
    <row r="121" spans="2:5">
      <c r="B121" s="20" t="s">
        <v>52</v>
      </c>
      <c r="C121" s="12"/>
      <c r="D121" s="12"/>
      <c r="E121" s="12"/>
    </row>
    <row r="122" spans="2:5">
      <c r="B122" s="20" t="s">
        <v>53</v>
      </c>
      <c r="C122" s="12"/>
      <c r="D122" s="12"/>
      <c r="E122" s="12"/>
    </row>
    <row r="123" spans="2:5">
      <c r="B123" s="20" t="s">
        <v>55</v>
      </c>
      <c r="C123" s="12"/>
      <c r="D123" s="12"/>
      <c r="E123" s="12"/>
    </row>
    <row r="124" spans="2:5">
      <c r="B124" s="20" t="s">
        <v>57</v>
      </c>
      <c r="C124" s="12"/>
      <c r="D124" s="12"/>
      <c r="E124" s="12"/>
    </row>
    <row r="125" spans="2:5">
      <c r="B125" s="20" t="s">
        <v>25</v>
      </c>
      <c r="C125" s="12"/>
      <c r="D125" s="12"/>
      <c r="E125" s="12"/>
    </row>
    <row r="126" spans="2:5">
      <c r="B126" s="19" t="s">
        <v>59</v>
      </c>
      <c r="C126" s="12"/>
      <c r="D126" s="12"/>
      <c r="E126" s="12"/>
    </row>
    <row r="127" spans="2:5">
      <c r="B127" s="20" t="s">
        <v>32</v>
      </c>
      <c r="C127" s="12"/>
      <c r="D127" s="12"/>
      <c r="E127" s="12"/>
    </row>
    <row r="128" spans="2:5">
      <c r="B128" s="20" t="s">
        <v>34</v>
      </c>
      <c r="C128" s="12"/>
      <c r="D128" s="12"/>
      <c r="E128" s="12"/>
    </row>
    <row r="129" spans="2:5">
      <c r="B129" s="19" t="s">
        <v>62</v>
      </c>
      <c r="C129" s="12"/>
      <c r="D129" s="12"/>
      <c r="E129" s="12"/>
    </row>
    <row r="130" spans="2:5">
      <c r="B130" s="19" t="s">
        <v>64</v>
      </c>
      <c r="C130" s="12"/>
      <c r="D130" s="12"/>
      <c r="E130" s="12"/>
    </row>
    <row r="131" spans="2:5">
      <c r="B131" s="20" t="s">
        <v>66</v>
      </c>
      <c r="C131" s="12"/>
      <c r="D131" s="12"/>
      <c r="E131" s="12"/>
    </row>
    <row r="132" spans="2:5">
      <c r="B132" s="20" t="s">
        <v>67</v>
      </c>
      <c r="C132" s="12"/>
      <c r="D132" s="12"/>
      <c r="E132" s="12"/>
    </row>
    <row r="133" spans="2:5" ht="60">
      <c r="B133" s="20" t="s">
        <v>118</v>
      </c>
      <c r="C133" s="25"/>
      <c r="D133" s="25"/>
      <c r="E133" s="25"/>
    </row>
    <row r="134" spans="2:5" ht="60">
      <c r="B134" s="20" t="s">
        <v>73</v>
      </c>
      <c r="C134" s="12"/>
      <c r="D134" s="12"/>
      <c r="E134" s="12"/>
    </row>
    <row r="135" spans="2:5" ht="30">
      <c r="B135" s="26" t="s">
        <v>75</v>
      </c>
      <c r="C135" s="26"/>
      <c r="D135" s="26"/>
      <c r="E135" s="26"/>
    </row>
    <row r="136" spans="2:5">
      <c r="B136" s="5" t="s">
        <v>76</v>
      </c>
      <c r="C136" s="27"/>
      <c r="D136" s="28" t="s">
        <v>77</v>
      </c>
      <c r="E136" s="29"/>
    </row>
    <row r="137" spans="2:5" ht="45">
      <c r="B137" s="26" t="s">
        <v>79</v>
      </c>
      <c r="C137" s="26"/>
      <c r="D137" s="26"/>
      <c r="E137" s="26"/>
    </row>
    <row r="138" spans="2:5">
      <c r="B138" s="20" t="s">
        <v>80</v>
      </c>
      <c r="C138" s="30"/>
      <c r="D138" s="31" t="s">
        <v>81</v>
      </c>
      <c r="E138" s="29"/>
    </row>
    <row r="139" spans="2:5">
      <c r="B139" s="20" t="s">
        <v>82</v>
      </c>
      <c r="C139" s="30"/>
      <c r="D139" s="31" t="s">
        <v>83</v>
      </c>
      <c r="E139" s="29"/>
    </row>
    <row r="140" spans="2:5">
      <c r="B140" s="20" t="s">
        <v>84</v>
      </c>
      <c r="C140" s="30"/>
      <c r="D140" s="31" t="s">
        <v>102</v>
      </c>
      <c r="E140" s="29"/>
    </row>
    <row r="141" spans="2:5">
      <c r="B141" s="20" t="s">
        <v>103</v>
      </c>
      <c r="C141" s="32"/>
      <c r="D141" s="31" t="s">
        <v>87</v>
      </c>
      <c r="E141" s="33"/>
    </row>
    <row r="142" spans="2:5">
      <c r="B142" s="39" t="s">
        <v>85</v>
      </c>
      <c r="C142" s="40"/>
      <c r="D142" s="31" t="s">
        <v>86</v>
      </c>
      <c r="E142" s="41"/>
    </row>
    <row r="143" spans="2:5">
      <c r="B143" s="34" t="s">
        <v>88</v>
      </c>
      <c r="C143" s="35"/>
      <c r="D143" s="35"/>
      <c r="E143" s="35"/>
    </row>
  </sheetData>
  <pageMargins left="0.7" right="0.7" top="0.75" bottom="0.75" header="0.3" footer="0.3"/>
  <pageSetup scale="65" orientation="portrait" verticalDpi="0" r:id="rId1"/>
  <rowBreaks count="1" manualBreakCount="1">
    <brk id="116" min="1" max="7" man="1"/>
  </rowBreaks>
</worksheet>
</file>

<file path=xl/worksheets/sheet2.xml><?xml version="1.0" encoding="utf-8"?>
<worksheet xmlns="http://schemas.openxmlformats.org/spreadsheetml/2006/main" xmlns:r="http://schemas.openxmlformats.org/officeDocument/2006/relationships">
  <dimension ref="A2:G82"/>
  <sheetViews>
    <sheetView topLeftCell="A28" zoomScale="55" zoomScaleNormal="55" workbookViewId="0">
      <selection activeCell="G74" sqref="G74"/>
    </sheetView>
  </sheetViews>
  <sheetFormatPr baseColWidth="10" defaultRowHeight="15"/>
  <cols>
    <col min="2" max="2" width="94.5703125" customWidth="1"/>
    <col min="5" max="5" width="17" customWidth="1"/>
    <col min="7" max="7" width="32.7109375" customWidth="1"/>
  </cols>
  <sheetData>
    <row r="2" spans="2:7" ht="344.25">
      <c r="B2" s="42" t="s">
        <v>119</v>
      </c>
      <c r="C2" s="43" t="s">
        <v>1</v>
      </c>
      <c r="D2" s="43"/>
      <c r="E2" s="43"/>
    </row>
    <row r="3" spans="2:7">
      <c r="B3" s="44" t="s">
        <v>120</v>
      </c>
      <c r="C3" s="44"/>
      <c r="D3" s="45" t="s">
        <v>121</v>
      </c>
      <c r="E3" s="45"/>
    </row>
    <row r="4" spans="2:7">
      <c r="B4" s="46" t="str">
        <f>'DATOS GENERALES'!C35</f>
        <v>CENSAT Agua Viva</v>
      </c>
      <c r="C4" s="46"/>
      <c r="D4" s="136" t="str">
        <f>'DATOS GENERALES'!C7</f>
        <v>Centro de promoción social de energía renovable en Colombia</v>
      </c>
      <c r="E4" s="47"/>
    </row>
    <row r="5" spans="2:7">
      <c r="B5" s="48"/>
    </row>
    <row r="6" spans="2:7" ht="90">
      <c r="B6" s="49" t="s">
        <v>122</v>
      </c>
      <c r="C6" s="49"/>
      <c r="D6" s="49"/>
      <c r="E6" s="49"/>
    </row>
    <row r="7" spans="2:7" ht="210.75">
      <c r="B7" s="130" t="s">
        <v>201</v>
      </c>
      <c r="C7" s="50"/>
      <c r="D7" s="50"/>
      <c r="E7" s="50"/>
    </row>
    <row r="9" spans="2:7" ht="45">
      <c r="B9" s="49" t="s">
        <v>123</v>
      </c>
      <c r="C9" s="49"/>
      <c r="D9" s="49"/>
      <c r="E9" s="49"/>
    </row>
    <row r="10" spans="2:7" ht="180.75" thickBot="1">
      <c r="B10" s="130" t="s">
        <v>202</v>
      </c>
      <c r="C10" s="50"/>
      <c r="D10" s="50"/>
      <c r="E10" s="50"/>
    </row>
    <row r="12" spans="2:7" ht="45">
      <c r="B12" s="51" t="s">
        <v>124</v>
      </c>
      <c r="C12" s="51"/>
      <c r="D12" s="51"/>
      <c r="E12" s="51"/>
    </row>
    <row r="13" spans="2:7" ht="165.75" thickBot="1">
      <c r="B13" s="130" t="s">
        <v>203</v>
      </c>
      <c r="C13" s="50"/>
      <c r="D13" s="50"/>
      <c r="E13" s="50"/>
    </row>
    <row r="14" spans="2:7" ht="15.75" thickBot="1">
      <c r="B14" s="1"/>
      <c r="C14" s="1"/>
    </row>
    <row r="15" spans="2:7" ht="78.75">
      <c r="B15" s="51" t="s">
        <v>125</v>
      </c>
      <c r="C15" s="51"/>
      <c r="D15" s="51"/>
      <c r="E15" s="51"/>
      <c r="G15" s="52" t="s">
        <v>126</v>
      </c>
    </row>
    <row r="16" spans="2:7" ht="135">
      <c r="B16" s="130" t="s">
        <v>204</v>
      </c>
      <c r="C16" s="50"/>
      <c r="D16" s="50"/>
      <c r="E16" s="50"/>
      <c r="G16" s="126" t="s">
        <v>127</v>
      </c>
    </row>
    <row r="18" spans="1:7" ht="225">
      <c r="B18" s="49" t="s">
        <v>128</v>
      </c>
      <c r="C18" s="49"/>
      <c r="D18" s="49"/>
      <c r="E18" s="49"/>
    </row>
    <row r="19" spans="1:7" ht="409.5">
      <c r="B19" s="131" t="s">
        <v>129</v>
      </c>
      <c r="C19" s="50"/>
      <c r="D19" s="50"/>
      <c r="E19" s="50"/>
    </row>
    <row r="21" spans="1:7" ht="120">
      <c r="B21" s="51" t="s">
        <v>130</v>
      </c>
      <c r="C21" s="51"/>
      <c r="D21" s="51"/>
      <c r="E21" s="51"/>
    </row>
    <row r="22" spans="1:7" ht="409.5" customHeight="1">
      <c r="B22" s="130" t="s">
        <v>205</v>
      </c>
      <c r="C22" s="50"/>
      <c r="D22" s="50"/>
      <c r="E22" s="50"/>
    </row>
    <row r="23" spans="1:7">
      <c r="B23" s="1"/>
      <c r="C23" s="1"/>
    </row>
    <row r="24" spans="1:7" ht="120">
      <c r="B24" s="51" t="s">
        <v>131</v>
      </c>
      <c r="C24" s="51"/>
      <c r="D24" s="51"/>
      <c r="E24" s="51"/>
    </row>
    <row r="25" spans="1:7" ht="225">
      <c r="A25" s="1" t="s">
        <v>132</v>
      </c>
      <c r="B25" s="130" t="s">
        <v>206</v>
      </c>
      <c r="C25" s="50"/>
      <c r="D25" s="50"/>
      <c r="E25" s="50"/>
    </row>
    <row r="27" spans="1:7" ht="105">
      <c r="B27" s="51" t="s">
        <v>133</v>
      </c>
      <c r="C27" s="51"/>
      <c r="D27" s="51"/>
      <c r="E27" s="51"/>
    </row>
    <row r="28" spans="1:7" ht="210">
      <c r="B28" s="130" t="s">
        <v>207</v>
      </c>
      <c r="C28" s="50"/>
      <c r="D28" s="50"/>
      <c r="E28" s="50"/>
    </row>
    <row r="30" spans="1:7" ht="165">
      <c r="B30" s="51" t="s">
        <v>134</v>
      </c>
      <c r="C30" s="51"/>
      <c r="D30" s="51"/>
      <c r="E30" s="51"/>
      <c r="G30" s="52" t="s">
        <v>135</v>
      </c>
    </row>
    <row r="31" spans="1:7" ht="300">
      <c r="B31" s="130" t="s">
        <v>216</v>
      </c>
      <c r="C31" s="50"/>
      <c r="D31" s="50"/>
      <c r="E31" s="50"/>
      <c r="G31" s="126" t="s">
        <v>208</v>
      </c>
    </row>
    <row r="33" spans="1:7" ht="210">
      <c r="A33" s="1">
        <v>10</v>
      </c>
      <c r="B33" s="49" t="s">
        <v>136</v>
      </c>
      <c r="C33" s="49"/>
      <c r="D33" s="49"/>
      <c r="E33" s="49"/>
      <c r="G33" s="52" t="s">
        <v>137</v>
      </c>
    </row>
    <row r="34" spans="1:7" ht="225">
      <c r="B34" s="130" t="s">
        <v>209</v>
      </c>
      <c r="C34" s="50"/>
      <c r="D34" s="50"/>
      <c r="E34" s="50"/>
      <c r="G34" s="53"/>
    </row>
    <row r="36" spans="1:7" ht="150">
      <c r="B36" s="49" t="s">
        <v>138</v>
      </c>
      <c r="C36" s="49"/>
      <c r="D36" s="49"/>
      <c r="E36" s="49"/>
    </row>
    <row r="37" spans="1:7" ht="266.25" customHeight="1">
      <c r="B37" s="130" t="s">
        <v>210</v>
      </c>
      <c r="C37" s="50"/>
      <c r="D37" s="50"/>
      <c r="E37" s="50"/>
    </row>
    <row r="39" spans="1:7" ht="195">
      <c r="B39" s="51" t="s">
        <v>139</v>
      </c>
      <c r="C39" s="51"/>
      <c r="D39" s="51"/>
      <c r="E39" s="51"/>
    </row>
    <row r="40" spans="1:7" ht="282.75" customHeight="1">
      <c r="B40" s="130" t="s">
        <v>211</v>
      </c>
      <c r="C40" s="50"/>
      <c r="D40" s="50"/>
      <c r="E40" s="50"/>
    </row>
    <row r="42" spans="1:7" ht="165">
      <c r="B42" s="51" t="s">
        <v>140</v>
      </c>
      <c r="C42" s="51"/>
      <c r="D42" s="51"/>
      <c r="E42" s="51"/>
    </row>
    <row r="43" spans="1:7" ht="306.75" customHeight="1">
      <c r="B43" s="130" t="s">
        <v>212</v>
      </c>
      <c r="C43" s="50"/>
      <c r="D43" s="50"/>
      <c r="E43" s="50"/>
    </row>
    <row r="45" spans="1:7" ht="105">
      <c r="B45" s="49" t="s">
        <v>141</v>
      </c>
      <c r="C45" s="49"/>
      <c r="D45" s="49"/>
      <c r="E45" s="49"/>
    </row>
    <row r="46" spans="1:7" ht="409.5" customHeight="1">
      <c r="B46" s="130" t="s">
        <v>213</v>
      </c>
      <c r="C46" s="50"/>
      <c r="D46" s="50"/>
      <c r="E46" s="50"/>
    </row>
    <row r="47" spans="1:7">
      <c r="B47" s="50"/>
      <c r="C47" s="50"/>
      <c r="D47" s="50"/>
      <c r="E47" s="50"/>
    </row>
    <row r="49" spans="1:7" ht="165">
      <c r="B49" s="49" t="s">
        <v>142</v>
      </c>
      <c r="C49" s="49"/>
      <c r="D49" s="49"/>
      <c r="E49" s="49"/>
    </row>
    <row r="50" spans="1:7" ht="30">
      <c r="B50" s="8" t="s">
        <v>143</v>
      </c>
      <c r="C50" s="54" t="s">
        <v>144</v>
      </c>
      <c r="D50" s="54" t="s">
        <v>145</v>
      </c>
      <c r="E50" s="55" t="s">
        <v>146</v>
      </c>
    </row>
    <row r="51" spans="1:7" ht="195">
      <c r="B51" s="132" t="s">
        <v>147</v>
      </c>
      <c r="C51" s="133">
        <v>5</v>
      </c>
      <c r="D51" s="133">
        <v>2</v>
      </c>
      <c r="E51" s="134" t="s">
        <v>148</v>
      </c>
      <c r="G51" s="127"/>
    </row>
    <row r="52" spans="1:7" ht="195">
      <c r="B52" s="134" t="s">
        <v>214</v>
      </c>
      <c r="C52" s="133">
        <v>2</v>
      </c>
      <c r="D52" s="133">
        <v>1</v>
      </c>
      <c r="E52" s="134" t="s">
        <v>215</v>
      </c>
      <c r="G52" s="127"/>
    </row>
    <row r="53" spans="1:7" ht="270">
      <c r="B53" s="135" t="s">
        <v>149</v>
      </c>
      <c r="C53" s="133">
        <v>5</v>
      </c>
      <c r="D53" s="133">
        <v>5</v>
      </c>
      <c r="E53" s="134" t="s">
        <v>150</v>
      </c>
      <c r="G53" s="127"/>
    </row>
    <row r="54" spans="1:7" ht="120">
      <c r="B54" s="135" t="s">
        <v>151</v>
      </c>
      <c r="C54" s="133">
        <v>2</v>
      </c>
      <c r="D54" s="133">
        <v>4</v>
      </c>
      <c r="E54" s="135" t="s">
        <v>152</v>
      </c>
    </row>
    <row r="55" spans="1:7" ht="240">
      <c r="B55" s="135" t="s">
        <v>153</v>
      </c>
      <c r="C55" s="133">
        <v>5</v>
      </c>
      <c r="D55" s="133">
        <v>1</v>
      </c>
      <c r="E55" s="135" t="s">
        <v>154</v>
      </c>
    </row>
    <row r="56" spans="1:7" ht="15.75" thickBot="1">
      <c r="B56" s="56"/>
      <c r="C56" s="57"/>
      <c r="D56" s="57"/>
      <c r="E56" s="58"/>
    </row>
    <row r="58" spans="1:7">
      <c r="A58" s="117"/>
      <c r="B58" s="117"/>
      <c r="C58" s="117"/>
      <c r="D58" s="117"/>
      <c r="E58" s="117"/>
    </row>
    <row r="59" spans="1:7">
      <c r="A59" s="117"/>
      <c r="B59" s="115"/>
      <c r="C59" s="115"/>
      <c r="D59" s="117"/>
      <c r="E59" s="117"/>
    </row>
    <row r="60" spans="1:7">
      <c r="A60" s="117"/>
      <c r="B60" s="115"/>
      <c r="C60" s="115" t="s">
        <v>132</v>
      </c>
      <c r="D60" s="117"/>
      <c r="E60" s="117"/>
    </row>
    <row r="61" spans="1:7">
      <c r="A61" s="117"/>
      <c r="B61" s="115"/>
      <c r="C61" s="115"/>
      <c r="D61" s="117"/>
      <c r="E61" s="117"/>
    </row>
    <row r="62" spans="1:7">
      <c r="A62" s="117"/>
      <c r="B62" s="115"/>
      <c r="C62" s="115"/>
      <c r="D62" s="117"/>
      <c r="E62" s="117"/>
    </row>
    <row r="63" spans="1:7">
      <c r="A63" s="117"/>
      <c r="B63" s="115"/>
      <c r="C63" s="115"/>
      <c r="D63" s="117"/>
      <c r="E63" s="117"/>
    </row>
    <row r="64" spans="1:7">
      <c r="A64" s="117"/>
      <c r="B64" s="115"/>
      <c r="C64" s="115"/>
      <c r="D64" s="117"/>
      <c r="E64" s="117"/>
    </row>
    <row r="65" spans="1:5">
      <c r="A65" s="117"/>
      <c r="B65" s="115"/>
      <c r="C65" s="115"/>
      <c r="D65" s="117"/>
      <c r="E65" s="117"/>
    </row>
    <row r="66" spans="1:5">
      <c r="A66" s="117"/>
      <c r="B66" s="115"/>
      <c r="C66" s="115"/>
      <c r="D66" s="117"/>
      <c r="E66" s="117"/>
    </row>
    <row r="67" spans="1:5">
      <c r="A67" s="117"/>
      <c r="B67" s="115"/>
      <c r="C67" s="115"/>
      <c r="D67" s="117"/>
      <c r="E67" s="117"/>
    </row>
    <row r="68" spans="1:5">
      <c r="A68" s="117"/>
      <c r="B68" s="115"/>
      <c r="C68" s="115"/>
      <c r="D68" s="117"/>
      <c r="E68" s="117"/>
    </row>
    <row r="69" spans="1:5">
      <c r="A69" s="117"/>
      <c r="B69" s="117"/>
      <c r="C69" s="117"/>
      <c r="D69" s="117"/>
      <c r="E69" s="117"/>
    </row>
    <row r="70" spans="1:5">
      <c r="A70" s="117"/>
      <c r="B70" s="117"/>
      <c r="C70" s="117"/>
      <c r="D70" s="117"/>
      <c r="E70" s="117"/>
    </row>
    <row r="71" spans="1:5">
      <c r="A71" s="117"/>
      <c r="B71" s="117"/>
      <c r="C71" s="117"/>
      <c r="D71" s="117"/>
      <c r="E71" s="117"/>
    </row>
    <row r="72" spans="1:5">
      <c r="A72" s="117"/>
      <c r="B72" s="117"/>
      <c r="C72" s="117"/>
      <c r="D72" s="117"/>
      <c r="E72" s="117"/>
    </row>
    <row r="73" spans="1:5">
      <c r="A73" s="117"/>
      <c r="B73" s="117"/>
      <c r="C73" s="117"/>
      <c r="D73" s="117"/>
      <c r="E73" s="117"/>
    </row>
    <row r="74" spans="1:5">
      <c r="A74" s="117"/>
      <c r="B74" s="117"/>
      <c r="C74" s="117"/>
      <c r="D74" s="117"/>
      <c r="E74" s="117"/>
    </row>
    <row r="75" spans="1:5">
      <c r="A75" s="117"/>
      <c r="B75" s="117"/>
      <c r="C75" s="117"/>
      <c r="D75" s="117"/>
      <c r="E75" s="117"/>
    </row>
    <row r="76" spans="1:5">
      <c r="A76" s="117"/>
      <c r="B76" s="117"/>
      <c r="C76" s="117"/>
      <c r="D76" s="117"/>
      <c r="E76" s="117"/>
    </row>
    <row r="77" spans="1:5">
      <c r="A77" s="117"/>
      <c r="B77" s="117"/>
      <c r="C77" s="117"/>
      <c r="D77" s="117"/>
      <c r="E77" s="117"/>
    </row>
    <row r="78" spans="1:5">
      <c r="A78" s="117"/>
      <c r="B78" s="117"/>
      <c r="C78" s="117"/>
      <c r="D78" s="117"/>
      <c r="E78" s="117"/>
    </row>
    <row r="79" spans="1:5">
      <c r="A79" s="117"/>
      <c r="B79" s="117"/>
      <c r="C79" s="117"/>
      <c r="D79" s="115" t="s">
        <v>132</v>
      </c>
      <c r="E79" s="117"/>
    </row>
    <row r="80" spans="1:5">
      <c r="A80" s="117"/>
      <c r="B80" s="117"/>
      <c r="C80" s="117"/>
      <c r="D80" s="117"/>
      <c r="E80" s="117"/>
    </row>
    <row r="81" spans="1:5">
      <c r="A81" s="117"/>
      <c r="B81" s="117"/>
      <c r="C81" s="117"/>
      <c r="D81" s="117"/>
      <c r="E81" s="117"/>
    </row>
    <row r="82" spans="1:5">
      <c r="A82" s="117"/>
      <c r="B82" s="117"/>
      <c r="C82" s="117"/>
      <c r="D82" s="117"/>
      <c r="E82" s="117"/>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dimension ref="B1:M46"/>
  <sheetViews>
    <sheetView tabSelected="1" topLeftCell="A19" workbookViewId="0">
      <selection activeCell="G34" sqref="G34"/>
    </sheetView>
  </sheetViews>
  <sheetFormatPr baseColWidth="10" defaultRowHeight="15"/>
  <cols>
    <col min="2" max="2" width="28.140625" customWidth="1"/>
    <col min="9" max="9" width="12.140625" bestFit="1" customWidth="1"/>
  </cols>
  <sheetData>
    <row r="1" spans="2:13">
      <c r="B1" s="59" t="s">
        <v>155</v>
      </c>
      <c r="C1" s="59"/>
    </row>
    <row r="2" spans="2:13" ht="409.5">
      <c r="B2" s="3" t="s">
        <v>156</v>
      </c>
      <c r="C2" s="3"/>
      <c r="D2" s="3"/>
      <c r="E2" s="3"/>
      <c r="F2" s="3"/>
      <c r="G2" s="3"/>
      <c r="H2" s="3"/>
      <c r="I2" s="3"/>
      <c r="J2" s="3"/>
      <c r="K2" s="3"/>
    </row>
    <row r="4" spans="2:13" ht="135.75" thickBot="1">
      <c r="B4" s="60" t="s">
        <v>157</v>
      </c>
      <c r="C4" s="60" t="s">
        <v>158</v>
      </c>
      <c r="D4" s="61" t="s">
        <v>159</v>
      </c>
      <c r="E4" s="62" t="s">
        <v>160</v>
      </c>
      <c r="F4" s="63" t="s">
        <v>161</v>
      </c>
      <c r="G4" s="63"/>
      <c r="H4" s="64" t="s">
        <v>162</v>
      </c>
      <c r="I4" s="64"/>
      <c r="J4" s="65" t="s">
        <v>163</v>
      </c>
      <c r="K4" s="65"/>
      <c r="L4" s="1"/>
      <c r="M4" s="66" t="s">
        <v>164</v>
      </c>
    </row>
    <row r="5" spans="2:13" ht="30.75" thickBot="1">
      <c r="B5" s="60"/>
      <c r="C5" s="60"/>
      <c r="D5" s="61"/>
      <c r="E5" s="62"/>
      <c r="F5" s="67" t="s">
        <v>165</v>
      </c>
      <c r="G5" s="68" t="s">
        <v>166</v>
      </c>
      <c r="H5" s="68" t="s">
        <v>165</v>
      </c>
      <c r="I5" s="69" t="s">
        <v>166</v>
      </c>
      <c r="J5" s="70" t="s">
        <v>165</v>
      </c>
      <c r="K5" s="71" t="s">
        <v>166</v>
      </c>
      <c r="L5" s="1"/>
      <c r="M5" s="72"/>
    </row>
    <row r="6" spans="2:13" ht="30">
      <c r="B6" s="73" t="s">
        <v>167</v>
      </c>
      <c r="C6" s="74" t="s">
        <v>168</v>
      </c>
      <c r="D6" s="75">
        <f t="shared" ref="D6:D19" si="0">E6+J6+K6</f>
        <v>7800</v>
      </c>
      <c r="E6" s="76">
        <v>4300</v>
      </c>
      <c r="F6" s="77">
        <v>2500</v>
      </c>
      <c r="G6" s="78"/>
      <c r="H6" s="78">
        <v>1000</v>
      </c>
      <c r="I6" s="79"/>
      <c r="J6" s="80">
        <f t="shared" ref="J6:K19" si="1">F6+H6</f>
        <v>3500</v>
      </c>
      <c r="K6" s="81">
        <f t="shared" si="1"/>
        <v>0</v>
      </c>
      <c r="L6" s="1"/>
      <c r="M6" s="82" t="str">
        <f t="shared" ref="M6:M20" si="2">IF(D6=(E6+F6+G6+H6+I6),"OK","ERROR")</f>
        <v>OK</v>
      </c>
    </row>
    <row r="7" spans="2:13" ht="30">
      <c r="B7" s="73" t="s">
        <v>169</v>
      </c>
      <c r="C7" s="74" t="s">
        <v>170</v>
      </c>
      <c r="D7" s="83">
        <f t="shared" si="0"/>
        <v>36500</v>
      </c>
      <c r="E7" s="84">
        <v>33000</v>
      </c>
      <c r="F7" s="85">
        <v>1500</v>
      </c>
      <c r="G7" s="86"/>
      <c r="H7" s="86">
        <v>2000</v>
      </c>
      <c r="I7" s="87"/>
      <c r="J7" s="88">
        <f t="shared" si="1"/>
        <v>3500</v>
      </c>
      <c r="K7" s="89">
        <f t="shared" si="1"/>
        <v>0</v>
      </c>
      <c r="L7" s="1"/>
      <c r="M7" s="82" t="str">
        <f t="shared" si="2"/>
        <v>OK</v>
      </c>
    </row>
    <row r="8" spans="2:13" s="117" customFormat="1" ht="30">
      <c r="B8" s="129" t="s">
        <v>199</v>
      </c>
      <c r="C8" s="124" t="s">
        <v>171</v>
      </c>
      <c r="D8" s="83">
        <f t="shared" si="0"/>
        <v>52000</v>
      </c>
      <c r="E8" s="111">
        <v>33000</v>
      </c>
      <c r="F8" s="112">
        <v>9000</v>
      </c>
      <c r="G8" s="113"/>
      <c r="H8" s="113">
        <v>10000</v>
      </c>
      <c r="I8" s="114"/>
      <c r="J8" s="88">
        <f t="shared" si="1"/>
        <v>19000</v>
      </c>
      <c r="K8" s="88">
        <f t="shared" si="1"/>
        <v>0</v>
      </c>
      <c r="L8" s="115"/>
      <c r="M8" s="116" t="str">
        <f t="shared" si="2"/>
        <v>OK</v>
      </c>
    </row>
    <row r="9" spans="2:13" ht="30">
      <c r="B9" s="73" t="s">
        <v>172</v>
      </c>
      <c r="C9" s="74" t="s">
        <v>173</v>
      </c>
      <c r="D9" s="83">
        <f>E9+J9+K9</f>
        <v>36250</v>
      </c>
      <c r="E9" s="84">
        <v>31250</v>
      </c>
      <c r="F9" s="85">
        <v>0</v>
      </c>
      <c r="G9" s="86"/>
      <c r="H9" s="86">
        <v>0</v>
      </c>
      <c r="I9" s="87">
        <v>5000</v>
      </c>
      <c r="J9" s="88">
        <f t="shared" si="1"/>
        <v>0</v>
      </c>
      <c r="K9" s="89">
        <f t="shared" si="1"/>
        <v>5000</v>
      </c>
      <c r="L9" s="1"/>
      <c r="M9" s="82" t="str">
        <f t="shared" si="2"/>
        <v>OK</v>
      </c>
    </row>
    <row r="10" spans="2:13">
      <c r="B10" s="73" t="s">
        <v>174</v>
      </c>
      <c r="C10" s="74" t="s">
        <v>175</v>
      </c>
      <c r="D10" s="83">
        <f t="shared" si="0"/>
        <v>2250</v>
      </c>
      <c r="E10" s="84">
        <v>0</v>
      </c>
      <c r="F10" s="85">
        <v>0</v>
      </c>
      <c r="G10" s="86"/>
      <c r="H10" s="86">
        <v>2250</v>
      </c>
      <c r="I10" s="87"/>
      <c r="J10" s="88">
        <f t="shared" si="1"/>
        <v>2250</v>
      </c>
      <c r="K10" s="89">
        <f t="shared" si="1"/>
        <v>0</v>
      </c>
      <c r="L10" s="1"/>
      <c r="M10" s="82" t="str">
        <f t="shared" si="2"/>
        <v>OK</v>
      </c>
    </row>
    <row r="11" spans="2:13" ht="45">
      <c r="B11" s="73" t="s">
        <v>176</v>
      </c>
      <c r="C11" s="74" t="s">
        <v>177</v>
      </c>
      <c r="D11" s="83">
        <f t="shared" si="0"/>
        <v>43200</v>
      </c>
      <c r="E11" s="84">
        <v>20000</v>
      </c>
      <c r="F11" s="85">
        <v>15000</v>
      </c>
      <c r="G11" s="86"/>
      <c r="H11" s="86">
        <v>8200</v>
      </c>
      <c r="I11" s="87"/>
      <c r="J11" s="88">
        <f t="shared" si="1"/>
        <v>23200</v>
      </c>
      <c r="K11" s="89">
        <f t="shared" si="1"/>
        <v>0</v>
      </c>
      <c r="L11" s="1"/>
      <c r="M11" s="82" t="str">
        <f t="shared" si="2"/>
        <v>OK</v>
      </c>
    </row>
    <row r="12" spans="2:13">
      <c r="B12" s="125" t="s">
        <v>200</v>
      </c>
      <c r="C12" s="74" t="s">
        <v>178</v>
      </c>
      <c r="D12" s="83">
        <f>E12+J12+K12</f>
        <v>145000</v>
      </c>
      <c r="E12" s="84">
        <v>60000</v>
      </c>
      <c r="F12" s="85">
        <v>55000</v>
      </c>
      <c r="G12" s="86"/>
      <c r="H12" s="86">
        <v>30000</v>
      </c>
      <c r="I12" s="87"/>
      <c r="J12" s="88">
        <f t="shared" si="1"/>
        <v>85000</v>
      </c>
      <c r="K12" s="89">
        <f t="shared" si="1"/>
        <v>0</v>
      </c>
      <c r="L12" s="1"/>
      <c r="M12" s="82" t="str">
        <f t="shared" si="2"/>
        <v>OK</v>
      </c>
    </row>
    <row r="13" spans="2:13">
      <c r="B13" s="73" t="s">
        <v>179</v>
      </c>
      <c r="C13" s="74" t="s">
        <v>180</v>
      </c>
      <c r="D13" s="83">
        <f t="shared" si="0"/>
        <v>8100</v>
      </c>
      <c r="E13" s="84">
        <v>3000</v>
      </c>
      <c r="F13" s="85">
        <v>3000</v>
      </c>
      <c r="G13" s="86"/>
      <c r="H13" s="86">
        <v>2100</v>
      </c>
      <c r="I13" s="87"/>
      <c r="J13" s="88">
        <f t="shared" si="1"/>
        <v>5100</v>
      </c>
      <c r="K13" s="89">
        <f t="shared" si="1"/>
        <v>0</v>
      </c>
      <c r="L13" s="1"/>
      <c r="M13" s="82" t="str">
        <f t="shared" si="2"/>
        <v>OK</v>
      </c>
    </row>
    <row r="14" spans="2:13" ht="30">
      <c r="B14" s="73" t="s">
        <v>181</v>
      </c>
      <c r="C14" s="74" t="s">
        <v>182</v>
      </c>
      <c r="D14" s="83">
        <f t="shared" si="0"/>
        <v>4000</v>
      </c>
      <c r="E14" s="84">
        <v>3000</v>
      </c>
      <c r="F14" s="85">
        <v>1000</v>
      </c>
      <c r="G14" s="86"/>
      <c r="H14" s="86">
        <v>0</v>
      </c>
      <c r="I14" s="87"/>
      <c r="J14" s="88">
        <f t="shared" si="1"/>
        <v>1000</v>
      </c>
      <c r="K14" s="89">
        <f t="shared" si="1"/>
        <v>0</v>
      </c>
      <c r="L14" s="1"/>
      <c r="M14" s="82" t="str">
        <f t="shared" si="2"/>
        <v>OK</v>
      </c>
    </row>
    <row r="15" spans="2:13" ht="30">
      <c r="B15" s="73" t="s">
        <v>183</v>
      </c>
      <c r="C15" s="74" t="s">
        <v>184</v>
      </c>
      <c r="D15" s="83">
        <f t="shared" si="0"/>
        <v>4000</v>
      </c>
      <c r="E15" s="84">
        <v>2000</v>
      </c>
      <c r="F15" s="85">
        <v>1000</v>
      </c>
      <c r="G15" s="86"/>
      <c r="H15" s="86">
        <v>1000</v>
      </c>
      <c r="I15" s="87"/>
      <c r="J15" s="88">
        <f t="shared" si="1"/>
        <v>2000</v>
      </c>
      <c r="K15" s="89">
        <f t="shared" si="1"/>
        <v>0</v>
      </c>
      <c r="L15" s="1"/>
      <c r="M15" s="82" t="str">
        <f t="shared" si="2"/>
        <v>OK</v>
      </c>
    </row>
    <row r="16" spans="2:13">
      <c r="B16" s="73" t="s">
        <v>185</v>
      </c>
      <c r="C16" s="74" t="s">
        <v>186</v>
      </c>
      <c r="D16" s="83">
        <f>E16+J16+K16</f>
        <v>8000</v>
      </c>
      <c r="E16" s="84">
        <v>4000</v>
      </c>
      <c r="F16" s="85">
        <v>1500</v>
      </c>
      <c r="G16" s="86"/>
      <c r="H16" s="86">
        <v>2500</v>
      </c>
      <c r="I16" s="87"/>
      <c r="J16" s="88">
        <f t="shared" si="1"/>
        <v>4000</v>
      </c>
      <c r="K16" s="89">
        <f t="shared" si="1"/>
        <v>0</v>
      </c>
      <c r="L16" s="1"/>
      <c r="M16" s="82" t="str">
        <f t="shared" si="2"/>
        <v>OK</v>
      </c>
    </row>
    <row r="17" spans="2:13" ht="30">
      <c r="B17" s="73" t="s">
        <v>187</v>
      </c>
      <c r="C17" s="74" t="s">
        <v>188</v>
      </c>
      <c r="D17" s="83">
        <f t="shared" si="0"/>
        <v>10000</v>
      </c>
      <c r="E17" s="84">
        <v>0</v>
      </c>
      <c r="F17" s="85">
        <v>5000</v>
      </c>
      <c r="G17" s="86"/>
      <c r="H17" s="86">
        <v>5000</v>
      </c>
      <c r="I17" s="87"/>
      <c r="J17" s="88">
        <f t="shared" si="1"/>
        <v>10000</v>
      </c>
      <c r="K17" s="89">
        <f t="shared" si="1"/>
        <v>0</v>
      </c>
      <c r="L17" s="1"/>
      <c r="M17" s="82" t="str">
        <f t="shared" si="2"/>
        <v>OK</v>
      </c>
    </row>
    <row r="18" spans="2:13" ht="45">
      <c r="B18" s="73" t="s">
        <v>189</v>
      </c>
      <c r="C18" s="74" t="s">
        <v>190</v>
      </c>
      <c r="D18" s="83">
        <f t="shared" si="0"/>
        <v>30000</v>
      </c>
      <c r="E18" s="84"/>
      <c r="F18" s="85"/>
      <c r="G18" s="86">
        <v>15000</v>
      </c>
      <c r="H18" s="86"/>
      <c r="I18" s="87">
        <v>15000</v>
      </c>
      <c r="J18" s="88">
        <f t="shared" si="1"/>
        <v>0</v>
      </c>
      <c r="K18" s="89">
        <f t="shared" si="1"/>
        <v>30000</v>
      </c>
      <c r="L18" s="1"/>
      <c r="M18" s="82" t="str">
        <f t="shared" si="2"/>
        <v>OK</v>
      </c>
    </row>
    <row r="19" spans="2:13" s="117" customFormat="1" ht="30.75" thickBot="1">
      <c r="B19" s="109" t="s">
        <v>191</v>
      </c>
      <c r="C19" s="110" t="s">
        <v>188</v>
      </c>
      <c r="D19" s="83">
        <f t="shared" si="0"/>
        <v>5000</v>
      </c>
      <c r="E19" s="111"/>
      <c r="F19" s="112">
        <v>5000</v>
      </c>
      <c r="G19" s="113"/>
      <c r="H19" s="113"/>
      <c r="I19" s="114"/>
      <c r="J19" s="88">
        <f t="shared" si="1"/>
        <v>5000</v>
      </c>
      <c r="K19" s="88">
        <f t="shared" si="1"/>
        <v>0</v>
      </c>
      <c r="L19" s="115"/>
      <c r="M19" s="116" t="str">
        <f t="shared" si="2"/>
        <v>OK</v>
      </c>
    </row>
    <row r="20" spans="2:13" ht="15.75" thickBot="1">
      <c r="B20" s="90" t="s">
        <v>192</v>
      </c>
      <c r="C20" s="90"/>
      <c r="D20" s="91">
        <f>SUM(D6:D19)</f>
        <v>392100</v>
      </c>
      <c r="E20" s="92">
        <f>ROUND(SUM(E6:E19),0)</f>
        <v>193550</v>
      </c>
      <c r="F20" s="93">
        <f t="shared" ref="E20:K20" si="3">ROUND(SUM(F6:F19),0)</f>
        <v>99500</v>
      </c>
      <c r="G20" s="94">
        <f t="shared" si="3"/>
        <v>15000</v>
      </c>
      <c r="H20" s="94">
        <f t="shared" si="3"/>
        <v>64050</v>
      </c>
      <c r="I20" s="95">
        <f t="shared" si="3"/>
        <v>20000</v>
      </c>
      <c r="J20" s="96">
        <f t="shared" si="3"/>
        <v>163550</v>
      </c>
      <c r="K20" s="97">
        <f t="shared" si="3"/>
        <v>35000</v>
      </c>
      <c r="L20" s="1"/>
      <c r="M20" s="82" t="str">
        <f t="shared" si="2"/>
        <v>OK</v>
      </c>
    </row>
    <row r="21" spans="2:13" ht="15.75" thickBot="1">
      <c r="B21" s="90" t="s">
        <v>193</v>
      </c>
      <c r="C21" s="90"/>
      <c r="D21" s="98">
        <v>1</v>
      </c>
      <c r="E21" s="99">
        <f>E20/$D$20</f>
        <v>0.49362407549094617</v>
      </c>
      <c r="F21" s="100">
        <f t="shared" ref="E21:K21" si="4">F20/$D$20</f>
        <v>0.25376179546034178</v>
      </c>
      <c r="G21" s="101">
        <f t="shared" si="4"/>
        <v>3.8255547054322873E-2</v>
      </c>
      <c r="H21" s="101">
        <f t="shared" si="4"/>
        <v>0.16335118592195869</v>
      </c>
      <c r="I21" s="102">
        <f t="shared" si="4"/>
        <v>5.1007396072430503E-2</v>
      </c>
      <c r="J21" s="103">
        <f t="shared" si="4"/>
        <v>0.41711298138230041</v>
      </c>
      <c r="K21" s="104">
        <f t="shared" si="4"/>
        <v>8.9262943126753383E-2</v>
      </c>
      <c r="L21" s="1"/>
      <c r="M21" s="72"/>
    </row>
    <row r="22" spans="2:13">
      <c r="B22" s="1"/>
      <c r="C22" s="1"/>
      <c r="D22" s="1"/>
      <c r="E22" s="1"/>
      <c r="F22" s="1"/>
      <c r="G22" s="1"/>
      <c r="H22" s="1"/>
      <c r="I22" s="1"/>
      <c r="J22" s="1"/>
      <c r="K22" s="1"/>
      <c r="L22" s="1"/>
      <c r="M22" s="1"/>
    </row>
    <row r="23" spans="2:13">
      <c r="B23" s="1"/>
      <c r="C23" s="1"/>
      <c r="D23" s="1"/>
      <c r="E23" s="1"/>
      <c r="F23" s="1"/>
      <c r="G23" s="1"/>
      <c r="H23" s="1"/>
      <c r="I23" s="1"/>
      <c r="J23" s="1"/>
      <c r="K23" s="1"/>
      <c r="L23" s="1"/>
      <c r="M23" s="1"/>
    </row>
    <row r="24" spans="2:13">
      <c r="B24" s="105" t="s">
        <v>194</v>
      </c>
      <c r="C24" s="105"/>
      <c r="D24" s="105"/>
      <c r="E24" s="105"/>
      <c r="F24" s="105"/>
      <c r="G24" s="105"/>
      <c r="H24" s="106"/>
      <c r="I24" s="106"/>
      <c r="J24" s="106"/>
      <c r="K24" s="106"/>
      <c r="L24" s="1"/>
      <c r="M24" s="1"/>
    </row>
    <row r="25" spans="2:13" ht="45">
      <c r="B25" s="107" t="s">
        <v>195</v>
      </c>
      <c r="C25" s="107"/>
      <c r="D25" s="107"/>
      <c r="E25" s="107"/>
      <c r="F25" s="107"/>
      <c r="G25" s="108" t="str">
        <f>IF(E20&gt;=100000,"OK","ERROR")</f>
        <v>OK</v>
      </c>
      <c r="H25" s="106"/>
      <c r="I25" s="106"/>
      <c r="J25" s="106"/>
      <c r="K25" s="106"/>
      <c r="L25" s="1"/>
      <c r="M25" s="1"/>
    </row>
    <row r="26" spans="2:13" ht="45">
      <c r="B26" s="107" t="s">
        <v>196</v>
      </c>
      <c r="C26" s="107"/>
      <c r="D26" s="107"/>
      <c r="E26" s="107"/>
      <c r="F26" s="107"/>
      <c r="G26" s="108" t="str">
        <f>IF(E20&lt;=250000,"OK","ERROR")</f>
        <v>OK</v>
      </c>
      <c r="H26" s="106"/>
      <c r="I26" s="106"/>
      <c r="J26" s="106"/>
      <c r="K26" s="106"/>
      <c r="L26" s="1"/>
      <c r="M26" s="1"/>
    </row>
    <row r="27" spans="2:13" ht="45">
      <c r="B27" s="107" t="s">
        <v>197</v>
      </c>
      <c r="C27" s="107"/>
      <c r="D27" s="107"/>
      <c r="E27" s="107"/>
      <c r="F27" s="107"/>
      <c r="G27" s="108" t="str">
        <f>IF(E20&lt;=(D20/2),"OK","ERROR")</f>
        <v>OK</v>
      </c>
      <c r="H27" s="106"/>
      <c r="I27" s="106"/>
      <c r="J27" s="106"/>
      <c r="K27" s="106"/>
      <c r="L27" s="1"/>
      <c r="M27" s="1"/>
    </row>
    <row r="28" spans="2:13" ht="60">
      <c r="B28" s="107" t="s">
        <v>198</v>
      </c>
      <c r="C28" s="107"/>
      <c r="D28" s="107"/>
      <c r="E28" s="107"/>
      <c r="F28" s="107"/>
      <c r="G28" s="108" t="str">
        <f>IF(K20&lt;=(E20*0.4),"OK","ERROR")</f>
        <v>OK</v>
      </c>
      <c r="H28" s="106"/>
      <c r="I28" s="106"/>
      <c r="J28" s="106"/>
      <c r="K28" s="106"/>
      <c r="L28" s="1"/>
      <c r="M28" s="1"/>
    </row>
    <row r="30" spans="2:13">
      <c r="H30" s="128"/>
      <c r="I30" s="123"/>
    </row>
    <row r="31" spans="2:13">
      <c r="B31" s="117"/>
      <c r="C31" s="117"/>
      <c r="D31" s="117"/>
      <c r="E31" s="117"/>
      <c r="F31" s="117"/>
      <c r="G31" s="118"/>
      <c r="H31" s="117"/>
      <c r="I31" s="115"/>
      <c r="J31" s="117"/>
      <c r="K31" s="117"/>
    </row>
    <row r="32" spans="2:13">
      <c r="B32" s="117"/>
      <c r="C32" s="117"/>
      <c r="D32" s="117"/>
      <c r="E32" s="117"/>
      <c r="F32" s="117"/>
      <c r="G32" s="115"/>
      <c r="H32" s="117"/>
      <c r="I32" s="115"/>
      <c r="J32" s="117"/>
      <c r="K32" s="117"/>
    </row>
    <row r="33" spans="2:11">
      <c r="B33" s="117"/>
      <c r="C33" s="117"/>
      <c r="D33" s="117"/>
      <c r="E33" s="117"/>
      <c r="F33" s="117"/>
      <c r="G33" s="115"/>
      <c r="H33" s="117"/>
      <c r="I33" s="115"/>
      <c r="J33" s="117"/>
      <c r="K33" s="117"/>
    </row>
    <row r="34" spans="2:11">
      <c r="B34" s="119"/>
      <c r="C34" s="117"/>
      <c r="D34" s="117"/>
      <c r="E34" s="117"/>
      <c r="F34" s="117"/>
      <c r="G34" s="115"/>
      <c r="H34" s="117"/>
      <c r="I34" s="115"/>
      <c r="J34" s="117"/>
      <c r="K34" s="117"/>
    </row>
    <row r="35" spans="2:11">
      <c r="B35" s="120"/>
      <c r="C35" s="117"/>
      <c r="D35" s="117"/>
      <c r="E35" s="117"/>
      <c r="F35" s="117"/>
      <c r="G35" s="115"/>
      <c r="H35" s="117"/>
      <c r="I35" s="115"/>
      <c r="J35" s="117"/>
      <c r="K35" s="117"/>
    </row>
    <row r="36" spans="2:11">
      <c r="B36" s="119"/>
      <c r="C36" s="117"/>
      <c r="D36" s="117"/>
      <c r="E36" s="117"/>
      <c r="F36" s="117"/>
      <c r="G36" s="115"/>
      <c r="H36" s="117"/>
      <c r="I36" s="115"/>
      <c r="J36" s="117"/>
      <c r="K36" s="117"/>
    </row>
    <row r="37" spans="2:11">
      <c r="B37" s="121"/>
      <c r="C37" s="117"/>
      <c r="D37" s="117"/>
      <c r="E37" s="117"/>
      <c r="F37" s="117"/>
      <c r="G37" s="115"/>
      <c r="H37" s="117"/>
      <c r="I37" s="115"/>
      <c r="J37" s="117"/>
      <c r="K37" s="117"/>
    </row>
    <row r="38" spans="2:11">
      <c r="B38" s="117"/>
      <c r="C38" s="117"/>
      <c r="D38" s="117"/>
      <c r="E38" s="117"/>
      <c r="F38" s="117"/>
      <c r="G38" s="115"/>
      <c r="H38" s="117"/>
      <c r="I38" s="115"/>
      <c r="J38" s="117"/>
      <c r="K38" s="117"/>
    </row>
    <row r="39" spans="2:11">
      <c r="B39" s="117"/>
      <c r="C39" s="117"/>
      <c r="D39" s="117"/>
      <c r="E39" s="117"/>
      <c r="F39" s="117"/>
      <c r="G39" s="115"/>
      <c r="H39" s="117"/>
      <c r="I39" s="115"/>
      <c r="J39" s="117"/>
      <c r="K39" s="117"/>
    </row>
    <row r="40" spans="2:11">
      <c r="B40" s="122"/>
      <c r="C40" s="117"/>
      <c r="D40" s="117"/>
      <c r="E40" s="117"/>
      <c r="F40" s="117"/>
      <c r="G40" s="115"/>
      <c r="H40" s="117"/>
      <c r="I40" s="115"/>
      <c r="J40" s="117"/>
      <c r="K40" s="117"/>
    </row>
    <row r="41" spans="2:11">
      <c r="B41" s="117"/>
      <c r="C41" s="117"/>
      <c r="D41" s="117"/>
      <c r="E41" s="117"/>
      <c r="F41" s="117"/>
      <c r="G41" s="117"/>
      <c r="H41" s="117"/>
      <c r="I41" s="117"/>
      <c r="J41" s="117"/>
      <c r="K41" s="117"/>
    </row>
    <row r="42" spans="2:11">
      <c r="B42" s="117"/>
      <c r="C42" s="117"/>
      <c r="D42" s="117"/>
      <c r="E42" s="117"/>
      <c r="F42" s="117"/>
      <c r="G42" s="117"/>
      <c r="H42" s="117"/>
      <c r="I42" s="117"/>
      <c r="J42" s="117"/>
      <c r="K42" s="117"/>
    </row>
    <row r="43" spans="2:11">
      <c r="B43" s="117"/>
      <c r="C43" s="117"/>
      <c r="D43" s="117"/>
      <c r="E43" s="117"/>
      <c r="F43" s="117"/>
      <c r="G43" s="117"/>
      <c r="H43" s="117"/>
      <c r="I43" s="117"/>
      <c r="J43" s="117"/>
      <c r="K43" s="117"/>
    </row>
    <row r="44" spans="2:11">
      <c r="B44" s="117"/>
      <c r="C44" s="117"/>
      <c r="D44" s="117"/>
      <c r="E44" s="117"/>
      <c r="F44" s="117"/>
      <c r="G44" s="117"/>
      <c r="H44" s="117"/>
      <c r="I44" s="117"/>
      <c r="J44" s="117"/>
      <c r="K44" s="117"/>
    </row>
    <row r="45" spans="2:11">
      <c r="B45" s="117"/>
      <c r="C45" s="117"/>
      <c r="D45" s="117"/>
      <c r="E45" s="117"/>
      <c r="F45" s="117"/>
      <c r="G45" s="117"/>
      <c r="H45" s="117"/>
      <c r="I45" s="117"/>
      <c r="J45" s="117"/>
      <c r="K45" s="117"/>
    </row>
    <row r="46" spans="2:11">
      <c r="B46" s="117"/>
      <c r="C46" s="117"/>
      <c r="D46" s="117"/>
      <c r="E46" s="117"/>
      <c r="F46" s="117"/>
      <c r="G46" s="117"/>
      <c r="H46" s="117"/>
      <c r="I46" s="117"/>
      <c r="J46" s="117"/>
      <c r="K46" s="1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LibreOffice/4.2.7.2$Linux_X86_64 LibreOffice_project/420m0$Build-2</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DATOS GENERALES</vt:lpstr>
      <vt:lpstr>DESCRIPCION INICIATIVA</vt:lpstr>
      <vt:lpstr>FINANCIAMIENTO PROYECTO</vt:lpstr>
      <vt:lpstr>'DATOS GENERALES'!Área_de_impresión</vt:lpstr>
      <vt:lpstr>'DESCRIPCION INICIATIVA'!Área_de_impresión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 </cp:lastModifiedBy>
  <cp:revision>0</cp:revision>
  <cp:lastPrinted>2015-01-29T17:21:10Z</cp:lastPrinted>
  <dcterms:created xsi:type="dcterms:W3CDTF">2012-07-06T03:08:38Z</dcterms:created>
  <dcterms:modified xsi:type="dcterms:W3CDTF">2015-01-29T19:20:35Z</dcterms:modified>
  <dc:language>es-CO</dc:language>
</cp:coreProperties>
</file>