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9200" windowHeight="8235"/>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25725"/>
</workbook>
</file>

<file path=xl/calcChain.xml><?xml version="1.0" encoding="utf-8"?>
<calcChain xmlns="http://schemas.openxmlformats.org/spreadsheetml/2006/main">
  <c r="I20" i="8"/>
  <c r="H20"/>
  <c r="G20"/>
  <c r="F20"/>
  <c r="E20"/>
  <c r="G26" s="1"/>
  <c r="K19"/>
  <c r="J19"/>
  <c r="K18"/>
  <c r="J18"/>
  <c r="K17"/>
  <c r="J17"/>
  <c r="K16"/>
  <c r="J16"/>
  <c r="K15"/>
  <c r="J15"/>
  <c r="K14"/>
  <c r="J14"/>
  <c r="K13"/>
  <c r="J13"/>
  <c r="K12"/>
  <c r="J12"/>
  <c r="K11"/>
  <c r="J11"/>
  <c r="K10"/>
  <c r="J10"/>
  <c r="K9"/>
  <c r="J9"/>
  <c r="K8"/>
  <c r="J8"/>
  <c r="K6"/>
  <c r="J6"/>
  <c r="K7"/>
  <c r="J7"/>
  <c r="D6" l="1"/>
  <c r="M6" s="1"/>
  <c r="D9"/>
  <c r="M9" s="1"/>
  <c r="D11"/>
  <c r="M11" s="1"/>
  <c r="D15"/>
  <c r="M15" s="1"/>
  <c r="D17"/>
  <c r="M17" s="1"/>
  <c r="D19"/>
  <c r="M19" s="1"/>
  <c r="D13"/>
  <c r="M13" s="1"/>
  <c r="D8"/>
  <c r="M8" s="1"/>
  <c r="D10"/>
  <c r="M10" s="1"/>
  <c r="D14"/>
  <c r="M14" s="1"/>
  <c r="D18"/>
  <c r="M18" s="1"/>
  <c r="D12"/>
  <c r="M12" s="1"/>
  <c r="F10" i="1"/>
  <c r="J20" i="8"/>
  <c r="K20"/>
  <c r="G28" s="1"/>
  <c r="D16"/>
  <c r="M16" s="1"/>
  <c r="D7"/>
  <c r="M7" s="1"/>
  <c r="G25"/>
  <c r="F11" i="1" l="1"/>
  <c r="D20" i="8"/>
  <c r="F9" i="1" s="1"/>
  <c r="F21" i="8" l="1"/>
  <c r="K21"/>
  <c r="M20"/>
  <c r="J21"/>
  <c r="G27"/>
  <c r="E21"/>
  <c r="I21"/>
  <c r="G21"/>
  <c r="H21"/>
  <c r="B4" i="7"/>
  <c r="D4"/>
</calcChain>
</file>

<file path=xl/sharedStrings.xml><?xml version="1.0" encoding="utf-8"?>
<sst xmlns="http://schemas.openxmlformats.org/spreadsheetml/2006/main" count="290" uniqueCount="182">
  <si>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</si>
  <si>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</si>
  <si>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</si>
  <si>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</si>
  <si>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</si>
  <si>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</si>
  <si>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</si>
  <si>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</si>
  <si>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</si>
  <si>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</si>
  <si>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</si>
  <si>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</si>
  <si>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</si>
  <si>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</si>
  <si>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</si>
  <si>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</si>
  <si>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</si>
  <si>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</si>
  <si>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</si>
  <si>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</si>
  <si>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</si>
  <si>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</si>
  <si>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</si>
  <si>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</si>
  <si>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</si>
  <si>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</si>
  <si>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</si>
  <si>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</si>
  <si>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</si>
  <si>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</si>
  <si>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</si>
  <si>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</si>
  <si>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</si>
  <si>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</si>
  <si>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</si>
  <si>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</si>
  <si>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</si>
  <si>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</si>
  <si>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</si>
  <si>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</si>
  <si>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</si>
  <si>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</si>
  <si>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</si>
  <si>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</si>
  <si>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</si>
  <si>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</si>
  <si>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</si>
  <si>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</si>
  <si>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</si>
  <si>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</si>
  <si>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</si>
  <si>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</si>
  <si>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</si>
  <si>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</si>
  <si>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</si>
  <si>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</si>
  <si>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</si>
  <si>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</si>
  <si>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</si>
  <si>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</si>
  <si>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</si>
  <si>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</si>
  <si>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</si>
  <si>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</si>
  <si>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</si>
  <si>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</si>
  <si>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</si>
  <si>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</si>
  <si>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</si>
  <si>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</si>
  <si>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</si>
  <si>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</si>
  <si>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</si>
  <si>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</si>
  <si>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</si>
  <si>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</si>
  <si>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</si>
  <si>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</si>
  <si>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</si>
  <si>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</si>
  <si>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</si>
  <si>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</si>
  <si>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</si>
  <si>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</si>
  <si>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</si>
  <si>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</si>
  <si>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</si>
  <si>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</si>
  <si>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</si>
  <si>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</si>
  <si>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</si>
  <si>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</si>
  <si>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</si>
  <si>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</si>
  <si>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</si>
  <si>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</si>
  <si>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</si>
  <si>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</si>
  <si>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</si>
  <si>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</si>
  <si>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</si>
  <si>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</si>
  <si>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</si>
  <si>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</si>
  <si>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</si>
  <si>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</si>
  <si>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</si>
  <si>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</si>
  <si>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CONAGOPARE</t>
  </si>
  <si>
    <t>15 meses</t>
  </si>
  <si>
    <t>ECUADOR</t>
  </si>
  <si>
    <t>INDIVIDUAL</t>
  </si>
  <si>
    <t>La propuesta esta en conformidad con las leyes y regulaciones locales, regionales y nacionales</t>
  </si>
  <si>
    <t>CONSEJO NACIONAL DE GOBIERNOS PARROQUIALES RURALES DEL ECUADOR</t>
  </si>
  <si>
    <t>www.conagopare.gob.ec</t>
  </si>
  <si>
    <t>X</t>
  </si>
  <si>
    <t>El Biogas como fuente alterna de energía rural</t>
  </si>
  <si>
    <t>El desarrollo de sistemas sostenibles de producción y uso de biogás en una planta de hielo en escarcha para la conservación de peces y mariscos, a traves del aprovechamiento de los residuos sólidos  producidos en las parroquias rurales del cantón San Lorenzo. El biogas como fuente de energia para la producción de hielo en escarcha proveerá de la suficiente cantidad de hielo para la conservación de productos de mar, manteniendo la calidad del producto al momento de su venta, el fortaleciendo la asociatividad y mejorando las condiciones de saneamiento de las parroquias involucradas.</t>
  </si>
  <si>
    <t>Los beneficiarios directos de la cadena de valor de la planta de hielo en escarcha son los pescadores artesanales de las parroquias rurales del cantón San Lorenzo , quienes poseían un muy bajo poder negociador frente a los intermediarios. Prácticamente, los pescadores estaban forzados a vender la pesca al desembarque a precios variables para no correr el riesgo de perderla. Con la implementación de estas fuentes de enregia más economicas, se disminuira costos asociados al consumo de energia eléctica y sistemas de gas convencional estableciendo una cadena de frío eficiente entre la captura, la venta y la distribución del pescado, mejorando los ingresos economicos de las familias del cantòn.</t>
  </si>
  <si>
    <t>Transformar residuos orgánicos en gases y, a la vez, reducir las emisiones a la atmósfera con el propósito de obtención de energía, permitiendo bienestar económico, desarrollo social y cultura ambiental. La crisis climática y ambiental de nuestro planeta se debe, entre otros, al uso indiscriminado de combustibles fósiles que son la base de la generación de energías no renovables, a la incesante deforestación y drástica pérdida de la diversidad de especies de plantas y animales, que consecuentemente ocasionan una serie de problemas que de una o de otra manera se expresan en el calentamiento global y el cambio climático, que actualmente se vuelve cada vez más crítico a nivel del planeta. Ademàs hay que considerar que la calidad de vida de las comunidades mejora, primeramente por cuestión de salud. La producción y uso de fertilizante natural añade el valor agregado de ecológico a los productos, permitiendo aumentar los ingresos y aumentando la producción, lo que repercute directamente en los ingresos obtenidos por las familias. También el biól puede ser vendido por los campesinos como fertilizante orgánico generando otra forma de ingreso. Ademàs se creara una asociación local que se encargará de la recolección y clasificación de los desechos solidos en las parroquias rurales los mismos que seran los responsables del abastecimiento de materia prima para la generación del biogas.  El biogas producido se utilizará para la generación de energia para la planta productora de hielo sin escarcha para la conservación de peces y mariscos. El mejoramiento en la cadena de congelamiento de los peces y mariscos permitira comercializar a nivel local y nacional lo que permitirá generar ingresos para los asociados productores de biogas y pescadores artesanales.</t>
  </si>
  <si>
    <t>Los socios de la planta desistan a implementar el proyecto</t>
  </si>
  <si>
    <t xml:space="preserve">El desarrollo de sistemas sostenibles de producción y uso de biogás en una planta de hielo en escarcha para la conservación de peces y mariscos, a traves del aprovechamiento de los residuos sólidos  producidos en las parroquias rurales del cantón San Lorenzo. </t>
  </si>
  <si>
    <t>Mercado local y nacional para cubrir la demanda de mariscos y pescado  en el sector rural</t>
  </si>
  <si>
    <t>Incorporar materia orgánica productos de la ganaderia considerando que el cantón San Lorenzo cuenta con este tipo de material</t>
  </si>
  <si>
    <t>Insuficiente cantidad de residuos sólidos</t>
  </si>
  <si>
    <t xml:space="preserve">Resistencia a la asociatividad e involucramiento </t>
  </si>
  <si>
    <t>Gonzalo Roberto</t>
  </si>
  <si>
    <t>Fuentes Borja</t>
  </si>
  <si>
    <t>Ingeniero Forestal</t>
  </si>
  <si>
    <t xml:space="preserve">Av. Colón 9 - 53 y 6 de diciembre </t>
  </si>
  <si>
    <t>Quito</t>
  </si>
  <si>
    <t>Ecuador</t>
  </si>
  <si>
    <t>robertoajupruchotmail.com</t>
  </si>
  <si>
    <t>Administrador del proyecto</t>
  </si>
  <si>
    <t>6 años</t>
  </si>
  <si>
    <t>BOLIVAR ABDÓN</t>
  </si>
  <si>
    <t>ARMIJOS VELASCO</t>
  </si>
  <si>
    <t>100250642-4</t>
  </si>
  <si>
    <t>Cantón</t>
  </si>
  <si>
    <t>bolivar.armijos@conagopare.gob.ec</t>
  </si>
  <si>
    <t>NO</t>
  </si>
  <si>
    <t xml:space="preserve">Se beneficiaràn los pescadores artesanales correspondientes a 1250 personas, 50 mujeres recicladoras (papel y plastico), 42.500 habitantes del cantón San Lorenzo que representan el 34,7% de la población total de la provincia de Esmeraldas, en donde 23.290 habitan en el sector urbano y 19.210 en el sectoro rural, de los cuales 20952 son mujeres y 21548 son hombres. La población económicamente activa del canton es 22.823 y representa el 8,7% de la PEA de la provincia de Esmeraldas.
</t>
  </si>
  <si>
    <t xml:space="preserve">La Corporación para la Investigación Energética, CIE a través del programa Sistemas de procesamiento de desechos orgánicos (biodigestores), ha implementado varios sistemas para el procesamiento de biomasa, uno de ellos son los biodigestores que procesan los desechos orgánicos animales o vegetales. De este proceso se obtiene biogás y bioabono. Implementado biodigestores en la Provincia de Bolívar y en la Parroquia de Nono en convenio con la ONUDI y el BID. Este proyecto piloto estratégico de bioenergía en parroquias rurales justifica la viabilidad, rentabilidad de la producciòn del biogas a nivel familiar, siendo este proyecto en nuestra propuesta la base para la generaciòn de modelos de producción agropecuarios, ambientales, energéticos y económicos. </t>
  </si>
  <si>
    <t>http://www.energia.org.ec/docs/resultados_proyecto_biodigestores.pdf</t>
  </si>
  <si>
    <t xml:space="preserve">Este tipo de plantas de hielo en escarcha se encuentran en el límite de la rentabilidad, por lo que para el éxito de este proyecto se deben de considerar puntos como: para el aseguramiento de los ingresos deben fijarse acuerdos de antemano asegurando la entrada de materia prima, se debe de fijar un canon de tratamiento y asegurar la venta del compost. Así mismo, la subida en la prima por producción de gas y electricidad factores quer permitirán mejorar los ingresos económicos de la planta y del pescador artesanal y su familia. Otro ingreso se generara a partir del reciclaje y comercialización de papel y plástico el mismo que será comercializado directamente con las empresas e industrias recicladoras y del fertilizante producto del proceso de elaboración de biogas. 
La principal fuente de motivación de la propuesta va a ser la socialización de estrategias de reciclaje, producción de gas y bioabono. Nuestro principal medio de mercadeo son los pescadores artesanales quienes se beneficiaran de la planta de producción de hielo  en escarcha, lugar donde los pescadores artesanales podrán asegurar la calidad de sus productos y mantener el precio del producto. A través de la asociación de pescadores artesanales del cantón San Lorenzo se establecerán estrategias de mercadeo y fijación de precio de los productos, en base al peso de los productos a congelar. Considerando una cuota fija a definir entre los socios para el mantenimiento y funcionamiento en la producción de la energía alternativa. Esta propuesta además de garantizar la producción de mariscos y peces, permitirá a los pescadores artesanales ser competitivos en el mercado, siendo esta la principal motivación para la asociatividad y la sostenibilidad de la propuesta. Cabe indicar que a esta propuesta se suma la incorporaciòn de la mujer en empresas recicladoras que permitan mejorar los ingresos de las familias, ademas del bioabono que serà incorporado en las fincas locales y comercializado dentro del cantòn.
</t>
  </si>
  <si>
    <r>
      <t>El modelo es replicable ya que la producció</t>
    </r>
    <r>
      <rPr>
        <sz val="11"/>
        <rFont val="Calibri"/>
        <family val="2"/>
        <scheme val="minor"/>
      </rPr>
      <t xml:space="preserve">n de biogas a partir de residuos solidos de origen orgánico se convierte en una alternativa viable para el manejo de residuos y dismunur el daño ambiental que estos producen cuando son depositados en un relleno sanitario o botadero a cielo abierto. De igual forma la pertinencia de la planta de hielo en escarcha en el sector rural garantizara la disponibilidad de los productos en un buen estado para su consumo, haciendo que esta propuesta sea replicada en varios sectores a nivel nacional. Cabe considerar que est propuesta tiene un gran potencial de crecimiento debido a que se va a obtener una fuente de energía económica que permita disminuir costos asociados al
consumo de la energía eléctrica o sistemas de gas convencionales.
Actualmente en la planta se cuenta con 250 pescadores artesanales, quienes son socios de la planta de producción de hielo en escarcha, admas a esta planta se vincula la asociación de mujeres recicladoras que permitirá generar un ingreso adicional a las familias de los pescadores, asi como la venta del bioabono en el mercado local y nacional. Es importante considerar que este grupo de beneficiarios se encuentran dentro del grupo de personas con un alto porcentaje de pobreza por NBI . esta primera iniciativa busca expandirse a nivel provincial, involucrando a otras parroquias rurales de la provincia de Esmeraldas.
Esta iniciativa busca a futuro captar un 50% más de socios, a través de la asociatividad y el mejoramiento de la producción. Siendo este un proyecto piloto a ser replicado en el resto de parroquias rurales de la provincia de Esmeraldas.
</t>
    </r>
  </si>
  <si>
    <t xml:space="preserve">Esta propuesta de cierta manera  se contribuiría a resolver el problema de la degradación medioambiental que supone  el manejo inadecuado de los residuos sólidos, mitigando las emisiones de gases de efecto invernadero y a reducir la contaminación del aire, agua y suelo y se potencia la producción de biocombustibles, como elemento medular para la articulación de estrategias País, tributando al eje central de la política y cultura medioambiental, promovida por el estado para la conservación del ecosistema nacional.La propuesta es sostenible a nivel climático ya que contribuye con la producción limpia como el biogas que será utilizado para el funcionamiento de la planta de producción de hielo en escarcha.Considerando el impacto ambiental que ocasiona el mal manejo de los residuos sólidos en las parroquias rurales debido al deficiente sistema de recolección implementado por los municipios, el gran valor energético que contemplan estos residuos y alineándonos como gobiernos locales a las políticas de conservación y preservación de los recursos naturales. </t>
  </si>
  <si>
    <t>La propuesta contribuira al desarrollo local de los habitantes del sector rural, generara trabajo digno ya que se creara la asociación de recolectores y clasificadores de desechos solidos para generación de biogas y permitira la distribución equitativa de los beneficios obtenidos.Este proyecto pretende servir de modelo como nicho de negocio y como elemento de importancia nacional, pues se alinea a la matriz energética nacional, mediante el uso del biogás para la industria, para suplir a plantas eléctricas, sustituyendo gran parte a los combustibles de origen fosil, economizando gran cantidad de divisas en dólares destinadas a la compra e importación de los derivados del petróleo. La propuesta responde a las necesidades de los habitantes de los sectores rurales debido a que brinda la posibilidad energía más limpia y amigable con el ambiente, la misma que estar al alcance de los habitantes del sector rural. La inversión requerida para este proyecto es recuperada en muy poco tiempo, con una tasa de retorno positiva. El proyecto está dirigido a beneficiar a los miembros de la comunidad en general, donde estará garantizada con equidad en todos los aspectos, la participación de mujeres, hombres, niñas y niños que conforman la comunidad donde se desarrollara el proyecto.</t>
  </si>
  <si>
    <t>Consultoria asesoria y similares (Consultoria)</t>
  </si>
  <si>
    <t>Campañas de promoción del proyecto</t>
  </si>
  <si>
    <t>Servicios de publicidad y difusión</t>
  </si>
  <si>
    <t>Imlemetación del sistema de recolección de desechos</t>
  </si>
  <si>
    <t>Consultoria, asesoria y servicios (honorarios)</t>
  </si>
  <si>
    <t>Plan de capacitación</t>
  </si>
  <si>
    <t>Alimentación/Alquiler</t>
  </si>
  <si>
    <t>Personal</t>
  </si>
  <si>
    <t>Consultoria asesoria y similares (Honorarios)</t>
  </si>
  <si>
    <t>Insumos/Equipos</t>
  </si>
  <si>
    <t>Material de oficina</t>
  </si>
  <si>
    <t>Viajes</t>
  </si>
  <si>
    <t>Telefonia</t>
  </si>
  <si>
    <t>Mano de obra</t>
  </si>
  <si>
    <t xml:space="preserve">Conformación de asociacion de recicladores </t>
  </si>
  <si>
    <t>Consultoria, asesoria y servicios</t>
  </si>
  <si>
    <t>Otros gastos</t>
  </si>
  <si>
    <t>Costos por garantias y bancarias</t>
  </si>
  <si>
    <t xml:space="preserve">Construcción e Impementación de la planta de biogas </t>
  </si>
  <si>
    <t xml:space="preserve">
Esta propuesta propicia el desarrollo de la tecnología de generación de energía alternativa (biogas), considerando las condiciones técnicas, financieras y económicas de las parroquias rurales del cantón San Lorenzo. El objetivo de esta propuesta es dar solución a los problemas que tiene el cantón para manejar sus residuos sólidos generando una energía alternativa que permita fortalecer la planta de producción de hielo en escarcha.
La generación de energía renovable a partir de la descomposición de los residuos sólidos no ha sido considerada por otras instituciones en el sector, actualmente solo se trabaja en la recolección por parte de la municipalidad del cantón.
La provisión de biogas como fuente de energía de la planta de producción de hielo en escarcha  garantizará la calidad del producto a través del almacenamiento en frio lo que permitirá que los pescadores puedan comercializar su producto en buen estado, permitiéndoles comercializar sus productos al precio justo.
</t>
  </si>
  <si>
    <t xml:space="preserve">La propuesta busca dar solución al problema ambiental ocasionado por los residuos sólidos en el cantón, generando a partir de estos una energía alternativa amigable con el ambiente. Actualmente los residuos son recolectados y depositados en un botadero a cielo abierto sin ningún manejo. La generación de energías alternativas aprovechando la biomasa se alinea con las políticas del Ministerio de Electricidad y Energía Renovable y de El Instituto Nacional de Eficiencia Energética y Energías Renovables (INER), en la búsqueda de generación de Energías Renovables No Convencionales hacia el uso de la biomasa residual con fines energéticos. La propuesta apoyara a los pescadores artesanales del cantón San Lorenzo fortaleciendo su asociatividad para brindar un producto en buen estado y calidad, alineándose a las políticas del Ministerio de Industrias y competitividad, en las líneas de Desarrollo Integral de Cadenas Agroindustriales y de Fortalecimiento de la Cadena de Valor de Cárnicos. </t>
  </si>
  <si>
    <t xml:space="preserve">https://www.energia.gob.ec/wp-content/uploads/downloads/2014/09/PLAN-ESTRAT%C3%89GICO-2.pdf
http://www.iner.gob.ec/wp-content/uploads/downloads/2014/12/BIOMASA_DOSSIER.pdf;
https://www.industrias.gob.ec/
</t>
  </si>
  <si>
    <t xml:space="preserve">El financiamiento de la iniciativa estará a cargo del programa AEA en un 50% y el restante 50% será contra parte del Consejo Nacional de Gobiernos Parroquiales Rurales del Ecuador CONAGOPARE, los mismos que servirán para la implementación a corto plazo del biodigestor que procesara los desechos sólidos para producir biogas que servirá como fuente de energía para la planta de producción de hielo en escarcha para la conservación de peces y mariscos obtenidos por la asociación de pescadores artesanales de San Lorenzo.
Los ingresos que generará la iniciativa serán para los pescadores artesanales quienes generaran ingresos a partir de la comercialización de sus productos del mar almacenados en la planta de hielo en escarcha, quienes al ser socios de la planta capitalizan sus aportaciones en la planta y su origen.
De igual manera la asociación de productores de biogas recibirá sus ingresos por el aprovisionamiento de energía a la planta de hielo, además recibirán ingresos por la comercialización de bioabono y el reciclaje de material como papel y plástico.
Cabe indicar que una fuente importante de ingreso que dará sostenibilidad a la propuesta y a la planta de producción de hielo en escarcha es las aportaciones de los socios acompañado por profesionales con la experticia en planes de negocio y producción de energías alternativas.
El proyecto contempla un estudio de factibilidad, un ingreso extra por la asociación de recicladores, la venta del bioabono. Esta propuesta contempla un monto de inversión de 250000 USA.
</t>
  </si>
  <si>
    <t>El CONAGOPARE ha venido participando en iniciativas de caracter ambiental, social y productivo como: calidad ambiental, cuencas hidrograficas y otras</t>
  </si>
  <si>
    <t>Diseño del bidigestor</t>
  </si>
  <si>
    <t>Adminstrador de proyectos con la Union Eurepea, FAN Bolivia, en temas de fortalecimiento local, calidad ambiental, cuencas hidrograficas</t>
  </si>
  <si>
    <t>13 años</t>
  </si>
  <si>
    <t xml:space="preserve">
Esta pequeña iniciativa busca proveer de la suficiente cantidad de hielo para la conservación de productos de mar, elevando la calidad del producto al momento de su venta. Hasta hace poco la demanda de hielo de los pescadores artesanales en el cantón de San Lorenzo superó la producción diaria del mismo. Debido a esta baja capacidad de conservación adecuada en frío, los pequeños pescadores artesanales poseían un muy bajo poder negociador. Además cabe indicar que nuestro grupo meta son los pescadores artesanales, población considerada pobres (NBI). Además que permitirá fortalecer el nucleo familiar debido a que a la actividad de la pesca artesanal se vincula la participación de las mujeres y niños se encargan de la recolección de conchas y cangrejos para su comercialización en el mercado local.
Con la implementación del proyecto incrementará los ingresos económicos del pescador artesanal y de su familia mejorando sus condiciones de vida. “Este hielo de buena calidad va a preservar los productos, obtener un mejor precio” y Eso también puede mejorar la autonomía de los pescadores”. Sin embargo el proyecto no solo propone la generación del biogás sino también la producción de bioabono y el reciclaje de material como papel y plástico, generando un ingreso adicional para la población local por la comercialización de los mismos.
</t>
  </si>
  <si>
    <t>Av. Colón E9-58 y Av. 6 de Diciembre</t>
  </si>
  <si>
    <t>29 octubre 2004/15 de Agosto de 2011</t>
  </si>
  <si>
    <t>(593) 02- 2 508 111 ext 115</t>
  </si>
  <si>
    <t>Esta propuesta propiciar el desarrollo de la tecnología de generación de energia alternativa (biogas), considerando las condiciones técnicas, financieras y económicas de las parroquias rurales del cantòn San Lorenzo. El objetivo de esta propuesta es fortalecer la planta de producciòn de hielo en escarcha  que tenga la capacidad de aumentar la producciòn y disminuir los costos de producciòn. Esta propuesta de energía renovable, de uso eficiente y de generación distribuida que fomenta el desarrollo rural y la valorización de los residuos, permitiendo el abastecimiento de energía para la planta de producciòn de hielo, siendo ideal para los pescadores del cantòn San Lorenzo. Cabe indicar que esta fuente de energia alterna tambien va a suplir el funcionamiento de la planta de producción de hielo en periodos de perdida de energia convencional, frecuentes en el cantón San Lorenzo.</t>
  </si>
  <si>
    <t>Socializar de proyectos en marcha a nivel nacional e internacional sobre aprovechamiento de energias renovables</t>
  </si>
  <si>
    <t>Un plan de capacitación en el manejo de residuos sólidos y las ventajas económicas, sociales y ambientales</t>
  </si>
</sst>
</file>

<file path=xl/styles.xml><?xml version="1.0" encoding="utf-8"?>
<styleSheet xmlns="http://schemas.openxmlformats.org/spreadsheetml/2006/main">
  <numFmts count="3">
    <numFmt numFmtId="164" formatCode="General_)"/>
    <numFmt numFmtId="165" formatCode="[$$-409]#,##0"/>
    <numFmt numFmtId="166" formatCode="[$$-409]#,##0_ ;[Red]\-[$$-409]#,##0\ "/>
  </numFmts>
  <fonts count="22">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0">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29" xfId="0" applyNumberFormat="1" applyFont="1" applyFill="1" applyBorder="1" applyAlignment="1" applyProtection="1">
      <alignment horizontal="center" vertical="center" wrapText="1"/>
    </xf>
    <xf numFmtId="165" fontId="6" fillId="7" borderId="27" xfId="0" applyNumberFormat="1" applyFont="1" applyFill="1" applyBorder="1" applyAlignment="1" applyProtection="1">
      <alignment horizontal="center" vertical="center" wrapText="1"/>
    </xf>
    <xf numFmtId="165" fontId="6" fillId="7" borderId="37" xfId="0" applyNumberFormat="1" applyFont="1" applyFill="1" applyBorder="1" applyAlignment="1" applyProtection="1">
      <alignment horizontal="center" vertical="center" wrapText="1"/>
    </xf>
    <xf numFmtId="165" fontId="6" fillId="7" borderId="24"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1" xfId="0" applyNumberFormat="1" applyFont="1" applyBorder="1" applyAlignment="1" applyProtection="1">
      <alignment horizontal="center" vertical="center" wrapText="1"/>
      <protection locked="0"/>
    </xf>
    <xf numFmtId="165" fontId="7" fillId="0" borderId="21"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39" xfId="0" applyFill="1" applyBorder="1" applyAlignment="1" applyProtection="1">
      <alignment vertical="center" wrapText="1"/>
    </xf>
    <xf numFmtId="0" fontId="0" fillId="2" borderId="40" xfId="0" applyFill="1" applyBorder="1" applyProtection="1">
      <protection locked="0"/>
    </xf>
    <xf numFmtId="0" fontId="0" fillId="2" borderId="41" xfId="0" applyFill="1" applyBorder="1" applyProtection="1">
      <protection locked="0"/>
    </xf>
    <xf numFmtId="0" fontId="2" fillId="3" borderId="26" xfId="0" applyFont="1" applyFill="1" applyBorder="1" applyAlignment="1" applyProtection="1">
      <alignment vertical="center" wrapText="1"/>
    </xf>
    <xf numFmtId="0" fontId="0" fillId="0" borderId="28" xfId="0" applyFont="1" applyBorder="1" applyAlignment="1" applyProtection="1">
      <alignment vertical="center" wrapText="1"/>
      <protection locked="0"/>
    </xf>
    <xf numFmtId="9" fontId="6" fillId="7" borderId="23"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1"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5" xfId="0" applyFont="1" applyFill="1" applyBorder="1" applyAlignment="1" applyProtection="1">
      <alignment horizontal="left" vertical="center" wrapText="1"/>
      <protection locked="0"/>
    </xf>
    <xf numFmtId="0" fontId="7" fillId="0" borderId="33"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13" fillId="0" borderId="28" xfId="3" applyBorder="1" applyAlignment="1" applyProtection="1">
      <alignment vertical="center" wrapText="1"/>
      <protection locked="0"/>
    </xf>
    <xf numFmtId="0" fontId="0" fillId="0" borderId="1" xfId="0" applyFont="1"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0" fillId="0" borderId="28" xfId="0" applyBorder="1" applyAlignment="1" applyProtection="1">
      <alignment vertical="center" wrapText="1"/>
      <protection locked="0"/>
    </xf>
    <xf numFmtId="0" fontId="0" fillId="2" borderId="18" xfId="0" applyFill="1" applyBorder="1" applyAlignment="1" applyProtection="1">
      <alignment horizontal="left" vertical="center" wrapText="1"/>
      <protection locked="0"/>
    </xf>
    <xf numFmtId="0" fontId="0" fillId="2" borderId="21"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0"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13" fillId="2" borderId="1" xfId="3"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12" fontId="0" fillId="2" borderId="1" xfId="0" applyNumberFormat="1" applyFill="1" applyBorder="1" applyAlignment="1" applyProtection="1">
      <alignment horizontal="left" vertical="center" wrapText="1"/>
      <protection locked="0"/>
    </xf>
    <xf numFmtId="12" fontId="0" fillId="2" borderId="6" xfId="0" applyNumberFormat="1"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5" xfId="0" applyFont="1" applyFill="1" applyBorder="1" applyAlignment="1" applyProtection="1">
      <alignment horizontal="left" vertical="center" wrapText="1"/>
    </xf>
    <xf numFmtId="0" fontId="2" fillId="6" borderId="22" xfId="0" applyFont="1" applyFill="1" applyBorder="1" applyAlignment="1" applyProtection="1">
      <alignment horizontal="left" vertical="center" wrapText="1"/>
    </xf>
    <xf numFmtId="0" fontId="2" fillId="6" borderId="24"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5" xfId="0" applyFont="1" applyFill="1" applyBorder="1" applyAlignment="1" applyProtection="1">
      <alignment horizontal="left" vertical="center" wrapText="1"/>
    </xf>
    <xf numFmtId="0" fontId="2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1" fillId="0" borderId="7" xfId="0" applyFont="1" applyBorder="1" applyAlignment="1" applyProtection="1">
      <alignment horizontal="left" vertical="center" wrapText="1"/>
      <protection locked="0"/>
    </xf>
    <xf numFmtId="0" fontId="1" fillId="0" borderId="8" xfId="0" applyFont="1" applyBorder="1"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0" fillId="0" borderId="7" xfId="0"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42" xfId="0" applyFont="1" applyFill="1" applyBorder="1" applyAlignment="1" applyProtection="1">
      <alignment horizontal="left" vertical="center" wrapText="1"/>
    </xf>
    <xf numFmtId="0" fontId="2" fillId="3" borderId="43"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0" fillId="0" borderId="34" xfId="0" applyBorder="1" applyAlignment="1" applyProtection="1">
      <alignment horizontal="left" vertical="center" wrapText="1"/>
      <protection locked="0"/>
    </xf>
    <xf numFmtId="0" fontId="0" fillId="0" borderId="20"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2" xfId="0" applyFont="1" applyFill="1" applyBorder="1" applyAlignment="1" applyProtection="1">
      <alignment horizontal="center" vertical="center" wrapText="1"/>
    </xf>
    <xf numFmtId="0" fontId="6" fillId="9" borderId="38" xfId="0" applyFont="1" applyFill="1" applyBorder="1" applyAlignment="1" applyProtection="1">
      <alignment horizontal="center" vertical="center" wrapText="1"/>
    </xf>
    <xf numFmtId="0" fontId="6" fillId="7" borderId="36" xfId="0" applyFont="1" applyFill="1" applyBorder="1" applyAlignment="1" applyProtection="1">
      <alignment horizontal="center" vertical="center" wrapText="1"/>
    </xf>
    <xf numFmtId="0" fontId="6" fillId="7" borderId="34" xfId="0" applyFont="1" applyFill="1" applyBorder="1" applyAlignment="1" applyProtection="1">
      <alignment horizontal="center" vertical="center" wrapText="1"/>
    </xf>
    <xf numFmtId="0" fontId="6" fillId="7" borderId="25" xfId="0" applyFont="1" applyFill="1" applyBorder="1" applyAlignment="1" applyProtection="1">
      <alignment horizontal="right" vertical="center" wrapText="1"/>
    </xf>
    <xf numFmtId="0" fontId="6" fillId="7" borderId="24" xfId="0" applyFont="1" applyFill="1" applyBorder="1" applyAlignment="1" applyProtection="1">
      <alignment horizontal="right" vertical="center" wrapText="1"/>
    </xf>
    <xf numFmtId="0" fontId="6" fillId="7" borderId="26" xfId="0" applyFont="1" applyFill="1" applyBorder="1" applyAlignment="1" applyProtection="1">
      <alignment horizontal="center" vertical="center" wrapText="1"/>
    </xf>
    <xf numFmtId="0" fontId="6" fillId="7" borderId="28" xfId="0" applyFont="1" applyFill="1" applyBorder="1" applyAlignment="1" applyProtection="1">
      <alignment horizontal="center" vertical="center" wrapText="1"/>
    </xf>
    <xf numFmtId="0" fontId="6" fillId="9" borderId="30" xfId="0" applyFont="1" applyFill="1" applyBorder="1" applyAlignment="1" applyProtection="1">
      <alignment horizontal="center" vertical="center" wrapText="1"/>
    </xf>
    <xf numFmtId="0" fontId="6" fillId="9" borderId="20"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ual"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onagopare.gob.ec/" TargetMode="External"/><Relationship Id="rId1" Type="http://schemas.openxmlformats.org/officeDocument/2006/relationships/hyperlink" Target="mailto:bolivar.armijos@conagopare.gob.ec"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nergia.org.ec/docs/resultados_proyecto_biodigestores.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CJ428"/>
  <sheetViews>
    <sheetView tabSelected="1" zoomScale="130" zoomScaleNormal="130" zoomScaleSheetLayoutView="120" workbookViewId="0">
      <selection activeCell="C23" sqref="C23:E23"/>
    </sheetView>
  </sheetViews>
  <sheetFormatPr baseColWidth="10" defaultColWidth="30.7109375" defaultRowHeight="1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row r="2" spans="2:8" s="8" customFormat="1" ht="48" customHeight="1">
      <c r="B2" s="124" t="s">
        <v>52</v>
      </c>
      <c r="C2" s="124"/>
      <c r="D2" s="124"/>
      <c r="E2" s="124"/>
      <c r="F2" s="124"/>
    </row>
    <row r="3" spans="2:8" s="8" customFormat="1" ht="5.25" customHeight="1"/>
    <row r="4" spans="2:8" s="8" customFormat="1" ht="48.75" customHeight="1">
      <c r="B4" s="110" t="s">
        <v>100</v>
      </c>
      <c r="C4" s="110"/>
      <c r="D4" s="110"/>
      <c r="E4" s="110"/>
      <c r="F4" s="110"/>
    </row>
    <row r="5" spans="2:8" s="8" customFormat="1" ht="5.25" customHeight="1" thickBot="1"/>
    <row r="6" spans="2:8" s="8" customFormat="1">
      <c r="B6" s="117" t="s">
        <v>33</v>
      </c>
      <c r="C6" s="118"/>
      <c r="D6" s="118"/>
      <c r="E6" s="118"/>
      <c r="F6" s="119"/>
    </row>
    <row r="7" spans="2:8" s="8" customFormat="1" ht="36" customHeight="1">
      <c r="B7" s="7" t="s">
        <v>56</v>
      </c>
      <c r="C7" s="112" t="s">
        <v>116</v>
      </c>
      <c r="D7" s="113"/>
      <c r="E7" s="113"/>
      <c r="F7" s="114"/>
      <c r="H7" s="13"/>
    </row>
    <row r="8" spans="2:8" s="8" customFormat="1" ht="34.5" customHeight="1">
      <c r="B8" s="115" t="s">
        <v>57</v>
      </c>
      <c r="C8" s="116"/>
      <c r="D8" s="116"/>
      <c r="E8" s="116"/>
      <c r="F8" s="21" t="s">
        <v>109</v>
      </c>
    </row>
    <row r="9" spans="2:8" s="8" customFormat="1" ht="25.5" customHeight="1">
      <c r="B9" s="115" t="s">
        <v>76</v>
      </c>
      <c r="C9" s="116"/>
      <c r="D9" s="116"/>
      <c r="E9" s="116"/>
      <c r="F9" s="83">
        <f>'FINANCIAMIENTO PROYECTO'!D20</f>
        <v>250000</v>
      </c>
      <c r="H9" s="8" t="s">
        <v>73</v>
      </c>
    </row>
    <row r="10" spans="2:8" s="8" customFormat="1" ht="24" customHeight="1">
      <c r="B10" s="115" t="s">
        <v>77</v>
      </c>
      <c r="C10" s="116"/>
      <c r="D10" s="116"/>
      <c r="E10" s="116"/>
      <c r="F10" s="83">
        <f>'FINANCIAMIENTO PROYECTO'!E20</f>
        <v>125000</v>
      </c>
      <c r="H10" s="8" t="s">
        <v>73</v>
      </c>
    </row>
    <row r="11" spans="2:8" s="8" customFormat="1" ht="24" customHeight="1">
      <c r="B11" s="115" t="s">
        <v>78</v>
      </c>
      <c r="C11" s="116"/>
      <c r="D11" s="116"/>
      <c r="E11" s="116"/>
      <c r="F11" s="83">
        <f>'FINANCIAMIENTO PROYECTO'!J20+'FINANCIAMIENTO PROYECTO'!K20</f>
        <v>125000</v>
      </c>
      <c r="H11" s="8" t="s">
        <v>73</v>
      </c>
    </row>
    <row r="12" spans="2:8" ht="21.75" customHeight="1">
      <c r="B12" s="115" t="s">
        <v>86</v>
      </c>
      <c r="C12" s="116"/>
      <c r="D12" s="116"/>
      <c r="E12" s="116"/>
      <c r="F12" s="20" t="s">
        <v>110</v>
      </c>
    </row>
    <row r="13" spans="2:8" ht="23.25" customHeight="1">
      <c r="B13" s="115" t="s">
        <v>87</v>
      </c>
      <c r="C13" s="116"/>
      <c r="D13" s="116"/>
      <c r="E13" s="116"/>
      <c r="F13" s="21" t="s">
        <v>111</v>
      </c>
    </row>
    <row r="14" spans="2:8" ht="90.75" customHeight="1">
      <c r="B14" s="62" t="s">
        <v>85</v>
      </c>
      <c r="C14" s="97" t="s">
        <v>121</v>
      </c>
      <c r="D14" s="97"/>
      <c r="E14" s="97"/>
      <c r="F14" s="98"/>
    </row>
    <row r="15" spans="2:8" ht="80.25" customHeight="1">
      <c r="B15" s="44" t="s">
        <v>79</v>
      </c>
      <c r="C15" s="97" t="s">
        <v>122</v>
      </c>
      <c r="D15" s="97"/>
      <c r="E15" s="97"/>
      <c r="F15" s="98"/>
    </row>
    <row r="16" spans="2:8" ht="80.25" customHeight="1" thickBot="1">
      <c r="B16" s="12" t="s">
        <v>92</v>
      </c>
      <c r="C16" s="122" t="s">
        <v>112</v>
      </c>
      <c r="D16" s="122"/>
      <c r="E16" s="122"/>
      <c r="F16" s="123"/>
    </row>
    <row r="17" spans="2:5" s="8" customFormat="1" ht="8.25" customHeight="1" thickBot="1"/>
    <row r="18" spans="2:5" ht="20.25" customHeight="1" thickBot="1">
      <c r="B18" s="125" t="s">
        <v>80</v>
      </c>
      <c r="C18" s="126"/>
      <c r="D18" s="126"/>
      <c r="E18" s="127"/>
    </row>
    <row r="19" spans="2:5" ht="15" customHeight="1">
      <c r="B19" s="14" t="s">
        <v>14</v>
      </c>
      <c r="C19" s="108" t="s">
        <v>126</v>
      </c>
      <c r="D19" s="108"/>
      <c r="E19" s="109"/>
    </row>
    <row r="20" spans="2:5">
      <c r="B20" s="10" t="s">
        <v>15</v>
      </c>
      <c r="C20" s="97" t="s">
        <v>127</v>
      </c>
      <c r="D20" s="97"/>
      <c r="E20" s="98"/>
    </row>
    <row r="21" spans="2:5" ht="16.5" customHeight="1">
      <c r="B21" s="7" t="s">
        <v>21</v>
      </c>
      <c r="C21" s="97">
        <v>1002362406</v>
      </c>
      <c r="D21" s="97"/>
      <c r="E21" s="98"/>
    </row>
    <row r="22" spans="2:5">
      <c r="B22" s="10" t="s">
        <v>16</v>
      </c>
      <c r="C22" s="97" t="s">
        <v>128</v>
      </c>
      <c r="D22" s="97"/>
      <c r="E22" s="98"/>
    </row>
    <row r="23" spans="2:5">
      <c r="B23" s="10" t="s">
        <v>17</v>
      </c>
      <c r="C23" s="97" t="s">
        <v>129</v>
      </c>
      <c r="D23" s="97"/>
      <c r="E23" s="98"/>
    </row>
    <row r="24" spans="2:5">
      <c r="B24" s="10" t="s">
        <v>3</v>
      </c>
      <c r="C24" s="97" t="s">
        <v>130</v>
      </c>
      <c r="D24" s="97"/>
      <c r="E24" s="98"/>
    </row>
    <row r="25" spans="2:5">
      <c r="B25" s="10" t="s">
        <v>18</v>
      </c>
      <c r="C25" s="97"/>
      <c r="D25" s="97"/>
      <c r="E25" s="98"/>
    </row>
    <row r="26" spans="2:5">
      <c r="B26" s="10" t="s">
        <v>4</v>
      </c>
      <c r="C26" s="97" t="s">
        <v>131</v>
      </c>
      <c r="D26" s="97"/>
      <c r="E26" s="98"/>
    </row>
    <row r="27" spans="2:5">
      <c r="B27" s="10" t="s">
        <v>19</v>
      </c>
      <c r="C27" s="97" t="s">
        <v>178</v>
      </c>
      <c r="D27" s="97"/>
      <c r="E27" s="98"/>
    </row>
    <row r="28" spans="2:5">
      <c r="B28" s="10" t="s">
        <v>20</v>
      </c>
      <c r="C28" s="97" t="s">
        <v>132</v>
      </c>
      <c r="D28" s="97"/>
      <c r="E28" s="98"/>
    </row>
    <row r="29" spans="2:5" ht="30">
      <c r="B29" s="18" t="s">
        <v>40</v>
      </c>
      <c r="C29" s="97" t="s">
        <v>133</v>
      </c>
      <c r="D29" s="97"/>
      <c r="E29" s="98"/>
    </row>
    <row r="30" spans="2:5">
      <c r="B30" s="10" t="s">
        <v>41</v>
      </c>
      <c r="C30" s="97" t="s">
        <v>134</v>
      </c>
      <c r="D30" s="97"/>
      <c r="E30" s="98"/>
    </row>
    <row r="31" spans="2:5" ht="60.75" thickBot="1">
      <c r="B31" s="18" t="s">
        <v>44</v>
      </c>
      <c r="C31" s="122" t="s">
        <v>173</v>
      </c>
      <c r="D31" s="122"/>
      <c r="E31" s="123"/>
    </row>
    <row r="32" spans="2:5" s="8" customFormat="1" ht="9.75" customHeight="1" thickBot="1"/>
    <row r="33" spans="2:5" s="8" customFormat="1" ht="16.5" customHeight="1" thickBot="1">
      <c r="B33" s="125" t="s">
        <v>81</v>
      </c>
      <c r="C33" s="126"/>
      <c r="D33" s="126"/>
      <c r="E33" s="127"/>
    </row>
    <row r="34" spans="2:5" s="8" customFormat="1" ht="27" customHeight="1">
      <c r="B34" s="6" t="s">
        <v>23</v>
      </c>
      <c r="C34" s="108" t="s">
        <v>113</v>
      </c>
      <c r="D34" s="108"/>
      <c r="E34" s="109"/>
    </row>
    <row r="35" spans="2:5" s="8" customFormat="1" ht="16.5" customHeight="1">
      <c r="B35" s="7" t="s">
        <v>24</v>
      </c>
      <c r="C35" s="97" t="s">
        <v>108</v>
      </c>
      <c r="D35" s="97"/>
      <c r="E35" s="98"/>
    </row>
    <row r="36" spans="2:5" s="8" customFormat="1" ht="16.5" customHeight="1">
      <c r="B36" s="7" t="s">
        <v>22</v>
      </c>
      <c r="C36" s="120">
        <v>1768105050001</v>
      </c>
      <c r="D36" s="120"/>
      <c r="E36" s="121"/>
    </row>
    <row r="37" spans="2:5" s="8" customFormat="1" ht="16.5" customHeight="1">
      <c r="B37" s="7" t="s">
        <v>0</v>
      </c>
      <c r="C37" s="97"/>
      <c r="D37" s="97"/>
      <c r="E37" s="98"/>
    </row>
    <row r="38" spans="2:5" s="8" customFormat="1" ht="16.5" customHeight="1">
      <c r="B38" s="7" t="s">
        <v>1</v>
      </c>
      <c r="C38" s="97" t="s">
        <v>177</v>
      </c>
      <c r="D38" s="97"/>
      <c r="E38" s="98"/>
    </row>
    <row r="39" spans="2:5" s="8" customFormat="1" ht="16.5" customHeight="1">
      <c r="B39" s="7" t="s">
        <v>26</v>
      </c>
      <c r="C39" s="97" t="s">
        <v>135</v>
      </c>
      <c r="D39" s="97"/>
      <c r="E39" s="98"/>
    </row>
    <row r="40" spans="2:5" s="8" customFormat="1" ht="16.5" customHeight="1">
      <c r="B40" s="7" t="s">
        <v>25</v>
      </c>
      <c r="C40" s="97" t="s">
        <v>136</v>
      </c>
      <c r="D40" s="97"/>
      <c r="E40" s="98"/>
    </row>
    <row r="41" spans="2:5" s="8" customFormat="1" ht="16.5" customHeight="1">
      <c r="B41" s="7" t="s">
        <v>21</v>
      </c>
      <c r="C41" s="97" t="s">
        <v>137</v>
      </c>
      <c r="D41" s="97"/>
      <c r="E41" s="98"/>
    </row>
    <row r="42" spans="2:5" s="8" customFormat="1" ht="16.5" customHeight="1">
      <c r="B42" s="10" t="s">
        <v>2</v>
      </c>
      <c r="C42" s="97" t="s">
        <v>176</v>
      </c>
      <c r="D42" s="97"/>
      <c r="E42" s="98"/>
    </row>
    <row r="43" spans="2:5" s="8" customFormat="1" ht="16.5" customHeight="1">
      <c r="B43" s="7" t="s">
        <v>18</v>
      </c>
      <c r="C43" s="97" t="s">
        <v>138</v>
      </c>
      <c r="D43" s="97"/>
      <c r="E43" s="98"/>
    </row>
    <row r="44" spans="2:5" s="8" customFormat="1" ht="16.5" customHeight="1">
      <c r="B44" s="7" t="s">
        <v>4</v>
      </c>
      <c r="C44" s="97" t="s">
        <v>110</v>
      </c>
      <c r="D44" s="97"/>
      <c r="E44" s="98"/>
    </row>
    <row r="45" spans="2:5" s="8" customFormat="1" ht="16.5" customHeight="1">
      <c r="B45" s="10" t="s">
        <v>5</v>
      </c>
      <c r="C45" s="97" t="s">
        <v>178</v>
      </c>
      <c r="D45" s="97"/>
      <c r="E45" s="98"/>
    </row>
    <row r="46" spans="2:5" s="8" customFormat="1" ht="16.5" customHeight="1">
      <c r="B46" s="10" t="s">
        <v>6</v>
      </c>
      <c r="C46" s="111" t="s">
        <v>139</v>
      </c>
      <c r="D46" s="97"/>
      <c r="E46" s="98"/>
    </row>
    <row r="47" spans="2:5" s="8" customFormat="1" ht="16.5" customHeight="1">
      <c r="B47" s="7" t="s">
        <v>39</v>
      </c>
      <c r="C47" s="97"/>
      <c r="D47" s="97"/>
      <c r="E47" s="98"/>
    </row>
    <row r="48" spans="2:5" s="8" customFormat="1" ht="16.5" customHeight="1">
      <c r="B48" s="7" t="s">
        <v>7</v>
      </c>
      <c r="C48" s="111" t="s">
        <v>114</v>
      </c>
      <c r="D48" s="97"/>
      <c r="E48" s="98"/>
    </row>
    <row r="49" spans="2:5" s="8" customFormat="1" ht="62.25" customHeight="1">
      <c r="B49" s="7" t="s">
        <v>43</v>
      </c>
      <c r="C49" s="91" t="s">
        <v>171</v>
      </c>
      <c r="D49" s="92"/>
      <c r="E49" s="93"/>
    </row>
    <row r="50" spans="2:5" s="8" customFormat="1" ht="18.75" customHeight="1">
      <c r="B50" s="7" t="s">
        <v>45</v>
      </c>
      <c r="C50" s="91" t="s">
        <v>174</v>
      </c>
      <c r="D50" s="92"/>
      <c r="E50" s="93"/>
    </row>
    <row r="51" spans="2:5" s="8" customFormat="1" ht="61.5" customHeight="1">
      <c r="B51" s="7" t="s">
        <v>99</v>
      </c>
      <c r="C51" s="91" t="s">
        <v>140</v>
      </c>
      <c r="D51" s="92"/>
      <c r="E51" s="93"/>
    </row>
    <row r="52" spans="2:5" s="8" customFormat="1" ht="16.5" customHeight="1">
      <c r="B52" s="99" t="s">
        <v>28</v>
      </c>
      <c r="C52" s="100"/>
      <c r="D52" s="100"/>
      <c r="E52" s="101"/>
    </row>
    <row r="53" spans="2:5" s="8" customFormat="1" ht="16.5" customHeight="1">
      <c r="B53" s="7" t="s">
        <v>34</v>
      </c>
      <c r="C53" s="1"/>
      <c r="D53" s="11" t="s">
        <v>27</v>
      </c>
      <c r="E53" s="2" t="s">
        <v>115</v>
      </c>
    </row>
    <row r="54" spans="2:5" s="8" customFormat="1" ht="16.5" customHeight="1">
      <c r="B54" s="99" t="s">
        <v>29</v>
      </c>
      <c r="C54" s="100"/>
      <c r="D54" s="100"/>
      <c r="E54" s="101"/>
    </row>
    <row r="55" spans="2:5" s="8" customFormat="1" ht="16.5" customHeight="1">
      <c r="B55" s="7" t="s">
        <v>8</v>
      </c>
      <c r="C55" s="3"/>
      <c r="D55" s="11" t="s">
        <v>30</v>
      </c>
      <c r="E55" s="2" t="s">
        <v>115</v>
      </c>
    </row>
    <row r="56" spans="2:5" s="8" customFormat="1" ht="16.5" customHeight="1">
      <c r="B56" s="7" t="s">
        <v>10</v>
      </c>
      <c r="C56" s="3"/>
      <c r="D56" s="11" t="s">
        <v>11</v>
      </c>
      <c r="E56" s="2"/>
    </row>
    <row r="57" spans="2:5" s="8" customFormat="1" ht="16.5" customHeight="1">
      <c r="B57" s="7" t="s">
        <v>31</v>
      </c>
      <c r="C57" s="3"/>
      <c r="D57" s="11" t="s">
        <v>59</v>
      </c>
      <c r="E57" s="2"/>
    </row>
    <row r="58" spans="2:5" s="8" customFormat="1" ht="16.5" customHeight="1">
      <c r="B58" s="7" t="s">
        <v>58</v>
      </c>
      <c r="C58" s="4"/>
      <c r="D58" s="11" t="s">
        <v>12</v>
      </c>
      <c r="E58" s="5"/>
    </row>
    <row r="59" spans="2:5" s="8" customFormat="1" ht="16.5" customHeight="1" thickBot="1">
      <c r="B59" s="12" t="s">
        <v>13</v>
      </c>
      <c r="C59" s="102"/>
      <c r="D59" s="103"/>
      <c r="E59" s="104"/>
    </row>
    <row r="60" spans="2:5" s="8" customFormat="1" ht="9.75" customHeight="1" thickBot="1"/>
    <row r="61" spans="2:5" s="8" customFormat="1" ht="15.75" customHeight="1" thickBot="1">
      <c r="B61" s="125" t="s">
        <v>82</v>
      </c>
      <c r="C61" s="126"/>
      <c r="D61" s="126"/>
      <c r="E61" s="127"/>
    </row>
    <row r="62" spans="2:5" s="8" customFormat="1" ht="27" customHeight="1">
      <c r="B62" s="6" t="s">
        <v>23</v>
      </c>
      <c r="C62" s="108"/>
      <c r="D62" s="108"/>
      <c r="E62" s="109"/>
    </row>
    <row r="63" spans="2:5" s="8" customFormat="1" ht="16.5" customHeight="1">
      <c r="B63" s="7" t="s">
        <v>24</v>
      </c>
      <c r="C63" s="97"/>
      <c r="D63" s="97"/>
      <c r="E63" s="98"/>
    </row>
    <row r="64" spans="2:5" s="8" customFormat="1" ht="16.5" customHeight="1">
      <c r="B64" s="7" t="s">
        <v>22</v>
      </c>
      <c r="C64" s="97"/>
      <c r="D64" s="97"/>
      <c r="E64" s="98"/>
    </row>
    <row r="65" spans="2:5" s="8" customFormat="1" ht="16.5" customHeight="1">
      <c r="B65" s="7" t="s">
        <v>0</v>
      </c>
      <c r="C65" s="97"/>
      <c r="D65" s="97"/>
      <c r="E65" s="98"/>
    </row>
    <row r="66" spans="2:5" s="8" customFormat="1" ht="16.5" customHeight="1">
      <c r="B66" s="7" t="s">
        <v>1</v>
      </c>
      <c r="C66" s="97"/>
      <c r="D66" s="97"/>
      <c r="E66" s="98"/>
    </row>
    <row r="67" spans="2:5" s="8" customFormat="1" ht="16.5" customHeight="1">
      <c r="B67" s="7" t="s">
        <v>26</v>
      </c>
      <c r="C67" s="97"/>
      <c r="D67" s="97"/>
      <c r="E67" s="98"/>
    </row>
    <row r="68" spans="2:5" s="8" customFormat="1" ht="16.5" customHeight="1">
      <c r="B68" s="7" t="s">
        <v>25</v>
      </c>
      <c r="C68" s="97"/>
      <c r="D68" s="97"/>
      <c r="E68" s="98"/>
    </row>
    <row r="69" spans="2:5" s="8" customFormat="1" ht="16.5" customHeight="1">
      <c r="B69" s="7" t="s">
        <v>21</v>
      </c>
      <c r="C69" s="97"/>
      <c r="D69" s="97"/>
      <c r="E69" s="98"/>
    </row>
    <row r="70" spans="2:5" s="8" customFormat="1" ht="16.5" customHeight="1">
      <c r="B70" s="10" t="s">
        <v>2</v>
      </c>
      <c r="C70" s="97"/>
      <c r="D70" s="97"/>
      <c r="E70" s="98"/>
    </row>
    <row r="71" spans="2:5" s="8" customFormat="1" ht="16.5" customHeight="1">
      <c r="B71" s="7" t="s">
        <v>18</v>
      </c>
      <c r="C71" s="97"/>
      <c r="D71" s="97"/>
      <c r="E71" s="98"/>
    </row>
    <row r="72" spans="2:5" s="8" customFormat="1" ht="16.5" customHeight="1">
      <c r="B72" s="7" t="s">
        <v>4</v>
      </c>
      <c r="C72" s="97"/>
      <c r="D72" s="97"/>
      <c r="E72" s="98"/>
    </row>
    <row r="73" spans="2:5" s="8" customFormat="1" ht="16.5" customHeight="1">
      <c r="B73" s="10" t="s">
        <v>5</v>
      </c>
      <c r="C73" s="97"/>
      <c r="D73" s="97"/>
      <c r="E73" s="98"/>
    </row>
    <row r="74" spans="2:5" s="8" customFormat="1" ht="16.5" customHeight="1">
      <c r="B74" s="10" t="s">
        <v>6</v>
      </c>
      <c r="C74" s="97"/>
      <c r="D74" s="97"/>
      <c r="E74" s="98"/>
    </row>
    <row r="75" spans="2:5" s="8" customFormat="1" ht="16.5" customHeight="1">
      <c r="B75" s="7" t="s">
        <v>39</v>
      </c>
      <c r="C75" s="97"/>
      <c r="D75" s="97"/>
      <c r="E75" s="98"/>
    </row>
    <row r="76" spans="2:5" s="8" customFormat="1" ht="16.5" customHeight="1">
      <c r="B76" s="7" t="s">
        <v>7</v>
      </c>
      <c r="C76" s="97"/>
      <c r="D76" s="97"/>
      <c r="E76" s="98"/>
    </row>
    <row r="77" spans="2:5" s="8" customFormat="1" ht="62.25" customHeight="1">
      <c r="B77" s="7" t="s">
        <v>43</v>
      </c>
      <c r="C77" s="94"/>
      <c r="D77" s="95"/>
      <c r="E77" s="96"/>
    </row>
    <row r="78" spans="2:5" s="8" customFormat="1" ht="66" customHeight="1">
      <c r="B78" s="7" t="s">
        <v>99</v>
      </c>
      <c r="C78" s="91"/>
      <c r="D78" s="92"/>
      <c r="E78" s="93"/>
    </row>
    <row r="79" spans="2:5" s="8" customFormat="1" ht="16.5" customHeight="1">
      <c r="B79" s="99" t="s">
        <v>28</v>
      </c>
      <c r="C79" s="100"/>
      <c r="D79" s="100"/>
      <c r="E79" s="101"/>
    </row>
    <row r="80" spans="2:5" s="8" customFormat="1" ht="16.5" customHeight="1">
      <c r="B80" s="7" t="s">
        <v>34</v>
      </c>
      <c r="C80" s="84"/>
      <c r="D80" s="11" t="s">
        <v>27</v>
      </c>
      <c r="E80" s="85"/>
    </row>
    <row r="81" spans="2:5" s="8" customFormat="1" ht="16.5" customHeight="1">
      <c r="B81" s="99" t="s">
        <v>29</v>
      </c>
      <c r="C81" s="100"/>
      <c r="D81" s="100"/>
      <c r="E81" s="101"/>
    </row>
    <row r="82" spans="2:5" s="8" customFormat="1" ht="16.5" customHeight="1">
      <c r="B82" s="7" t="s">
        <v>8</v>
      </c>
      <c r="C82" s="3"/>
      <c r="D82" s="11" t="s">
        <v>30</v>
      </c>
      <c r="E82" s="2"/>
    </row>
    <row r="83" spans="2:5" s="8" customFormat="1" ht="16.5" customHeight="1">
      <c r="B83" s="7" t="s">
        <v>10</v>
      </c>
      <c r="C83" s="3"/>
      <c r="D83" s="11" t="s">
        <v>11</v>
      </c>
      <c r="E83" s="2"/>
    </row>
    <row r="84" spans="2:5" s="8" customFormat="1" ht="16.5" customHeight="1">
      <c r="B84" s="7" t="s">
        <v>31</v>
      </c>
      <c r="C84" s="3"/>
      <c r="D84" s="11" t="s">
        <v>32</v>
      </c>
      <c r="E84" s="2"/>
    </row>
    <row r="85" spans="2:5" s="8" customFormat="1" ht="16.5" customHeight="1">
      <c r="B85" s="7" t="s">
        <v>9</v>
      </c>
      <c r="C85" s="4"/>
      <c r="D85" s="11" t="s">
        <v>12</v>
      </c>
      <c r="E85" s="5"/>
    </row>
    <row r="86" spans="2:5" s="8" customFormat="1" ht="16.5" customHeight="1">
      <c r="B86" s="45" t="s">
        <v>59</v>
      </c>
      <c r="C86" s="46"/>
      <c r="D86" s="11" t="s">
        <v>58</v>
      </c>
      <c r="E86" s="47"/>
    </row>
    <row r="87" spans="2:5" s="8" customFormat="1" ht="16.5" customHeight="1" thickBot="1">
      <c r="B87" s="12" t="s">
        <v>13</v>
      </c>
      <c r="C87" s="102"/>
      <c r="D87" s="103"/>
      <c r="E87" s="104"/>
    </row>
    <row r="88" spans="2:5" s="8" customFormat="1" ht="16.5" customHeight="1" thickBot="1"/>
    <row r="89" spans="2:5" s="8" customFormat="1" ht="15.75" thickBot="1">
      <c r="B89" s="105" t="s">
        <v>83</v>
      </c>
      <c r="C89" s="106"/>
      <c r="D89" s="106"/>
      <c r="E89" s="107"/>
    </row>
    <row r="90" spans="2:5" s="8" customFormat="1" ht="27" customHeight="1">
      <c r="B90" s="6" t="s">
        <v>23</v>
      </c>
      <c r="C90" s="108"/>
      <c r="D90" s="108"/>
      <c r="E90" s="109"/>
    </row>
    <row r="91" spans="2:5" s="8" customFormat="1" ht="16.5" customHeight="1">
      <c r="B91" s="7" t="s">
        <v>24</v>
      </c>
      <c r="C91" s="97"/>
      <c r="D91" s="97"/>
      <c r="E91" s="98"/>
    </row>
    <row r="92" spans="2:5" s="8" customFormat="1" ht="16.5" customHeight="1">
      <c r="B92" s="7" t="s">
        <v>22</v>
      </c>
      <c r="C92" s="97"/>
      <c r="D92" s="97"/>
      <c r="E92" s="98"/>
    </row>
    <row r="93" spans="2:5" s="8" customFormat="1" ht="16.5" customHeight="1">
      <c r="B93" s="7" t="s">
        <v>0</v>
      </c>
      <c r="C93" s="97"/>
      <c r="D93" s="97"/>
      <c r="E93" s="98"/>
    </row>
    <row r="94" spans="2:5" s="8" customFormat="1" ht="16.5" customHeight="1">
      <c r="B94" s="7" t="s">
        <v>1</v>
      </c>
      <c r="C94" s="97"/>
      <c r="D94" s="97"/>
      <c r="E94" s="98"/>
    </row>
    <row r="95" spans="2:5" s="8" customFormat="1" ht="16.5" customHeight="1">
      <c r="B95" s="7" t="s">
        <v>26</v>
      </c>
      <c r="C95" s="97"/>
      <c r="D95" s="97"/>
      <c r="E95" s="98"/>
    </row>
    <row r="96" spans="2:5" s="8" customFormat="1" ht="16.5" customHeight="1">
      <c r="B96" s="7" t="s">
        <v>25</v>
      </c>
      <c r="C96" s="97"/>
      <c r="D96" s="97"/>
      <c r="E96" s="98"/>
    </row>
    <row r="97" spans="2:5" s="8" customFormat="1" ht="16.5" customHeight="1">
      <c r="B97" s="7" t="s">
        <v>21</v>
      </c>
      <c r="C97" s="97"/>
      <c r="D97" s="97"/>
      <c r="E97" s="98"/>
    </row>
    <row r="98" spans="2:5" s="8" customFormat="1" ht="16.5" customHeight="1">
      <c r="B98" s="10" t="s">
        <v>2</v>
      </c>
      <c r="C98" s="97"/>
      <c r="D98" s="97"/>
      <c r="E98" s="98"/>
    </row>
    <row r="99" spans="2:5" s="8" customFormat="1" ht="16.5" customHeight="1">
      <c r="B99" s="7" t="s">
        <v>18</v>
      </c>
      <c r="C99" s="97"/>
      <c r="D99" s="97"/>
      <c r="E99" s="98"/>
    </row>
    <row r="100" spans="2:5" s="8" customFormat="1" ht="16.5" customHeight="1">
      <c r="B100" s="7" t="s">
        <v>4</v>
      </c>
      <c r="C100" s="97"/>
      <c r="D100" s="97"/>
      <c r="E100" s="98"/>
    </row>
    <row r="101" spans="2:5" s="8" customFormat="1" ht="16.5" customHeight="1">
      <c r="B101" s="10" t="s">
        <v>5</v>
      </c>
      <c r="C101" s="97"/>
      <c r="D101" s="97"/>
      <c r="E101" s="98"/>
    </row>
    <row r="102" spans="2:5" s="8" customFormat="1" ht="16.5" customHeight="1">
      <c r="B102" s="10" t="s">
        <v>6</v>
      </c>
      <c r="C102" s="97"/>
      <c r="D102" s="97"/>
      <c r="E102" s="98"/>
    </row>
    <row r="103" spans="2:5" s="8" customFormat="1" ht="16.5" customHeight="1">
      <c r="B103" s="7" t="s">
        <v>39</v>
      </c>
      <c r="C103" s="97"/>
      <c r="D103" s="97"/>
      <c r="E103" s="98"/>
    </row>
    <row r="104" spans="2:5" s="8" customFormat="1" ht="16.5" customHeight="1">
      <c r="B104" s="7" t="s">
        <v>7</v>
      </c>
      <c r="C104" s="97"/>
      <c r="D104" s="97"/>
      <c r="E104" s="98"/>
    </row>
    <row r="105" spans="2:5" s="8" customFormat="1" ht="62.25" customHeight="1">
      <c r="B105" s="7" t="s">
        <v>43</v>
      </c>
      <c r="C105" s="94"/>
      <c r="D105" s="95"/>
      <c r="E105" s="96"/>
    </row>
    <row r="106" spans="2:5" s="8" customFormat="1" ht="66" customHeight="1">
      <c r="B106" s="7" t="s">
        <v>99</v>
      </c>
      <c r="C106" s="91"/>
      <c r="D106" s="92"/>
      <c r="E106" s="93"/>
    </row>
    <row r="107" spans="2:5" s="8" customFormat="1" ht="16.5" customHeight="1">
      <c r="B107" s="99" t="s">
        <v>28</v>
      </c>
      <c r="C107" s="100"/>
      <c r="D107" s="100"/>
      <c r="E107" s="101"/>
    </row>
    <row r="108" spans="2:5" s="8" customFormat="1" ht="16.5" customHeight="1">
      <c r="B108" s="7" t="s">
        <v>34</v>
      </c>
      <c r="C108" s="1"/>
      <c r="D108" s="11" t="s">
        <v>27</v>
      </c>
      <c r="E108" s="2"/>
    </row>
    <row r="109" spans="2:5" s="8" customFormat="1" ht="16.5" customHeight="1">
      <c r="B109" s="99" t="s">
        <v>29</v>
      </c>
      <c r="C109" s="100"/>
      <c r="D109" s="100"/>
      <c r="E109" s="101"/>
    </row>
    <row r="110" spans="2:5" s="8" customFormat="1" ht="16.5" customHeight="1">
      <c r="B110" s="7" t="s">
        <v>8</v>
      </c>
      <c r="C110" s="3"/>
      <c r="D110" s="11" t="s">
        <v>30</v>
      </c>
      <c r="E110" s="2"/>
    </row>
    <row r="111" spans="2:5" s="8" customFormat="1" ht="16.5" customHeight="1">
      <c r="B111" s="7" t="s">
        <v>10</v>
      </c>
      <c r="C111" s="3"/>
      <c r="D111" s="11" t="s">
        <v>11</v>
      </c>
      <c r="E111" s="2"/>
    </row>
    <row r="112" spans="2:5" s="8" customFormat="1" ht="16.5" customHeight="1">
      <c r="B112" s="7" t="s">
        <v>31</v>
      </c>
      <c r="C112" s="3"/>
      <c r="D112" s="11" t="s">
        <v>32</v>
      </c>
      <c r="E112" s="2"/>
    </row>
    <row r="113" spans="2:5" s="8" customFormat="1" ht="16.5" customHeight="1">
      <c r="B113" s="7" t="s">
        <v>9</v>
      </c>
      <c r="C113" s="4"/>
      <c r="D113" s="11" t="s">
        <v>12</v>
      </c>
      <c r="E113" s="5"/>
    </row>
    <row r="114" spans="2:5" s="8" customFormat="1" ht="16.5" customHeight="1">
      <c r="B114" s="45" t="s">
        <v>59</v>
      </c>
      <c r="C114" s="46"/>
      <c r="D114" s="11" t="s">
        <v>58</v>
      </c>
      <c r="E114" s="47"/>
    </row>
    <row r="115" spans="2:5" s="8" customFormat="1" ht="16.5" customHeight="1" thickBot="1">
      <c r="B115" s="12" t="s">
        <v>13</v>
      </c>
      <c r="C115" s="102"/>
      <c r="D115" s="103"/>
      <c r="E115" s="104"/>
    </row>
    <row r="116" spans="2:5" s="8" customFormat="1" ht="6" customHeight="1" thickBot="1"/>
    <row r="117" spans="2:5" s="8" customFormat="1" ht="15.75" thickBot="1">
      <c r="B117" s="105" t="s">
        <v>84</v>
      </c>
      <c r="C117" s="106"/>
      <c r="D117" s="106"/>
      <c r="E117" s="107"/>
    </row>
    <row r="118" spans="2:5" s="8" customFormat="1" ht="27" customHeight="1">
      <c r="B118" s="6" t="s">
        <v>23</v>
      </c>
      <c r="C118" s="108"/>
      <c r="D118" s="108"/>
      <c r="E118" s="109"/>
    </row>
    <row r="119" spans="2:5" s="8" customFormat="1" ht="16.5" customHeight="1">
      <c r="B119" s="7" t="s">
        <v>24</v>
      </c>
      <c r="C119" s="97"/>
      <c r="D119" s="97"/>
      <c r="E119" s="98"/>
    </row>
    <row r="120" spans="2:5" s="8" customFormat="1" ht="16.5" customHeight="1">
      <c r="B120" s="7" t="s">
        <v>22</v>
      </c>
      <c r="C120" s="97"/>
      <c r="D120" s="97"/>
      <c r="E120" s="98"/>
    </row>
    <row r="121" spans="2:5" s="8" customFormat="1" ht="16.5" customHeight="1">
      <c r="B121" s="7" t="s">
        <v>0</v>
      </c>
      <c r="C121" s="97"/>
      <c r="D121" s="97"/>
      <c r="E121" s="98"/>
    </row>
    <row r="122" spans="2:5" s="8" customFormat="1" ht="16.5" customHeight="1">
      <c r="B122" s="7" t="s">
        <v>1</v>
      </c>
      <c r="C122" s="97"/>
      <c r="D122" s="97"/>
      <c r="E122" s="98"/>
    </row>
    <row r="123" spans="2:5" s="8" customFormat="1" ht="16.5" customHeight="1">
      <c r="B123" s="7" t="s">
        <v>26</v>
      </c>
      <c r="C123" s="97"/>
      <c r="D123" s="97"/>
      <c r="E123" s="98"/>
    </row>
    <row r="124" spans="2:5" s="8" customFormat="1" ht="16.5" customHeight="1">
      <c r="B124" s="7" t="s">
        <v>25</v>
      </c>
      <c r="C124" s="97"/>
      <c r="D124" s="97"/>
      <c r="E124" s="98"/>
    </row>
    <row r="125" spans="2:5" s="8" customFormat="1" ht="16.5" customHeight="1">
      <c r="B125" s="7" t="s">
        <v>21</v>
      </c>
      <c r="C125" s="97"/>
      <c r="D125" s="97"/>
      <c r="E125" s="98"/>
    </row>
    <row r="126" spans="2:5" s="8" customFormat="1" ht="16.5" customHeight="1">
      <c r="B126" s="10" t="s">
        <v>2</v>
      </c>
      <c r="C126" s="97"/>
      <c r="D126" s="97"/>
      <c r="E126" s="98"/>
    </row>
    <row r="127" spans="2:5" s="8" customFormat="1" ht="16.5" customHeight="1">
      <c r="B127" s="7" t="s">
        <v>18</v>
      </c>
      <c r="C127" s="97"/>
      <c r="D127" s="97"/>
      <c r="E127" s="98"/>
    </row>
    <row r="128" spans="2:5" s="8" customFormat="1" ht="16.5" customHeight="1">
      <c r="B128" s="7" t="s">
        <v>4</v>
      </c>
      <c r="C128" s="97"/>
      <c r="D128" s="97"/>
      <c r="E128" s="98"/>
    </row>
    <row r="129" spans="2:5" s="8" customFormat="1" ht="16.5" customHeight="1">
      <c r="B129" s="10" t="s">
        <v>5</v>
      </c>
      <c r="C129" s="97"/>
      <c r="D129" s="97"/>
      <c r="E129" s="98"/>
    </row>
    <row r="130" spans="2:5" s="8" customFormat="1" ht="16.5" customHeight="1">
      <c r="B130" s="10" t="s">
        <v>6</v>
      </c>
      <c r="C130" s="97"/>
      <c r="D130" s="97"/>
      <c r="E130" s="98"/>
    </row>
    <row r="131" spans="2:5" s="8" customFormat="1" ht="16.5" customHeight="1">
      <c r="B131" s="7" t="s">
        <v>39</v>
      </c>
      <c r="C131" s="97"/>
      <c r="D131" s="97"/>
      <c r="E131" s="98"/>
    </row>
    <row r="132" spans="2:5" s="8" customFormat="1" ht="16.5" customHeight="1">
      <c r="B132" s="7" t="s">
        <v>7</v>
      </c>
      <c r="C132" s="97"/>
      <c r="D132" s="97"/>
      <c r="E132" s="98"/>
    </row>
    <row r="133" spans="2:5" s="8" customFormat="1" ht="62.25" customHeight="1">
      <c r="B133" s="7" t="s">
        <v>42</v>
      </c>
      <c r="C133" s="94"/>
      <c r="D133" s="95"/>
      <c r="E133" s="96"/>
    </row>
    <row r="134" spans="2:5" s="8" customFormat="1" ht="65.25" customHeight="1">
      <c r="B134" s="7" t="s">
        <v>99</v>
      </c>
      <c r="C134" s="91"/>
      <c r="D134" s="92"/>
      <c r="E134" s="93"/>
    </row>
    <row r="135" spans="2:5" s="8" customFormat="1" ht="16.5" customHeight="1">
      <c r="B135" s="99" t="s">
        <v>28</v>
      </c>
      <c r="C135" s="100"/>
      <c r="D135" s="100"/>
      <c r="E135" s="101"/>
    </row>
    <row r="136" spans="2:5" s="8" customFormat="1" ht="16.5" customHeight="1">
      <c r="B136" s="7" t="s">
        <v>34</v>
      </c>
      <c r="C136" s="1"/>
      <c r="D136" s="11" t="s">
        <v>27</v>
      </c>
      <c r="E136" s="2"/>
    </row>
    <row r="137" spans="2:5" s="8" customFormat="1" ht="16.5" customHeight="1">
      <c r="B137" s="99" t="s">
        <v>29</v>
      </c>
      <c r="C137" s="100"/>
      <c r="D137" s="100"/>
      <c r="E137" s="101"/>
    </row>
    <row r="138" spans="2:5" s="8" customFormat="1" ht="16.5" customHeight="1">
      <c r="B138" s="7" t="s">
        <v>8</v>
      </c>
      <c r="C138" s="3"/>
      <c r="D138" s="11" t="s">
        <v>30</v>
      </c>
      <c r="E138" s="2"/>
    </row>
    <row r="139" spans="2:5" s="8" customFormat="1" ht="16.5" customHeight="1">
      <c r="B139" s="7" t="s">
        <v>10</v>
      </c>
      <c r="C139" s="3"/>
      <c r="D139" s="11" t="s">
        <v>11</v>
      </c>
      <c r="E139" s="2"/>
    </row>
    <row r="140" spans="2:5" s="8" customFormat="1" ht="16.5" customHeight="1">
      <c r="B140" s="7" t="s">
        <v>31</v>
      </c>
      <c r="C140" s="3"/>
      <c r="D140" s="11" t="s">
        <v>32</v>
      </c>
      <c r="E140" s="2"/>
    </row>
    <row r="141" spans="2:5" s="8" customFormat="1" ht="16.5" customHeight="1">
      <c r="B141" s="7" t="s">
        <v>9</v>
      </c>
      <c r="C141" s="4"/>
      <c r="D141" s="11" t="s">
        <v>12</v>
      </c>
      <c r="E141" s="5"/>
    </row>
    <row r="142" spans="2:5" s="8" customFormat="1" ht="16.5" customHeight="1">
      <c r="B142" s="45" t="s">
        <v>59</v>
      </c>
      <c r="C142" s="46"/>
      <c r="D142" s="11" t="s">
        <v>58</v>
      </c>
      <c r="E142" s="47"/>
    </row>
    <row r="143" spans="2:5" s="8" customFormat="1" ht="16.5" customHeight="1" thickBot="1">
      <c r="B143" s="12" t="s">
        <v>13</v>
      </c>
      <c r="C143" s="102"/>
      <c r="D143" s="103"/>
      <c r="E143" s="104"/>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 ref="C48" r:id="rId2"/>
  </hyperlinks>
  <pageMargins left="0.70866141732283472" right="0.70866141732283472" top="0.74803149606299213" bottom="0.74803149606299213" header="0.31496062992125984" footer="0.31496062992125984"/>
  <pageSetup paperSize="9" scale="83" fitToHeight="0" orientation="portrait" r:id="rId3"/>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sheetPr>
    <pageSetUpPr fitToPage="1"/>
  </sheetPr>
  <dimension ref="A1:FE133"/>
  <sheetViews>
    <sheetView zoomScale="90" zoomScaleNormal="90" zoomScaleSheetLayoutView="100" workbookViewId="0">
      <selection activeCell="E56" sqref="E56"/>
    </sheetView>
  </sheetViews>
  <sheetFormatPr baseColWidth="10" defaultColWidth="9.140625" defaultRowHeight="1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row r="2" spans="2:7" s="8" customFormat="1" ht="45" customHeight="1" thickBot="1">
      <c r="B2" s="19" t="s">
        <v>46</v>
      </c>
      <c r="C2" s="131" t="s">
        <v>100</v>
      </c>
      <c r="D2" s="131"/>
      <c r="E2" s="131"/>
    </row>
    <row r="3" spans="2:7" s="8" customFormat="1" ht="20.25" customHeight="1">
      <c r="B3" s="128" t="s">
        <v>60</v>
      </c>
      <c r="C3" s="129"/>
      <c r="D3" s="129" t="s">
        <v>61</v>
      </c>
      <c r="E3" s="130"/>
    </row>
    <row r="4" spans="2:7" s="8" customFormat="1" ht="19.5" customHeight="1" thickBot="1">
      <c r="B4" s="153" t="str">
        <f>'DATOS GENERALES'!C35</f>
        <v>CONAGOPARE</v>
      </c>
      <c r="C4" s="151"/>
      <c r="D4" s="151" t="str">
        <f>'DATOS GENERALES'!C7</f>
        <v>El Biogas como fuente alterna de energía rural</v>
      </c>
      <c r="E4" s="152"/>
    </row>
    <row r="5" spans="2:7" s="8" customFormat="1" ht="16.5" customHeight="1" thickBot="1">
      <c r="B5" s="15"/>
    </row>
    <row r="6" spans="2:7" s="8" customFormat="1" ht="15" customHeight="1">
      <c r="B6" s="138" t="s">
        <v>88</v>
      </c>
      <c r="C6" s="139"/>
      <c r="D6" s="139"/>
      <c r="E6" s="140"/>
    </row>
    <row r="7" spans="2:7" s="8" customFormat="1" ht="209.25" customHeight="1" thickBot="1">
      <c r="B7" s="147" t="s">
        <v>117</v>
      </c>
      <c r="C7" s="148"/>
      <c r="D7" s="148"/>
      <c r="E7" s="149"/>
    </row>
    <row r="8" spans="2:7" s="8" customFormat="1" ht="12" customHeight="1" thickBot="1"/>
    <row r="9" spans="2:7" s="8" customFormat="1">
      <c r="B9" s="138" t="s">
        <v>89</v>
      </c>
      <c r="C9" s="139"/>
      <c r="D9" s="139"/>
      <c r="E9" s="140"/>
    </row>
    <row r="10" spans="2:7" s="8" customFormat="1" ht="171" customHeight="1" thickBot="1">
      <c r="B10" s="141" t="s">
        <v>141</v>
      </c>
      <c r="C10" s="142"/>
      <c r="D10" s="142"/>
      <c r="E10" s="143"/>
    </row>
    <row r="11" spans="2:7" s="8" customFormat="1" ht="15.75" customHeight="1" thickBot="1"/>
    <row r="12" spans="2:7" s="8" customFormat="1">
      <c r="B12" s="144" t="s">
        <v>90</v>
      </c>
      <c r="C12" s="145"/>
      <c r="D12" s="145"/>
      <c r="E12" s="146"/>
    </row>
    <row r="13" spans="2:7" s="8" customFormat="1" ht="166.5" customHeight="1" thickBot="1">
      <c r="B13" s="150" t="s">
        <v>118</v>
      </c>
      <c r="C13" s="142"/>
      <c r="D13" s="142"/>
      <c r="E13" s="143"/>
    </row>
    <row r="14" spans="2:7" ht="15" customHeight="1" thickBot="1">
      <c r="B14" s="8"/>
      <c r="C14" s="8"/>
    </row>
    <row r="15" spans="2:7" s="8" customFormat="1" ht="36" customHeight="1">
      <c r="B15" s="144" t="s">
        <v>62</v>
      </c>
      <c r="C15" s="145"/>
      <c r="D15" s="145"/>
      <c r="E15" s="146"/>
      <c r="G15" s="48" t="s">
        <v>64</v>
      </c>
    </row>
    <row r="16" spans="2:7" s="8" customFormat="1" ht="164.25" customHeight="1" thickBot="1">
      <c r="B16" s="141" t="s">
        <v>142</v>
      </c>
      <c r="C16" s="142"/>
      <c r="D16" s="142"/>
      <c r="E16" s="143"/>
      <c r="G16" s="86" t="s">
        <v>143</v>
      </c>
    </row>
    <row r="17" spans="1:7" s="8" customFormat="1" ht="15.75" customHeight="1" thickBot="1"/>
    <row r="18" spans="1:7" s="8" customFormat="1" ht="33" customHeight="1">
      <c r="B18" s="138" t="s">
        <v>63</v>
      </c>
      <c r="C18" s="139"/>
      <c r="D18" s="139"/>
      <c r="E18" s="140"/>
    </row>
    <row r="19" spans="1:7" s="8" customFormat="1" ht="322.5" customHeight="1" thickBot="1">
      <c r="B19" s="150" t="s">
        <v>119</v>
      </c>
      <c r="C19" s="142"/>
      <c r="D19" s="142"/>
      <c r="E19" s="143"/>
    </row>
    <row r="20" spans="1:7" s="8" customFormat="1" ht="17.25" customHeight="1" thickBot="1"/>
    <row r="21" spans="1:7" s="8" customFormat="1" ht="15" customHeight="1">
      <c r="B21" s="144" t="s">
        <v>65</v>
      </c>
      <c r="C21" s="145"/>
      <c r="D21" s="145"/>
      <c r="E21" s="146"/>
    </row>
    <row r="22" spans="1:7" s="8" customFormat="1" ht="338.25" customHeight="1" thickBot="1">
      <c r="B22" s="141" t="s">
        <v>144</v>
      </c>
      <c r="C22" s="142"/>
      <c r="D22" s="142"/>
      <c r="E22" s="143"/>
    </row>
    <row r="23" spans="1:7" ht="15" customHeight="1" thickBot="1">
      <c r="B23" s="8"/>
      <c r="C23" s="8"/>
    </row>
    <row r="24" spans="1:7" s="8" customFormat="1" ht="15" customHeight="1">
      <c r="B24" s="144" t="s">
        <v>66</v>
      </c>
      <c r="C24" s="145"/>
      <c r="D24" s="145"/>
      <c r="E24" s="146"/>
    </row>
    <row r="25" spans="1:7" s="8" customFormat="1" ht="180" customHeight="1" thickBot="1">
      <c r="A25" s="8" t="s">
        <v>37</v>
      </c>
      <c r="B25" s="147" t="s">
        <v>179</v>
      </c>
      <c r="C25" s="148"/>
      <c r="D25" s="148"/>
      <c r="E25" s="149"/>
    </row>
    <row r="26" spans="1:7" s="8" customFormat="1" ht="14.25" customHeight="1" thickBot="1"/>
    <row r="27" spans="1:7" s="8" customFormat="1" ht="15" customHeight="1">
      <c r="B27" s="144" t="s">
        <v>67</v>
      </c>
      <c r="C27" s="145"/>
      <c r="D27" s="145"/>
      <c r="E27" s="146"/>
    </row>
    <row r="28" spans="1:7" s="8" customFormat="1" ht="184.5" customHeight="1" thickBot="1">
      <c r="B28" s="147" t="s">
        <v>167</v>
      </c>
      <c r="C28" s="148"/>
      <c r="D28" s="148"/>
      <c r="E28" s="149"/>
    </row>
    <row r="29" spans="1:7" s="8" customFormat="1" ht="12" customHeight="1" thickBot="1"/>
    <row r="30" spans="1:7" s="8" customFormat="1" ht="33" customHeight="1">
      <c r="B30" s="144" t="s">
        <v>91</v>
      </c>
      <c r="C30" s="145"/>
      <c r="D30" s="145"/>
      <c r="E30" s="146"/>
      <c r="G30" s="48" t="s">
        <v>104</v>
      </c>
    </row>
    <row r="31" spans="1:7" s="8" customFormat="1" ht="221.25" customHeight="1" thickBot="1">
      <c r="B31" s="147" t="s">
        <v>168</v>
      </c>
      <c r="C31" s="148"/>
      <c r="D31" s="148"/>
      <c r="E31" s="149"/>
      <c r="G31" s="90" t="s">
        <v>169</v>
      </c>
    </row>
    <row r="32" spans="1:7" s="8" customFormat="1" ht="15" customHeight="1" thickBot="1"/>
    <row r="33" spans="1:7" s="8" customFormat="1" ht="30">
      <c r="A33" s="8">
        <v>10</v>
      </c>
      <c r="B33" s="138" t="s">
        <v>69</v>
      </c>
      <c r="C33" s="139"/>
      <c r="D33" s="139"/>
      <c r="E33" s="140"/>
      <c r="G33" s="48" t="s">
        <v>68</v>
      </c>
    </row>
    <row r="34" spans="1:7" s="8" customFormat="1" ht="357" customHeight="1" thickBot="1">
      <c r="B34" s="141" t="s">
        <v>145</v>
      </c>
      <c r="C34" s="142"/>
      <c r="D34" s="142"/>
      <c r="E34" s="143"/>
      <c r="G34" s="49"/>
    </row>
    <row r="35" spans="1:7" s="8" customFormat="1" ht="12.75" customHeight="1" thickBot="1"/>
    <row r="36" spans="1:7" s="8" customFormat="1">
      <c r="B36" s="138" t="s">
        <v>106</v>
      </c>
      <c r="C36" s="139"/>
      <c r="D36" s="139"/>
      <c r="E36" s="140"/>
    </row>
    <row r="37" spans="1:7" s="8" customFormat="1" ht="297" customHeight="1" thickBot="1">
      <c r="B37" s="141" t="s">
        <v>175</v>
      </c>
      <c r="C37" s="142"/>
      <c r="D37" s="142"/>
      <c r="E37" s="143"/>
    </row>
    <row r="38" spans="1:7" s="8" customFormat="1" ht="15.75" customHeight="1" thickBot="1"/>
    <row r="39" spans="1:7" s="8" customFormat="1">
      <c r="B39" s="144" t="s">
        <v>107</v>
      </c>
      <c r="C39" s="145"/>
      <c r="D39" s="145"/>
      <c r="E39" s="146"/>
    </row>
    <row r="40" spans="1:7" s="8" customFormat="1" ht="296.25" customHeight="1" thickBot="1">
      <c r="B40" s="141" t="s">
        <v>146</v>
      </c>
      <c r="C40" s="142"/>
      <c r="D40" s="142"/>
      <c r="E40" s="143"/>
    </row>
    <row r="41" spans="1:7" s="8" customFormat="1" ht="16.5" customHeight="1" thickBot="1"/>
    <row r="42" spans="1:7" s="8" customFormat="1">
      <c r="B42" s="144" t="s">
        <v>105</v>
      </c>
      <c r="C42" s="145"/>
      <c r="D42" s="145"/>
      <c r="E42" s="146"/>
    </row>
    <row r="43" spans="1:7" s="8" customFormat="1" ht="327.75" customHeight="1" thickBot="1">
      <c r="B43" s="141" t="s">
        <v>147</v>
      </c>
      <c r="C43" s="142"/>
      <c r="D43" s="142"/>
      <c r="E43" s="143"/>
    </row>
    <row r="44" spans="1:7" s="8" customFormat="1" ht="13.5" customHeight="1" thickBot="1"/>
    <row r="45" spans="1:7" s="8" customFormat="1" ht="15" customHeight="1">
      <c r="B45" s="138" t="s">
        <v>70</v>
      </c>
      <c r="C45" s="139"/>
      <c r="D45" s="139"/>
      <c r="E45" s="140"/>
    </row>
    <row r="46" spans="1:7" s="8" customFormat="1" ht="291.75" customHeight="1">
      <c r="B46" s="132" t="s">
        <v>170</v>
      </c>
      <c r="C46" s="133"/>
      <c r="D46" s="133"/>
      <c r="E46" s="134"/>
    </row>
    <row r="47" spans="1:7" s="8" customFormat="1" ht="291.75" customHeight="1" thickBot="1">
      <c r="B47" s="135"/>
      <c r="C47" s="136"/>
      <c r="D47" s="136"/>
      <c r="E47" s="137"/>
    </row>
    <row r="48" spans="1:7" s="8" customFormat="1" ht="12" customHeight="1" thickBot="1"/>
    <row r="49" spans="2:5" s="8" customFormat="1">
      <c r="B49" s="138" t="s">
        <v>71</v>
      </c>
      <c r="C49" s="139"/>
      <c r="D49" s="139"/>
      <c r="E49" s="140"/>
    </row>
    <row r="50" spans="2:5" s="8" customFormat="1">
      <c r="B50" s="62" t="s">
        <v>35</v>
      </c>
      <c r="C50" s="81" t="s">
        <v>36</v>
      </c>
      <c r="D50" s="81" t="s">
        <v>72</v>
      </c>
      <c r="E50" s="82" t="s">
        <v>38</v>
      </c>
    </row>
    <row r="51" spans="2:5" s="8" customFormat="1" ht="46.5" customHeight="1">
      <c r="B51" s="88" t="s">
        <v>120</v>
      </c>
      <c r="C51" s="87">
        <v>2</v>
      </c>
      <c r="D51" s="87">
        <v>3</v>
      </c>
      <c r="E51" s="89" t="s">
        <v>180</v>
      </c>
    </row>
    <row r="52" spans="2:5" s="8" customFormat="1" ht="46.5" customHeight="1">
      <c r="B52" s="88" t="s">
        <v>124</v>
      </c>
      <c r="C52" s="87">
        <v>3</v>
      </c>
      <c r="D52" s="87">
        <v>5</v>
      </c>
      <c r="E52" s="89" t="s">
        <v>123</v>
      </c>
    </row>
    <row r="53" spans="2:5" s="8" customFormat="1" ht="46.5" customHeight="1">
      <c r="B53" s="88" t="s">
        <v>125</v>
      </c>
      <c r="C53" s="87">
        <v>1</v>
      </c>
      <c r="D53" s="87">
        <v>2</v>
      </c>
      <c r="E53" s="89" t="s">
        <v>181</v>
      </c>
    </row>
    <row r="54" spans="2:5" s="8" customFormat="1" ht="46.5" customHeight="1">
      <c r="B54" s="63"/>
      <c r="C54" s="64"/>
      <c r="D54" s="64"/>
      <c r="E54" s="65"/>
    </row>
    <row r="55" spans="2:5" s="8" customFormat="1" ht="46.5" customHeight="1">
      <c r="B55" s="63"/>
      <c r="C55" s="64"/>
      <c r="D55" s="64"/>
      <c r="E55" s="65"/>
    </row>
    <row r="56" spans="2:5" s="8" customFormat="1" ht="46.5" customHeight="1">
      <c r="B56" s="63"/>
      <c r="C56" s="64"/>
      <c r="D56" s="64"/>
      <c r="E56" s="65"/>
    </row>
    <row r="57" spans="2:5" s="8" customFormat="1" ht="46.5" customHeight="1">
      <c r="B57" s="63"/>
      <c r="C57" s="64"/>
      <c r="D57" s="64"/>
      <c r="E57" s="65"/>
    </row>
    <row r="58" spans="2:5" s="8" customFormat="1" ht="46.5" customHeight="1">
      <c r="B58" s="63"/>
      <c r="C58" s="64"/>
      <c r="D58" s="64"/>
      <c r="E58" s="65"/>
    </row>
    <row r="59" spans="2:5" s="8" customFormat="1" ht="46.5" customHeight="1">
      <c r="B59" s="63"/>
      <c r="C59" s="64"/>
      <c r="D59" s="64"/>
      <c r="E59" s="65"/>
    </row>
    <row r="60" spans="2:5" s="8" customFormat="1" ht="46.5" customHeight="1" thickBot="1">
      <c r="B60" s="66"/>
      <c r="C60" s="67"/>
      <c r="D60" s="67"/>
      <c r="E60" s="68"/>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hyperlinks>
    <hyperlink ref="G16" r:id="rId1"/>
  </hyperlinks>
  <pageMargins left="0.7" right="0.7" top="0.75" bottom="0.75" header="0.3" footer="0.3"/>
  <pageSetup paperSize="9" scale="54" fitToHeight="0" orientation="portrait" r:id="rId2"/>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sheetPr>
    <pageSetUpPr fitToPage="1"/>
  </sheetPr>
  <dimension ref="A1:DZ686"/>
  <sheetViews>
    <sheetView zoomScaleNormal="100" zoomScaleSheetLayoutView="100" workbookViewId="0">
      <selection activeCell="B2" sqref="B2:K2"/>
    </sheetView>
  </sheetViews>
  <sheetFormatPr baseColWidth="10" defaultColWidth="11.42578125" defaultRowHeight="1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c r="B1" s="17" t="s">
        <v>51</v>
      </c>
      <c r="C1" s="17"/>
    </row>
    <row r="2" spans="2:13" s="8" customFormat="1" ht="98.25" customHeight="1">
      <c r="B2" s="110" t="s">
        <v>101</v>
      </c>
      <c r="C2" s="110"/>
      <c r="D2" s="110"/>
      <c r="E2" s="110"/>
      <c r="F2" s="110"/>
      <c r="G2" s="110"/>
      <c r="H2" s="110"/>
      <c r="I2" s="110"/>
      <c r="J2" s="110"/>
      <c r="K2" s="110"/>
    </row>
    <row r="3" spans="2:13" s="8" customFormat="1" ht="15.75" thickBot="1"/>
    <row r="4" spans="2:13" ht="60" customHeight="1">
      <c r="B4" s="156" t="s">
        <v>53</v>
      </c>
      <c r="C4" s="156" t="s">
        <v>74</v>
      </c>
      <c r="D4" s="160" t="s">
        <v>93</v>
      </c>
      <c r="E4" s="162" t="s">
        <v>94</v>
      </c>
      <c r="F4" s="164" t="s">
        <v>95</v>
      </c>
      <c r="G4" s="165"/>
      <c r="H4" s="154" t="s">
        <v>96</v>
      </c>
      <c r="I4" s="155"/>
      <c r="J4" s="166" t="s">
        <v>98</v>
      </c>
      <c r="K4" s="167"/>
      <c r="L4" s="8"/>
      <c r="M4" s="22" t="s">
        <v>47</v>
      </c>
    </row>
    <row r="5" spans="2:13" ht="30.75" thickBot="1">
      <c r="B5" s="157"/>
      <c r="C5" s="157"/>
      <c r="D5" s="161"/>
      <c r="E5" s="163"/>
      <c r="F5" s="51" t="s">
        <v>48</v>
      </c>
      <c r="G5" s="52" t="s">
        <v>49</v>
      </c>
      <c r="H5" s="52" t="s">
        <v>48</v>
      </c>
      <c r="I5" s="53" t="s">
        <v>49</v>
      </c>
      <c r="J5" s="35" t="s">
        <v>48</v>
      </c>
      <c r="K5" s="36" t="s">
        <v>49</v>
      </c>
      <c r="L5" s="8"/>
      <c r="M5" s="23"/>
    </row>
    <row r="6" spans="2:13" ht="21" customHeight="1">
      <c r="B6" s="80" t="s">
        <v>172</v>
      </c>
      <c r="C6" s="79" t="s">
        <v>148</v>
      </c>
      <c r="D6" s="29">
        <f t="shared" ref="D6" si="0">E6+J6+K6</f>
        <v>40000</v>
      </c>
      <c r="E6" s="41"/>
      <c r="F6" s="33">
        <v>40000</v>
      </c>
      <c r="G6" s="25"/>
      <c r="H6" s="25"/>
      <c r="I6" s="26"/>
      <c r="J6" s="69">
        <f t="shared" ref="J6" si="1">F6+H6</f>
        <v>40000</v>
      </c>
      <c r="K6" s="70">
        <f t="shared" ref="K6" si="2">G6+I6</f>
        <v>0</v>
      </c>
      <c r="L6" s="8"/>
      <c r="M6" s="24" t="str">
        <f>IF(D6=(E6+F6+G6+H6+I6),"OK","ERROR")</f>
        <v>OK</v>
      </c>
    </row>
    <row r="7" spans="2:13" ht="30">
      <c r="B7" s="80" t="s">
        <v>149</v>
      </c>
      <c r="C7" s="79" t="s">
        <v>150</v>
      </c>
      <c r="D7" s="30">
        <f>E7+J7+K7</f>
        <v>10000</v>
      </c>
      <c r="E7" s="42">
        <v>10000</v>
      </c>
      <c r="F7" s="34"/>
      <c r="G7" s="27"/>
      <c r="H7" s="27"/>
      <c r="I7" s="28"/>
      <c r="J7" s="71">
        <f>F7+H7</f>
        <v>0</v>
      </c>
      <c r="K7" s="72">
        <f>G7+I7</f>
        <v>0</v>
      </c>
      <c r="L7" s="8"/>
      <c r="M7" s="24" t="str">
        <f>IF(D7=(E7+F7+G7+H7+I7),"OK","ERROR")</f>
        <v>OK</v>
      </c>
    </row>
    <row r="8" spans="2:13" ht="30">
      <c r="B8" s="80" t="s">
        <v>151</v>
      </c>
      <c r="C8" s="79" t="s">
        <v>152</v>
      </c>
      <c r="D8" s="30">
        <f t="shared" ref="D8:D19" si="3">E8+J8+K8</f>
        <v>30000</v>
      </c>
      <c r="E8" s="34">
        <v>30000</v>
      </c>
      <c r="F8" s="34"/>
      <c r="G8" s="27"/>
      <c r="H8" s="27"/>
      <c r="I8" s="28"/>
      <c r="J8" s="71">
        <f t="shared" ref="J8:J19" si="4">F8+H8</f>
        <v>0</v>
      </c>
      <c r="K8" s="72">
        <f t="shared" ref="K8:K19" si="5">G8+I8</f>
        <v>0</v>
      </c>
      <c r="L8" s="8"/>
      <c r="M8" s="24" t="str">
        <f t="shared" ref="M8:M20" si="6">IF(D8=(E8+F8+G8+H8+I8),"OK","ERROR")</f>
        <v>OK</v>
      </c>
    </row>
    <row r="9" spans="2:13">
      <c r="B9" s="80" t="s">
        <v>153</v>
      </c>
      <c r="C9" s="79" t="s">
        <v>154</v>
      </c>
      <c r="D9" s="30">
        <f t="shared" si="3"/>
        <v>15000</v>
      </c>
      <c r="E9" s="42">
        <v>10000</v>
      </c>
      <c r="F9" s="34"/>
      <c r="G9" s="27">
        <v>5000</v>
      </c>
      <c r="H9" s="27"/>
      <c r="I9" s="28"/>
      <c r="J9" s="71">
        <f t="shared" si="4"/>
        <v>0</v>
      </c>
      <c r="K9" s="72">
        <f t="shared" si="5"/>
        <v>5000</v>
      </c>
      <c r="L9" s="8"/>
      <c r="M9" s="24" t="str">
        <f t="shared" si="6"/>
        <v>OK</v>
      </c>
    </row>
    <row r="10" spans="2:13">
      <c r="B10" s="80"/>
      <c r="C10" s="79" t="s">
        <v>155</v>
      </c>
      <c r="D10" s="30">
        <f t="shared" si="3"/>
        <v>25000</v>
      </c>
      <c r="E10" s="42"/>
      <c r="F10" s="34"/>
      <c r="G10" s="27">
        <v>25000</v>
      </c>
      <c r="H10" s="27"/>
      <c r="I10" s="28"/>
      <c r="J10" s="71">
        <f t="shared" si="4"/>
        <v>0</v>
      </c>
      <c r="K10" s="72">
        <f t="shared" si="5"/>
        <v>25000</v>
      </c>
      <c r="L10" s="8"/>
      <c r="M10" s="24" t="str">
        <f t="shared" si="6"/>
        <v>OK</v>
      </c>
    </row>
    <row r="11" spans="2:13" ht="45">
      <c r="B11" s="80" t="s">
        <v>166</v>
      </c>
      <c r="C11" s="79" t="s">
        <v>156</v>
      </c>
      <c r="D11" s="30">
        <f t="shared" si="3"/>
        <v>25000</v>
      </c>
      <c r="E11" s="42">
        <v>25000</v>
      </c>
      <c r="F11" s="34"/>
      <c r="G11" s="27"/>
      <c r="H11" s="27"/>
      <c r="I11" s="28"/>
      <c r="J11" s="71">
        <f t="shared" si="4"/>
        <v>0</v>
      </c>
      <c r="K11" s="72">
        <f t="shared" si="5"/>
        <v>0</v>
      </c>
      <c r="L11" s="8"/>
      <c r="M11" s="24" t="str">
        <f t="shared" si="6"/>
        <v>OK</v>
      </c>
    </row>
    <row r="12" spans="2:13">
      <c r="B12" s="80"/>
      <c r="C12" s="79" t="s">
        <v>157</v>
      </c>
      <c r="D12" s="30">
        <f t="shared" si="3"/>
        <v>30000</v>
      </c>
      <c r="E12" s="42">
        <v>30000</v>
      </c>
      <c r="F12" s="34"/>
      <c r="G12" s="27"/>
      <c r="H12" s="27"/>
      <c r="I12" s="28"/>
      <c r="J12" s="71">
        <f t="shared" si="4"/>
        <v>0</v>
      </c>
      <c r="K12" s="72">
        <f t="shared" si="5"/>
        <v>0</v>
      </c>
      <c r="L12" s="8"/>
      <c r="M12" s="24" t="str">
        <f t="shared" si="6"/>
        <v>OK</v>
      </c>
    </row>
    <row r="13" spans="2:13">
      <c r="B13" s="80"/>
      <c r="C13" s="79" t="s">
        <v>158</v>
      </c>
      <c r="D13" s="30">
        <f t="shared" si="3"/>
        <v>5000</v>
      </c>
      <c r="E13" s="27"/>
      <c r="F13" s="34"/>
      <c r="G13" s="27">
        <v>5000</v>
      </c>
      <c r="H13" s="27"/>
      <c r="I13" s="28"/>
      <c r="J13" s="71">
        <f t="shared" si="4"/>
        <v>0</v>
      </c>
      <c r="K13" s="72">
        <f t="shared" si="5"/>
        <v>5000</v>
      </c>
      <c r="L13" s="8"/>
      <c r="M13" s="24" t="str">
        <f t="shared" si="6"/>
        <v>OK</v>
      </c>
    </row>
    <row r="14" spans="2:13">
      <c r="B14" s="80"/>
      <c r="C14" s="79" t="s">
        <v>159</v>
      </c>
      <c r="D14" s="30">
        <f t="shared" si="3"/>
        <v>15000</v>
      </c>
      <c r="E14" s="42">
        <v>15000</v>
      </c>
      <c r="F14" s="34"/>
      <c r="G14" s="27"/>
      <c r="H14" s="27"/>
      <c r="I14" s="28"/>
      <c r="J14" s="71">
        <f t="shared" si="4"/>
        <v>0</v>
      </c>
      <c r="K14" s="72">
        <f t="shared" si="5"/>
        <v>0</v>
      </c>
      <c r="L14" s="8"/>
      <c r="M14" s="24" t="str">
        <f t="shared" si="6"/>
        <v>OK</v>
      </c>
    </row>
    <row r="15" spans="2:13">
      <c r="B15" s="80"/>
      <c r="C15" s="79" t="s">
        <v>160</v>
      </c>
      <c r="D15" s="30">
        <f t="shared" si="3"/>
        <v>5000</v>
      </c>
      <c r="E15" s="42">
        <v>5000</v>
      </c>
      <c r="F15" s="27"/>
      <c r="G15" s="27"/>
      <c r="H15" s="27"/>
      <c r="I15" s="28"/>
      <c r="J15" s="71">
        <f t="shared" si="4"/>
        <v>0</v>
      </c>
      <c r="K15" s="72">
        <f t="shared" si="5"/>
        <v>0</v>
      </c>
      <c r="L15" s="8"/>
      <c r="M15" s="24" t="str">
        <f t="shared" si="6"/>
        <v>OK</v>
      </c>
    </row>
    <row r="16" spans="2:13">
      <c r="B16" s="80"/>
      <c r="C16" s="79" t="s">
        <v>161</v>
      </c>
      <c r="D16" s="30">
        <f t="shared" si="3"/>
        <v>10000</v>
      </c>
      <c r="E16" s="42"/>
      <c r="F16" s="34"/>
      <c r="G16" s="34">
        <v>10000</v>
      </c>
      <c r="H16" s="27"/>
      <c r="I16" s="28"/>
      <c r="J16" s="71">
        <f t="shared" si="4"/>
        <v>0</v>
      </c>
      <c r="K16" s="72">
        <f t="shared" si="5"/>
        <v>10000</v>
      </c>
      <c r="L16" s="8"/>
      <c r="M16" s="24" t="str">
        <f t="shared" si="6"/>
        <v>OK</v>
      </c>
    </row>
    <row r="17" spans="2:13" ht="30">
      <c r="B17" s="80" t="s">
        <v>162</v>
      </c>
      <c r="C17" s="79" t="s">
        <v>163</v>
      </c>
      <c r="D17" s="30">
        <f t="shared" si="3"/>
        <v>30000</v>
      </c>
      <c r="E17" s="42"/>
      <c r="F17" s="34">
        <v>30000</v>
      </c>
      <c r="G17" s="34"/>
      <c r="H17" s="27"/>
      <c r="I17" s="28"/>
      <c r="J17" s="71">
        <f t="shared" si="4"/>
        <v>30000</v>
      </c>
      <c r="K17" s="72">
        <f t="shared" si="5"/>
        <v>0</v>
      </c>
      <c r="L17" s="8"/>
      <c r="M17" s="24" t="str">
        <f t="shared" si="6"/>
        <v>OK</v>
      </c>
    </row>
    <row r="18" spans="2:13">
      <c r="B18" s="80"/>
      <c r="C18" s="79" t="s">
        <v>164</v>
      </c>
      <c r="D18" s="30">
        <f t="shared" si="3"/>
        <v>5000</v>
      </c>
      <c r="E18" s="42"/>
      <c r="F18" s="34"/>
      <c r="G18" s="27">
        <v>5000</v>
      </c>
      <c r="H18" s="27"/>
      <c r="I18" s="28"/>
      <c r="J18" s="71">
        <f t="shared" si="4"/>
        <v>0</v>
      </c>
      <c r="K18" s="72">
        <f t="shared" si="5"/>
        <v>5000</v>
      </c>
      <c r="L18" s="8"/>
      <c r="M18" s="24" t="str">
        <f t="shared" si="6"/>
        <v>OK</v>
      </c>
    </row>
    <row r="19" spans="2:13" ht="30.75" thickBot="1">
      <c r="B19" s="80"/>
      <c r="C19" s="79" t="s">
        <v>165</v>
      </c>
      <c r="D19" s="31">
        <f t="shared" si="3"/>
        <v>5000</v>
      </c>
      <c r="E19" s="42"/>
      <c r="F19" s="34">
        <v>5000</v>
      </c>
      <c r="G19" s="27"/>
      <c r="H19" s="27"/>
      <c r="I19" s="28"/>
      <c r="J19" s="71">
        <f t="shared" si="4"/>
        <v>5000</v>
      </c>
      <c r="K19" s="72">
        <f t="shared" si="5"/>
        <v>0</v>
      </c>
      <c r="L19" s="8"/>
      <c r="M19" s="24" t="str">
        <f t="shared" si="6"/>
        <v>OK</v>
      </c>
    </row>
    <row r="20" spans="2:13" ht="15.75" thickBot="1">
      <c r="B20" s="158" t="s">
        <v>55</v>
      </c>
      <c r="C20" s="159"/>
      <c r="D20" s="32">
        <f>SUM(D6:D19)</f>
        <v>250000</v>
      </c>
      <c r="E20" s="54">
        <f>ROUND(SUM(E6:E19),0)</f>
        <v>125000</v>
      </c>
      <c r="F20" s="55">
        <f t="shared" ref="F20:K20" si="7">ROUND(SUM(F6:F19),0)</f>
        <v>75000</v>
      </c>
      <c r="G20" s="56">
        <f t="shared" si="7"/>
        <v>50000</v>
      </c>
      <c r="H20" s="56">
        <f t="shared" si="7"/>
        <v>0</v>
      </c>
      <c r="I20" s="57">
        <f t="shared" si="7"/>
        <v>0</v>
      </c>
      <c r="J20" s="37">
        <f t="shared" si="7"/>
        <v>75000</v>
      </c>
      <c r="K20" s="38">
        <f t="shared" si="7"/>
        <v>50000</v>
      </c>
      <c r="L20" s="8"/>
      <c r="M20" s="24" t="str">
        <f t="shared" si="6"/>
        <v>OK</v>
      </c>
    </row>
    <row r="21" spans="2:13" ht="15.75" thickBot="1">
      <c r="B21" s="158" t="s">
        <v>50</v>
      </c>
      <c r="C21" s="159"/>
      <c r="D21" s="50">
        <v>1</v>
      </c>
      <c r="E21" s="58">
        <f>E20/$D$20</f>
        <v>0.5</v>
      </c>
      <c r="F21" s="59">
        <f t="shared" ref="F21:K21" si="8">F20/$D$20</f>
        <v>0.3</v>
      </c>
      <c r="G21" s="60">
        <f t="shared" si="8"/>
        <v>0.2</v>
      </c>
      <c r="H21" s="60">
        <f t="shared" ref="H21:I21" si="9">H20/$D$20</f>
        <v>0</v>
      </c>
      <c r="I21" s="61">
        <f t="shared" si="9"/>
        <v>0</v>
      </c>
      <c r="J21" s="39">
        <f t="shared" si="8"/>
        <v>0.3</v>
      </c>
      <c r="K21" s="40">
        <f t="shared" si="8"/>
        <v>0.2</v>
      </c>
      <c r="L21" s="8"/>
      <c r="M21" s="23"/>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69" t="s">
        <v>54</v>
      </c>
      <c r="C24" s="169"/>
      <c r="D24" s="169"/>
      <c r="E24" s="169"/>
      <c r="F24" s="169"/>
      <c r="G24" s="169"/>
      <c r="H24" s="73"/>
      <c r="I24" s="73"/>
      <c r="J24" s="73"/>
      <c r="K24" s="73"/>
      <c r="L24" s="8"/>
      <c r="M24" s="8"/>
    </row>
    <row r="25" spans="2:13" ht="15.75" customHeight="1">
      <c r="B25" s="168" t="s">
        <v>102</v>
      </c>
      <c r="C25" s="168"/>
      <c r="D25" s="168"/>
      <c r="E25" s="168"/>
      <c r="F25" s="168"/>
      <c r="G25" s="43" t="str">
        <f>IF(E20&gt;=100000,"OK","ERROR")</f>
        <v>OK</v>
      </c>
      <c r="H25" s="73"/>
      <c r="I25" s="73"/>
      <c r="J25" s="73"/>
      <c r="K25" s="73"/>
      <c r="L25" s="8"/>
      <c r="M25" s="8"/>
    </row>
    <row r="26" spans="2:13" ht="15.75" customHeight="1">
      <c r="B26" s="168" t="s">
        <v>103</v>
      </c>
      <c r="C26" s="168"/>
      <c r="D26" s="168"/>
      <c r="E26" s="168"/>
      <c r="F26" s="168"/>
      <c r="G26" s="43" t="str">
        <f>IF(E20&lt;=250000,"OK","ERROR")</f>
        <v>OK</v>
      </c>
      <c r="H26" s="73"/>
      <c r="I26" s="73"/>
      <c r="J26" s="73"/>
      <c r="K26" s="73"/>
      <c r="L26" s="8"/>
      <c r="M26" s="8"/>
    </row>
    <row r="27" spans="2:13" ht="15.75" customHeight="1">
      <c r="B27" s="168" t="s">
        <v>75</v>
      </c>
      <c r="C27" s="168"/>
      <c r="D27" s="168"/>
      <c r="E27" s="168"/>
      <c r="F27" s="168"/>
      <c r="G27" s="43" t="str">
        <f>IF(E20&lt;=(D20/2),"OK","ERROR")</f>
        <v>OK</v>
      </c>
      <c r="H27" s="73"/>
      <c r="I27" s="73"/>
      <c r="J27" s="73"/>
      <c r="K27" s="73"/>
      <c r="L27" s="8"/>
      <c r="M27" s="8"/>
    </row>
    <row r="28" spans="2:13" ht="15.75" customHeight="1">
      <c r="B28" s="168" t="s">
        <v>97</v>
      </c>
      <c r="C28" s="168"/>
      <c r="D28" s="168"/>
      <c r="E28" s="168"/>
      <c r="F28" s="168"/>
      <c r="G28" s="43" t="str">
        <f>IF(K20&lt;=(E20*0.4),"OK","ERROR")</f>
        <v>OK</v>
      </c>
      <c r="H28" s="73"/>
      <c r="I28" s="73"/>
      <c r="J28" s="73"/>
      <c r="K28" s="73"/>
      <c r="L28" s="8"/>
      <c r="M28" s="8"/>
    </row>
    <row r="29" spans="2:13" s="8" customFormat="1"/>
    <row r="30" spans="2:13" s="8" customFormat="1">
      <c r="I30" s="74"/>
    </row>
    <row r="31" spans="2:13" s="8" customFormat="1">
      <c r="G31" s="43"/>
    </row>
    <row r="32" spans="2:13" s="8" customFormat="1"/>
    <row r="33" spans="2:2" s="8" customFormat="1"/>
    <row r="34" spans="2:2" s="8" customFormat="1">
      <c r="B34" s="75"/>
    </row>
    <row r="35" spans="2:2" s="8" customFormat="1">
      <c r="B35" s="76"/>
    </row>
    <row r="36" spans="2:2" s="8" customFormat="1">
      <c r="B36" s="75"/>
    </row>
    <row r="37" spans="2:2" s="8" customFormat="1">
      <c r="B37" s="77"/>
    </row>
    <row r="38" spans="2:2" s="8" customFormat="1"/>
    <row r="39" spans="2:2" s="8" customFormat="1"/>
    <row r="40" spans="2:2" s="8" customFormat="1">
      <c r="B40" s="78"/>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Jaqueline Navarrete</cp:lastModifiedBy>
  <cp:lastPrinted>2014-10-30T03:03:18Z</cp:lastPrinted>
  <dcterms:created xsi:type="dcterms:W3CDTF">2012-07-06T03:08:38Z</dcterms:created>
  <dcterms:modified xsi:type="dcterms:W3CDTF">2015-01-28T20:11:06Z</dcterms:modified>
</cp:coreProperties>
</file>