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0" windowWidth="3240" windowHeight="4920" firstSheet="1" activeTab="1"/>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45621"/>
</workbook>
</file>

<file path=xl/calcChain.xml><?xml version="1.0" encoding="utf-8"?>
<calcChain xmlns="http://schemas.openxmlformats.org/spreadsheetml/2006/main">
  <c r="I20" i="8" l="1"/>
  <c r="H20" i="8"/>
  <c r="G20" i="8"/>
  <c r="F20" i="8"/>
  <c r="E20" i="8"/>
  <c r="G26" i="8" s="1"/>
  <c r="K19" i="8"/>
  <c r="J19" i="8"/>
  <c r="D19" i="8" s="1"/>
  <c r="M19" i="8" s="1"/>
  <c r="K18" i="8"/>
  <c r="J18" i="8"/>
  <c r="K17" i="8"/>
  <c r="J17" i="8"/>
  <c r="D17" i="8" s="1"/>
  <c r="M17" i="8" s="1"/>
  <c r="K16" i="8"/>
  <c r="J16" i="8"/>
  <c r="K15" i="8"/>
  <c r="J15" i="8"/>
  <c r="D15" i="8" s="1"/>
  <c r="M15" i="8" s="1"/>
  <c r="K14" i="8"/>
  <c r="J14" i="8"/>
  <c r="K13" i="8"/>
  <c r="J13" i="8"/>
  <c r="K12" i="8"/>
  <c r="J12" i="8"/>
  <c r="K11" i="8"/>
  <c r="J11" i="8"/>
  <c r="D11" i="8" s="1"/>
  <c r="M11" i="8" s="1"/>
  <c r="K10" i="8"/>
  <c r="J10" i="8"/>
  <c r="K9" i="8"/>
  <c r="J9" i="8"/>
  <c r="D9" i="8" s="1"/>
  <c r="M9" i="8" s="1"/>
  <c r="K8" i="8"/>
  <c r="J8" i="8"/>
  <c r="K6" i="8"/>
  <c r="J6" i="8"/>
  <c r="D6" i="8" s="1"/>
  <c r="M6" i="8" s="1"/>
  <c r="K7" i="8"/>
  <c r="J7" i="8"/>
  <c r="D13" i="8" l="1"/>
  <c r="M13" i="8" s="1"/>
  <c r="D8" i="8"/>
  <c r="M8" i="8" s="1"/>
  <c r="D10" i="8"/>
  <c r="M10" i="8" s="1"/>
  <c r="D14" i="8"/>
  <c r="M14" i="8" s="1"/>
  <c r="D18" i="8"/>
  <c r="M18" i="8" s="1"/>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<sst xmlns="http://schemas.openxmlformats.org/spreadsheetml/2006/main" count="304" uniqueCount="193">
  <si>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</si>
  <si>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</si>
  <si>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</si>
  <si>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</si>
  <si>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</si>
  <si>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</si>
  <si>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</si>
  <si>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</si>
  <si>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</si>
  <si>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</si>
  <si>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</si>
  <si>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</si>
  <si>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</si>
  <si>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</si>
  <si>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</si>
  <si>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</si>
  <si>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</si>
  <si>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</si>
  <si>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</si>
  <si>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</si>
  <si>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</si>
  <si>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</si>
  <si>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</si>
  <si>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</si>
  <si>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</si>
  <si>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</si>
  <si>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</si>
  <si>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</si>
  <si>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</si>
  <si>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</si>
  <si>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</si>
  <si>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</si>
  <si>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</si>
  <si>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</si>
  <si>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</si>
  <si>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</si>
  <si>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</si>
  <si>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</si>
  <si>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</si>
  <si>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</si>
  <si>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</si>
  <si>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</si>
  <si>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</si>
  <si>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</si>
  <si>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</si>
  <si>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</si>
  <si>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</si>
  <si>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</si>
  <si>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</si>
  <si>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</si>
  <si>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</si>
  <si>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</si>
  <si>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</si>
  <si>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</si>
  <si>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</si>
  <si>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</si>
  <si>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</si>
  <si>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</si>
  <si>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</si>
  <si>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</si>
  <si>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</si>
  <si>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</si>
  <si>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</si>
  <si>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</si>
  <si>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</si>
  <si>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</si>
  <si>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</si>
  <si>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</si>
  <si>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</si>
  <si>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</si>
  <si>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</si>
  <si>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</si>
  <si>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</si>
  <si>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</si>
  <si>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</si>
  <si>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</si>
  <si>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</si>
  <si>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</si>
  <si>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</si>
  <si>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</si>
  <si>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</si>
  <si>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</si>
  <si>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</si>
  <si>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</si>
  <si>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</si>
  <si>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</si>
  <si>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</si>
  <si>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</si>
  <si>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</si>
  <si>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</si>
  <si>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</si>
  <si>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</si>
  <si>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</si>
  <si>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</si>
  <si>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</si>
  <si>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</si>
  <si>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</si>
  <si>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</si>
  <si>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</si>
  <si>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</si>
  <si>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</si>
  <si>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</si>
  <si>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</si>
  <si>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</si>
  <si>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</si>
  <si>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</si>
  <si>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</si>
  <si>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</si>
  <si>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Ecuador</t>
  </si>
  <si>
    <t>Asociada</t>
  </si>
  <si>
    <t>Quito</t>
  </si>
  <si>
    <t>Instituto Nacional de Eficiencia Energética y Energías Renovables.</t>
  </si>
  <si>
    <t>INER</t>
  </si>
  <si>
    <t>Eduardo</t>
  </si>
  <si>
    <t>Noboa</t>
  </si>
  <si>
    <t>eduardo.noboa@iner.gob.ec</t>
  </si>
  <si>
    <t>Gasificación de biomasa residual para generación de energía.</t>
  </si>
  <si>
    <t>No</t>
  </si>
  <si>
    <t>Bajo nivel de interés de la comunidad hacia la iniciativa.</t>
  </si>
  <si>
    <t xml:space="preserve">Bajo grado de organización de la comunidad. </t>
  </si>
  <si>
    <t>Mala gestión de los residuos.</t>
  </si>
  <si>
    <t xml:space="preserve">Gestión irresponsable del agua. </t>
  </si>
  <si>
    <t xml:space="preserve">Altos costos en la recoleccióny transporte de desechos. </t>
  </si>
  <si>
    <t>12 meses</t>
  </si>
  <si>
    <t xml:space="preserve">Sustituir el consumo de combustible fósil empleado en centrales convencionales para generar  energía eléctrica, por gas combustible obtenido del proceso de gasificación de biomasa residual agroindustrial proveniente de zonas agrícolas aledañas al sitio de generación.  </t>
  </si>
  <si>
    <t>Agricultores y empresas agroindustriales que generan biomasa residual en el Cantón Quevedo, Provincia de los Ríos, abastecen de materia prima para  gasificadores adaptados a generadores convencionales</t>
  </si>
  <si>
    <t>Se cuenta con los permisos para la construcción, adaptación, pruebas y operación, así como se encasilla en la Regulacion 001/13 del CONELEC.</t>
  </si>
  <si>
    <t>Mario Enrique</t>
  </si>
  <si>
    <t>Brito Flores</t>
  </si>
  <si>
    <t>Ingeniero Civil</t>
  </si>
  <si>
    <t>Santa Catalina y Pasaje Flores (Cumbayá)</t>
  </si>
  <si>
    <t>00593(992362350)</t>
  </si>
  <si>
    <t>mario.brito@celec.gob.ec</t>
  </si>
  <si>
    <t>5 años</t>
  </si>
  <si>
    <t>Desarrollo de proyectos de energías renovables a nivel privado, gubernamental y estratégicos de Estado, incluido el área rural con enfoque productivo y de género</t>
  </si>
  <si>
    <t>Coordinador General/Jefe de Energía Renovable CELEC EP - Termopichincha</t>
  </si>
  <si>
    <t xml:space="preserve">Empresa Pública Estatégica Corporación Eléctrica del Ecuador </t>
  </si>
  <si>
    <t>CELEC EP</t>
  </si>
  <si>
    <t>Av. 6 de Diciembre N26-235 y Orellana</t>
  </si>
  <si>
    <t>Carlos Eduardo</t>
  </si>
  <si>
    <t>Barredo Heinert</t>
  </si>
  <si>
    <t>Decrerto Ejecutivo No.220</t>
  </si>
  <si>
    <t xml:space="preserve"> 14 enero de 2010</t>
  </si>
  <si>
    <t>eduardo.barredo@celec.gob.ec</t>
  </si>
  <si>
    <t>www.celec.gob.ec</t>
  </si>
  <si>
    <t>x</t>
  </si>
  <si>
    <t xml:space="preserve">9 proyectos estratégicos de Estado (2.843MW) para satisfacer demanda, diversificar matriz energética y atender comunidades del área de influencia. </t>
  </si>
  <si>
    <t>10 febrero de 2012</t>
  </si>
  <si>
    <t>Av. 6 de diciembre N33-32 e Ignacio Bossano</t>
  </si>
  <si>
    <t xml:space="preserve">La propuesta se encuentra alineada a lo establecido en la Constitución de la República del Ecuador, Art. 15, Art 313, Art. 408 y Art. 413, asi como a los  objetivos y políticas establecidas dentro del Plan Nacional del Buen Vivir 2013 - 2017, Objetivo 7: Garantizar los derechos de la naturaleza y promover la sostenibilidad ambiental territorial y global,  Objetivo 11: Asegurar la soberanía y eficiencia de los sectores estratégicos para la transformación industrial y tecnológica y sus políticas 7.7: Promover la eficiencia y una mayor participación de energías renovables sostenibles como medida de prevención de la contaminación ambiental, y, Política 11.1: Reestructurar la matriz energética bajo criterios de transformación de la matriz productiva, inclusión, calidad, soberanía energética y sustentabilidad, con incremento de la participación de energía renovable.  Además de los Objetivos Institucionales de CELEC EP e INER.
</t>
  </si>
  <si>
    <t xml:space="preserve"> Constitución Política de la República del Ecuador, Plan Nacional del Buen Vivir 2013 - 2017 (http://www.buenvivir.gob.ec/), www. celec.gob.ec, www.iner.gob.ec</t>
  </si>
  <si>
    <t>(593-2) 3931 390</t>
  </si>
  <si>
    <t>www.iner.gob.ec</t>
  </si>
  <si>
    <t>Alrededor de 3 años de experiencia en gestión de proyectos de energía, ambiente y desarrollo sostenible con diferentes tipos de organizaciones.</t>
  </si>
  <si>
    <t>X</t>
  </si>
  <si>
    <t>La formulación de la idea de la iniciativa involucró a funcionarios tanto de CELEC EP como de INER. La formulación del perfil ha incluido criterios y observaciones  emitidas por cada institución.  
CELEC EP,  será la institución encargada de ofrecer la logista del proyecto propuesto, instalaciones para su desarrollo, desiganción de equipo para pruebas,  seguridad, el acceso a red eléctrica, suministro de agua, entre otros. El componente técnico para el  desarrollo de la propuesta será llevado  a cabo por parte del INER.
La vinculación de la comunidad al proyecto será desarrollada por CELEC EP  ya que cuenta con experiencia para  transfererir tecnología y vincular a la población de sus zonas de influencia en sus proyectos.</t>
  </si>
  <si>
    <t xml:space="preserve">El beneficiario directo es CELEC EP, quien utilizará los resultados de la iniciativa para evaluar su replicabilidad en la misma central y en otras de similares características, su potencial reducción del consumo de combustibles fósiles para la generación de energía y su impacto ambiental. 
Además, los habitantes del sector peri-urbano y rural del Cantón  Quevedo (173,585 habitantes), agricultores y empresas agroindustriales darán solución a la disposición de los desechos sólidos  de origen orgánico en la zona. Se fomentará la constitución de una (s) empresa (s)  de acopio y transporte y disposición de residuos agroindustriales según la demanda existente y futura replicabilidad del proyecto, respetando las condiciones de género y vulnerabilidad entre sus colaboradores.  
</t>
  </si>
  <si>
    <t>La disposición de residuos sólidos mediante el mecanismo planteado en la presente iniciativa, reducirá los impactos adversos en la calidad del aire, suelo y agua con respecto a la situación actual, que corresponde a un botadero a cielo abierto que se realiza en la zona.
La vinculación de la comunidad al proyecto es importante para maximizar los beneficios sociales, económicos y ambientales que pueda traer  a sus habitantes. Así, los pobladores del sector peri-urbano y rural  de Quevedo pueden recibir beneficios económicos adicionales por la recolección y entrega de residuos sólidos de origen agrícola y agroindustrial que puedan ser aprovechados, cuya tipo de generación se enmarca en  la Regulación 001/13  beneficiando a su operador y  los habitantes ubicados en el área de influencia.</t>
  </si>
  <si>
    <t xml:space="preserve">La tecnología propuesta ha sido validada en el desarrollo de uno de los proyectos del INER, denominado "Modelo cinético e implementación de reactor piloto para cogasificación de residuos sólidos y carbón vegetal para producción de combustibles líquidos". La planta piloto está ubicada en la comunidad San Pedro del Laurel en Santo Domingo - Ecuador. 
Como parte de los resultados del proyecto mencionado, se ha obtenido  un modelo matemático cinético de la gasificación que servirá para el diseño de la planta propuesta en esta iniciativa. 
La diferencia entre la tecnología validada y la iniciativa propuesta radica en la forma de aprovechamiento del gas producido y en los residuos utilizados en el proceso de gasificación. </t>
  </si>
  <si>
    <t xml:space="preserve">Las organizaciones participantes serán: CELEC EP, INER y la empresa comunitaria de transporte y entrega de residuos agrícolas y agroindustriales.
La coordinación logística,  administrativa y financiera durante la etapa de desarrollo del proyecto previo a su operación, será llevada a cabo por CELEC EP, de tal manera que los aportes de contrapartida y desembolsos propios puedan ser ocupados en base a la demanda del mismo. CELEC EP, además se encargará de proporcionar el personal para operación y mantenimiento del equipo y destinará un espacio suficiente para el acopio de los residuos.
Por su parte, el INER en base a sus  competencias y experiencias adquiridas,  garantizará la viabilidad técnica del proyecto, tanto en lo que respecta a la intervención directa de su equipo de investigadores como a la disponibilidad de herramientas necesarias para su desarrollo. La tecnología de gasificación que se utilizará ha sido  validada en base a los resultados de un proyecto previo del INER. El gas producido en el proceso de gasificación reemplazará parte del combustible fósil utilizado en el motor de combustión interna destinado a  generar  energía eléctrica que será inyectada al sistema nacional interconectado del Ecuador. 
La materia prima que se utilizará para la generación de energía provendrá de los residuos agrícolas y agroindustriales (raquis y fibra de palma, cascarilla de arroz) de la zona peri-urbana y rural de Quevedo. Su recolección y entrega en la central de generación se realizará a través de una empresa constituida para el efecto, la misma que mantendrá un contrato de entrega de residuos, asegurando su calidad y continuidad en el abastecimiento de la biomasa residual en volúmenes no inferiores a 5 m3 por día.  El pago de los servicios a la(s) empresa (s) será de forma periódica como sucede con el abastecimiento de combustibles fósiles de la central térmica, constituyéndose en un proveedor adicional de CELEC EP - Termopichincha.
</t>
  </si>
  <si>
    <t>El modelo propuesto por CELEC EP e INER para el desarrollo del proyecto, establece la creación de empresas “spin out”, es decir, emprendimientos que nazcan a partir de la demanda y resultados generados. Los productos que se obtengan, serán de gran utilidad para el diseño del proceso de gasificación a ser introducido de manera escalable en el resto de la planta, así como en otras  similares.  Sus resultados incluirán criterios técnicos, sociales,  ambientales y de sostenibilidad, válidos para ser aplicados por los entes encargados de planificar,  generar políticas y evaluación para inversiones, entre otras.
El proyecto vincula además el componente de investigación para el aprovechamiento de residuos sólidos de otras regiones agrícolas del país, con composición distinta a la que será analizada y la investigación de otros procesos para el aprovechamiento energético de desechos sólidos.
Su implementación  promoverá el fortalecimiento de microempresas comunitarias de reciclaje operando en condiciones de higiene, salud, calidad y seguridad adecuadas, mejorando los ingresos de población con reducidas oportunidades económicas.
Posterior a su ejecución e investigación correspondiente, CELEC EP será la entidad encargada de continuar con su funcionamiento.</t>
  </si>
  <si>
    <t xml:space="preserve">En el país existen programas dedicados a la Gestión Integral de Residuos  Sólidos Urbanos,los mismos que  son llevados a cabo por instituciones públicas o entidades de cooperación internacional. Sin embargo, gran parte de estos programas han visto la necesidad de replantear las estrategias a aplicarse, debido a la diversidad de sus componentes, calidad  y su grado de humedad,  lo que ha limitado  el aprovechamiento energético como la agregación de valor a éstos en cada etapa del proceso de la cadena de tránsito.  
El INER, por su parte, ha desarrollado proyectos que contemplan el aprovechamiento energético de residuos sólidos, como la planta piloto para producción de combustibles líquidos, que utiliza residuos domésticos de la Comunidad San Pedro del Laurel y carbón vegetal, adquiriendo con ello competencias y experiencia necesaria para garantizar la viabilidad técnica del proyecto y su correcta operación, mantenimiento y gestión del proyecto  a través del personal de CELEC EP. 
</t>
  </si>
  <si>
    <t xml:space="preserve">La iniciativa planteada permitirá la reducción de gases de efecto invernadero en el orden de 2.300 tCO2 eq/año causados por las emisiones provenientes de la combustión de los combustible fósiles en los MCI.  La disposición final de residuos agrícolas o agroindustriales será de alrededor de 5 ton/día, para lo cual se plantea la construcción de una área cubierta, el uso de los mismos generará una energía aproximada de 1600MWh/año, que serán inyectados al sistema nacional interconectado. El control de emisiones al ambiente, uso y estado de las instalaciones se la realizará como parte de los controles periódicos del PMA que realiza el CONELEC como AAAr en el sector eléctrico, por lo que se asegurará el cumplimiento de la normativa vigente. También  se minimizará los impactos al ambiente causados por la quema de los residuos  y se reducirán los costos asociados a la gestión de residuos.  No se evidencia impactos negativos al suelo debido a que la disposición de los residuos será sobre una plataforma de hormigón cubierta.
Se reconoce que el ruido generado por los procesos a implementar es nulo, es decir, no existe ningún tipo de contaminación auditiva adicional a la existente.
Con ello se garantiza el buen desempeño del proceso, del equipo a ser ensayado,  el bienestar del grupo de trabajo encargado de las plantas y la población de sus alrededores. </t>
  </si>
  <si>
    <t>La inicitaiva responde a las necesidades de la población rural y periurbana de Quevedo a través de una gestión eficiente de los residuos agricolas y agroindustriales generados en plantaciones e industrias asociadas a los mismos,  beneficiando directamente ha alrededor de 173 mil habitantes del cantón Quevedo, y a 14´000.000 de habitantes debido a que la energía generada será inyectada al SNI. 
Adicionalmente,  la(s) empresa(s) que serán creadas  para el acopio, transporte y entrega de los residuos a CELEC EP tendrán una participación mayoritaria de  mujeres, las mismas que podrán escalar a medida que esta propuesta de alternativa de generación eléctrica  sea aceptada y replicada para el resto de la planta de generación de CELEC EP y de otras en el país. 
La sostenibilidad de la(s) empresa (s) dependerá de la continuidad y calidad en la entrega de los residuos, por lo que el personal que se conforme para su entrega y recepción será capacitado en temas administrativos, financieros, contables,  tributarios salud ambiental y seguridad, asegurando una gestión adecuada de la misma.
La vinculación de la comunidad con CELEC EP, se realizará desde la etapa de identificación de sitios para acopio hasta las condiciones de calidad y entrega de los residuos en el sitio de  recepción. Como parte de los riesgos asociados es la posible imposición de precios elevados de los residuos y la negativa de entrega.</t>
  </si>
  <si>
    <t>La iniciativa tiene el portencial de contribuir al desarrollo económico local mediante la creación de microempresa (s) comunitaria(s) operanda en condiciones de igualdad entre sus miembros, higiene, salud y seguridad adecuadas, mejorando los ingresos de población con reducidas oportunidades económicas.
Los ingresos económicos excentes de la venta de biomasa residual será distribuido equitativamente entre sus miembros, sin tomar en cuenta su género o condición social . Existe el riesgo de que la microempresa no cuente con un flujo de caja que soporte al menos un mes de: transporte al sitio de la planta, compra de biomasa residual y gastos administrativos,  por lo que se  creará un capital inicial de operación y contingecias proveniente de un aporte inicial de entre los  miembros de la microempresa, ademas de que el mismo será engrosado a través de una contribución de las autoridades encargadas de la gestión de residuos en sus áreas de ingerencia,  debido a que el impacto causado por la disposición de la biomasa residual en los botaderos disminuira, así como los costos de asociados con el manejo del mismo.</t>
  </si>
  <si>
    <t xml:space="preserve">Dar a conocer a la comunidad los beneficios económicos y ambientales que les representa la implementación de la iniciativa. </t>
  </si>
  <si>
    <t xml:space="preserve">Realizar talleres de capacitación sobre la tecnología a implementar y sobre los beneficios de la organización comunitaria. </t>
  </si>
  <si>
    <t>Promover un programa de Gestión integral de desechos agroindustriales.</t>
  </si>
  <si>
    <t>Promover un programa de gestión responsable del agua dentro de la central termoeléctrica Quevedo.</t>
  </si>
  <si>
    <t xml:space="preserve">Implementar mecanismos económicos y sostenibles para la recolección y transporte de los desechos de la comunidad. </t>
  </si>
  <si>
    <t>Bajo grado de interés de los proveedores de biomasa residual</t>
  </si>
  <si>
    <t xml:space="preserve">Realizar charlas de socialización del proyecto </t>
  </si>
  <si>
    <t xml:space="preserve">Residuos de baja calidad </t>
  </si>
  <si>
    <t>Realizar charlas relacionados con requisitos mínimos de calidad de la bionasa a ser entregada</t>
  </si>
  <si>
    <t xml:space="preserve">Implementar una planta piloto de gasificación de biomasa residual de origen agroindustrial (gas de síntesis), que permita sustituir entre el 8 al 10% del consumo de combustible fósil usado en uno de los motores de combustión interna (MCI) (1,7 MW) de la planta termoeléctrica de CELEC EP Termopichincha (100MW)  ubicada en el cantón Quevedo de la Provincia de Los Ríos en Ecuador, lo que permitirá disminuir la emisión de 2.300 t/CO2 eq. por año.
Su utilización incentivará el aprovechamiento energético de residuos agroindustriales y a mediano plazo podrá ser replicado, reduciendo la dependencia de combustibles fósiles en la generación de energía eléctrica, riesgos de contaminación de tierras, cultivos y esteros causados por el vertido de desechos al ambiente, diminución de emisión de gases efecto invernadero, reducción de enfermedades de la piel, respiratoria, gástrica, e incluso el riesgo de cáncer de los habitantes del sector peri-urbano y rural de Quevedo.
</t>
  </si>
  <si>
    <t xml:space="preserve">Se considera que la tecnología propuesta es apropiada para implementarse en la central termoeléctrica Quevedo, cuyas  instalaciones  cuentan con el espacio físico  requerido para la planta de gasificación, así como para albergar un volumen adecuado de residuos agrícolas y agroindustriales (raquis y fibra de palma, cascarilla de arroz) que son producidos en gran volumen en la zona y que serán aprovechados energéticamente. 
La tecnología propuesta además de ser  técnicamente viable, es  económicamente rentable en base a los resultados obtenidos en el proyecto mencionado en la sección anterior. Se considera que la inversión en la planta de gasificación podrá ser recuperada en un corto período de tiempo, ya que se pretende solicitar ante el Consejo Nacional de Electricidad (CONELEC) el tratamiento preferente como generador no  convencional, lo cual implica ingresos a precios preferentes estimados de USD. 176.000/año según lo establece la REGULACIÓN No. CONELEC - 001/13.
Además, se considera que la tecnología es apropiada a la realidad socio-ambiental del área de implementación ya que permitirá gestionar de mejor forma la disposición final de los desechos agrícolas y agroindustriales de la zona, reduciendo los impactos ambientales negativos causados por las emisiones de gases efecto invernadero provenientes de los MCI de la central termoeléctrica. </t>
  </si>
  <si>
    <t xml:space="preserve">El financiamiento de la contraparte de esta iniciativa proviene de los fondos que mantiene CELEC EP - Termopichincha. Según lo establecido en el Artículo 3 de la Ley de Empresas Públicas, la creación de la mismas deberá contribuir al de forma sostenida al desarrollo humano y el buen vivir de la población ecuatoriana, promoviendo el desarrollo sustentable y precautelando que los costos socio-ambientales se integren a los costos de producción, etre otros. De igual forma,  el Artículo 63 de la Ley de Régimen del Setor eléctrico establece que el estado fomentará el desarrollo y uso de los recursos energéticos no convenionales a través de los organismos públicos. Además la Ley  menciona que,  la seguridad energética para el abastecimiento de electricidad debe considerar la diversificación y participación de las energías renovables no convencionales, a efectos de disminuir la vulnerabilidad y dependencia de generación eléctrica a base de combustibles fósiles. Por lo que,  en su conjunto se establece un ambiente favorable para desarrollar el tipo de proyecto propuesto en la presente convocatoria. 
Además del modelo de negocio propuesto,  se ha establecido la  posible aplicación de la Codificación de la Regulación 001/13, que establece un precio preferente de cUSD/kWh 9,67 para la generación por biomasa. De los cálculos inciales realizados, se estima que la iniciativa generará ingresos por un valor total aproximado  de USD. 176.000/año, de los cuales USD. 32.000/año deberá destinarse como recursos para el Estado del Buen Vivir Territorial (ver capítulo V), según el macanismo establecido para el efecto. Debido a que la inversión fue ya realizada por el Estado, se deberá  realizar las consultas al ente regulador para su probable aplicación, el mismo que sería un ingreso adicional a lo establecido en la propuesta a favor de las comunidades aledañas.  
Los costos de la biomasa dependerán en gran medida de su lugar de procedencia, para lo cual se deberá establecer la distancia máxima rentable de su provisión y cuyo costo por kWh deberá ser inferior al que el Estado cancela por generación con combustible fósil sin subsidio.      
</t>
  </si>
  <si>
    <t>Remuneración recursos humanos</t>
  </si>
  <si>
    <t>Viajes Técnicos</t>
  </si>
  <si>
    <t>Equipos</t>
  </si>
  <si>
    <t>Recursos bibliográficos y software.</t>
  </si>
  <si>
    <t>Infraestructura</t>
  </si>
  <si>
    <t>Gestión social y difusión del proyecto</t>
  </si>
  <si>
    <t>Subcontratos, asesorías, servicios y similares</t>
  </si>
  <si>
    <t>Materiales de oficina, insumos y uso de instalaciones}</t>
  </si>
  <si>
    <t>Personal técnico, administrativo y apoyo.</t>
  </si>
  <si>
    <t>Pasajes aéreos, terrestres, viáticos, hospedaje, movilidades internas y traslados, uso de vehículos</t>
  </si>
  <si>
    <t>Adquisición, uso de 
equipos especializados.</t>
  </si>
  <si>
    <t>Adquisición de documentos
y bibliografía de información especializada.</t>
  </si>
  <si>
    <t>Obras civiles, eléctricas y sanitarias</t>
  </si>
  <si>
    <t xml:space="preserve">Diseño y edición de material divulgativo, impresiones, eventos y talleres </t>
  </si>
  <si>
    <t xml:space="preserve">Consultorias especializadas y servicios varios </t>
  </si>
  <si>
    <t>Papelería, impresiones, servicios básicos, comunicaciones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</si>
</sst>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69">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13" fillId="2" borderId="1" xfId="3"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0" fillId="4" borderId="0" xfId="0" applyFill="1" applyAlignment="1" applyProtection="1">
      <alignment horizontal="left" vertical="center" wrapText="1"/>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1" fontId="0" fillId="2" borderId="1" xfId="0" applyNumberFormat="1" applyFill="1" applyBorder="1" applyAlignment="1" applyProtection="1">
      <alignment horizontal="left" vertical="center" wrapText="1"/>
      <protection locked="0"/>
    </xf>
    <xf numFmtId="1" fontId="0" fillId="2" borderId="6" xfId="0" applyNumberFormat="1" applyFill="1" applyBorder="1" applyAlignment="1" applyProtection="1">
      <alignment horizontal="left" vertical="center" wrapText="1"/>
      <protection locked="0"/>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21" fillId="0" borderId="7" xfId="0" applyFont="1" applyBorder="1" applyAlignment="1" applyProtection="1">
      <alignment horizontal="left" vertical="center" wrapText="1"/>
      <protection locked="0"/>
    </xf>
    <xf numFmtId="0" fontId="0" fillId="0" borderId="20" xfId="0" applyFont="1" applyFill="1" applyBorder="1" applyAlignment="1" applyProtection="1">
      <alignment horizontal="left" wrapText="1"/>
      <protection locked="0"/>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duardo.barredo@celec.gob.ec" TargetMode="External"/><Relationship Id="rId2" Type="http://schemas.openxmlformats.org/officeDocument/2006/relationships/hyperlink" Target="mailto:mario.brito@celec.gob.ec" TargetMode="External"/><Relationship Id="rId1" Type="http://schemas.openxmlformats.org/officeDocument/2006/relationships/hyperlink" Target="mailto:eduardo.noboa@iner.gob.ec" TargetMode="External"/><Relationship Id="rId6" Type="http://schemas.openxmlformats.org/officeDocument/2006/relationships/printerSettings" Target="../printerSettings/printerSettings1.bin"/><Relationship Id="rId5" Type="http://schemas.openxmlformats.org/officeDocument/2006/relationships/hyperlink" Target="http://www.iner.gob.ec/" TargetMode="External"/><Relationship Id="rId4" Type="http://schemas.openxmlformats.org/officeDocument/2006/relationships/hyperlink" Target="http://www.celec.gob.e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opLeftCell="B109" zoomScaleNormal="100" zoomScaleSheetLayoutView="120" workbookViewId="0">
      <selection activeCell="F88" sqref="F88"/>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11" t="s">
        <v>52</v>
      </c>
      <c r="C2" s="111"/>
      <c r="D2" s="111"/>
      <c r="E2" s="111"/>
      <c r="F2" s="111"/>
    </row>
    <row r="3" spans="2:8" s="8" customFormat="1" ht="5.25" customHeight="1" x14ac:dyDescent="0.25"/>
    <row r="4" spans="2:8" s="8" customFormat="1" ht="48.75" customHeight="1" x14ac:dyDescent="0.25">
      <c r="B4" s="117" t="s">
        <v>100</v>
      </c>
      <c r="C4" s="117"/>
      <c r="D4" s="117"/>
      <c r="E4" s="117"/>
      <c r="F4" s="117"/>
    </row>
    <row r="5" spans="2:8" s="8" customFormat="1" ht="5.25" customHeight="1" thickBot="1" x14ac:dyDescent="0.3"/>
    <row r="6" spans="2:8" s="8" customFormat="1" x14ac:dyDescent="0.25">
      <c r="B6" s="121" t="s">
        <v>33</v>
      </c>
      <c r="C6" s="122"/>
      <c r="D6" s="122"/>
      <c r="E6" s="122"/>
      <c r="F6" s="123"/>
    </row>
    <row r="7" spans="2:8" s="8" customFormat="1" ht="36" customHeight="1" x14ac:dyDescent="0.25">
      <c r="B7" s="7" t="s">
        <v>56</v>
      </c>
      <c r="C7" s="118" t="s">
        <v>116</v>
      </c>
      <c r="D7" s="119"/>
      <c r="E7" s="119"/>
      <c r="F7" s="120"/>
      <c r="H7" s="13"/>
    </row>
    <row r="8" spans="2:8" s="8" customFormat="1" ht="34.5" customHeight="1" x14ac:dyDescent="0.25">
      <c r="B8" s="115" t="s">
        <v>57</v>
      </c>
      <c r="C8" s="116"/>
      <c r="D8" s="116"/>
      <c r="E8" s="116"/>
      <c r="F8" s="21" t="s">
        <v>123</v>
      </c>
    </row>
    <row r="9" spans="2:8" s="8" customFormat="1" ht="25.5" customHeight="1" x14ac:dyDescent="0.25">
      <c r="B9" s="115" t="s">
        <v>76</v>
      </c>
      <c r="C9" s="116"/>
      <c r="D9" s="116"/>
      <c r="E9" s="116"/>
      <c r="F9" s="86">
        <f>'FINANCIAMIENTO PROYECTO'!D20</f>
        <v>432200</v>
      </c>
      <c r="H9" s="8" t="s">
        <v>73</v>
      </c>
    </row>
    <row r="10" spans="2:8" s="8" customFormat="1" ht="24" customHeight="1" x14ac:dyDescent="0.25">
      <c r="B10" s="115" t="s">
        <v>77</v>
      </c>
      <c r="C10" s="116"/>
      <c r="D10" s="116"/>
      <c r="E10" s="116"/>
      <c r="F10" s="86">
        <f>'FINANCIAMIENTO PROYECTO'!E20</f>
        <v>215000</v>
      </c>
      <c r="H10" s="8" t="s">
        <v>73</v>
      </c>
    </row>
    <row r="11" spans="2:8" s="8" customFormat="1" ht="24" customHeight="1" x14ac:dyDescent="0.25">
      <c r="B11" s="115" t="s">
        <v>78</v>
      </c>
      <c r="C11" s="116"/>
      <c r="D11" s="116"/>
      <c r="E11" s="116"/>
      <c r="F11" s="86">
        <f>'FINANCIAMIENTO PROYECTO'!J20+'FINANCIAMIENTO PROYECTO'!K20</f>
        <v>217200</v>
      </c>
      <c r="H11" s="8" t="s">
        <v>73</v>
      </c>
    </row>
    <row r="12" spans="2:8" ht="21.75" customHeight="1" x14ac:dyDescent="0.25">
      <c r="B12" s="115" t="s">
        <v>86</v>
      </c>
      <c r="C12" s="116"/>
      <c r="D12" s="116"/>
      <c r="E12" s="116"/>
      <c r="F12" s="20" t="s">
        <v>108</v>
      </c>
    </row>
    <row r="13" spans="2:8" ht="23.25" customHeight="1" x14ac:dyDescent="0.25">
      <c r="B13" s="115" t="s">
        <v>87</v>
      </c>
      <c r="C13" s="116"/>
      <c r="D13" s="116"/>
      <c r="E13" s="116"/>
      <c r="F13" s="21" t="s">
        <v>109</v>
      </c>
    </row>
    <row r="14" spans="2:8" ht="90.75" customHeight="1" x14ac:dyDescent="0.25">
      <c r="B14" s="62" t="s">
        <v>85</v>
      </c>
      <c r="C14" s="95" t="s">
        <v>124</v>
      </c>
      <c r="D14" s="95"/>
      <c r="E14" s="95"/>
      <c r="F14" s="96"/>
    </row>
    <row r="15" spans="2:8" ht="80.25" customHeight="1" x14ac:dyDescent="0.25">
      <c r="B15" s="44" t="s">
        <v>79</v>
      </c>
      <c r="C15" s="95" t="s">
        <v>125</v>
      </c>
      <c r="D15" s="95"/>
      <c r="E15" s="95"/>
      <c r="F15" s="96"/>
    </row>
    <row r="16" spans="2:8" ht="80.25" customHeight="1" thickBot="1" x14ac:dyDescent="0.3">
      <c r="B16" s="12" t="s">
        <v>92</v>
      </c>
      <c r="C16" s="100" t="s">
        <v>126</v>
      </c>
      <c r="D16" s="100"/>
      <c r="E16" s="100"/>
      <c r="F16" s="101"/>
    </row>
    <row r="17" spans="2:5" s="8" customFormat="1" ht="8.25" customHeight="1" thickBot="1" x14ac:dyDescent="0.3"/>
    <row r="18" spans="2:5" ht="20.25" customHeight="1" thickBot="1" x14ac:dyDescent="0.3">
      <c r="B18" s="112" t="s">
        <v>80</v>
      </c>
      <c r="C18" s="113"/>
      <c r="D18" s="113"/>
      <c r="E18" s="114"/>
    </row>
    <row r="19" spans="2:5" x14ac:dyDescent="0.25">
      <c r="B19" s="14" t="s">
        <v>14</v>
      </c>
      <c r="C19" s="98" t="s">
        <v>127</v>
      </c>
      <c r="D19" s="98"/>
      <c r="E19" s="99"/>
    </row>
    <row r="20" spans="2:5" x14ac:dyDescent="0.25">
      <c r="B20" s="10" t="s">
        <v>15</v>
      </c>
      <c r="C20" s="95" t="s">
        <v>128</v>
      </c>
      <c r="D20" s="95"/>
      <c r="E20" s="96"/>
    </row>
    <row r="21" spans="2:5" ht="16.5" customHeight="1" x14ac:dyDescent="0.25">
      <c r="B21" s="7" t="s">
        <v>21</v>
      </c>
      <c r="C21" s="95">
        <v>1707492870</v>
      </c>
      <c r="D21" s="95"/>
      <c r="E21" s="96"/>
    </row>
    <row r="22" spans="2:5" x14ac:dyDescent="0.25">
      <c r="B22" s="10" t="s">
        <v>16</v>
      </c>
      <c r="C22" s="95" t="s">
        <v>129</v>
      </c>
      <c r="D22" s="95"/>
      <c r="E22" s="96"/>
    </row>
    <row r="23" spans="2:5" x14ac:dyDescent="0.25">
      <c r="B23" s="10" t="s">
        <v>17</v>
      </c>
      <c r="C23" s="95" t="s">
        <v>130</v>
      </c>
      <c r="D23" s="95"/>
      <c r="E23" s="96"/>
    </row>
    <row r="24" spans="2:5" x14ac:dyDescent="0.25">
      <c r="B24" s="10" t="s">
        <v>3</v>
      </c>
      <c r="C24" s="95" t="s">
        <v>110</v>
      </c>
      <c r="D24" s="95"/>
      <c r="E24" s="96"/>
    </row>
    <row r="25" spans="2:5" x14ac:dyDescent="0.25">
      <c r="B25" s="10" t="s">
        <v>18</v>
      </c>
      <c r="C25" s="95"/>
      <c r="D25" s="95"/>
      <c r="E25" s="96"/>
    </row>
    <row r="26" spans="2:5" x14ac:dyDescent="0.25">
      <c r="B26" s="10" t="s">
        <v>4</v>
      </c>
      <c r="C26" s="95" t="s">
        <v>108</v>
      </c>
      <c r="D26" s="95"/>
      <c r="E26" s="96"/>
    </row>
    <row r="27" spans="2:5" x14ac:dyDescent="0.25">
      <c r="B27" s="10" t="s">
        <v>19</v>
      </c>
      <c r="C27" s="95" t="s">
        <v>131</v>
      </c>
      <c r="D27" s="95"/>
      <c r="E27" s="96"/>
    </row>
    <row r="28" spans="2:5" x14ac:dyDescent="0.25">
      <c r="B28" s="10" t="s">
        <v>20</v>
      </c>
      <c r="C28" s="97" t="s">
        <v>132</v>
      </c>
      <c r="D28" s="95"/>
      <c r="E28" s="96"/>
    </row>
    <row r="29" spans="2:5" ht="30" x14ac:dyDescent="0.25">
      <c r="B29" s="18" t="s">
        <v>40</v>
      </c>
      <c r="C29" s="95" t="s">
        <v>135</v>
      </c>
      <c r="D29" s="95"/>
      <c r="E29" s="96"/>
    </row>
    <row r="30" spans="2:5" x14ac:dyDescent="0.25">
      <c r="B30" s="10" t="s">
        <v>41</v>
      </c>
      <c r="C30" s="95" t="s">
        <v>133</v>
      </c>
      <c r="D30" s="95"/>
      <c r="E30" s="96"/>
    </row>
    <row r="31" spans="2:5" ht="60.75" thickBot="1" x14ac:dyDescent="0.3">
      <c r="B31" s="18" t="s">
        <v>44</v>
      </c>
      <c r="C31" s="100" t="s">
        <v>134</v>
      </c>
      <c r="D31" s="100"/>
      <c r="E31" s="101"/>
    </row>
    <row r="32" spans="2:5" s="8" customFormat="1" ht="9.75" customHeight="1" thickBot="1" x14ac:dyDescent="0.3"/>
    <row r="33" spans="2:5" s="8" customFormat="1" ht="16.5" customHeight="1" thickBot="1" x14ac:dyDescent="0.3">
      <c r="B33" s="112" t="s">
        <v>81</v>
      </c>
      <c r="C33" s="113"/>
      <c r="D33" s="113"/>
      <c r="E33" s="114"/>
    </row>
    <row r="34" spans="2:5" s="8" customFormat="1" ht="27" customHeight="1" x14ac:dyDescent="0.25">
      <c r="B34" s="6" t="s">
        <v>23</v>
      </c>
      <c r="C34" s="98" t="s">
        <v>136</v>
      </c>
      <c r="D34" s="98"/>
      <c r="E34" s="99"/>
    </row>
    <row r="35" spans="2:5" s="8" customFormat="1" ht="16.5" customHeight="1" x14ac:dyDescent="0.25">
      <c r="B35" s="7" t="s">
        <v>24</v>
      </c>
      <c r="C35" s="95" t="s">
        <v>137</v>
      </c>
      <c r="D35" s="95"/>
      <c r="E35" s="96"/>
    </row>
    <row r="36" spans="2:5" s="8" customFormat="1" ht="16.5" customHeight="1" x14ac:dyDescent="0.25">
      <c r="B36" s="7" t="s">
        <v>22</v>
      </c>
      <c r="C36" s="124">
        <v>1768152800001</v>
      </c>
      <c r="D36" s="124"/>
      <c r="E36" s="125"/>
    </row>
    <row r="37" spans="2:5" s="8" customFormat="1" ht="16.5" customHeight="1" x14ac:dyDescent="0.25">
      <c r="B37" s="7" t="s">
        <v>0</v>
      </c>
      <c r="C37" s="95" t="s">
        <v>141</v>
      </c>
      <c r="D37" s="95"/>
      <c r="E37" s="96"/>
    </row>
    <row r="38" spans="2:5" s="8" customFormat="1" ht="16.5" customHeight="1" x14ac:dyDescent="0.25">
      <c r="B38" s="7" t="s">
        <v>1</v>
      </c>
      <c r="C38" s="95" t="s">
        <v>142</v>
      </c>
      <c r="D38" s="95"/>
      <c r="E38" s="96"/>
    </row>
    <row r="39" spans="2:5" s="8" customFormat="1" ht="16.5" customHeight="1" x14ac:dyDescent="0.25">
      <c r="B39" s="7" t="s">
        <v>26</v>
      </c>
      <c r="C39" s="95" t="s">
        <v>139</v>
      </c>
      <c r="D39" s="95"/>
      <c r="E39" s="96"/>
    </row>
    <row r="40" spans="2:5" s="8" customFormat="1" ht="16.5" customHeight="1" x14ac:dyDescent="0.25">
      <c r="B40" s="7" t="s">
        <v>25</v>
      </c>
      <c r="C40" s="95" t="s">
        <v>140</v>
      </c>
      <c r="D40" s="95"/>
      <c r="E40" s="96"/>
    </row>
    <row r="41" spans="2:5" s="8" customFormat="1" ht="16.5" customHeight="1" x14ac:dyDescent="0.25">
      <c r="B41" s="7" t="s">
        <v>21</v>
      </c>
      <c r="C41" s="95">
        <v>903358653</v>
      </c>
      <c r="D41" s="95"/>
      <c r="E41" s="96"/>
    </row>
    <row r="42" spans="2:5" s="8" customFormat="1" ht="16.5" customHeight="1" x14ac:dyDescent="0.25">
      <c r="B42" s="10" t="s">
        <v>2</v>
      </c>
      <c r="C42" s="95" t="s">
        <v>138</v>
      </c>
      <c r="D42" s="95"/>
      <c r="E42" s="96"/>
    </row>
    <row r="43" spans="2:5" s="8" customFormat="1" ht="16.5" customHeight="1" x14ac:dyDescent="0.25">
      <c r="B43" s="7" t="s">
        <v>18</v>
      </c>
      <c r="C43" s="95"/>
      <c r="D43" s="95"/>
      <c r="E43" s="96"/>
    </row>
    <row r="44" spans="2:5" s="8" customFormat="1" ht="16.5" customHeight="1" x14ac:dyDescent="0.25">
      <c r="B44" s="7" t="s">
        <v>4</v>
      </c>
      <c r="C44" s="95" t="s">
        <v>108</v>
      </c>
      <c r="D44" s="95"/>
      <c r="E44" s="96"/>
    </row>
    <row r="45" spans="2:5" s="8" customFormat="1" ht="16.5" customHeight="1" x14ac:dyDescent="0.25">
      <c r="B45" s="10" t="s">
        <v>5</v>
      </c>
      <c r="C45" s="95">
        <v>2528614</v>
      </c>
      <c r="D45" s="95"/>
      <c r="E45" s="96"/>
    </row>
    <row r="46" spans="2:5" s="8" customFormat="1" ht="16.5" customHeight="1" x14ac:dyDescent="0.25">
      <c r="B46" s="10" t="s">
        <v>6</v>
      </c>
      <c r="C46" s="97" t="s">
        <v>143</v>
      </c>
      <c r="D46" s="95"/>
      <c r="E46" s="96"/>
    </row>
    <row r="47" spans="2:5" s="8" customFormat="1" ht="16.5" customHeight="1" x14ac:dyDescent="0.25">
      <c r="B47" s="7" t="s">
        <v>39</v>
      </c>
      <c r="C47" s="95"/>
      <c r="D47" s="95"/>
      <c r="E47" s="96"/>
    </row>
    <row r="48" spans="2:5" s="8" customFormat="1" ht="16.5" customHeight="1" x14ac:dyDescent="0.25">
      <c r="B48" s="7" t="s">
        <v>7</v>
      </c>
      <c r="C48" s="97" t="s">
        <v>144</v>
      </c>
      <c r="D48" s="95"/>
      <c r="E48" s="96"/>
    </row>
    <row r="49" spans="2:5" s="8" customFormat="1" ht="62.25" customHeight="1" x14ac:dyDescent="0.25">
      <c r="B49" s="7" t="s">
        <v>43</v>
      </c>
      <c r="C49" s="126" t="s">
        <v>146</v>
      </c>
      <c r="D49" s="127"/>
      <c r="E49" s="128"/>
    </row>
    <row r="50" spans="2:5" s="8" customFormat="1" ht="18.75" customHeight="1" x14ac:dyDescent="0.25">
      <c r="B50" s="7" t="s">
        <v>45</v>
      </c>
      <c r="C50" s="126" t="s">
        <v>133</v>
      </c>
      <c r="D50" s="127"/>
      <c r="E50" s="128"/>
    </row>
    <row r="51" spans="2:5" s="8" customFormat="1" ht="61.5" customHeight="1" x14ac:dyDescent="0.25">
      <c r="B51" s="7" t="s">
        <v>99</v>
      </c>
      <c r="C51" s="92" t="s">
        <v>117</v>
      </c>
      <c r="D51" s="93"/>
      <c r="E51" s="94"/>
    </row>
    <row r="52" spans="2:5" s="8" customFormat="1" ht="16.5" customHeight="1" x14ac:dyDescent="0.25">
      <c r="B52" s="108" t="s">
        <v>28</v>
      </c>
      <c r="C52" s="109"/>
      <c r="D52" s="109"/>
      <c r="E52" s="110"/>
    </row>
    <row r="53" spans="2:5" s="8" customFormat="1" ht="16.5" customHeight="1" x14ac:dyDescent="0.25">
      <c r="B53" s="7" t="s">
        <v>34</v>
      </c>
      <c r="C53" s="1"/>
      <c r="D53" s="11" t="s">
        <v>27</v>
      </c>
      <c r="E53" s="2" t="s">
        <v>145</v>
      </c>
    </row>
    <row r="54" spans="2:5" s="8" customFormat="1" ht="16.5" customHeight="1" x14ac:dyDescent="0.25">
      <c r="B54" s="108" t="s">
        <v>29</v>
      </c>
      <c r="C54" s="109"/>
      <c r="D54" s="109"/>
      <c r="E54" s="110"/>
    </row>
    <row r="55" spans="2:5" s="8" customFormat="1" ht="16.5" customHeight="1" x14ac:dyDescent="0.25">
      <c r="B55" s="7" t="s">
        <v>8</v>
      </c>
      <c r="C55" s="3"/>
      <c r="D55" s="11" t="s">
        <v>30</v>
      </c>
      <c r="E55" s="2" t="s">
        <v>145</v>
      </c>
    </row>
    <row r="56" spans="2:5" s="8" customFormat="1" ht="16.5" customHeight="1" x14ac:dyDescent="0.25">
      <c r="B56" s="7" t="s">
        <v>10</v>
      </c>
      <c r="C56" s="3"/>
      <c r="D56" s="11" t="s">
        <v>11</v>
      </c>
      <c r="E56" s="2"/>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102"/>
      <c r="D59" s="103"/>
      <c r="E59" s="104"/>
    </row>
    <row r="60" spans="2:5" s="8" customFormat="1" ht="9.75" customHeight="1" thickBot="1" x14ac:dyDescent="0.3"/>
    <row r="61" spans="2:5" s="8" customFormat="1" ht="15.75" customHeight="1" thickBot="1" x14ac:dyDescent="0.3">
      <c r="B61" s="112" t="s">
        <v>82</v>
      </c>
      <c r="C61" s="113"/>
      <c r="D61" s="113"/>
      <c r="E61" s="114"/>
    </row>
    <row r="62" spans="2:5" s="8" customFormat="1" ht="27" customHeight="1" x14ac:dyDescent="0.25">
      <c r="B62" s="6" t="s">
        <v>23</v>
      </c>
      <c r="C62" s="98" t="s">
        <v>111</v>
      </c>
      <c r="D62" s="98"/>
      <c r="E62" s="99"/>
    </row>
    <row r="63" spans="2:5" s="8" customFormat="1" ht="16.5" customHeight="1" x14ac:dyDescent="0.25">
      <c r="B63" s="7" t="s">
        <v>24</v>
      </c>
      <c r="C63" s="95" t="s">
        <v>112</v>
      </c>
      <c r="D63" s="95"/>
      <c r="E63" s="96"/>
    </row>
    <row r="64" spans="2:5" s="8" customFormat="1" ht="16.5" customHeight="1" x14ac:dyDescent="0.25">
      <c r="B64" s="7" t="s">
        <v>22</v>
      </c>
      <c r="C64" s="124">
        <v>1768163840001</v>
      </c>
      <c r="D64" s="124"/>
      <c r="E64" s="125"/>
    </row>
    <row r="65" spans="2:5" s="8" customFormat="1" ht="16.5" customHeight="1" x14ac:dyDescent="0.25">
      <c r="B65" s="7" t="s">
        <v>0</v>
      </c>
      <c r="C65" s="95"/>
      <c r="D65" s="95"/>
      <c r="E65" s="96"/>
    </row>
    <row r="66" spans="2:5" s="8" customFormat="1" ht="16.5" customHeight="1" x14ac:dyDescent="0.25">
      <c r="B66" s="7" t="s">
        <v>1</v>
      </c>
      <c r="C66" s="95" t="s">
        <v>147</v>
      </c>
      <c r="D66" s="95"/>
      <c r="E66" s="96"/>
    </row>
    <row r="67" spans="2:5" s="8" customFormat="1" ht="16.5" customHeight="1" x14ac:dyDescent="0.25">
      <c r="B67" s="7" t="s">
        <v>26</v>
      </c>
      <c r="C67" s="95" t="s">
        <v>113</v>
      </c>
      <c r="D67" s="95"/>
      <c r="E67" s="96"/>
    </row>
    <row r="68" spans="2:5" s="8" customFormat="1" ht="16.5" customHeight="1" x14ac:dyDescent="0.25">
      <c r="B68" s="7" t="s">
        <v>25</v>
      </c>
      <c r="C68" s="95" t="s">
        <v>114</v>
      </c>
      <c r="D68" s="95"/>
      <c r="E68" s="96"/>
    </row>
    <row r="69" spans="2:5" s="8" customFormat="1" ht="16.5" customHeight="1" x14ac:dyDescent="0.25">
      <c r="B69" s="7" t="s">
        <v>21</v>
      </c>
      <c r="C69" s="95">
        <v>1710888775</v>
      </c>
      <c r="D69" s="95"/>
      <c r="E69" s="96"/>
    </row>
    <row r="70" spans="2:5" s="8" customFormat="1" ht="16.5" customHeight="1" x14ac:dyDescent="0.25">
      <c r="B70" s="10" t="s">
        <v>2</v>
      </c>
      <c r="C70" s="95" t="s">
        <v>148</v>
      </c>
      <c r="D70" s="95"/>
      <c r="E70" s="96"/>
    </row>
    <row r="71" spans="2:5" s="8" customFormat="1" ht="16.5" customHeight="1" x14ac:dyDescent="0.25">
      <c r="B71" s="7" t="s">
        <v>18</v>
      </c>
      <c r="C71" s="95"/>
      <c r="D71" s="95"/>
      <c r="E71" s="96"/>
    </row>
    <row r="72" spans="2:5" s="8" customFormat="1" ht="16.5" customHeight="1" x14ac:dyDescent="0.25">
      <c r="B72" s="7" t="s">
        <v>4</v>
      </c>
      <c r="C72" s="95" t="s">
        <v>108</v>
      </c>
      <c r="D72" s="95"/>
      <c r="E72" s="96"/>
    </row>
    <row r="73" spans="2:5" s="8" customFormat="1" ht="16.5" customHeight="1" x14ac:dyDescent="0.25">
      <c r="B73" s="10" t="s">
        <v>5</v>
      </c>
      <c r="C73" s="95" t="s">
        <v>151</v>
      </c>
      <c r="D73" s="95"/>
      <c r="E73" s="96"/>
    </row>
    <row r="74" spans="2:5" s="8" customFormat="1" ht="16.5" customHeight="1" x14ac:dyDescent="0.25">
      <c r="B74" s="10" t="s">
        <v>6</v>
      </c>
      <c r="C74" s="97" t="s">
        <v>115</v>
      </c>
      <c r="D74" s="95"/>
      <c r="E74" s="96"/>
    </row>
    <row r="75" spans="2:5" s="8" customFormat="1" ht="16.5" customHeight="1" x14ac:dyDescent="0.25">
      <c r="B75" s="7" t="s">
        <v>39</v>
      </c>
      <c r="C75" s="95"/>
      <c r="D75" s="95"/>
      <c r="E75" s="96"/>
    </row>
    <row r="76" spans="2:5" s="8" customFormat="1" ht="16.5" customHeight="1" x14ac:dyDescent="0.25">
      <c r="B76" s="7" t="s">
        <v>7</v>
      </c>
      <c r="C76" s="97" t="s">
        <v>152</v>
      </c>
      <c r="D76" s="95"/>
      <c r="E76" s="96"/>
    </row>
    <row r="77" spans="2:5" s="8" customFormat="1" ht="62.25" customHeight="1" x14ac:dyDescent="0.25">
      <c r="B77" s="7" t="s">
        <v>43</v>
      </c>
      <c r="C77" s="126" t="s">
        <v>153</v>
      </c>
      <c r="D77" s="127"/>
      <c r="E77" s="128"/>
    </row>
    <row r="78" spans="2:5" s="8" customFormat="1" ht="66" customHeight="1" x14ac:dyDescent="0.25">
      <c r="B78" s="7" t="s">
        <v>99</v>
      </c>
      <c r="C78" s="92" t="s">
        <v>117</v>
      </c>
      <c r="D78" s="93"/>
      <c r="E78" s="94"/>
    </row>
    <row r="79" spans="2:5" s="8" customFormat="1" ht="16.5" customHeight="1" x14ac:dyDescent="0.25">
      <c r="B79" s="108" t="s">
        <v>28</v>
      </c>
      <c r="C79" s="109"/>
      <c r="D79" s="109"/>
      <c r="E79" s="110"/>
    </row>
    <row r="80" spans="2:5" s="8" customFormat="1" ht="16.5" customHeight="1" x14ac:dyDescent="0.25">
      <c r="B80" s="7" t="s">
        <v>34</v>
      </c>
      <c r="C80" s="87"/>
      <c r="D80" s="11" t="s">
        <v>27</v>
      </c>
      <c r="E80" s="88"/>
    </row>
    <row r="81" spans="2:5" s="8" customFormat="1" ht="16.5" customHeight="1" x14ac:dyDescent="0.25">
      <c r="B81" s="108" t="s">
        <v>29</v>
      </c>
      <c r="C81" s="109"/>
      <c r="D81" s="109"/>
      <c r="E81" s="110"/>
    </row>
    <row r="82" spans="2:5" s="8" customFormat="1" ht="16.5" customHeight="1" x14ac:dyDescent="0.25">
      <c r="B82" s="7" t="s">
        <v>8</v>
      </c>
      <c r="C82" s="3"/>
      <c r="D82" s="11" t="s">
        <v>30</v>
      </c>
      <c r="E82" s="2"/>
    </row>
    <row r="83" spans="2:5" s="8" customFormat="1" ht="16.5" customHeight="1" x14ac:dyDescent="0.25">
      <c r="B83" s="7" t="s">
        <v>10</v>
      </c>
      <c r="C83" s="3" t="s">
        <v>154</v>
      </c>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5" t="s">
        <v>59</v>
      </c>
      <c r="C86" s="46"/>
      <c r="D86" s="11" t="s">
        <v>58</v>
      </c>
      <c r="E86" s="47"/>
    </row>
    <row r="87" spans="2:5" s="8" customFormat="1" ht="16.5" customHeight="1" thickBot="1" x14ac:dyDescent="0.3">
      <c r="B87" s="12" t="s">
        <v>13</v>
      </c>
      <c r="C87" s="102"/>
      <c r="D87" s="103"/>
      <c r="E87" s="104"/>
    </row>
    <row r="88" spans="2:5" s="8" customFormat="1" ht="16.5" customHeight="1" thickBot="1" x14ac:dyDescent="0.3"/>
    <row r="89" spans="2:5" s="8" customFormat="1" ht="15.75" thickBot="1" x14ac:dyDescent="0.3">
      <c r="B89" s="105" t="s">
        <v>83</v>
      </c>
      <c r="C89" s="106"/>
      <c r="D89" s="106"/>
      <c r="E89" s="107"/>
    </row>
    <row r="90" spans="2:5" s="8" customFormat="1" ht="27" customHeight="1" x14ac:dyDescent="0.25">
      <c r="B90" s="6" t="s">
        <v>23</v>
      </c>
      <c r="C90" s="98"/>
      <c r="D90" s="98"/>
      <c r="E90" s="99"/>
    </row>
    <row r="91" spans="2:5" s="8" customFormat="1" ht="16.5" customHeight="1" x14ac:dyDescent="0.25">
      <c r="B91" s="7" t="s">
        <v>24</v>
      </c>
      <c r="C91" s="95"/>
      <c r="D91" s="95"/>
      <c r="E91" s="96"/>
    </row>
    <row r="92" spans="2:5" s="8" customFormat="1" ht="16.5" customHeight="1" x14ac:dyDescent="0.25">
      <c r="B92" s="7" t="s">
        <v>22</v>
      </c>
      <c r="C92" s="95"/>
      <c r="D92" s="95"/>
      <c r="E92" s="96"/>
    </row>
    <row r="93" spans="2:5" s="8" customFormat="1" ht="16.5" customHeight="1" x14ac:dyDescent="0.25">
      <c r="B93" s="7" t="s">
        <v>0</v>
      </c>
      <c r="C93" s="95"/>
      <c r="D93" s="95"/>
      <c r="E93" s="96"/>
    </row>
    <row r="94" spans="2:5" s="8" customFormat="1" ht="16.5" customHeight="1" x14ac:dyDescent="0.25">
      <c r="B94" s="7" t="s">
        <v>1</v>
      </c>
      <c r="C94" s="95"/>
      <c r="D94" s="95"/>
      <c r="E94" s="96"/>
    </row>
    <row r="95" spans="2:5" s="8" customFormat="1" ht="16.5" customHeight="1" x14ac:dyDescent="0.25">
      <c r="B95" s="7" t="s">
        <v>26</v>
      </c>
      <c r="C95" s="95"/>
      <c r="D95" s="95"/>
      <c r="E95" s="96"/>
    </row>
    <row r="96" spans="2:5" s="8" customFormat="1" ht="16.5" customHeight="1" x14ac:dyDescent="0.25">
      <c r="B96" s="7" t="s">
        <v>25</v>
      </c>
      <c r="C96" s="95"/>
      <c r="D96" s="95"/>
      <c r="E96" s="96"/>
    </row>
    <row r="97" spans="2:5" s="8" customFormat="1" ht="16.5" customHeight="1" x14ac:dyDescent="0.25">
      <c r="B97" s="7" t="s">
        <v>21</v>
      </c>
      <c r="C97" s="95"/>
      <c r="D97" s="95"/>
      <c r="E97" s="96"/>
    </row>
    <row r="98" spans="2:5" s="8" customFormat="1" ht="16.5" customHeight="1" x14ac:dyDescent="0.25">
      <c r="B98" s="10" t="s">
        <v>2</v>
      </c>
      <c r="C98" s="95"/>
      <c r="D98" s="95"/>
      <c r="E98" s="96"/>
    </row>
    <row r="99" spans="2:5" s="8" customFormat="1" ht="16.5" customHeight="1" x14ac:dyDescent="0.25">
      <c r="B99" s="7" t="s">
        <v>18</v>
      </c>
      <c r="C99" s="95"/>
      <c r="D99" s="95"/>
      <c r="E99" s="96"/>
    </row>
    <row r="100" spans="2:5" s="8" customFormat="1" ht="16.5" customHeight="1" x14ac:dyDescent="0.25">
      <c r="B100" s="7" t="s">
        <v>4</v>
      </c>
      <c r="C100" s="95"/>
      <c r="D100" s="95"/>
      <c r="E100" s="96"/>
    </row>
    <row r="101" spans="2:5" s="8" customFormat="1" ht="16.5" customHeight="1" x14ac:dyDescent="0.25">
      <c r="B101" s="10" t="s">
        <v>5</v>
      </c>
      <c r="C101" s="95"/>
      <c r="D101" s="95"/>
      <c r="E101" s="96"/>
    </row>
    <row r="102" spans="2:5" s="8" customFormat="1" ht="16.5" customHeight="1" x14ac:dyDescent="0.25">
      <c r="B102" s="10" t="s">
        <v>6</v>
      </c>
      <c r="C102" s="95"/>
      <c r="D102" s="95"/>
      <c r="E102" s="96"/>
    </row>
    <row r="103" spans="2:5" s="8" customFormat="1" ht="16.5" customHeight="1" x14ac:dyDescent="0.25">
      <c r="B103" s="7" t="s">
        <v>39</v>
      </c>
      <c r="C103" s="95"/>
      <c r="D103" s="95"/>
      <c r="E103" s="96"/>
    </row>
    <row r="104" spans="2:5" s="8" customFormat="1" ht="16.5" customHeight="1" x14ac:dyDescent="0.25">
      <c r="B104" s="7" t="s">
        <v>7</v>
      </c>
      <c r="C104" s="95"/>
      <c r="D104" s="95"/>
      <c r="E104" s="96"/>
    </row>
    <row r="105" spans="2:5" s="8" customFormat="1" ht="62.25" customHeight="1" x14ac:dyDescent="0.25">
      <c r="B105" s="7" t="s">
        <v>43</v>
      </c>
      <c r="C105" s="126"/>
      <c r="D105" s="127"/>
      <c r="E105" s="128"/>
    </row>
    <row r="106" spans="2:5" s="8" customFormat="1" ht="66" customHeight="1" x14ac:dyDescent="0.25">
      <c r="B106" s="7" t="s">
        <v>99</v>
      </c>
      <c r="C106" s="92"/>
      <c r="D106" s="93"/>
      <c r="E106" s="94"/>
    </row>
    <row r="107" spans="2:5" s="8" customFormat="1" ht="16.5" customHeight="1" x14ac:dyDescent="0.25">
      <c r="B107" s="108" t="s">
        <v>28</v>
      </c>
      <c r="C107" s="109"/>
      <c r="D107" s="109"/>
      <c r="E107" s="110"/>
    </row>
    <row r="108" spans="2:5" s="8" customFormat="1" ht="16.5" customHeight="1" x14ac:dyDescent="0.25">
      <c r="B108" s="7" t="s">
        <v>34</v>
      </c>
      <c r="C108" s="1"/>
      <c r="D108" s="11" t="s">
        <v>27</v>
      </c>
      <c r="E108" s="2"/>
    </row>
    <row r="109" spans="2:5" s="8" customFormat="1" ht="16.5" customHeight="1" x14ac:dyDescent="0.25">
      <c r="B109" s="108" t="s">
        <v>29</v>
      </c>
      <c r="C109" s="109"/>
      <c r="D109" s="109"/>
      <c r="E109" s="110"/>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5" t="s">
        <v>59</v>
      </c>
      <c r="C114" s="46"/>
      <c r="D114" s="11" t="s">
        <v>58</v>
      </c>
      <c r="E114" s="47"/>
    </row>
    <row r="115" spans="2:5" s="8" customFormat="1" ht="16.5" customHeight="1" thickBot="1" x14ac:dyDescent="0.3">
      <c r="B115" s="12" t="s">
        <v>13</v>
      </c>
      <c r="C115" s="102"/>
      <c r="D115" s="103"/>
      <c r="E115" s="104"/>
    </row>
    <row r="116" spans="2:5" s="8" customFormat="1" ht="6" customHeight="1" thickBot="1" x14ac:dyDescent="0.3"/>
    <row r="117" spans="2:5" s="8" customFormat="1" ht="15.75" thickBot="1" x14ac:dyDescent="0.3">
      <c r="B117" s="105" t="s">
        <v>84</v>
      </c>
      <c r="C117" s="106"/>
      <c r="D117" s="106"/>
      <c r="E117" s="107"/>
    </row>
    <row r="118" spans="2:5" s="8" customFormat="1" ht="27" customHeight="1" x14ac:dyDescent="0.25">
      <c r="B118" s="6" t="s">
        <v>23</v>
      </c>
      <c r="C118" s="98"/>
      <c r="D118" s="98"/>
      <c r="E118" s="99"/>
    </row>
    <row r="119" spans="2:5" s="8" customFormat="1" ht="16.5" customHeight="1" x14ac:dyDescent="0.25">
      <c r="B119" s="7" t="s">
        <v>24</v>
      </c>
      <c r="C119" s="95"/>
      <c r="D119" s="95"/>
      <c r="E119" s="96"/>
    </row>
    <row r="120" spans="2:5" s="8" customFormat="1" ht="16.5" customHeight="1" x14ac:dyDescent="0.25">
      <c r="B120" s="7" t="s">
        <v>22</v>
      </c>
      <c r="C120" s="95"/>
      <c r="D120" s="95"/>
      <c r="E120" s="96"/>
    </row>
    <row r="121" spans="2:5" s="8" customFormat="1" ht="16.5" customHeight="1" x14ac:dyDescent="0.25">
      <c r="B121" s="7" t="s">
        <v>0</v>
      </c>
      <c r="C121" s="95"/>
      <c r="D121" s="95"/>
      <c r="E121" s="96"/>
    </row>
    <row r="122" spans="2:5" s="8" customFormat="1" ht="16.5" customHeight="1" x14ac:dyDescent="0.25">
      <c r="B122" s="7" t="s">
        <v>1</v>
      </c>
      <c r="C122" s="95"/>
      <c r="D122" s="95"/>
      <c r="E122" s="96"/>
    </row>
    <row r="123" spans="2:5" s="8" customFormat="1" ht="16.5" customHeight="1" x14ac:dyDescent="0.25">
      <c r="B123" s="7" t="s">
        <v>26</v>
      </c>
      <c r="C123" s="95"/>
      <c r="D123" s="95"/>
      <c r="E123" s="96"/>
    </row>
    <row r="124" spans="2:5" s="8" customFormat="1" ht="16.5" customHeight="1" x14ac:dyDescent="0.25">
      <c r="B124" s="7" t="s">
        <v>25</v>
      </c>
      <c r="C124" s="95"/>
      <c r="D124" s="95"/>
      <c r="E124" s="96"/>
    </row>
    <row r="125" spans="2:5" s="8" customFormat="1" ht="16.5" customHeight="1" x14ac:dyDescent="0.25">
      <c r="B125" s="7" t="s">
        <v>21</v>
      </c>
      <c r="C125" s="95"/>
      <c r="D125" s="95"/>
      <c r="E125" s="96"/>
    </row>
    <row r="126" spans="2:5" s="8" customFormat="1" ht="16.5" customHeight="1" x14ac:dyDescent="0.25">
      <c r="B126" s="10" t="s">
        <v>2</v>
      </c>
      <c r="C126" s="95"/>
      <c r="D126" s="95"/>
      <c r="E126" s="96"/>
    </row>
    <row r="127" spans="2:5" s="8" customFormat="1" ht="16.5" customHeight="1" x14ac:dyDescent="0.25">
      <c r="B127" s="7" t="s">
        <v>18</v>
      </c>
      <c r="C127" s="95"/>
      <c r="D127" s="95"/>
      <c r="E127" s="96"/>
    </row>
    <row r="128" spans="2:5" s="8" customFormat="1" ht="16.5" customHeight="1" x14ac:dyDescent="0.25">
      <c r="B128" s="7" t="s">
        <v>4</v>
      </c>
      <c r="C128" s="95"/>
      <c r="D128" s="95"/>
      <c r="E128" s="96"/>
    </row>
    <row r="129" spans="2:5" s="8" customFormat="1" ht="16.5" customHeight="1" x14ac:dyDescent="0.25">
      <c r="B129" s="10" t="s">
        <v>5</v>
      </c>
      <c r="C129" s="95"/>
      <c r="D129" s="95"/>
      <c r="E129" s="96"/>
    </row>
    <row r="130" spans="2:5" s="8" customFormat="1" ht="16.5" customHeight="1" x14ac:dyDescent="0.25">
      <c r="B130" s="10" t="s">
        <v>6</v>
      </c>
      <c r="C130" s="95"/>
      <c r="D130" s="95"/>
      <c r="E130" s="96"/>
    </row>
    <row r="131" spans="2:5" s="8" customFormat="1" ht="16.5" customHeight="1" x14ac:dyDescent="0.25">
      <c r="B131" s="7" t="s">
        <v>39</v>
      </c>
      <c r="C131" s="95"/>
      <c r="D131" s="95"/>
      <c r="E131" s="96"/>
    </row>
    <row r="132" spans="2:5" s="8" customFormat="1" ht="16.5" customHeight="1" x14ac:dyDescent="0.25">
      <c r="B132" s="7" t="s">
        <v>7</v>
      </c>
      <c r="C132" s="95"/>
      <c r="D132" s="95"/>
      <c r="E132" s="96"/>
    </row>
    <row r="133" spans="2:5" s="8" customFormat="1" ht="62.25" customHeight="1" x14ac:dyDescent="0.25">
      <c r="B133" s="7" t="s">
        <v>42</v>
      </c>
      <c r="C133" s="126"/>
      <c r="D133" s="127"/>
      <c r="E133" s="128"/>
    </row>
    <row r="134" spans="2:5" s="8" customFormat="1" ht="65.25" customHeight="1" x14ac:dyDescent="0.25">
      <c r="B134" s="7" t="s">
        <v>99</v>
      </c>
      <c r="C134" s="92"/>
      <c r="D134" s="93"/>
      <c r="E134" s="94"/>
    </row>
    <row r="135" spans="2:5" s="8" customFormat="1" ht="16.5" customHeight="1" x14ac:dyDescent="0.25">
      <c r="B135" s="108" t="s">
        <v>28</v>
      </c>
      <c r="C135" s="109"/>
      <c r="D135" s="109"/>
      <c r="E135" s="110"/>
    </row>
    <row r="136" spans="2:5" s="8" customFormat="1" ht="16.5" customHeight="1" x14ac:dyDescent="0.25">
      <c r="B136" s="7" t="s">
        <v>34</v>
      </c>
      <c r="C136" s="1"/>
      <c r="D136" s="11" t="s">
        <v>27</v>
      </c>
      <c r="E136" s="2"/>
    </row>
    <row r="137" spans="2:5" s="8" customFormat="1" ht="16.5" customHeight="1" x14ac:dyDescent="0.25">
      <c r="B137" s="108" t="s">
        <v>29</v>
      </c>
      <c r="C137" s="109"/>
      <c r="D137" s="109"/>
      <c r="E137" s="110"/>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5" t="s">
        <v>59</v>
      </c>
      <c r="C142" s="46"/>
      <c r="D142" s="11" t="s">
        <v>58</v>
      </c>
      <c r="E142" s="47"/>
    </row>
    <row r="143" spans="2:5" s="8" customFormat="1" ht="16.5" customHeight="1" thickBot="1" x14ac:dyDescent="0.3">
      <c r="B143" s="12" t="s">
        <v>13</v>
      </c>
      <c r="C143" s="102"/>
      <c r="D143" s="103"/>
      <c r="E143" s="104"/>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74" r:id="rId1"/>
    <hyperlink ref="C28" r:id="rId2"/>
    <hyperlink ref="C46" r:id="rId3"/>
    <hyperlink ref="C48" r:id="rId4"/>
    <hyperlink ref="C76" r:id="rId5"/>
  </hyperlinks>
  <pageMargins left="0.70866141732283472" right="0.70866141732283472" top="0.74803149606299213" bottom="0.74803149606299213" header="0.31496062992125984" footer="0.31496062992125984"/>
  <pageSetup paperSize="9" scale="83" fitToHeight="0" orientation="portrait" r:id="rId6"/>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abSelected="1" topLeftCell="A40" zoomScale="82" zoomScaleNormal="82" zoomScaleSheetLayoutView="100" workbookViewId="0">
      <selection activeCell="A40" sqref="A40"/>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47" t="s">
        <v>100</v>
      </c>
      <c r="D2" s="147"/>
      <c r="E2" s="147"/>
    </row>
    <row r="3" spans="2:7" s="8" customFormat="1" ht="20.25" customHeight="1" x14ac:dyDescent="0.25">
      <c r="B3" s="144" t="s">
        <v>60</v>
      </c>
      <c r="C3" s="145"/>
      <c r="D3" s="145" t="s">
        <v>61</v>
      </c>
      <c r="E3" s="146"/>
    </row>
    <row r="4" spans="2:7" s="8" customFormat="1" ht="19.5" customHeight="1" thickBot="1" x14ac:dyDescent="0.3">
      <c r="B4" s="143" t="str">
        <f>'DATOS GENERALES'!C35</f>
        <v>CELEC EP</v>
      </c>
      <c r="C4" s="141"/>
      <c r="D4" s="141" t="str">
        <f>'DATOS GENERALES'!C7</f>
        <v>Gasificación de biomasa residual para generación de energía.</v>
      </c>
      <c r="E4" s="142"/>
    </row>
    <row r="5" spans="2:7" s="8" customFormat="1" ht="16.5" customHeight="1" thickBot="1" x14ac:dyDescent="0.3">
      <c r="B5" s="15"/>
    </row>
    <row r="6" spans="2:7" s="8" customFormat="1" ht="15" customHeight="1" x14ac:dyDescent="0.25">
      <c r="B6" s="129" t="s">
        <v>88</v>
      </c>
      <c r="C6" s="130"/>
      <c r="D6" s="130"/>
      <c r="E6" s="131"/>
    </row>
    <row r="7" spans="2:7" s="8" customFormat="1" ht="209.25" customHeight="1" thickBot="1" x14ac:dyDescent="0.3">
      <c r="B7" s="135" t="s">
        <v>174</v>
      </c>
      <c r="C7" s="136"/>
      <c r="D7" s="136"/>
      <c r="E7" s="137"/>
    </row>
    <row r="8" spans="2:7" s="8" customFormat="1" ht="12" customHeight="1" thickBot="1" x14ac:dyDescent="0.3"/>
    <row r="9" spans="2:7" s="8" customFormat="1" x14ac:dyDescent="0.25">
      <c r="B9" s="129" t="s">
        <v>89</v>
      </c>
      <c r="C9" s="130"/>
      <c r="D9" s="130"/>
      <c r="E9" s="131"/>
    </row>
    <row r="10" spans="2:7" s="8" customFormat="1" ht="171" customHeight="1" thickBot="1" x14ac:dyDescent="0.3">
      <c r="B10" s="138" t="s">
        <v>156</v>
      </c>
      <c r="C10" s="139"/>
      <c r="D10" s="139"/>
      <c r="E10" s="140"/>
    </row>
    <row r="11" spans="2:7" s="8" customFormat="1" ht="15.75" customHeight="1" thickBot="1" x14ac:dyDescent="0.3"/>
    <row r="12" spans="2:7" s="8" customFormat="1" x14ac:dyDescent="0.25">
      <c r="B12" s="132" t="s">
        <v>90</v>
      </c>
      <c r="C12" s="133"/>
      <c r="D12" s="133"/>
      <c r="E12" s="134"/>
    </row>
    <row r="13" spans="2:7" s="8" customFormat="1" ht="166.5" customHeight="1" thickBot="1" x14ac:dyDescent="0.3">
      <c r="B13" s="138" t="s">
        <v>157</v>
      </c>
      <c r="C13" s="139"/>
      <c r="D13" s="139"/>
      <c r="E13" s="140"/>
    </row>
    <row r="14" spans="2:7" ht="15" customHeight="1" thickBot="1" x14ac:dyDescent="0.3">
      <c r="B14" s="8"/>
      <c r="C14" s="8"/>
    </row>
    <row r="15" spans="2:7" s="8" customFormat="1" ht="36" customHeight="1" x14ac:dyDescent="0.25">
      <c r="B15" s="132" t="s">
        <v>62</v>
      </c>
      <c r="C15" s="133"/>
      <c r="D15" s="133"/>
      <c r="E15" s="134"/>
      <c r="G15" s="48" t="s">
        <v>64</v>
      </c>
    </row>
    <row r="16" spans="2:7" s="8" customFormat="1" ht="164.25" customHeight="1" thickBot="1" x14ac:dyDescent="0.3">
      <c r="B16" s="138" t="s">
        <v>158</v>
      </c>
      <c r="C16" s="139"/>
      <c r="D16" s="139"/>
      <c r="E16" s="140"/>
      <c r="G16" s="49"/>
    </row>
    <row r="17" spans="1:7" s="8" customFormat="1" ht="15.75" customHeight="1" thickBot="1" x14ac:dyDescent="0.3"/>
    <row r="18" spans="1:7" s="8" customFormat="1" ht="33" customHeight="1" x14ac:dyDescent="0.25">
      <c r="B18" s="129" t="s">
        <v>63</v>
      </c>
      <c r="C18" s="130"/>
      <c r="D18" s="130"/>
      <c r="E18" s="131"/>
    </row>
    <row r="19" spans="1:7" s="8" customFormat="1" ht="322.5" customHeight="1" thickBot="1" x14ac:dyDescent="0.3">
      <c r="B19" s="138" t="s">
        <v>175</v>
      </c>
      <c r="C19" s="139"/>
      <c r="D19" s="139"/>
      <c r="E19" s="140"/>
    </row>
    <row r="20" spans="1:7" s="8" customFormat="1" ht="17.25" customHeight="1" thickBot="1" x14ac:dyDescent="0.3"/>
    <row r="21" spans="1:7" s="8" customFormat="1" ht="15" customHeight="1" x14ac:dyDescent="0.25">
      <c r="B21" s="132" t="s">
        <v>65</v>
      </c>
      <c r="C21" s="133"/>
      <c r="D21" s="133"/>
      <c r="E21" s="134"/>
    </row>
    <row r="22" spans="1:7" s="8" customFormat="1" ht="338.25" customHeight="1" thickBot="1" x14ac:dyDescent="0.3">
      <c r="B22" s="138" t="s">
        <v>159</v>
      </c>
      <c r="C22" s="139"/>
      <c r="D22" s="139"/>
      <c r="E22" s="140"/>
    </row>
    <row r="23" spans="1:7" ht="15" customHeight="1" thickBot="1" x14ac:dyDescent="0.3">
      <c r="B23" s="8"/>
      <c r="C23" s="8"/>
    </row>
    <row r="24" spans="1:7" s="8" customFormat="1" ht="15" customHeight="1" x14ac:dyDescent="0.25">
      <c r="B24" s="132" t="s">
        <v>66</v>
      </c>
      <c r="C24" s="133"/>
      <c r="D24" s="133"/>
      <c r="E24" s="134"/>
    </row>
    <row r="25" spans="1:7" s="8" customFormat="1" ht="180" customHeight="1" thickBot="1" x14ac:dyDescent="0.3">
      <c r="A25" s="8" t="s">
        <v>37</v>
      </c>
      <c r="B25" s="135" t="s">
        <v>161</v>
      </c>
      <c r="C25" s="136"/>
      <c r="D25" s="136"/>
      <c r="E25" s="137"/>
    </row>
    <row r="26" spans="1:7" s="8" customFormat="1" ht="14.25" customHeight="1" thickBot="1" x14ac:dyDescent="0.3"/>
    <row r="27" spans="1:7" s="8" customFormat="1" ht="15" customHeight="1" x14ac:dyDescent="0.25">
      <c r="B27" s="132" t="s">
        <v>67</v>
      </c>
      <c r="C27" s="133"/>
      <c r="D27" s="133"/>
      <c r="E27" s="134"/>
    </row>
    <row r="28" spans="1:7" s="8" customFormat="1" ht="184.5" customHeight="1" thickBot="1" x14ac:dyDescent="0.3">
      <c r="B28" s="135" t="s">
        <v>155</v>
      </c>
      <c r="C28" s="136"/>
      <c r="D28" s="136"/>
      <c r="E28" s="137"/>
    </row>
    <row r="29" spans="1:7" s="8" customFormat="1" ht="12" customHeight="1" thickBot="1" x14ac:dyDescent="0.3"/>
    <row r="30" spans="1:7" s="8" customFormat="1" ht="33" customHeight="1" x14ac:dyDescent="0.25">
      <c r="B30" s="132" t="s">
        <v>91</v>
      </c>
      <c r="C30" s="133"/>
      <c r="D30" s="133"/>
      <c r="E30" s="134"/>
      <c r="G30" s="48" t="s">
        <v>104</v>
      </c>
    </row>
    <row r="31" spans="1:7" s="8" customFormat="1" ht="221.25" customHeight="1" thickBot="1" x14ac:dyDescent="0.3">
      <c r="B31" s="135" t="s">
        <v>149</v>
      </c>
      <c r="C31" s="136"/>
      <c r="D31" s="136"/>
      <c r="E31" s="137"/>
      <c r="G31" s="49" t="s">
        <v>150</v>
      </c>
    </row>
    <row r="32" spans="1:7" s="8" customFormat="1" ht="15" customHeight="1" thickBot="1" x14ac:dyDescent="0.3"/>
    <row r="33" spans="1:7" s="8" customFormat="1" ht="30" x14ac:dyDescent="0.25">
      <c r="A33" s="8">
        <v>10</v>
      </c>
      <c r="B33" s="129" t="s">
        <v>69</v>
      </c>
      <c r="C33" s="130"/>
      <c r="D33" s="130"/>
      <c r="E33" s="131"/>
      <c r="G33" s="48" t="s">
        <v>68</v>
      </c>
    </row>
    <row r="34" spans="1:7" s="8" customFormat="1" ht="357" customHeight="1" thickBot="1" x14ac:dyDescent="0.3">
      <c r="B34" s="138" t="s">
        <v>160</v>
      </c>
      <c r="C34" s="139"/>
      <c r="D34" s="139"/>
      <c r="E34" s="140"/>
      <c r="G34" s="49"/>
    </row>
    <row r="35" spans="1:7" s="8" customFormat="1" ht="12.75" customHeight="1" thickBot="1" x14ac:dyDescent="0.3"/>
    <row r="36" spans="1:7" s="8" customFormat="1" x14ac:dyDescent="0.25">
      <c r="B36" s="129" t="s">
        <v>106</v>
      </c>
      <c r="C36" s="130"/>
      <c r="D36" s="130"/>
      <c r="E36" s="131"/>
    </row>
    <row r="37" spans="1:7" s="8" customFormat="1" ht="297" customHeight="1" thickBot="1" x14ac:dyDescent="0.3">
      <c r="B37" s="167" t="s">
        <v>163</v>
      </c>
      <c r="C37" s="139"/>
      <c r="D37" s="139"/>
      <c r="E37" s="140"/>
    </row>
    <row r="38" spans="1:7" s="8" customFormat="1" ht="15.75" customHeight="1" thickBot="1" x14ac:dyDescent="0.3"/>
    <row r="39" spans="1:7" s="8" customFormat="1" x14ac:dyDescent="0.25">
      <c r="B39" s="132" t="s">
        <v>107</v>
      </c>
      <c r="C39" s="133"/>
      <c r="D39" s="133"/>
      <c r="E39" s="134"/>
    </row>
    <row r="40" spans="1:7" s="8" customFormat="1" ht="296.25" customHeight="1" thickBot="1" x14ac:dyDescent="0.3">
      <c r="B40" s="138" t="s">
        <v>162</v>
      </c>
      <c r="C40" s="139"/>
      <c r="D40" s="139"/>
      <c r="E40" s="140"/>
    </row>
    <row r="41" spans="1:7" s="8" customFormat="1" ht="16.5" customHeight="1" thickBot="1" x14ac:dyDescent="0.3"/>
    <row r="42" spans="1:7" s="8" customFormat="1" x14ac:dyDescent="0.25">
      <c r="B42" s="132" t="s">
        <v>105</v>
      </c>
      <c r="C42" s="133"/>
      <c r="D42" s="133"/>
      <c r="E42" s="134"/>
    </row>
    <row r="43" spans="1:7" s="8" customFormat="1" ht="327.75" customHeight="1" thickBot="1" x14ac:dyDescent="0.3">
      <c r="B43" s="138" t="s">
        <v>164</v>
      </c>
      <c r="C43" s="139"/>
      <c r="D43" s="139"/>
      <c r="E43" s="140"/>
    </row>
    <row r="44" spans="1:7" s="8" customFormat="1" ht="13.5" customHeight="1" thickBot="1" x14ac:dyDescent="0.3"/>
    <row r="45" spans="1:7" s="8" customFormat="1" ht="15" customHeight="1" x14ac:dyDescent="0.25">
      <c r="B45" s="129" t="s">
        <v>70</v>
      </c>
      <c r="C45" s="130"/>
      <c r="D45" s="130"/>
      <c r="E45" s="131"/>
    </row>
    <row r="46" spans="1:7" s="8" customFormat="1" ht="291.75" customHeight="1" x14ac:dyDescent="0.25">
      <c r="B46" s="148" t="s">
        <v>176</v>
      </c>
      <c r="C46" s="149"/>
      <c r="D46" s="149"/>
      <c r="E46" s="150"/>
    </row>
    <row r="47" spans="1:7" s="8" customFormat="1" ht="291.75" customHeight="1" thickBot="1" x14ac:dyDescent="0.3">
      <c r="B47" s="138"/>
      <c r="C47" s="139"/>
      <c r="D47" s="139"/>
      <c r="E47" s="140"/>
    </row>
    <row r="48" spans="1:7" s="8" customFormat="1" ht="12" customHeight="1" thickBot="1" x14ac:dyDescent="0.3"/>
    <row r="49" spans="2:5" s="8" customFormat="1" x14ac:dyDescent="0.25">
      <c r="B49" s="129" t="s">
        <v>71</v>
      </c>
      <c r="C49" s="130"/>
      <c r="D49" s="130"/>
      <c r="E49" s="131"/>
    </row>
    <row r="50" spans="2:5" s="8" customFormat="1" x14ac:dyDescent="0.25">
      <c r="B50" s="62" t="s">
        <v>35</v>
      </c>
      <c r="C50" s="84" t="s">
        <v>36</v>
      </c>
      <c r="D50" s="84" t="s">
        <v>72</v>
      </c>
      <c r="E50" s="85" t="s">
        <v>38</v>
      </c>
    </row>
    <row r="51" spans="2:5" s="8" customFormat="1" ht="46.5" customHeight="1" x14ac:dyDescent="0.25">
      <c r="B51" s="89" t="s">
        <v>118</v>
      </c>
      <c r="C51" s="90">
        <v>3</v>
      </c>
      <c r="D51" s="90">
        <v>4</v>
      </c>
      <c r="E51" s="91" t="s">
        <v>165</v>
      </c>
    </row>
    <row r="52" spans="2:5" s="8" customFormat="1" ht="46.5" customHeight="1" x14ac:dyDescent="0.25">
      <c r="B52" s="89" t="s">
        <v>119</v>
      </c>
      <c r="C52" s="90">
        <v>4</v>
      </c>
      <c r="D52" s="90">
        <v>4</v>
      </c>
      <c r="E52" s="91" t="s">
        <v>166</v>
      </c>
    </row>
    <row r="53" spans="2:5" s="8" customFormat="1" ht="46.5" customHeight="1" x14ac:dyDescent="0.25">
      <c r="B53" s="89" t="s">
        <v>170</v>
      </c>
      <c r="C53" s="90">
        <v>2</v>
      </c>
      <c r="D53" s="90">
        <v>4</v>
      </c>
      <c r="E53" s="91" t="s">
        <v>171</v>
      </c>
    </row>
    <row r="54" spans="2:5" s="8" customFormat="1" ht="46.5" customHeight="1" x14ac:dyDescent="0.25">
      <c r="B54" s="89" t="s">
        <v>172</v>
      </c>
      <c r="C54" s="90">
        <v>3</v>
      </c>
      <c r="D54" s="90">
        <v>3</v>
      </c>
      <c r="E54" s="91" t="s">
        <v>173</v>
      </c>
    </row>
    <row r="55" spans="2:5" s="8" customFormat="1" ht="46.5" customHeight="1" x14ac:dyDescent="0.25">
      <c r="B55" s="89" t="s">
        <v>120</v>
      </c>
      <c r="C55" s="90">
        <v>4</v>
      </c>
      <c r="D55" s="90">
        <v>4</v>
      </c>
      <c r="E55" s="91" t="s">
        <v>167</v>
      </c>
    </row>
    <row r="56" spans="2:5" s="8" customFormat="1" ht="46.5" customHeight="1" x14ac:dyDescent="0.25">
      <c r="B56" s="89" t="s">
        <v>121</v>
      </c>
      <c r="C56" s="90">
        <v>3</v>
      </c>
      <c r="D56" s="90">
        <v>3</v>
      </c>
      <c r="E56" s="91" t="s">
        <v>168</v>
      </c>
    </row>
    <row r="57" spans="2:5" s="8" customFormat="1" ht="46.5" customHeight="1" x14ac:dyDescent="0.25">
      <c r="B57" s="89" t="s">
        <v>122</v>
      </c>
      <c r="C57" s="90">
        <v>3</v>
      </c>
      <c r="D57" s="90">
        <v>3</v>
      </c>
      <c r="E57" s="91" t="s">
        <v>169</v>
      </c>
    </row>
    <row r="58" spans="2:5" s="8" customFormat="1" ht="46.5" customHeight="1" x14ac:dyDescent="0.25">
      <c r="B58" s="89"/>
      <c r="C58" s="90"/>
      <c r="D58" s="90"/>
      <c r="E58" s="91"/>
    </row>
    <row r="59" spans="2:5" s="8" customFormat="1" ht="46.5" customHeight="1" x14ac:dyDescent="0.25">
      <c r="B59" s="63"/>
      <c r="C59" s="64"/>
      <c r="D59" s="64"/>
      <c r="E59" s="65"/>
    </row>
    <row r="60" spans="2:5" s="8" customFormat="1" ht="46.5" customHeight="1" thickBot="1" x14ac:dyDescent="0.3">
      <c r="B60" s="66"/>
      <c r="C60" s="67"/>
      <c r="D60" s="67"/>
      <c r="E60" s="68"/>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zoomScaleNormal="100" zoomScaleSheetLayoutView="100" workbookViewId="0">
      <selection activeCell="E7" sqref="E7"/>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17" t="s">
        <v>101</v>
      </c>
      <c r="C2" s="117"/>
      <c r="D2" s="117"/>
      <c r="E2" s="117"/>
      <c r="F2" s="117"/>
      <c r="G2" s="117"/>
      <c r="H2" s="117"/>
      <c r="I2" s="117"/>
      <c r="J2" s="117"/>
      <c r="K2" s="117"/>
    </row>
    <row r="3" spans="2:13" s="8" customFormat="1" ht="15.75" thickBot="1" x14ac:dyDescent="0.3"/>
    <row r="4" spans="2:13" ht="60" customHeight="1" x14ac:dyDescent="0.25">
      <c r="B4" s="155" t="s">
        <v>53</v>
      </c>
      <c r="C4" s="155" t="s">
        <v>74</v>
      </c>
      <c r="D4" s="159" t="s">
        <v>93</v>
      </c>
      <c r="E4" s="161" t="s">
        <v>94</v>
      </c>
      <c r="F4" s="163" t="s">
        <v>95</v>
      </c>
      <c r="G4" s="164"/>
      <c r="H4" s="153" t="s">
        <v>96</v>
      </c>
      <c r="I4" s="154"/>
      <c r="J4" s="165" t="s">
        <v>98</v>
      </c>
      <c r="K4" s="166"/>
      <c r="L4" s="8"/>
      <c r="M4" s="22" t="s">
        <v>47</v>
      </c>
    </row>
    <row r="5" spans="2:13" ht="30.75" thickBot="1" x14ac:dyDescent="0.3">
      <c r="B5" s="156"/>
      <c r="C5" s="156"/>
      <c r="D5" s="160"/>
      <c r="E5" s="162"/>
      <c r="F5" s="51" t="s">
        <v>48</v>
      </c>
      <c r="G5" s="52" t="s">
        <v>49</v>
      </c>
      <c r="H5" s="52" t="s">
        <v>48</v>
      </c>
      <c r="I5" s="53" t="s">
        <v>49</v>
      </c>
      <c r="J5" s="35" t="s">
        <v>48</v>
      </c>
      <c r="K5" s="36" t="s">
        <v>49</v>
      </c>
      <c r="L5" s="8"/>
      <c r="M5" s="23"/>
    </row>
    <row r="6" spans="2:13" ht="21" customHeight="1" x14ac:dyDescent="0.25">
      <c r="B6" s="79" t="s">
        <v>177</v>
      </c>
      <c r="C6" s="79" t="s">
        <v>185</v>
      </c>
      <c r="D6" s="29">
        <f t="shared" ref="D6" si="0">E6+J6+K6</f>
        <v>55000</v>
      </c>
      <c r="E6" s="41"/>
      <c r="F6" s="33">
        <v>0</v>
      </c>
      <c r="G6" s="25">
        <v>30000</v>
      </c>
      <c r="H6" s="25">
        <v>0</v>
      </c>
      <c r="I6" s="26">
        <v>25000</v>
      </c>
      <c r="J6" s="69">
        <f t="shared" ref="J6" si="1">F6+H6</f>
        <v>0</v>
      </c>
      <c r="K6" s="70">
        <f t="shared" ref="K6" si="2">G6+I6</f>
        <v>55000</v>
      </c>
      <c r="L6" s="8"/>
      <c r="M6" s="24" t="str">
        <f>IF(D6=(E6+F6+G6+H6+I6),"OK","ERROR")</f>
        <v>OK</v>
      </c>
    </row>
    <row r="7" spans="2:13" ht="60" x14ac:dyDescent="0.25">
      <c r="B7" s="80" t="s">
        <v>178</v>
      </c>
      <c r="C7" s="80" t="s">
        <v>186</v>
      </c>
      <c r="D7" s="30">
        <f>E7+J7+K7</f>
        <v>21200</v>
      </c>
      <c r="E7" s="42">
        <v>10000</v>
      </c>
      <c r="F7" s="34">
        <v>5600</v>
      </c>
      <c r="G7" s="27">
        <v>0</v>
      </c>
      <c r="H7" s="27">
        <v>5600</v>
      </c>
      <c r="I7" s="28">
        <v>0</v>
      </c>
      <c r="J7" s="71">
        <f>F7+H7</f>
        <v>11200</v>
      </c>
      <c r="K7" s="72">
        <f>G7+I7</f>
        <v>0</v>
      </c>
      <c r="L7" s="8"/>
      <c r="M7" s="24" t="str">
        <f>IF(D7=(E7+F7+G7+H7+I7),"OK","ERROR")</f>
        <v>OK</v>
      </c>
    </row>
    <row r="8" spans="2:13" ht="30" x14ac:dyDescent="0.25">
      <c r="B8" s="81" t="s">
        <v>179</v>
      </c>
      <c r="C8" s="168" t="s">
        <v>187</v>
      </c>
      <c r="D8" s="30">
        <f t="shared" ref="D8:D19" si="3">E8+J8+K8</f>
        <v>245000</v>
      </c>
      <c r="E8" s="42">
        <v>115000</v>
      </c>
      <c r="F8" s="34">
        <v>120000</v>
      </c>
      <c r="G8" s="27">
        <v>0</v>
      </c>
      <c r="H8" s="27">
        <v>0</v>
      </c>
      <c r="I8" s="28">
        <v>10000</v>
      </c>
      <c r="J8" s="71">
        <f t="shared" ref="J8:J19" si="4">F8+H8</f>
        <v>120000</v>
      </c>
      <c r="K8" s="72">
        <f t="shared" ref="K8:K19" si="5">G8+I8</f>
        <v>10000</v>
      </c>
      <c r="L8" s="8"/>
      <c r="M8" s="24" t="str">
        <f t="shared" ref="M8:M20" si="6">IF(D8=(E8+F8+G8+H8+I8),"OK","ERROR")</f>
        <v>OK</v>
      </c>
    </row>
    <row r="9" spans="2:13" ht="45" x14ac:dyDescent="0.25">
      <c r="B9" s="80" t="s">
        <v>180</v>
      </c>
      <c r="C9" s="80" t="s">
        <v>188</v>
      </c>
      <c r="D9" s="30">
        <f t="shared" si="3"/>
        <v>10000</v>
      </c>
      <c r="E9" s="42">
        <v>0</v>
      </c>
      <c r="F9" s="34">
        <v>0</v>
      </c>
      <c r="G9" s="27">
        <v>0</v>
      </c>
      <c r="H9" s="27">
        <v>0</v>
      </c>
      <c r="I9" s="28">
        <v>10000</v>
      </c>
      <c r="J9" s="71">
        <f t="shared" si="4"/>
        <v>0</v>
      </c>
      <c r="K9" s="72">
        <f t="shared" si="5"/>
        <v>10000</v>
      </c>
      <c r="L9" s="8"/>
      <c r="M9" s="24" t="str">
        <f t="shared" si="6"/>
        <v>OK</v>
      </c>
    </row>
    <row r="10" spans="2:13" ht="30" x14ac:dyDescent="0.25">
      <c r="B10" s="80" t="s">
        <v>181</v>
      </c>
      <c r="C10" s="80" t="s">
        <v>189</v>
      </c>
      <c r="D10" s="30">
        <f t="shared" si="3"/>
        <v>40000</v>
      </c>
      <c r="E10" s="42">
        <v>40000</v>
      </c>
      <c r="F10" s="34">
        <v>0</v>
      </c>
      <c r="G10" s="27">
        <v>0</v>
      </c>
      <c r="H10" s="27">
        <v>0</v>
      </c>
      <c r="I10" s="28">
        <v>0</v>
      </c>
      <c r="J10" s="71">
        <f t="shared" si="4"/>
        <v>0</v>
      </c>
      <c r="K10" s="72">
        <f t="shared" si="5"/>
        <v>0</v>
      </c>
      <c r="L10" s="8"/>
      <c r="M10" s="24" t="str">
        <f t="shared" si="6"/>
        <v>OK</v>
      </c>
    </row>
    <row r="11" spans="2:13" ht="45" x14ac:dyDescent="0.25">
      <c r="B11" s="80" t="s">
        <v>182</v>
      </c>
      <c r="C11" s="80" t="s">
        <v>190</v>
      </c>
      <c r="D11" s="30">
        <f t="shared" si="3"/>
        <v>37000</v>
      </c>
      <c r="E11" s="42">
        <v>30000</v>
      </c>
      <c r="F11" s="34">
        <v>0</v>
      </c>
      <c r="G11" s="27">
        <v>5000</v>
      </c>
      <c r="H11" s="27">
        <v>0</v>
      </c>
      <c r="I11" s="28">
        <v>2000</v>
      </c>
      <c r="J11" s="71">
        <f t="shared" si="4"/>
        <v>0</v>
      </c>
      <c r="K11" s="72">
        <f t="shared" si="5"/>
        <v>7000</v>
      </c>
      <c r="L11" s="8"/>
      <c r="M11" s="24" t="str">
        <f t="shared" si="6"/>
        <v>OK</v>
      </c>
    </row>
    <row r="12" spans="2:13" ht="30" x14ac:dyDescent="0.25">
      <c r="B12" s="80" t="s">
        <v>183</v>
      </c>
      <c r="C12" s="80" t="s">
        <v>191</v>
      </c>
      <c r="D12" s="30">
        <f t="shared" si="3"/>
        <v>20000</v>
      </c>
      <c r="E12" s="42">
        <v>20000</v>
      </c>
      <c r="F12" s="34">
        <v>0</v>
      </c>
      <c r="G12" s="27">
        <v>0</v>
      </c>
      <c r="H12" s="27">
        <v>0</v>
      </c>
      <c r="I12" s="28">
        <v>0</v>
      </c>
      <c r="J12" s="71">
        <f t="shared" si="4"/>
        <v>0</v>
      </c>
      <c r="K12" s="72">
        <f t="shared" si="5"/>
        <v>0</v>
      </c>
      <c r="L12" s="8"/>
      <c r="M12" s="24" t="str">
        <f t="shared" si="6"/>
        <v>OK</v>
      </c>
    </row>
    <row r="13" spans="2:13" ht="45" x14ac:dyDescent="0.25">
      <c r="B13" s="80" t="s">
        <v>184</v>
      </c>
      <c r="C13" s="80" t="s">
        <v>192</v>
      </c>
      <c r="D13" s="30">
        <f t="shared" si="3"/>
        <v>4000</v>
      </c>
      <c r="E13" s="42">
        <v>0</v>
      </c>
      <c r="F13" s="34">
        <v>0</v>
      </c>
      <c r="G13" s="27">
        <v>2000</v>
      </c>
      <c r="H13" s="27">
        <v>0</v>
      </c>
      <c r="I13" s="28">
        <v>2000</v>
      </c>
      <c r="J13" s="71">
        <f t="shared" si="4"/>
        <v>0</v>
      </c>
      <c r="K13" s="72">
        <f t="shared" si="5"/>
        <v>4000</v>
      </c>
      <c r="L13" s="8"/>
      <c r="M13" s="24" t="str">
        <f t="shared" si="6"/>
        <v>OK</v>
      </c>
    </row>
    <row r="14" spans="2:13" x14ac:dyDescent="0.25">
      <c r="B14" s="80"/>
      <c r="C14" s="79"/>
      <c r="D14" s="30">
        <f t="shared" si="3"/>
        <v>0</v>
      </c>
      <c r="E14" s="42"/>
      <c r="F14" s="34"/>
      <c r="G14" s="27"/>
      <c r="H14" s="27"/>
      <c r="I14" s="28"/>
      <c r="J14" s="71">
        <f t="shared" si="4"/>
        <v>0</v>
      </c>
      <c r="K14" s="72">
        <f t="shared" si="5"/>
        <v>0</v>
      </c>
      <c r="L14" s="8"/>
      <c r="M14" s="24" t="str">
        <f t="shared" si="6"/>
        <v>OK</v>
      </c>
    </row>
    <row r="15" spans="2:13" x14ac:dyDescent="0.25">
      <c r="B15" s="80"/>
      <c r="C15" s="79"/>
      <c r="D15" s="30">
        <f t="shared" si="3"/>
        <v>0</v>
      </c>
      <c r="E15" s="42"/>
      <c r="F15" s="34"/>
      <c r="G15" s="27"/>
      <c r="H15" s="27"/>
      <c r="I15" s="28"/>
      <c r="J15" s="71">
        <f t="shared" si="4"/>
        <v>0</v>
      </c>
      <c r="K15" s="72">
        <f t="shared" si="5"/>
        <v>0</v>
      </c>
      <c r="L15" s="8"/>
      <c r="M15" s="24" t="str">
        <f t="shared" si="6"/>
        <v>OK</v>
      </c>
    </row>
    <row r="16" spans="2:13" x14ac:dyDescent="0.25">
      <c r="B16" s="80"/>
      <c r="C16" s="79"/>
      <c r="D16" s="30">
        <f t="shared" si="3"/>
        <v>0</v>
      </c>
      <c r="E16" s="42"/>
      <c r="F16" s="34"/>
      <c r="G16" s="27"/>
      <c r="H16" s="27"/>
      <c r="I16" s="28"/>
      <c r="J16" s="71">
        <f t="shared" si="4"/>
        <v>0</v>
      </c>
      <c r="K16" s="72">
        <f t="shared" si="5"/>
        <v>0</v>
      </c>
      <c r="L16" s="8"/>
      <c r="M16" s="24" t="str">
        <f t="shared" si="6"/>
        <v>OK</v>
      </c>
    </row>
    <row r="17" spans="2:13" x14ac:dyDescent="0.25">
      <c r="B17" s="80"/>
      <c r="C17" s="79"/>
      <c r="D17" s="30">
        <f t="shared" si="3"/>
        <v>0</v>
      </c>
      <c r="E17" s="42"/>
      <c r="F17" s="34"/>
      <c r="G17" s="27"/>
      <c r="H17" s="27"/>
      <c r="I17" s="28"/>
      <c r="J17" s="71">
        <f t="shared" si="4"/>
        <v>0</v>
      </c>
      <c r="K17" s="72">
        <f t="shared" si="5"/>
        <v>0</v>
      </c>
      <c r="L17" s="8"/>
      <c r="M17" s="24" t="str">
        <f t="shared" si="6"/>
        <v>OK</v>
      </c>
    </row>
    <row r="18" spans="2:13" x14ac:dyDescent="0.25">
      <c r="B18" s="80"/>
      <c r="C18" s="79"/>
      <c r="D18" s="30">
        <f t="shared" si="3"/>
        <v>0</v>
      </c>
      <c r="E18" s="42"/>
      <c r="F18" s="34"/>
      <c r="G18" s="27"/>
      <c r="H18" s="27"/>
      <c r="I18" s="28"/>
      <c r="J18" s="71">
        <f t="shared" si="4"/>
        <v>0</v>
      </c>
      <c r="K18" s="72">
        <f t="shared" si="5"/>
        <v>0</v>
      </c>
      <c r="L18" s="8"/>
      <c r="M18" s="24" t="str">
        <f t="shared" si="6"/>
        <v>OK</v>
      </c>
    </row>
    <row r="19" spans="2:13" ht="15.75" thickBot="1" x14ac:dyDescent="0.3">
      <c r="B19" s="82"/>
      <c r="C19" s="83"/>
      <c r="D19" s="31">
        <f t="shared" si="3"/>
        <v>0</v>
      </c>
      <c r="E19" s="42"/>
      <c r="F19" s="34"/>
      <c r="G19" s="27"/>
      <c r="H19" s="27"/>
      <c r="I19" s="28"/>
      <c r="J19" s="71">
        <f t="shared" si="4"/>
        <v>0</v>
      </c>
      <c r="K19" s="72">
        <f t="shared" si="5"/>
        <v>0</v>
      </c>
      <c r="L19" s="8"/>
      <c r="M19" s="24" t="str">
        <f t="shared" si="6"/>
        <v>OK</v>
      </c>
    </row>
    <row r="20" spans="2:13" ht="15.75" thickBot="1" x14ac:dyDescent="0.3">
      <c r="B20" s="157" t="s">
        <v>55</v>
      </c>
      <c r="C20" s="158"/>
      <c r="D20" s="32">
        <f>SUM(D6:D19)</f>
        <v>432200</v>
      </c>
      <c r="E20" s="54">
        <f>ROUND(SUM(E6:E19),0)</f>
        <v>215000</v>
      </c>
      <c r="F20" s="55">
        <f t="shared" ref="F20:K20" si="7">ROUND(SUM(F6:F19),0)</f>
        <v>125600</v>
      </c>
      <c r="G20" s="56">
        <f t="shared" si="7"/>
        <v>37000</v>
      </c>
      <c r="H20" s="56">
        <f t="shared" si="7"/>
        <v>5600</v>
      </c>
      <c r="I20" s="57">
        <f t="shared" si="7"/>
        <v>49000</v>
      </c>
      <c r="J20" s="37">
        <f t="shared" si="7"/>
        <v>131200</v>
      </c>
      <c r="K20" s="38">
        <f t="shared" si="7"/>
        <v>86000</v>
      </c>
      <c r="L20" s="8"/>
      <c r="M20" s="24" t="str">
        <f t="shared" si="6"/>
        <v>OK</v>
      </c>
    </row>
    <row r="21" spans="2:13" ht="15.75" thickBot="1" x14ac:dyDescent="0.3">
      <c r="B21" s="157" t="s">
        <v>50</v>
      </c>
      <c r="C21" s="158"/>
      <c r="D21" s="50">
        <v>1</v>
      </c>
      <c r="E21" s="58">
        <f>E20/$D$20</f>
        <v>0.49745488199907451</v>
      </c>
      <c r="F21" s="59">
        <f t="shared" ref="F21:K21" si="8">F20/$D$20</f>
        <v>0.29060620083294769</v>
      </c>
      <c r="G21" s="60">
        <f t="shared" si="8"/>
        <v>8.5608514576584915E-2</v>
      </c>
      <c r="H21" s="60">
        <f t="shared" ref="H21:I21" si="9">H20/$D$20</f>
        <v>1.2956964368347987E-2</v>
      </c>
      <c r="I21" s="61">
        <f t="shared" si="9"/>
        <v>0.11337343822304488</v>
      </c>
      <c r="J21" s="39">
        <f t="shared" si="8"/>
        <v>0.30356316520129567</v>
      </c>
      <c r="K21" s="40">
        <f t="shared" si="8"/>
        <v>0.1989819527996298</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52" t="s">
        <v>54</v>
      </c>
      <c r="C24" s="152"/>
      <c r="D24" s="152"/>
      <c r="E24" s="152"/>
      <c r="F24" s="152"/>
      <c r="G24" s="152"/>
      <c r="H24" s="73"/>
      <c r="I24" s="73"/>
      <c r="J24" s="73"/>
      <c r="K24" s="73"/>
      <c r="L24" s="8"/>
      <c r="M24" s="8"/>
    </row>
    <row r="25" spans="2:13" ht="15.75" customHeight="1" x14ac:dyDescent="0.25">
      <c r="B25" s="151" t="s">
        <v>102</v>
      </c>
      <c r="C25" s="151"/>
      <c r="D25" s="151"/>
      <c r="E25" s="151"/>
      <c r="F25" s="151"/>
      <c r="G25" s="43" t="str">
        <f>IF(E20&gt;=100000,"OK","ERROR")</f>
        <v>OK</v>
      </c>
      <c r="H25" s="73"/>
      <c r="I25" s="73"/>
      <c r="J25" s="73"/>
      <c r="K25" s="73"/>
      <c r="L25" s="8"/>
      <c r="M25" s="8"/>
    </row>
    <row r="26" spans="2:13" ht="15.75" customHeight="1" x14ac:dyDescent="0.25">
      <c r="B26" s="151" t="s">
        <v>103</v>
      </c>
      <c r="C26" s="151"/>
      <c r="D26" s="151"/>
      <c r="E26" s="151"/>
      <c r="F26" s="151"/>
      <c r="G26" s="43" t="str">
        <f>IF(E20&lt;=250000,"OK","ERROR")</f>
        <v>OK</v>
      </c>
      <c r="H26" s="73"/>
      <c r="I26" s="73"/>
      <c r="J26" s="73"/>
      <c r="K26" s="73"/>
      <c r="L26" s="8"/>
      <c r="M26" s="8"/>
    </row>
    <row r="27" spans="2:13" ht="15.75" customHeight="1" x14ac:dyDescent="0.25">
      <c r="B27" s="151" t="s">
        <v>75</v>
      </c>
      <c r="C27" s="151"/>
      <c r="D27" s="151"/>
      <c r="E27" s="151"/>
      <c r="F27" s="151"/>
      <c r="G27" s="43" t="str">
        <f>IF(E20&lt;=(D20/2),"OK","ERROR")</f>
        <v>OK</v>
      </c>
      <c r="H27" s="73"/>
      <c r="I27" s="73"/>
      <c r="J27" s="73"/>
      <c r="K27" s="73"/>
      <c r="L27" s="8"/>
      <c r="M27" s="8"/>
    </row>
    <row r="28" spans="2:13" ht="15.75" customHeight="1" x14ac:dyDescent="0.25">
      <c r="B28" s="151" t="s">
        <v>97</v>
      </c>
      <c r="C28" s="151"/>
      <c r="D28" s="151"/>
      <c r="E28" s="151"/>
      <c r="F28" s="151"/>
      <c r="G28" s="43" t="str">
        <f>IF(K20&lt;=(E20*0.4),"OK","ERROR")</f>
        <v>OK</v>
      </c>
      <c r="H28" s="73"/>
      <c r="I28" s="73"/>
      <c r="J28" s="73"/>
      <c r="K28" s="73"/>
      <c r="L28" s="8"/>
      <c r="M28" s="8"/>
    </row>
    <row r="29" spans="2:13" s="8" customFormat="1" x14ac:dyDescent="0.25"/>
    <row r="30" spans="2:13" s="8" customFormat="1" x14ac:dyDescent="0.25">
      <c r="I30" s="74"/>
    </row>
    <row r="31" spans="2:13" s="8" customFormat="1" x14ac:dyDescent="0.25">
      <c r="G31" s="43"/>
    </row>
    <row r="32" spans="2:13" s="8" customFormat="1" x14ac:dyDescent="0.25"/>
    <row r="33" spans="2:2" s="8" customFormat="1" x14ac:dyDescent="0.25"/>
    <row r="34" spans="2:2" s="8" customFormat="1" x14ac:dyDescent="0.25">
      <c r="B34" s="75"/>
    </row>
    <row r="35" spans="2:2" s="8" customFormat="1" x14ac:dyDescent="0.25">
      <c r="B35" s="76"/>
    </row>
    <row r="36" spans="2:2" s="8" customFormat="1" x14ac:dyDescent="0.25">
      <c r="B36" s="75"/>
    </row>
    <row r="37" spans="2:2" s="8" customFormat="1" x14ac:dyDescent="0.25">
      <c r="B37" s="77"/>
    </row>
    <row r="38" spans="2:2" s="8" customFormat="1" x14ac:dyDescent="0.25"/>
    <row r="39" spans="2:2" s="8" customFormat="1" x14ac:dyDescent="0.25"/>
    <row r="40" spans="2:2" s="8" customFormat="1" x14ac:dyDescent="0.25">
      <c r="B40" s="78"/>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Mario Brito</cp:lastModifiedBy>
  <cp:lastPrinted>2014-10-30T03:03:18Z</cp:lastPrinted>
  <dcterms:created xsi:type="dcterms:W3CDTF">2012-07-06T03:08:38Z</dcterms:created>
  <dcterms:modified xsi:type="dcterms:W3CDTF">2015-01-28T20:50:43Z</dcterms:modified>
</cp:coreProperties>
</file>