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240" windowWidth="3240" windowHeight="5040" activeTab="1"/>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24519"/>
</workbook>
</file>

<file path=xl/calcChain.xml><?xml version="1.0" encoding="utf-8"?>
<calcChain xmlns="http://schemas.openxmlformats.org/spreadsheetml/2006/main">
  <c r="G28" i="8"/>
  <c r="F9" i="1" l="1"/>
  <c r="F11"/>
  <c r="I20" i="8" l="1"/>
  <c r="H20"/>
  <c r="G20"/>
  <c r="F20"/>
  <c r="E20"/>
  <c r="G26" s="1"/>
  <c r="M15"/>
  <c r="M19"/>
  <c r="K19"/>
  <c r="J19"/>
  <c r="D19" s="1"/>
  <c r="K18"/>
  <c r="D18" s="1"/>
  <c r="M18" s="1"/>
  <c r="J18"/>
  <c r="K17"/>
  <c r="J17"/>
  <c r="D17" s="1"/>
  <c r="M17" s="1"/>
  <c r="K16"/>
  <c r="J16"/>
  <c r="K15"/>
  <c r="J15"/>
  <c r="D15" s="1"/>
  <c r="K14"/>
  <c r="D14" s="1"/>
  <c r="M14" s="1"/>
  <c r="J14"/>
  <c r="K13"/>
  <c r="D13" s="1"/>
  <c r="M13" s="1"/>
  <c r="J13"/>
  <c r="K12"/>
  <c r="J12"/>
  <c r="K11"/>
  <c r="J11"/>
  <c r="D11" s="1"/>
  <c r="M11" s="1"/>
  <c r="K10"/>
  <c r="D10" s="1"/>
  <c r="M10" s="1"/>
  <c r="J10"/>
  <c r="K9"/>
  <c r="J9"/>
  <c r="K8"/>
  <c r="D8" s="1"/>
  <c r="M8" s="1"/>
  <c r="J8"/>
  <c r="K6"/>
  <c r="J6"/>
  <c r="D6" s="1"/>
  <c r="M6" s="1"/>
  <c r="K7"/>
  <c r="J7"/>
  <c r="D9"/>
  <c r="M9" s="1"/>
  <c r="D12" l="1"/>
  <c r="M12" s="1"/>
  <c r="F10" i="1"/>
  <c r="J20" i="8"/>
  <c r="K20"/>
  <c r="D16"/>
  <c r="M16" s="1"/>
  <c r="D7"/>
  <c r="M7" s="1"/>
  <c r="G25"/>
  <c r="D20" l="1"/>
  <c r="F21" l="1"/>
  <c r="K21"/>
  <c r="M20"/>
  <c r="J21"/>
  <c r="G27"/>
  <c r="E21"/>
  <c r="I21"/>
  <c r="G21"/>
  <c r="H21"/>
  <c r="B4" i="7"/>
  <c r="D4"/>
</calcChain>
</file>

<file path=xl/sharedStrings.xml><?xml version="1.0" encoding="utf-8"?>
<sst xmlns="http://schemas.openxmlformats.org/spreadsheetml/2006/main" count="283" uniqueCount="169">
  <si>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</si>
  <si>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</si>
  <si>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</si>
  <si>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</si>
  <si>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</si>
  <si>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</si>
  <si>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</si>
  <si>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</si>
  <si>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</si>
  <si>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</si>
  <si>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</si>
  <si>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</si>
  <si>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</si>
  <si>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</si>
  <si>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</si>
  <si>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</si>
  <si>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</si>
  <si>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</si>
  <si>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</si>
  <si>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</si>
  <si>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</si>
  <si>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</si>
  <si>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</si>
  <si>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</si>
  <si>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</si>
  <si>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</si>
  <si>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</si>
  <si>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</si>
  <si>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</si>
  <si>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</si>
  <si>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</si>
  <si>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</si>
  <si>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</si>
  <si>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</si>
  <si>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</si>
  <si>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</si>
  <si>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</si>
  <si>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</si>
  <si>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</si>
  <si>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</si>
  <si>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</si>
  <si>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</si>
  <si>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</si>
  <si>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</si>
  <si>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</si>
  <si>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</si>
  <si>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</si>
  <si>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</si>
  <si>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</si>
  <si>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</si>
  <si>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</si>
  <si>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</si>
  <si>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</si>
  <si>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</si>
  <si>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</si>
  <si>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</si>
  <si>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</si>
  <si>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</si>
  <si>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</si>
  <si>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</si>
  <si>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</si>
  <si>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</si>
  <si>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</si>
  <si>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</si>
  <si>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</si>
  <si>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</si>
  <si>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</si>
  <si>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</si>
  <si>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</si>
  <si>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</si>
  <si>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</si>
  <si>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</si>
  <si>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</si>
  <si>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</si>
  <si>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</si>
  <si>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</si>
  <si>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</si>
  <si>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</si>
  <si>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</si>
  <si>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</si>
  <si>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</si>
  <si>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</si>
  <si>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</si>
  <si>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</si>
  <si>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</si>
  <si>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</si>
  <si>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</si>
  <si>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</si>
  <si>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</si>
  <si>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</si>
  <si>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</si>
  <si>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</si>
  <si>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</si>
  <si>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</si>
  <si>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</si>
  <si>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</si>
  <si>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</si>
  <si>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</si>
  <si>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</si>
  <si>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</si>
  <si>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</si>
  <si>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</si>
  <si>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</si>
  <si>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</si>
  <si>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</si>
  <si>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</si>
  <si>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</si>
  <si>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</si>
  <si>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 xml:space="preserve">Jose Luis </t>
  </si>
  <si>
    <t>Chacaltana García</t>
  </si>
  <si>
    <t>Perú</t>
  </si>
  <si>
    <t>No</t>
  </si>
  <si>
    <t>x</t>
  </si>
  <si>
    <t>GENERACIÓN ELÉCTICA CON RESIDUOS DE BIOMASA EN LA AMAZONÍA</t>
  </si>
  <si>
    <t>PERÚ</t>
  </si>
  <si>
    <t>ASOCIADA</t>
  </si>
  <si>
    <t>ASOCIACIÓN DE PRODUCTORES FORESTALES DE UCAYALI</t>
  </si>
  <si>
    <t>APROFU</t>
  </si>
  <si>
    <t xml:space="preserve">Weller </t>
  </si>
  <si>
    <t>Noriega Hidalgo</t>
  </si>
  <si>
    <t xml:space="preserve">no </t>
  </si>
  <si>
    <t>00083572</t>
  </si>
  <si>
    <t>06900407</t>
  </si>
  <si>
    <t xml:space="preserve">Generar energía renovable (ER) a partir de la gasogenación de los restos y residuos de la biomasa para la diversificación productiva en las zonas rurales y periurbano de la Amazonía, poniendo a dispocición de las MYPES y población rural y periurbana la autogeneración del componente energético </t>
  </si>
  <si>
    <t>En primera instancia serán las MYPES que se dedican al aprovechamiento sostenible y la transformación de la madera en las zonas rurales,  posteriormente caseríos y comunidades nativas de la Amazonía</t>
  </si>
  <si>
    <t xml:space="preserve">La propuesta se ajusta a la política de electrificación rural según la Ley N° 28749, “Ley General de Electrificación Rural”, y con los planes regionales concertados de Ucayali y Loreto. </t>
  </si>
  <si>
    <t xml:space="preserve">Erick Robinson </t>
  </si>
  <si>
    <t>García Del Águila</t>
  </si>
  <si>
    <t>Ingeniero Forestal</t>
  </si>
  <si>
    <t>Jirón Emancipación Mz. "G" Lote 41</t>
  </si>
  <si>
    <t>Pucallpa</t>
  </si>
  <si>
    <t>Ucayali-Coronel Portillo-Callería</t>
  </si>
  <si>
    <t>061 572183</t>
  </si>
  <si>
    <t>proyecto@aprofuperu.org</t>
  </si>
  <si>
    <t>Director de Proyectos</t>
  </si>
  <si>
    <t xml:space="preserve">Coordinador del proyecto "Desarrollo y validación de un prototipo de gasógeno para la generación eléctrica a partir de residuos de madera en un aserradero rural de la Región  Ucayali" financiado por FINCyT-FIDECOM en el año 2014, lograndose desarrollar el Know how para el aprovechamiento energético de la biomasa </t>
  </si>
  <si>
    <t>Jirón Independencia 128, Pucallpa</t>
  </si>
  <si>
    <t>Ucayali, Coronel Portillo, Callería</t>
  </si>
  <si>
    <t>061 573628</t>
  </si>
  <si>
    <t>gerencia@aprofuperu.org</t>
  </si>
  <si>
    <t>www.aprofuperu.org</t>
  </si>
  <si>
    <t>2012 se hiso el diagnóstico de residuos de la madera y su potencial energético. 2014 se validar la tecnología de gasificación de residuos de madera.</t>
  </si>
  <si>
    <t>18 años en la cadena de valor de la madera y 3 años desarrollando altenativas energéticas para las PYMES forestales en la zona rural</t>
  </si>
  <si>
    <t>PARIHUELAS &amp; MADERAS DEL ORIENTE S.R.L.</t>
  </si>
  <si>
    <t>Jr. Jose Gomez Nro. S/n C.P. Roaboya (Padre Marquez)</t>
  </si>
  <si>
    <t>Dpto. de Loreto; Prov. Ucayali; Dist. Padre Marquez</t>
  </si>
  <si>
    <t>La empresa se dedica a la fabricación de parihuelas en la zona rural, genera su energía eléctrica un motor que consume diesel.</t>
  </si>
  <si>
    <t>Universidad Nacional de Ucayali</t>
  </si>
  <si>
    <t>UNU</t>
  </si>
  <si>
    <t>rolybaldoceda@yahoo.com</t>
  </si>
  <si>
    <t xml:space="preserve">Roly </t>
  </si>
  <si>
    <t>Baldoceda Astete</t>
  </si>
  <si>
    <t>00115777</t>
  </si>
  <si>
    <t>Dpto. Ucayali; Prov. Coronel Portillo; Dist. Callería</t>
  </si>
  <si>
    <t>061 579962</t>
  </si>
  <si>
    <t>www.unu.edu.pe</t>
  </si>
  <si>
    <t>Cuenta con la escuela profesional de Ingeniería Ambiental, formando profesionales afines al desarrollo de la iniciatila del proyecto</t>
  </si>
  <si>
    <t>no</t>
  </si>
  <si>
    <t>Ley Universitaria Nº 23733</t>
  </si>
  <si>
    <t>Carretera Federico Basadre Km. 6.000</t>
  </si>
  <si>
    <t>El propósito de la iniciativa es: Promever el mejoramiento económico, social y ambietal generando Energía Renovable (ER) a partir de la gasogenación de los restos y residuos de la biomasa para la diversificación productiva en la Amazonía, poniendo a disposición de las MYPES de las zonas rurales y periurbanas la autogeneración del componente energético, reduciendo la contaminación y haciendo un uso eficiente de los recursos renovables.  El financiamiento de la presente iniciativa</t>
  </si>
  <si>
    <t>pym_deloriente@hotmail.com</t>
  </si>
  <si>
    <t>www.consorciomaderero.com</t>
  </si>
  <si>
    <t xml:space="preserve">El principal problema del beneficiario es el elevado costo de generación de energía eléctrica para el funcionamiento de sus instalaciones de transformación de madera en la zona rural, siendo uno de sus principales limitantes el abastecimiento del combustible que llega a costar en las zonas rurales hasta el doble de lo que cuesta en la zona urbana, por la dificultad del transporte fluvial y las distancias recorridas así como la dificultad de cumplir con la legislación actual (DL N°1126) ya que el Diesel y la gasolina está considerado como IQF en la Amazonía peruana, y su consumo estará sometido a la fiscalización constante por parte de las autoridades correspondientes, generado costos adicionales a la empresa. El beneficiario tiene la necesidad de cambiar su matriz energética. </t>
  </si>
  <si>
    <t>(1) Estado del arte del uso del gas de gasificación termoquímica de biomasa (GG) en motores de combustión interna alternativos http://oa.upm.es/10905/2/NATALIA_ELIZABETH_FONSECA_GONZALEZ._xpdf.pdf
(2) El gas de madera como combustibles para motores de combustión interna http://www.fao.org/docrep/T0512S/t0512s05.htm
https://www.youtube.com/watch?v=hUJ7R7ohqDM
https://www.youtube.com/watch?v=ZEWHb2TgZfc</t>
  </si>
  <si>
    <r>
      <t>Los beneficiarios directos de la iniciativa serán las micro y pequeñas empresas que se dedican a la extracción y transformación de la madera en la zona rural, que generan aproximadamente el 40% del empleo en la región Ucayali, y en Loreto mas de 60 mil personas dependen de esta actividad. Para este caso se tendrá un contrato ancla con la empresa Parihuelas &amp; Maderas del Oriente SRL, que actualmente cuenta con una planta de transformación en la zona rural que genera 40 puestos de trabajos directos, para lo cual demanda un total de 150 KW que acutalmente son generados con 50gl de Diesel por turno de 8 horas. Esta empresa genera un promedio de 15 m</t>
    </r>
    <r>
      <rPr>
        <vertAlign val="superscript"/>
        <sz val="11"/>
        <color theme="1"/>
        <rFont val="Calibri"/>
        <family val="2"/>
        <scheme val="minor"/>
      </rPr>
      <t>3</t>
    </r>
    <r>
      <rPr>
        <sz val="11"/>
        <color theme="1"/>
        <rFont val="Calibri"/>
        <family val="2"/>
        <scheme val="minor"/>
      </rPr>
      <t xml:space="preserve"> de residuos de madera por turno que no son aprovechados y que por el contrario generan costos financieros y ambientales para su evacuación.</t>
    </r>
  </si>
  <si>
    <t>Actualmente las empresas que se dedican a la transformación de la madera en la zona rural tienen como matriz energética los combustibles fósiles, que representa en promedio el 40% de la inversión. Para el caso de la empresa Parihuelas y Maderas del Oriente SRL, generar su propia electricidad le cuesta S/. 600.00 nuevos soles diarios sólo en combustible, se prevé que cambiando la matriz energética a residuos de madera la empresa ahorrará en promedio S/. 350.00 por día lo que le permitirá ahorrar la inversión de un gasógeno en 3 años. La operación y mantenimiento de un Gasógeno es relativamente sencillo, sin embargo se prevé por parte de la UNU la capacitación de operarios y personal especializado para que brinden en el futuro servicios de asistencia técnica a los beneficiarios. La tecnología del gasógeno es desarrollado de acuerdo al requerimiento energético y la disponibilidad de la biomasa a utilizar, en la extracción y transformación de madera se dispone en promedio del 65% de la biomasa como restos y residuos disponibles para ser aprovechado como fuente de energía. La instalación de un gasógeno no requiere infraestructura sofisticada para su instalación y la ventaja que tiene es que no depende del clima para su funcionamiento, solo de un oportuna aprovisionamiento de biomasa.</t>
  </si>
  <si>
    <t>En los años 40 esta tecnología fue muy difundida debido a la escases del petróleo en Europa y actualmente es una alternativa de energía renovable que utilizan muchos países, ya que utilizan residuos de biomasa disminuyendo el consumo de combustibles fósiles(1). En 1978 los directivos del aserradero Sapire, situado en el sur de Paraguay, decidieron instalar un gasificador de desperdicios de madera para la autogeneración eléctrica(2). En Ucayali entre 1986 y 1990 funcionó un gasógeno de 42Kw adquirido por el CTAR-Ucayali para generar electricidad en la localidad de Campo Verde.  Actualmente APROFU cuenta con un prototipo de gasógeno y equipos para la medición de los gases generados para determinar el diseño del gasificador requerido de acuerdo al tipo de biomasa a utilizar.</t>
  </si>
  <si>
    <t>Las MYPES forestales que adquieran los gasógenos disminuirán sus costos de transformación de madera en las zonas rurales de la Amazonía y podrán recuperar su inversión hasta en 4 años, maximisando sus utilidades siendo mas eficientes en el aprovechamiento de los recursos. APROFU promocionará los equipos gasogenadores a las MYPES a través de la ferias EXPOAMAZONÍA donde participan todos los departamentos ubicados en la Amazonía peruana, se harán demstraciones con un prototipo, además se publicará en la pagina web y revista Mundo Forestal de APROFU. La fabricación de los equipos lo realizará el Área de Industrias Forestales de APROFU de acuerdo al requerimiento y disponibilidad de recursos del cliente, haciendo un diagnóstico previo. El precio de los equipos de gasógeno serán fijados de acuerdo a los costos de fabricación adicionando un 35% de utilidad que será utilizada para la asistencia técnica posventa. El equipo técnico de APROFU brindará las capacitaciones sobre la operación y mantenimiento preventivo, contando para ello con sus respectivos manuales. Actualmente APROFU viene desarrollando proyectos de D+I+i para sus asociados, apalancando fondos de FINCyT-FIDECOM, siendo la UNU la principal entidad colaboradora. APROFU actualmente cuenta con 38 asociados que serán los principales beneficiarios (clientes) de esta iniciativa.</t>
  </si>
</sst>
</file>

<file path=xl/styles.xml><?xml version="1.0" encoding="utf-8"?>
<styleSheet xmlns="http://schemas.openxmlformats.org/spreadsheetml/2006/main">
  <numFmts count="3">
    <numFmt numFmtId="164" formatCode="General_)"/>
    <numFmt numFmtId="165" formatCode="[$$-409]#,##0"/>
    <numFmt numFmtId="166" formatCode="[$$-409]#,##0_ ;[Red]\-[$$-409]#,##0\ "/>
  </numFmts>
  <fonts count="22">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vertAlign val="superscript"/>
      <sz val="11"/>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70">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2" borderId="17" xfId="0" applyFill="1" applyBorder="1" applyAlignment="1" applyProtection="1">
      <alignment horizontal="center"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49" fontId="0" fillId="2" borderId="1" xfId="0" applyNumberFormat="1" applyFill="1" applyBorder="1" applyAlignment="1" applyProtection="1">
      <alignment horizontal="left" vertical="center" wrapText="1"/>
      <protection locked="0"/>
    </xf>
    <xf numFmtId="49" fontId="0" fillId="2" borderId="6" xfId="0" applyNumberForma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14" fontId="0" fillId="2" borderId="1" xfId="0" applyNumberFormat="1"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xf>
    <xf numFmtId="0" fontId="0" fillId="0" borderId="21" xfId="0" applyFont="1" applyBorder="1" applyAlignment="1" applyProtection="1">
      <alignment horizontal="left" vertical="center" wrapText="1"/>
    </xf>
    <xf numFmtId="0" fontId="0" fillId="0" borderId="16" xfId="0" applyFont="1" applyBorder="1" applyAlignment="1" applyProtection="1">
      <alignment horizontal="left" vertical="center" wrapText="1"/>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35" xfId="0"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35"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0" fillId="0" borderId="29" xfId="0" applyBorder="1" applyAlignment="1" applyProtection="1">
      <alignment vertical="center" wrapText="1"/>
      <protection locked="0"/>
    </xf>
  </cellXfs>
  <cellStyles count="4">
    <cellStyle name="Hipervínculo" xfId="3" builtinId="8"/>
    <cellStyle name="Normal" xfId="0" builtinId="0"/>
    <cellStyle name="Normal 2" xfId="1"/>
    <cellStyle name="Porcentual"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profuperu.org/" TargetMode="External"/><Relationship Id="rId7" Type="http://schemas.openxmlformats.org/officeDocument/2006/relationships/hyperlink" Target="http://www.consorciomaderero.com/" TargetMode="External"/><Relationship Id="rId2" Type="http://schemas.openxmlformats.org/officeDocument/2006/relationships/hyperlink" Target="mailto:gerencia@aprofuperu.org" TargetMode="External"/><Relationship Id="rId1" Type="http://schemas.openxmlformats.org/officeDocument/2006/relationships/hyperlink" Target="mailto:proyecto@aprofuperu.org" TargetMode="External"/><Relationship Id="rId6" Type="http://schemas.openxmlformats.org/officeDocument/2006/relationships/hyperlink" Target="http://www.unu.edu.pe/" TargetMode="External"/><Relationship Id="rId5" Type="http://schemas.openxmlformats.org/officeDocument/2006/relationships/hyperlink" Target="mailto:rolybaldoceda@yahoo.com" TargetMode="External"/><Relationship Id="rId4" Type="http://schemas.openxmlformats.org/officeDocument/2006/relationships/hyperlink" Target="mailto:pym_deloriente@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CJ428"/>
  <sheetViews>
    <sheetView topLeftCell="B58" zoomScale="175" zoomScaleNormal="175" zoomScaleSheetLayoutView="120" workbookViewId="0">
      <selection activeCell="C76" sqref="C76:E76"/>
    </sheetView>
  </sheetViews>
  <sheetFormatPr baseColWidth="10" defaultColWidth="30.7109375" defaultRowHeight="1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row r="2" spans="2:8" s="8" customFormat="1" ht="48" customHeight="1">
      <c r="B2" s="109" t="s">
        <v>52</v>
      </c>
      <c r="C2" s="109"/>
      <c r="D2" s="109"/>
      <c r="E2" s="109"/>
      <c r="F2" s="109"/>
    </row>
    <row r="3" spans="2:8" s="8" customFormat="1" ht="5.25" customHeight="1"/>
    <row r="4" spans="2:8" s="8" customFormat="1" ht="48.75" customHeight="1">
      <c r="B4" s="116" t="s">
        <v>100</v>
      </c>
      <c r="C4" s="116"/>
      <c r="D4" s="116"/>
      <c r="E4" s="116"/>
      <c r="F4" s="116"/>
    </row>
    <row r="5" spans="2:8" s="8" customFormat="1" ht="5.25" customHeight="1" thickBot="1"/>
    <row r="6" spans="2:8" s="8" customFormat="1">
      <c r="B6" s="119" t="s">
        <v>33</v>
      </c>
      <c r="C6" s="120"/>
      <c r="D6" s="120"/>
      <c r="E6" s="120"/>
      <c r="F6" s="121"/>
    </row>
    <row r="7" spans="2:8" s="8" customFormat="1" ht="36" customHeight="1">
      <c r="B7" s="7" t="s">
        <v>56</v>
      </c>
      <c r="C7" s="117" t="s">
        <v>113</v>
      </c>
      <c r="D7" s="117"/>
      <c r="E7" s="117"/>
      <c r="F7" s="118"/>
      <c r="H7" s="13"/>
    </row>
    <row r="8" spans="2:8" s="8" customFormat="1" ht="34.5" customHeight="1">
      <c r="B8" s="114" t="s">
        <v>57</v>
      </c>
      <c r="C8" s="115"/>
      <c r="D8" s="115"/>
      <c r="E8" s="115"/>
      <c r="F8" s="20">
        <v>15</v>
      </c>
    </row>
    <row r="9" spans="2:8" s="8" customFormat="1" ht="25.5" customHeight="1">
      <c r="B9" s="114" t="s">
        <v>76</v>
      </c>
      <c r="C9" s="115"/>
      <c r="D9" s="115"/>
      <c r="E9" s="115"/>
      <c r="F9" s="85">
        <f>'FINANCIAMIENTO PROYECTO'!D20</f>
        <v>0</v>
      </c>
      <c r="H9" s="8" t="s">
        <v>73</v>
      </c>
    </row>
    <row r="10" spans="2:8" s="8" customFormat="1" ht="24" customHeight="1">
      <c r="B10" s="114" t="s">
        <v>77</v>
      </c>
      <c r="C10" s="115"/>
      <c r="D10" s="115"/>
      <c r="E10" s="115"/>
      <c r="F10" s="85">
        <f>'FINANCIAMIENTO PROYECTO'!E20</f>
        <v>0</v>
      </c>
      <c r="H10" s="8" t="s">
        <v>73</v>
      </c>
    </row>
    <row r="11" spans="2:8" s="8" customFormat="1" ht="24" customHeight="1">
      <c r="B11" s="114" t="s">
        <v>78</v>
      </c>
      <c r="C11" s="115"/>
      <c r="D11" s="115"/>
      <c r="E11" s="115"/>
      <c r="F11" s="85">
        <f>'FINANCIAMIENTO PROYECTO'!J20+'FINANCIAMIENTO PROYECTO'!K20</f>
        <v>0</v>
      </c>
      <c r="H11" s="8" t="s">
        <v>73</v>
      </c>
    </row>
    <row r="12" spans="2:8" ht="21.75" customHeight="1">
      <c r="B12" s="114" t="s">
        <v>86</v>
      </c>
      <c r="C12" s="115"/>
      <c r="D12" s="115"/>
      <c r="E12" s="115"/>
      <c r="F12" s="88" t="s">
        <v>114</v>
      </c>
    </row>
    <row r="13" spans="2:8" ht="23.25" customHeight="1">
      <c r="B13" s="114" t="s">
        <v>87</v>
      </c>
      <c r="C13" s="115"/>
      <c r="D13" s="115"/>
      <c r="E13" s="115"/>
      <c r="F13" s="20" t="s">
        <v>115</v>
      </c>
    </row>
    <row r="14" spans="2:8" ht="90.75" customHeight="1">
      <c r="B14" s="61" t="s">
        <v>85</v>
      </c>
      <c r="C14" s="92" t="s">
        <v>123</v>
      </c>
      <c r="D14" s="92"/>
      <c r="E14" s="92"/>
      <c r="F14" s="93"/>
    </row>
    <row r="15" spans="2:8" ht="80.25" customHeight="1">
      <c r="B15" s="43" t="s">
        <v>79</v>
      </c>
      <c r="C15" s="92" t="s">
        <v>124</v>
      </c>
      <c r="D15" s="92"/>
      <c r="E15" s="92"/>
      <c r="F15" s="93"/>
    </row>
    <row r="16" spans="2:8" ht="80.25" customHeight="1" thickBot="1">
      <c r="B16" s="12" t="s">
        <v>92</v>
      </c>
      <c r="C16" s="98" t="s">
        <v>125</v>
      </c>
      <c r="D16" s="98"/>
      <c r="E16" s="98"/>
      <c r="F16" s="99"/>
    </row>
    <row r="17" spans="2:5" s="8" customFormat="1" ht="8.25" customHeight="1" thickBot="1"/>
    <row r="18" spans="2:5" ht="20.25" customHeight="1" thickBot="1">
      <c r="B18" s="111" t="s">
        <v>80</v>
      </c>
      <c r="C18" s="112"/>
      <c r="D18" s="112"/>
      <c r="E18" s="113"/>
    </row>
    <row r="19" spans="2:5">
      <c r="B19" s="14" t="s">
        <v>14</v>
      </c>
      <c r="C19" s="96" t="s">
        <v>126</v>
      </c>
      <c r="D19" s="96"/>
      <c r="E19" s="97"/>
    </row>
    <row r="20" spans="2:5">
      <c r="B20" s="10" t="s">
        <v>15</v>
      </c>
      <c r="C20" s="92" t="s">
        <v>127</v>
      </c>
      <c r="D20" s="92"/>
      <c r="E20" s="93"/>
    </row>
    <row r="21" spans="2:5" ht="16.5" customHeight="1">
      <c r="B21" s="7" t="s">
        <v>21</v>
      </c>
      <c r="C21" s="92">
        <v>40680623</v>
      </c>
      <c r="D21" s="92"/>
      <c r="E21" s="93"/>
    </row>
    <row r="22" spans="2:5">
      <c r="B22" s="10" t="s">
        <v>16</v>
      </c>
      <c r="C22" s="92" t="s">
        <v>128</v>
      </c>
      <c r="D22" s="92"/>
      <c r="E22" s="93"/>
    </row>
    <row r="23" spans="2:5">
      <c r="B23" s="10" t="s">
        <v>17</v>
      </c>
      <c r="C23" s="92" t="s">
        <v>129</v>
      </c>
      <c r="D23" s="92"/>
      <c r="E23" s="93"/>
    </row>
    <row r="24" spans="2:5">
      <c r="B24" s="10" t="s">
        <v>3</v>
      </c>
      <c r="C24" s="92" t="s">
        <v>130</v>
      </c>
      <c r="D24" s="92"/>
      <c r="E24" s="93"/>
    </row>
    <row r="25" spans="2:5">
      <c r="B25" s="10" t="s">
        <v>18</v>
      </c>
      <c r="C25" s="92" t="s">
        <v>131</v>
      </c>
      <c r="D25" s="92"/>
      <c r="E25" s="93"/>
    </row>
    <row r="26" spans="2:5">
      <c r="B26" s="10" t="s">
        <v>4</v>
      </c>
      <c r="C26" s="92" t="s">
        <v>110</v>
      </c>
      <c r="D26" s="92"/>
      <c r="E26" s="93"/>
    </row>
    <row r="27" spans="2:5">
      <c r="B27" s="10" t="s">
        <v>19</v>
      </c>
      <c r="C27" s="92" t="s">
        <v>132</v>
      </c>
      <c r="D27" s="92"/>
      <c r="E27" s="93"/>
    </row>
    <row r="28" spans="2:5">
      <c r="B28" s="10" t="s">
        <v>20</v>
      </c>
      <c r="C28" s="167" t="s">
        <v>133</v>
      </c>
      <c r="D28" s="92"/>
      <c r="E28" s="93"/>
    </row>
    <row r="29" spans="2:5" ht="30">
      <c r="B29" s="18" t="s">
        <v>40</v>
      </c>
      <c r="C29" s="92" t="s">
        <v>134</v>
      </c>
      <c r="D29" s="92"/>
      <c r="E29" s="93"/>
    </row>
    <row r="30" spans="2:5">
      <c r="B30" s="10" t="s">
        <v>41</v>
      </c>
      <c r="C30" s="92">
        <v>4</v>
      </c>
      <c r="D30" s="92"/>
      <c r="E30" s="93"/>
    </row>
    <row r="31" spans="2:5" ht="60.75" thickBot="1">
      <c r="B31" s="18" t="s">
        <v>44</v>
      </c>
      <c r="C31" s="98" t="s">
        <v>135</v>
      </c>
      <c r="D31" s="98"/>
      <c r="E31" s="99"/>
    </row>
    <row r="32" spans="2:5" s="8" customFormat="1" ht="9.75" customHeight="1" thickBot="1"/>
    <row r="33" spans="2:5" s="8" customFormat="1" ht="16.5" customHeight="1" thickBot="1">
      <c r="B33" s="111" t="s">
        <v>81</v>
      </c>
      <c r="C33" s="112"/>
      <c r="D33" s="112"/>
      <c r="E33" s="113"/>
    </row>
    <row r="34" spans="2:5" s="8" customFormat="1" ht="27" customHeight="1">
      <c r="B34" s="6" t="s">
        <v>23</v>
      </c>
      <c r="C34" s="96" t="s">
        <v>116</v>
      </c>
      <c r="D34" s="96"/>
      <c r="E34" s="97"/>
    </row>
    <row r="35" spans="2:5" s="8" customFormat="1" ht="16.5" customHeight="1">
      <c r="B35" s="7" t="s">
        <v>24</v>
      </c>
      <c r="C35" s="92" t="s">
        <v>117</v>
      </c>
      <c r="D35" s="92"/>
      <c r="E35" s="93"/>
    </row>
    <row r="36" spans="2:5" s="8" customFormat="1" ht="16.5" customHeight="1">
      <c r="B36" s="7" t="s">
        <v>22</v>
      </c>
      <c r="C36" s="92">
        <v>20351381451</v>
      </c>
      <c r="D36" s="92"/>
      <c r="E36" s="93"/>
    </row>
    <row r="37" spans="2:5" s="8" customFormat="1" ht="16.5" customHeight="1">
      <c r="B37" s="7" t="s">
        <v>0</v>
      </c>
      <c r="C37" s="92">
        <v>11001688</v>
      </c>
      <c r="D37" s="92"/>
      <c r="E37" s="93"/>
    </row>
    <row r="38" spans="2:5" s="8" customFormat="1" ht="16.5" customHeight="1">
      <c r="B38" s="7" t="s">
        <v>1</v>
      </c>
      <c r="C38" s="110">
        <v>36082</v>
      </c>
      <c r="D38" s="92"/>
      <c r="E38" s="93"/>
    </row>
    <row r="39" spans="2:5" s="8" customFormat="1" ht="16.5" customHeight="1">
      <c r="B39" s="7" t="s">
        <v>26</v>
      </c>
      <c r="C39" s="92" t="s">
        <v>118</v>
      </c>
      <c r="D39" s="92"/>
      <c r="E39" s="93"/>
    </row>
    <row r="40" spans="2:5" s="8" customFormat="1" ht="16.5" customHeight="1">
      <c r="B40" s="7" t="s">
        <v>25</v>
      </c>
      <c r="C40" s="92" t="s">
        <v>119</v>
      </c>
      <c r="D40" s="92"/>
      <c r="E40" s="93"/>
    </row>
    <row r="41" spans="2:5" s="8" customFormat="1" ht="16.5" customHeight="1">
      <c r="B41" s="7" t="s">
        <v>21</v>
      </c>
      <c r="C41" s="94" t="s">
        <v>121</v>
      </c>
      <c r="D41" s="94"/>
      <c r="E41" s="95"/>
    </row>
    <row r="42" spans="2:5" s="8" customFormat="1" ht="16.5" customHeight="1">
      <c r="B42" s="10" t="s">
        <v>2</v>
      </c>
      <c r="C42" s="92" t="s">
        <v>136</v>
      </c>
      <c r="D42" s="92"/>
      <c r="E42" s="93"/>
    </row>
    <row r="43" spans="2:5" s="8" customFormat="1" ht="16.5" customHeight="1">
      <c r="B43" s="7" t="s">
        <v>18</v>
      </c>
      <c r="C43" s="92" t="s">
        <v>137</v>
      </c>
      <c r="D43" s="92"/>
      <c r="E43" s="93"/>
    </row>
    <row r="44" spans="2:5" s="8" customFormat="1" ht="16.5" customHeight="1">
      <c r="B44" s="7" t="s">
        <v>4</v>
      </c>
      <c r="C44" s="92" t="s">
        <v>110</v>
      </c>
      <c r="D44" s="92"/>
      <c r="E44" s="93"/>
    </row>
    <row r="45" spans="2:5" s="8" customFormat="1" ht="16.5" customHeight="1">
      <c r="B45" s="10" t="s">
        <v>5</v>
      </c>
      <c r="C45" s="92" t="s">
        <v>138</v>
      </c>
      <c r="D45" s="92"/>
      <c r="E45" s="93"/>
    </row>
    <row r="46" spans="2:5" s="8" customFormat="1" ht="16.5" customHeight="1">
      <c r="B46" s="10" t="s">
        <v>6</v>
      </c>
      <c r="C46" s="167" t="s">
        <v>139</v>
      </c>
      <c r="D46" s="92"/>
      <c r="E46" s="93"/>
    </row>
    <row r="47" spans="2:5" s="8" customFormat="1" ht="16.5" customHeight="1">
      <c r="B47" s="7" t="s">
        <v>39</v>
      </c>
      <c r="C47" s="92"/>
      <c r="D47" s="92"/>
      <c r="E47" s="93"/>
    </row>
    <row r="48" spans="2:5" s="8" customFormat="1" ht="16.5" customHeight="1">
      <c r="B48" s="7" t="s">
        <v>7</v>
      </c>
      <c r="C48" s="167" t="s">
        <v>140</v>
      </c>
      <c r="D48" s="92"/>
      <c r="E48" s="93"/>
    </row>
    <row r="49" spans="2:5" s="8" customFormat="1" ht="62.25" customHeight="1">
      <c r="B49" s="7" t="s">
        <v>43</v>
      </c>
      <c r="C49" s="122" t="s">
        <v>141</v>
      </c>
      <c r="D49" s="123"/>
      <c r="E49" s="124"/>
    </row>
    <row r="50" spans="2:5" s="8" customFormat="1" ht="18.75" customHeight="1">
      <c r="B50" s="7" t="s">
        <v>45</v>
      </c>
      <c r="C50" s="122" t="s">
        <v>142</v>
      </c>
      <c r="D50" s="123"/>
      <c r="E50" s="124"/>
    </row>
    <row r="51" spans="2:5" s="8" customFormat="1" ht="61.5" customHeight="1">
      <c r="B51" s="7" t="s">
        <v>99</v>
      </c>
      <c r="C51" s="89" t="s">
        <v>120</v>
      </c>
      <c r="D51" s="90"/>
      <c r="E51" s="91"/>
    </row>
    <row r="52" spans="2:5" s="8" customFormat="1" ht="16.5" customHeight="1">
      <c r="B52" s="106" t="s">
        <v>28</v>
      </c>
      <c r="C52" s="107"/>
      <c r="D52" s="107"/>
      <c r="E52" s="108"/>
    </row>
    <row r="53" spans="2:5" s="8" customFormat="1" ht="16.5" customHeight="1">
      <c r="B53" s="7" t="s">
        <v>34</v>
      </c>
      <c r="C53" s="1"/>
      <c r="D53" s="11" t="s">
        <v>27</v>
      </c>
      <c r="E53" s="2" t="s">
        <v>112</v>
      </c>
    </row>
    <row r="54" spans="2:5" s="8" customFormat="1" ht="16.5" customHeight="1">
      <c r="B54" s="106" t="s">
        <v>29</v>
      </c>
      <c r="C54" s="107"/>
      <c r="D54" s="107"/>
      <c r="E54" s="108"/>
    </row>
    <row r="55" spans="2:5" s="8" customFormat="1" ht="16.5" customHeight="1">
      <c r="B55" s="7" t="s">
        <v>8</v>
      </c>
      <c r="C55" s="3"/>
      <c r="D55" s="11" t="s">
        <v>30</v>
      </c>
      <c r="E55" s="2"/>
    </row>
    <row r="56" spans="2:5" s="8" customFormat="1" ht="16.5" customHeight="1">
      <c r="B56" s="7" t="s">
        <v>10</v>
      </c>
      <c r="C56" s="3"/>
      <c r="D56" s="11" t="s">
        <v>11</v>
      </c>
      <c r="E56" s="2"/>
    </row>
    <row r="57" spans="2:5" s="8" customFormat="1" ht="16.5" customHeight="1">
      <c r="B57" s="7" t="s">
        <v>31</v>
      </c>
      <c r="C57" s="3" t="s">
        <v>112</v>
      </c>
      <c r="D57" s="11" t="s">
        <v>59</v>
      </c>
      <c r="E57" s="2"/>
    </row>
    <row r="58" spans="2:5" s="8" customFormat="1" ht="16.5" customHeight="1">
      <c r="B58" s="7" t="s">
        <v>58</v>
      </c>
      <c r="C58" s="4"/>
      <c r="D58" s="11" t="s">
        <v>12</v>
      </c>
      <c r="E58" s="5"/>
    </row>
    <row r="59" spans="2:5" s="8" customFormat="1" ht="16.5" customHeight="1" thickBot="1">
      <c r="B59" s="12" t="s">
        <v>13</v>
      </c>
      <c r="C59" s="100"/>
      <c r="D59" s="101"/>
      <c r="E59" s="102"/>
    </row>
    <row r="60" spans="2:5" s="8" customFormat="1" ht="9.75" customHeight="1" thickBot="1"/>
    <row r="61" spans="2:5" s="8" customFormat="1" ht="15.75" customHeight="1" thickBot="1">
      <c r="B61" s="111" t="s">
        <v>82</v>
      </c>
      <c r="C61" s="112"/>
      <c r="D61" s="112"/>
      <c r="E61" s="113"/>
    </row>
    <row r="62" spans="2:5" s="8" customFormat="1" ht="27" customHeight="1">
      <c r="B62" s="6" t="s">
        <v>23</v>
      </c>
      <c r="C62" s="96" t="s">
        <v>143</v>
      </c>
      <c r="D62" s="96"/>
      <c r="E62" s="97"/>
    </row>
    <row r="63" spans="2:5" s="8" customFormat="1" ht="16.5" customHeight="1">
      <c r="B63" s="7" t="s">
        <v>24</v>
      </c>
      <c r="C63" s="92"/>
      <c r="D63" s="92"/>
      <c r="E63" s="93"/>
    </row>
    <row r="64" spans="2:5" s="8" customFormat="1" ht="16.5" customHeight="1">
      <c r="B64" s="7" t="s">
        <v>22</v>
      </c>
      <c r="C64" s="92">
        <v>20393417430</v>
      </c>
      <c r="D64" s="92"/>
      <c r="E64" s="93"/>
    </row>
    <row r="65" spans="2:5" s="8" customFormat="1" ht="16.5" customHeight="1">
      <c r="B65" s="7" t="s">
        <v>0</v>
      </c>
      <c r="C65" s="92"/>
      <c r="D65" s="92"/>
      <c r="E65" s="93"/>
    </row>
    <row r="66" spans="2:5" s="8" customFormat="1" ht="16.5" customHeight="1">
      <c r="B66" s="7" t="s">
        <v>1</v>
      </c>
      <c r="C66" s="110">
        <v>39518</v>
      </c>
      <c r="D66" s="92"/>
      <c r="E66" s="93"/>
    </row>
    <row r="67" spans="2:5" s="8" customFormat="1" ht="16.5" customHeight="1">
      <c r="B67" s="7" t="s">
        <v>26</v>
      </c>
      <c r="C67" s="92" t="s">
        <v>108</v>
      </c>
      <c r="D67" s="92"/>
      <c r="E67" s="93"/>
    </row>
    <row r="68" spans="2:5" s="8" customFormat="1" ht="16.5" customHeight="1">
      <c r="B68" s="7" t="s">
        <v>25</v>
      </c>
      <c r="C68" s="92" t="s">
        <v>109</v>
      </c>
      <c r="D68" s="92"/>
      <c r="E68" s="93"/>
    </row>
    <row r="69" spans="2:5" s="8" customFormat="1" ht="16.5" customHeight="1">
      <c r="B69" s="7" t="s">
        <v>21</v>
      </c>
      <c r="C69" s="94" t="s">
        <v>122</v>
      </c>
      <c r="D69" s="94"/>
      <c r="E69" s="95"/>
    </row>
    <row r="70" spans="2:5" s="8" customFormat="1" ht="16.5" customHeight="1">
      <c r="B70" s="10" t="s">
        <v>2</v>
      </c>
      <c r="C70" s="92" t="s">
        <v>144</v>
      </c>
      <c r="D70" s="92"/>
      <c r="E70" s="93"/>
    </row>
    <row r="71" spans="2:5" s="8" customFormat="1" ht="16.5" customHeight="1">
      <c r="B71" s="7" t="s">
        <v>18</v>
      </c>
      <c r="C71" s="92" t="s">
        <v>145</v>
      </c>
      <c r="D71" s="92"/>
      <c r="E71" s="93"/>
    </row>
    <row r="72" spans="2:5" s="8" customFormat="1" ht="16.5" customHeight="1">
      <c r="B72" s="7" t="s">
        <v>4</v>
      </c>
      <c r="C72" s="92" t="s">
        <v>110</v>
      </c>
      <c r="D72" s="92"/>
      <c r="E72" s="93"/>
    </row>
    <row r="73" spans="2:5" s="8" customFormat="1" ht="16.5" customHeight="1">
      <c r="B73" s="10" t="s">
        <v>5</v>
      </c>
      <c r="C73" s="92" t="s">
        <v>138</v>
      </c>
      <c r="D73" s="92"/>
      <c r="E73" s="93"/>
    </row>
    <row r="74" spans="2:5" s="8" customFormat="1" ht="16.5" customHeight="1">
      <c r="B74" s="10" t="s">
        <v>6</v>
      </c>
      <c r="C74" s="167" t="s">
        <v>161</v>
      </c>
      <c r="D74" s="92"/>
      <c r="E74" s="93"/>
    </row>
    <row r="75" spans="2:5" s="8" customFormat="1" ht="16.5" customHeight="1">
      <c r="B75" s="7" t="s">
        <v>39</v>
      </c>
      <c r="C75" s="92"/>
      <c r="D75" s="92"/>
      <c r="E75" s="93"/>
    </row>
    <row r="76" spans="2:5" s="8" customFormat="1" ht="16.5" customHeight="1">
      <c r="B76" s="7" t="s">
        <v>7</v>
      </c>
      <c r="C76" s="167" t="s">
        <v>162</v>
      </c>
      <c r="D76" s="92"/>
      <c r="E76" s="93"/>
    </row>
    <row r="77" spans="2:5" s="8" customFormat="1" ht="62.25" customHeight="1">
      <c r="B77" s="7" t="s">
        <v>43</v>
      </c>
      <c r="C77" s="122" t="s">
        <v>146</v>
      </c>
      <c r="D77" s="123"/>
      <c r="E77" s="124"/>
    </row>
    <row r="78" spans="2:5" s="8" customFormat="1" ht="66" customHeight="1">
      <c r="B78" s="7" t="s">
        <v>99</v>
      </c>
      <c r="C78" s="89" t="s">
        <v>111</v>
      </c>
      <c r="D78" s="90"/>
      <c r="E78" s="91"/>
    </row>
    <row r="79" spans="2:5" s="8" customFormat="1" ht="16.5" customHeight="1">
      <c r="B79" s="106" t="s">
        <v>28</v>
      </c>
      <c r="C79" s="107"/>
      <c r="D79" s="107"/>
      <c r="E79" s="108"/>
    </row>
    <row r="80" spans="2:5" s="8" customFormat="1" ht="16.5" customHeight="1">
      <c r="B80" s="7" t="s">
        <v>34</v>
      </c>
      <c r="C80" s="86"/>
      <c r="D80" s="11" t="s">
        <v>27</v>
      </c>
      <c r="E80" s="87"/>
    </row>
    <row r="81" spans="2:5" s="8" customFormat="1" ht="16.5" customHeight="1">
      <c r="B81" s="106" t="s">
        <v>29</v>
      </c>
      <c r="C81" s="107"/>
      <c r="D81" s="107"/>
      <c r="E81" s="108"/>
    </row>
    <row r="82" spans="2:5" s="8" customFormat="1" ht="16.5" customHeight="1">
      <c r="B82" s="7" t="s">
        <v>8</v>
      </c>
      <c r="C82" s="3" t="s">
        <v>112</v>
      </c>
      <c r="D82" s="11" t="s">
        <v>30</v>
      </c>
      <c r="E82" s="2"/>
    </row>
    <row r="83" spans="2:5" s="8" customFormat="1" ht="16.5" customHeight="1">
      <c r="B83" s="7" t="s">
        <v>10</v>
      </c>
      <c r="C83" s="3"/>
      <c r="D83" s="11" t="s">
        <v>11</v>
      </c>
      <c r="E83" s="2"/>
    </row>
    <row r="84" spans="2:5" s="8" customFormat="1" ht="16.5" customHeight="1">
      <c r="B84" s="7" t="s">
        <v>31</v>
      </c>
      <c r="C84" s="3"/>
      <c r="D84" s="11" t="s">
        <v>32</v>
      </c>
      <c r="E84" s="2"/>
    </row>
    <row r="85" spans="2:5" s="8" customFormat="1" ht="16.5" customHeight="1">
      <c r="B85" s="7" t="s">
        <v>9</v>
      </c>
      <c r="C85" s="4"/>
      <c r="D85" s="11" t="s">
        <v>12</v>
      </c>
      <c r="E85" s="5"/>
    </row>
    <row r="86" spans="2:5" s="8" customFormat="1" ht="16.5" customHeight="1">
      <c r="B86" s="44" t="s">
        <v>59</v>
      </c>
      <c r="C86" s="45"/>
      <c r="D86" s="11" t="s">
        <v>58</v>
      </c>
      <c r="E86" s="46"/>
    </row>
    <row r="87" spans="2:5" s="8" customFormat="1" ht="16.5" customHeight="1" thickBot="1">
      <c r="B87" s="12" t="s">
        <v>13</v>
      </c>
      <c r="C87" s="100"/>
      <c r="D87" s="101"/>
      <c r="E87" s="102"/>
    </row>
    <row r="88" spans="2:5" s="8" customFormat="1" ht="16.5" customHeight="1" thickBot="1"/>
    <row r="89" spans="2:5" s="8" customFormat="1" ht="15.75" thickBot="1">
      <c r="B89" s="103" t="s">
        <v>83</v>
      </c>
      <c r="C89" s="104"/>
      <c r="D89" s="104"/>
      <c r="E89" s="105"/>
    </row>
    <row r="90" spans="2:5" s="8" customFormat="1" ht="27" customHeight="1">
      <c r="B90" s="6" t="s">
        <v>23</v>
      </c>
      <c r="C90" s="96" t="s">
        <v>147</v>
      </c>
      <c r="D90" s="96"/>
      <c r="E90" s="97"/>
    </row>
    <row r="91" spans="2:5" s="8" customFormat="1" ht="16.5" customHeight="1">
      <c r="B91" s="7" t="s">
        <v>24</v>
      </c>
      <c r="C91" s="92" t="s">
        <v>148</v>
      </c>
      <c r="D91" s="92"/>
      <c r="E91" s="93"/>
    </row>
    <row r="92" spans="2:5" s="8" customFormat="1" ht="16.5" customHeight="1">
      <c r="B92" s="7" t="s">
        <v>22</v>
      </c>
      <c r="C92" s="92">
        <v>20154598244</v>
      </c>
      <c r="D92" s="92"/>
      <c r="E92" s="93"/>
    </row>
    <row r="93" spans="2:5" s="8" customFormat="1" ht="16.5" customHeight="1">
      <c r="B93" s="7" t="s">
        <v>0</v>
      </c>
      <c r="C93" s="92" t="s">
        <v>158</v>
      </c>
      <c r="D93" s="92"/>
      <c r="E93" s="93"/>
    </row>
    <row r="94" spans="2:5" s="8" customFormat="1" ht="16.5" customHeight="1">
      <c r="B94" s="7" t="s">
        <v>1</v>
      </c>
      <c r="C94" s="110">
        <v>34153</v>
      </c>
      <c r="D94" s="92"/>
      <c r="E94" s="93"/>
    </row>
    <row r="95" spans="2:5" s="8" customFormat="1" ht="16.5" customHeight="1">
      <c r="B95" s="7" t="s">
        <v>26</v>
      </c>
      <c r="C95" s="92" t="s">
        <v>150</v>
      </c>
      <c r="D95" s="92"/>
      <c r="E95" s="93"/>
    </row>
    <row r="96" spans="2:5" s="8" customFormat="1" ht="16.5" customHeight="1">
      <c r="B96" s="7" t="s">
        <v>25</v>
      </c>
      <c r="C96" s="92" t="s">
        <v>151</v>
      </c>
      <c r="D96" s="92"/>
      <c r="E96" s="93"/>
    </row>
    <row r="97" spans="2:5" s="8" customFormat="1" ht="16.5" customHeight="1">
      <c r="B97" s="7" t="s">
        <v>21</v>
      </c>
      <c r="C97" s="94" t="s">
        <v>152</v>
      </c>
      <c r="D97" s="94"/>
      <c r="E97" s="95"/>
    </row>
    <row r="98" spans="2:5" s="8" customFormat="1" ht="16.5" customHeight="1">
      <c r="B98" s="10" t="s">
        <v>2</v>
      </c>
      <c r="C98" s="92" t="s">
        <v>159</v>
      </c>
      <c r="D98" s="92"/>
      <c r="E98" s="93"/>
    </row>
    <row r="99" spans="2:5" s="8" customFormat="1" ht="16.5" customHeight="1">
      <c r="B99" s="7" t="s">
        <v>18</v>
      </c>
      <c r="C99" s="92" t="s">
        <v>153</v>
      </c>
      <c r="D99" s="92"/>
      <c r="E99" s="93"/>
    </row>
    <row r="100" spans="2:5" s="8" customFormat="1" ht="16.5" customHeight="1">
      <c r="B100" s="7" t="s">
        <v>4</v>
      </c>
      <c r="C100" s="92" t="s">
        <v>110</v>
      </c>
      <c r="D100" s="92"/>
      <c r="E100" s="93"/>
    </row>
    <row r="101" spans="2:5" s="8" customFormat="1" ht="16.5" customHeight="1">
      <c r="B101" s="10" t="s">
        <v>5</v>
      </c>
      <c r="C101" s="92" t="s">
        <v>154</v>
      </c>
      <c r="D101" s="92"/>
      <c r="E101" s="93"/>
    </row>
    <row r="102" spans="2:5" s="8" customFormat="1" ht="16.5" customHeight="1">
      <c r="B102" s="10" t="s">
        <v>6</v>
      </c>
      <c r="C102" s="167" t="s">
        <v>149</v>
      </c>
      <c r="D102" s="92"/>
      <c r="E102" s="93"/>
    </row>
    <row r="103" spans="2:5" s="8" customFormat="1" ht="16.5" customHeight="1">
      <c r="B103" s="7" t="s">
        <v>39</v>
      </c>
      <c r="C103" s="92" t="s">
        <v>154</v>
      </c>
      <c r="D103" s="92"/>
      <c r="E103" s="93"/>
    </row>
    <row r="104" spans="2:5" s="8" customFormat="1" ht="16.5" customHeight="1">
      <c r="B104" s="7" t="s">
        <v>7</v>
      </c>
      <c r="C104" s="167" t="s">
        <v>155</v>
      </c>
      <c r="D104" s="92"/>
      <c r="E104" s="93"/>
    </row>
    <row r="105" spans="2:5" s="8" customFormat="1" ht="62.25" customHeight="1">
      <c r="B105" s="7" t="s">
        <v>43</v>
      </c>
      <c r="C105" s="122" t="s">
        <v>156</v>
      </c>
      <c r="D105" s="123"/>
      <c r="E105" s="124"/>
    </row>
    <row r="106" spans="2:5" s="8" customFormat="1" ht="66" customHeight="1">
      <c r="B106" s="7" t="s">
        <v>99</v>
      </c>
      <c r="C106" s="89" t="s">
        <v>157</v>
      </c>
      <c r="D106" s="90"/>
      <c r="E106" s="91"/>
    </row>
    <row r="107" spans="2:5" s="8" customFormat="1" ht="16.5" customHeight="1">
      <c r="B107" s="106" t="s">
        <v>28</v>
      </c>
      <c r="C107" s="107"/>
      <c r="D107" s="107"/>
      <c r="E107" s="108"/>
    </row>
    <row r="108" spans="2:5" s="8" customFormat="1" ht="16.5" customHeight="1">
      <c r="B108" s="7" t="s">
        <v>34</v>
      </c>
      <c r="C108" s="1"/>
      <c r="D108" s="11" t="s">
        <v>27</v>
      </c>
      <c r="E108" s="2" t="s">
        <v>112</v>
      </c>
    </row>
    <row r="109" spans="2:5" s="8" customFormat="1" ht="16.5" customHeight="1">
      <c r="B109" s="106" t="s">
        <v>29</v>
      </c>
      <c r="C109" s="107"/>
      <c r="D109" s="107"/>
      <c r="E109" s="108"/>
    </row>
    <row r="110" spans="2:5" s="8" customFormat="1" ht="16.5" customHeight="1">
      <c r="B110" s="7" t="s">
        <v>8</v>
      </c>
      <c r="C110" s="3"/>
      <c r="D110" s="11" t="s">
        <v>30</v>
      </c>
      <c r="E110" s="2"/>
    </row>
    <row r="111" spans="2:5" s="8" customFormat="1" ht="16.5" customHeight="1">
      <c r="B111" s="7" t="s">
        <v>10</v>
      </c>
      <c r="C111" s="3" t="s">
        <v>112</v>
      </c>
      <c r="D111" s="11" t="s">
        <v>11</v>
      </c>
      <c r="E111" s="2"/>
    </row>
    <row r="112" spans="2:5" s="8" customFormat="1" ht="16.5" customHeight="1">
      <c r="B112" s="7" t="s">
        <v>31</v>
      </c>
      <c r="C112" s="3"/>
      <c r="D112" s="11" t="s">
        <v>32</v>
      </c>
      <c r="E112" s="2"/>
    </row>
    <row r="113" spans="2:5" s="8" customFormat="1" ht="16.5" customHeight="1">
      <c r="B113" s="7" t="s">
        <v>9</v>
      </c>
      <c r="C113" s="4"/>
      <c r="D113" s="11" t="s">
        <v>12</v>
      </c>
      <c r="E113" s="5"/>
    </row>
    <row r="114" spans="2:5" s="8" customFormat="1" ht="16.5" customHeight="1">
      <c r="B114" s="44" t="s">
        <v>59</v>
      </c>
      <c r="C114" s="45"/>
      <c r="D114" s="11" t="s">
        <v>58</v>
      </c>
      <c r="E114" s="46"/>
    </row>
    <row r="115" spans="2:5" s="8" customFormat="1" ht="16.5" customHeight="1" thickBot="1">
      <c r="B115" s="12" t="s">
        <v>13</v>
      </c>
      <c r="C115" s="100"/>
      <c r="D115" s="101"/>
      <c r="E115" s="102"/>
    </row>
    <row r="116" spans="2:5" s="8" customFormat="1" ht="6" customHeight="1" thickBot="1"/>
    <row r="117" spans="2:5" s="8" customFormat="1" ht="15.75" thickBot="1">
      <c r="B117" s="103" t="s">
        <v>84</v>
      </c>
      <c r="C117" s="104"/>
      <c r="D117" s="104"/>
      <c r="E117" s="105"/>
    </row>
    <row r="118" spans="2:5" s="8" customFormat="1" ht="27" customHeight="1">
      <c r="B118" s="6" t="s">
        <v>23</v>
      </c>
      <c r="C118" s="96"/>
      <c r="D118" s="96"/>
      <c r="E118" s="97"/>
    </row>
    <row r="119" spans="2:5" s="8" customFormat="1" ht="16.5" customHeight="1">
      <c r="B119" s="7" t="s">
        <v>24</v>
      </c>
      <c r="C119" s="92"/>
      <c r="D119" s="92"/>
      <c r="E119" s="93"/>
    </row>
    <row r="120" spans="2:5" s="8" customFormat="1" ht="16.5" customHeight="1">
      <c r="B120" s="7" t="s">
        <v>22</v>
      </c>
      <c r="C120" s="92"/>
      <c r="D120" s="92"/>
      <c r="E120" s="93"/>
    </row>
    <row r="121" spans="2:5" s="8" customFormat="1" ht="16.5" customHeight="1">
      <c r="B121" s="7" t="s">
        <v>0</v>
      </c>
      <c r="C121" s="92"/>
      <c r="D121" s="92"/>
      <c r="E121" s="93"/>
    </row>
    <row r="122" spans="2:5" s="8" customFormat="1" ht="16.5" customHeight="1">
      <c r="B122" s="7" t="s">
        <v>1</v>
      </c>
      <c r="C122" s="92"/>
      <c r="D122" s="92"/>
      <c r="E122" s="93"/>
    </row>
    <row r="123" spans="2:5" s="8" customFormat="1" ht="16.5" customHeight="1">
      <c r="B123" s="7" t="s">
        <v>26</v>
      </c>
      <c r="C123" s="92"/>
      <c r="D123" s="92"/>
      <c r="E123" s="93"/>
    </row>
    <row r="124" spans="2:5" s="8" customFormat="1" ht="16.5" customHeight="1">
      <c r="B124" s="7" t="s">
        <v>25</v>
      </c>
      <c r="C124" s="92"/>
      <c r="D124" s="92"/>
      <c r="E124" s="93"/>
    </row>
    <row r="125" spans="2:5" s="8" customFormat="1" ht="16.5" customHeight="1">
      <c r="B125" s="7" t="s">
        <v>21</v>
      </c>
      <c r="C125" s="92"/>
      <c r="D125" s="92"/>
      <c r="E125" s="93"/>
    </row>
    <row r="126" spans="2:5" s="8" customFormat="1" ht="16.5" customHeight="1">
      <c r="B126" s="10" t="s">
        <v>2</v>
      </c>
      <c r="C126" s="92"/>
      <c r="D126" s="92"/>
      <c r="E126" s="93"/>
    </row>
    <row r="127" spans="2:5" s="8" customFormat="1" ht="16.5" customHeight="1">
      <c r="B127" s="7" t="s">
        <v>18</v>
      </c>
      <c r="C127" s="92"/>
      <c r="D127" s="92"/>
      <c r="E127" s="93"/>
    </row>
    <row r="128" spans="2:5" s="8" customFormat="1" ht="16.5" customHeight="1">
      <c r="B128" s="7" t="s">
        <v>4</v>
      </c>
      <c r="C128" s="92"/>
      <c r="D128" s="92"/>
      <c r="E128" s="93"/>
    </row>
    <row r="129" spans="2:5" s="8" customFormat="1" ht="16.5" customHeight="1">
      <c r="B129" s="10" t="s">
        <v>5</v>
      </c>
      <c r="C129" s="92"/>
      <c r="D129" s="92"/>
      <c r="E129" s="93"/>
    </row>
    <row r="130" spans="2:5" s="8" customFormat="1" ht="16.5" customHeight="1">
      <c r="B130" s="10" t="s">
        <v>6</v>
      </c>
      <c r="C130" s="92"/>
      <c r="D130" s="92"/>
      <c r="E130" s="93"/>
    </row>
    <row r="131" spans="2:5" s="8" customFormat="1" ht="16.5" customHeight="1">
      <c r="B131" s="7" t="s">
        <v>39</v>
      </c>
      <c r="C131" s="92"/>
      <c r="D131" s="92"/>
      <c r="E131" s="93"/>
    </row>
    <row r="132" spans="2:5" s="8" customFormat="1" ht="16.5" customHeight="1">
      <c r="B132" s="7" t="s">
        <v>7</v>
      </c>
      <c r="C132" s="92"/>
      <c r="D132" s="92"/>
      <c r="E132" s="93"/>
    </row>
    <row r="133" spans="2:5" s="8" customFormat="1" ht="62.25" customHeight="1">
      <c r="B133" s="7" t="s">
        <v>42</v>
      </c>
      <c r="C133" s="122"/>
      <c r="D133" s="123"/>
      <c r="E133" s="124"/>
    </row>
    <row r="134" spans="2:5" s="8" customFormat="1" ht="65.25" customHeight="1">
      <c r="B134" s="7" t="s">
        <v>99</v>
      </c>
      <c r="C134" s="89"/>
      <c r="D134" s="90"/>
      <c r="E134" s="91"/>
    </row>
    <row r="135" spans="2:5" s="8" customFormat="1" ht="16.5" customHeight="1">
      <c r="B135" s="106" t="s">
        <v>28</v>
      </c>
      <c r="C135" s="107"/>
      <c r="D135" s="107"/>
      <c r="E135" s="108"/>
    </row>
    <row r="136" spans="2:5" s="8" customFormat="1" ht="16.5" customHeight="1">
      <c r="B136" s="7" t="s">
        <v>34</v>
      </c>
      <c r="C136" s="1"/>
      <c r="D136" s="11" t="s">
        <v>27</v>
      </c>
      <c r="E136" s="2"/>
    </row>
    <row r="137" spans="2:5" s="8" customFormat="1" ht="16.5" customHeight="1">
      <c r="B137" s="106" t="s">
        <v>29</v>
      </c>
      <c r="C137" s="107"/>
      <c r="D137" s="107"/>
      <c r="E137" s="108"/>
    </row>
    <row r="138" spans="2:5" s="8" customFormat="1" ht="16.5" customHeight="1">
      <c r="B138" s="7" t="s">
        <v>8</v>
      </c>
      <c r="C138" s="3"/>
      <c r="D138" s="11" t="s">
        <v>30</v>
      </c>
      <c r="E138" s="2"/>
    </row>
    <row r="139" spans="2:5" s="8" customFormat="1" ht="16.5" customHeight="1">
      <c r="B139" s="7" t="s">
        <v>10</v>
      </c>
      <c r="C139" s="3"/>
      <c r="D139" s="11" t="s">
        <v>11</v>
      </c>
      <c r="E139" s="2"/>
    </row>
    <row r="140" spans="2:5" s="8" customFormat="1" ht="16.5" customHeight="1">
      <c r="B140" s="7" t="s">
        <v>31</v>
      </c>
      <c r="C140" s="3"/>
      <c r="D140" s="11" t="s">
        <v>32</v>
      </c>
      <c r="E140" s="2"/>
    </row>
    <row r="141" spans="2:5" s="8" customFormat="1" ht="16.5" customHeight="1">
      <c r="B141" s="7" t="s">
        <v>9</v>
      </c>
      <c r="C141" s="4"/>
      <c r="D141" s="11" t="s">
        <v>12</v>
      </c>
      <c r="E141" s="5"/>
    </row>
    <row r="142" spans="2:5" s="8" customFormat="1" ht="16.5" customHeight="1">
      <c r="B142" s="44" t="s">
        <v>59</v>
      </c>
      <c r="C142" s="45"/>
      <c r="D142" s="11" t="s">
        <v>58</v>
      </c>
      <c r="E142" s="46"/>
    </row>
    <row r="143" spans="2:5" s="8" customFormat="1" ht="16.5" customHeight="1" thickBot="1">
      <c r="B143" s="12" t="s">
        <v>13</v>
      </c>
      <c r="C143" s="100"/>
      <c r="D143" s="101"/>
      <c r="E143" s="102"/>
    </row>
    <row r="144" spans="2:5"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10;" sqref="C15:F16">
      <formula1>200</formula1>
    </dataValidation>
    <dataValidation type="textLength" operator="lessThanOrEqual" allowBlank="1" showInputMessage="1" showErrorMessage="1" error="El número de caracteres introducidos es mayor que 60&#10;"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 ref="C74" r:id="rId4"/>
    <hyperlink ref="C102" r:id="rId5"/>
    <hyperlink ref="C104" r:id="rId6"/>
    <hyperlink ref="C76" r:id="rId7"/>
  </hyperlinks>
  <pageMargins left="0.70866141732283472" right="0.70866141732283472" top="0.74803149606299213" bottom="0.74803149606299213" header="0.31496062992125984" footer="0.31496062992125984"/>
  <pageSetup paperSize="9" scale="83" fitToHeight="0" orientation="portrait" r:id="rId8"/>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sheetPr>
    <pageSetUpPr fitToPage="1"/>
  </sheetPr>
  <dimension ref="A1:FE133"/>
  <sheetViews>
    <sheetView tabSelected="1" topLeftCell="A22" zoomScale="85" zoomScaleNormal="85" zoomScaleSheetLayoutView="100" workbookViewId="0">
      <selection activeCell="B25" sqref="B25:E25"/>
    </sheetView>
  </sheetViews>
  <sheetFormatPr baseColWidth="10" defaultColWidth="9.140625" defaultRowHeight="1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row r="2" spans="2:7" s="8" customFormat="1" ht="45" customHeight="1" thickBot="1">
      <c r="B2" s="19" t="s">
        <v>46</v>
      </c>
      <c r="C2" s="143" t="s">
        <v>100</v>
      </c>
      <c r="D2" s="143"/>
      <c r="E2" s="143"/>
    </row>
    <row r="3" spans="2:7" s="8" customFormat="1" ht="20.25" customHeight="1">
      <c r="B3" s="140" t="s">
        <v>60</v>
      </c>
      <c r="C3" s="141"/>
      <c r="D3" s="141" t="s">
        <v>61</v>
      </c>
      <c r="E3" s="142"/>
    </row>
    <row r="4" spans="2:7" s="8" customFormat="1" ht="19.5" customHeight="1" thickBot="1">
      <c r="B4" s="139" t="str">
        <f>'DATOS GENERALES'!C35</f>
        <v>APROFU</v>
      </c>
      <c r="C4" s="137"/>
      <c r="D4" s="137" t="str">
        <f>'DATOS GENERALES'!C7</f>
        <v>GENERACIÓN ELÉCTICA CON RESIDUOS DE BIOMASA EN LA AMAZONÍA</v>
      </c>
      <c r="E4" s="138"/>
    </row>
    <row r="5" spans="2:7" s="8" customFormat="1" ht="16.5" customHeight="1" thickBot="1">
      <c r="B5" s="15"/>
    </row>
    <row r="6" spans="2:7" s="8" customFormat="1" ht="15" customHeight="1">
      <c r="B6" s="125" t="s">
        <v>88</v>
      </c>
      <c r="C6" s="126"/>
      <c r="D6" s="126"/>
      <c r="E6" s="127"/>
    </row>
    <row r="7" spans="2:7" s="8" customFormat="1" ht="209.25" customHeight="1" thickBot="1">
      <c r="B7" s="147" t="s">
        <v>160</v>
      </c>
      <c r="C7" s="148"/>
      <c r="D7" s="148"/>
      <c r="E7" s="149"/>
    </row>
    <row r="8" spans="2:7" s="8" customFormat="1" ht="12" customHeight="1" thickBot="1"/>
    <row r="9" spans="2:7" s="8" customFormat="1">
      <c r="B9" s="125" t="s">
        <v>89</v>
      </c>
      <c r="C9" s="126"/>
      <c r="D9" s="126"/>
      <c r="E9" s="127"/>
    </row>
    <row r="10" spans="2:7" s="8" customFormat="1" ht="171" customHeight="1" thickBot="1">
      <c r="B10" s="168" t="s">
        <v>165</v>
      </c>
      <c r="C10" s="135"/>
      <c r="D10" s="135"/>
      <c r="E10" s="136"/>
    </row>
    <row r="11" spans="2:7" s="8" customFormat="1" ht="15.75" customHeight="1" thickBot="1"/>
    <row r="12" spans="2:7" s="8" customFormat="1">
      <c r="B12" s="128" t="s">
        <v>90</v>
      </c>
      <c r="C12" s="129"/>
      <c r="D12" s="129"/>
      <c r="E12" s="130"/>
    </row>
    <row r="13" spans="2:7" s="8" customFormat="1" ht="166.5" customHeight="1" thickBot="1">
      <c r="B13" s="168" t="s">
        <v>163</v>
      </c>
      <c r="C13" s="135"/>
      <c r="D13" s="135"/>
      <c r="E13" s="136"/>
    </row>
    <row r="14" spans="2:7" ht="15" customHeight="1" thickBot="1">
      <c r="B14" s="8"/>
      <c r="C14" s="8"/>
    </row>
    <row r="15" spans="2:7" s="8" customFormat="1" ht="36" customHeight="1">
      <c r="B15" s="128" t="s">
        <v>62</v>
      </c>
      <c r="C15" s="129"/>
      <c r="D15" s="129"/>
      <c r="E15" s="130"/>
      <c r="G15" s="47" t="s">
        <v>64</v>
      </c>
    </row>
    <row r="16" spans="2:7" s="8" customFormat="1" ht="164.25" customHeight="1" thickBot="1">
      <c r="B16" s="168" t="s">
        <v>167</v>
      </c>
      <c r="C16" s="135"/>
      <c r="D16" s="135"/>
      <c r="E16" s="136"/>
      <c r="G16" s="169" t="s">
        <v>164</v>
      </c>
    </row>
    <row r="17" spans="1:7" s="8" customFormat="1" ht="15.75" customHeight="1" thickBot="1"/>
    <row r="18" spans="1:7" s="8" customFormat="1" ht="33" customHeight="1">
      <c r="B18" s="125" t="s">
        <v>63</v>
      </c>
      <c r="C18" s="126"/>
      <c r="D18" s="126"/>
      <c r="E18" s="127"/>
    </row>
    <row r="19" spans="1:7" s="8" customFormat="1" ht="322.5" customHeight="1" thickBot="1">
      <c r="B19" s="168" t="s">
        <v>166</v>
      </c>
      <c r="C19" s="135"/>
      <c r="D19" s="135"/>
      <c r="E19" s="136"/>
    </row>
    <row r="20" spans="1:7" s="8" customFormat="1" ht="17.25" customHeight="1" thickBot="1"/>
    <row r="21" spans="1:7" s="8" customFormat="1" ht="15" customHeight="1">
      <c r="B21" s="128" t="s">
        <v>65</v>
      </c>
      <c r="C21" s="129"/>
      <c r="D21" s="129"/>
      <c r="E21" s="130"/>
    </row>
    <row r="22" spans="1:7" s="8" customFormat="1" ht="338.25" customHeight="1" thickBot="1">
      <c r="B22" s="168" t="s">
        <v>168</v>
      </c>
      <c r="C22" s="135"/>
      <c r="D22" s="135"/>
      <c r="E22" s="136"/>
    </row>
    <row r="23" spans="1:7" ht="15" customHeight="1" thickBot="1">
      <c r="B23" s="8"/>
      <c r="C23" s="8"/>
    </row>
    <row r="24" spans="1:7" s="8" customFormat="1" ht="15" customHeight="1">
      <c r="B24" s="128" t="s">
        <v>66</v>
      </c>
      <c r="C24" s="129"/>
      <c r="D24" s="129"/>
      <c r="E24" s="130"/>
    </row>
    <row r="25" spans="1:7" s="8" customFormat="1" ht="180" customHeight="1" thickBot="1">
      <c r="A25" s="8" t="s">
        <v>37</v>
      </c>
      <c r="B25" s="131"/>
      <c r="C25" s="132"/>
      <c r="D25" s="132"/>
      <c r="E25" s="133"/>
    </row>
    <row r="26" spans="1:7" s="8" customFormat="1" ht="14.25" customHeight="1" thickBot="1"/>
    <row r="27" spans="1:7" s="8" customFormat="1" ht="15" customHeight="1">
      <c r="B27" s="128" t="s">
        <v>67</v>
      </c>
      <c r="C27" s="129"/>
      <c r="D27" s="129"/>
      <c r="E27" s="130"/>
    </row>
    <row r="28" spans="1:7" s="8" customFormat="1" ht="184.5" customHeight="1" thickBot="1">
      <c r="B28" s="131"/>
      <c r="C28" s="132"/>
      <c r="D28" s="132"/>
      <c r="E28" s="133"/>
    </row>
    <row r="29" spans="1:7" s="8" customFormat="1" ht="12" customHeight="1" thickBot="1"/>
    <row r="30" spans="1:7" s="8" customFormat="1" ht="33" customHeight="1">
      <c r="B30" s="128" t="s">
        <v>91</v>
      </c>
      <c r="C30" s="129"/>
      <c r="D30" s="129"/>
      <c r="E30" s="130"/>
      <c r="G30" s="47" t="s">
        <v>104</v>
      </c>
    </row>
    <row r="31" spans="1:7" s="8" customFormat="1" ht="221.25" customHeight="1" thickBot="1">
      <c r="B31" s="150"/>
      <c r="C31" s="148"/>
      <c r="D31" s="148"/>
      <c r="E31" s="149"/>
      <c r="G31" s="48"/>
    </row>
    <row r="32" spans="1:7" s="8" customFormat="1" ht="15" customHeight="1" thickBot="1"/>
    <row r="33" spans="1:7" s="8" customFormat="1" ht="30">
      <c r="A33" s="8">
        <v>10</v>
      </c>
      <c r="B33" s="125" t="s">
        <v>69</v>
      </c>
      <c r="C33" s="126"/>
      <c r="D33" s="126"/>
      <c r="E33" s="127"/>
      <c r="G33" s="47" t="s">
        <v>68</v>
      </c>
    </row>
    <row r="34" spans="1:7" s="8" customFormat="1" ht="357" customHeight="1" thickBot="1">
      <c r="B34" s="134"/>
      <c r="C34" s="135"/>
      <c r="D34" s="135"/>
      <c r="E34" s="136"/>
      <c r="G34" s="48"/>
    </row>
    <row r="35" spans="1:7" s="8" customFormat="1" ht="12.75" customHeight="1" thickBot="1"/>
    <row r="36" spans="1:7" s="8" customFormat="1">
      <c r="B36" s="125" t="s">
        <v>106</v>
      </c>
      <c r="C36" s="126"/>
      <c r="D36" s="126"/>
      <c r="E36" s="127"/>
    </row>
    <row r="37" spans="1:7" s="8" customFormat="1" ht="297" customHeight="1" thickBot="1">
      <c r="B37" s="134"/>
      <c r="C37" s="135"/>
      <c r="D37" s="135"/>
      <c r="E37" s="136"/>
    </row>
    <row r="38" spans="1:7" s="8" customFormat="1" ht="15.75" customHeight="1" thickBot="1"/>
    <row r="39" spans="1:7" s="8" customFormat="1">
      <c r="B39" s="128" t="s">
        <v>107</v>
      </c>
      <c r="C39" s="129"/>
      <c r="D39" s="129"/>
      <c r="E39" s="130"/>
    </row>
    <row r="40" spans="1:7" s="8" customFormat="1" ht="296.25" customHeight="1" thickBot="1">
      <c r="B40" s="134"/>
      <c r="C40" s="135"/>
      <c r="D40" s="135"/>
      <c r="E40" s="136"/>
    </row>
    <row r="41" spans="1:7" s="8" customFormat="1" ht="16.5" customHeight="1" thickBot="1"/>
    <row r="42" spans="1:7" s="8" customFormat="1">
      <c r="B42" s="128" t="s">
        <v>105</v>
      </c>
      <c r="C42" s="129"/>
      <c r="D42" s="129"/>
      <c r="E42" s="130"/>
    </row>
    <row r="43" spans="1:7" s="8" customFormat="1" ht="327.75" customHeight="1" thickBot="1">
      <c r="B43" s="134"/>
      <c r="C43" s="135"/>
      <c r="D43" s="135"/>
      <c r="E43" s="136"/>
    </row>
    <row r="44" spans="1:7" s="8" customFormat="1" ht="13.5" customHeight="1" thickBot="1"/>
    <row r="45" spans="1:7" s="8" customFormat="1" ht="15" customHeight="1">
      <c r="B45" s="125" t="s">
        <v>70</v>
      </c>
      <c r="C45" s="126"/>
      <c r="D45" s="126"/>
      <c r="E45" s="127"/>
    </row>
    <row r="46" spans="1:7" s="8" customFormat="1" ht="291.75" customHeight="1">
      <c r="B46" s="144"/>
      <c r="C46" s="145"/>
      <c r="D46" s="145"/>
      <c r="E46" s="146"/>
    </row>
    <row r="47" spans="1:7" s="8" customFormat="1" ht="291.75" customHeight="1" thickBot="1">
      <c r="B47" s="134"/>
      <c r="C47" s="135"/>
      <c r="D47" s="135"/>
      <c r="E47" s="136"/>
    </row>
    <row r="48" spans="1:7" s="8" customFormat="1" ht="12" customHeight="1" thickBot="1"/>
    <row r="49" spans="2:5" s="8" customFormat="1">
      <c r="B49" s="125" t="s">
        <v>71</v>
      </c>
      <c r="C49" s="126"/>
      <c r="D49" s="126"/>
      <c r="E49" s="127"/>
    </row>
    <row r="50" spans="2:5" s="8" customFormat="1">
      <c r="B50" s="61" t="s">
        <v>35</v>
      </c>
      <c r="C50" s="83" t="s">
        <v>36</v>
      </c>
      <c r="D50" s="83" t="s">
        <v>72</v>
      </c>
      <c r="E50" s="84" t="s">
        <v>38</v>
      </c>
    </row>
    <row r="51" spans="2:5" s="8" customFormat="1" ht="46.5" customHeight="1">
      <c r="B51" s="62"/>
      <c r="C51" s="63"/>
      <c r="D51" s="63"/>
      <c r="E51" s="64"/>
    </row>
    <row r="52" spans="2:5" s="8" customFormat="1" ht="46.5" customHeight="1">
      <c r="B52" s="62"/>
      <c r="C52" s="63"/>
      <c r="D52" s="63"/>
      <c r="E52" s="64"/>
    </row>
    <row r="53" spans="2:5" s="8" customFormat="1" ht="46.5" customHeight="1">
      <c r="B53" s="62"/>
      <c r="C53" s="63"/>
      <c r="D53" s="63"/>
      <c r="E53" s="64"/>
    </row>
    <row r="54" spans="2:5" s="8" customFormat="1" ht="46.5" customHeight="1">
      <c r="B54" s="62"/>
      <c r="C54" s="63"/>
      <c r="D54" s="63"/>
      <c r="E54" s="64"/>
    </row>
    <row r="55" spans="2:5" s="8" customFormat="1" ht="46.5" customHeight="1">
      <c r="B55" s="62"/>
      <c r="C55" s="63"/>
      <c r="D55" s="63"/>
      <c r="E55" s="64"/>
    </row>
    <row r="56" spans="2:5" s="8" customFormat="1" ht="46.5" customHeight="1">
      <c r="B56" s="62"/>
      <c r="C56" s="63"/>
      <c r="D56" s="63"/>
      <c r="E56" s="64"/>
    </row>
    <row r="57" spans="2:5" s="8" customFormat="1" ht="46.5" customHeight="1">
      <c r="B57" s="62"/>
      <c r="C57" s="63"/>
      <c r="D57" s="63"/>
      <c r="E57" s="64"/>
    </row>
    <row r="58" spans="2:5" s="8" customFormat="1" ht="46.5" customHeight="1">
      <c r="B58" s="62"/>
      <c r="C58" s="63"/>
      <c r="D58" s="63"/>
      <c r="E58" s="64"/>
    </row>
    <row r="59" spans="2:5" s="8" customFormat="1" ht="46.5" customHeight="1">
      <c r="B59" s="62"/>
      <c r="C59" s="63"/>
      <c r="D59" s="63"/>
      <c r="E59" s="64"/>
    </row>
    <row r="60" spans="2:5" s="8" customFormat="1" ht="46.5" customHeight="1" thickBot="1">
      <c r="B60" s="65"/>
      <c r="C60" s="66"/>
      <c r="D60" s="66"/>
      <c r="E60" s="67"/>
    </row>
    <row r="61" spans="2:5" s="8" customFormat="1"/>
    <row r="62" spans="2:5" s="8" customFormat="1"/>
    <row r="63" spans="2:5">
      <c r="B63" s="8"/>
      <c r="C63" s="8"/>
    </row>
    <row r="64" spans="2:5">
      <c r="B64" s="8"/>
      <c r="C64" s="8" t="s">
        <v>37</v>
      </c>
    </row>
    <row r="65" spans="2:3">
      <c r="B65" s="8"/>
      <c r="C65" s="8"/>
    </row>
    <row r="66" spans="2:3">
      <c r="B66" s="8"/>
      <c r="C66" s="8"/>
    </row>
    <row r="67" spans="2:3">
      <c r="B67" s="8"/>
      <c r="C67" s="8"/>
    </row>
    <row r="68" spans="2:3">
      <c r="B68" s="8"/>
      <c r="C68" s="8"/>
    </row>
    <row r="69" spans="2:3">
      <c r="B69" s="8"/>
      <c r="C69" s="8"/>
    </row>
    <row r="70" spans="2:3">
      <c r="B70" s="8"/>
      <c r="C70" s="8"/>
    </row>
    <row r="71" spans="2:3">
      <c r="B71" s="8"/>
      <c r="C71" s="8"/>
    </row>
    <row r="72" spans="2:3">
      <c r="B72" s="8"/>
      <c r="C72" s="8"/>
    </row>
    <row r="73" spans="2:3" s="8" customFormat="1"/>
    <row r="74" spans="2:3" s="8" customFormat="1"/>
    <row r="75" spans="2:3" s="8" customFormat="1"/>
    <row r="76" spans="2:3" s="8" customFormat="1"/>
    <row r="77" spans="2:3" s="8" customFormat="1"/>
    <row r="78" spans="2:3" s="8" customFormat="1"/>
    <row r="79" spans="2:3" s="8" customFormat="1"/>
    <row r="80" spans="2:3" s="8" customFormat="1"/>
    <row r="81" spans="4:4" s="8" customFormat="1"/>
    <row r="82" spans="4:4" s="8" customFormat="1"/>
    <row r="83" spans="4:4" s="8" customFormat="1">
      <c r="D83" s="8" t="s">
        <v>37</v>
      </c>
    </row>
    <row r="84" spans="4:4" s="8" customFormat="1"/>
    <row r="85" spans="4:4" s="8" customFormat="1"/>
    <row r="86" spans="4:4" s="8" customFormat="1"/>
    <row r="87" spans="4:4" s="8" customFormat="1"/>
    <row r="88" spans="4:4" s="8" customFormat="1"/>
    <row r="89" spans="4:4" s="8" customFormat="1"/>
    <row r="90" spans="4:4" s="8" customFormat="1"/>
    <row r="91" spans="4:4" s="8" customFormat="1"/>
    <row r="92" spans="4:4" s="8" customFormat="1"/>
    <row r="93" spans="4:4" s="8" customFormat="1"/>
    <row r="94" spans="4:4" s="8" customFormat="1"/>
    <row r="95" spans="4:4" s="8" customFormat="1"/>
    <row r="96" spans="4:4"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sheetPr>
    <pageSetUpPr fitToPage="1"/>
  </sheetPr>
  <dimension ref="A1:DZ686"/>
  <sheetViews>
    <sheetView topLeftCell="A4" zoomScaleSheetLayoutView="100" workbookViewId="0">
      <selection activeCell="B2" sqref="B2:K2"/>
    </sheetView>
  </sheetViews>
  <sheetFormatPr baseColWidth="10" defaultColWidth="11.42578125" defaultRowHeight="1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c r="B1" s="17" t="s">
        <v>51</v>
      </c>
      <c r="C1" s="17"/>
    </row>
    <row r="2" spans="2:13" s="8" customFormat="1" ht="98.25" customHeight="1">
      <c r="B2" s="116" t="s">
        <v>101</v>
      </c>
      <c r="C2" s="116"/>
      <c r="D2" s="116"/>
      <c r="E2" s="116"/>
      <c r="F2" s="116"/>
      <c r="G2" s="116"/>
      <c r="H2" s="116"/>
      <c r="I2" s="116"/>
      <c r="J2" s="116"/>
      <c r="K2" s="116"/>
    </row>
    <row r="3" spans="2:13" s="8" customFormat="1" ht="15.75" thickBot="1"/>
    <row r="4" spans="2:13" ht="60" customHeight="1">
      <c r="B4" s="155" t="s">
        <v>53</v>
      </c>
      <c r="C4" s="155" t="s">
        <v>74</v>
      </c>
      <c r="D4" s="159" t="s">
        <v>93</v>
      </c>
      <c r="E4" s="161" t="s">
        <v>94</v>
      </c>
      <c r="F4" s="163" t="s">
        <v>95</v>
      </c>
      <c r="G4" s="164"/>
      <c r="H4" s="153" t="s">
        <v>96</v>
      </c>
      <c r="I4" s="154"/>
      <c r="J4" s="165" t="s">
        <v>98</v>
      </c>
      <c r="K4" s="166"/>
      <c r="L4" s="8"/>
      <c r="M4" s="21" t="s">
        <v>47</v>
      </c>
    </row>
    <row r="5" spans="2:13" ht="30.75" thickBot="1">
      <c r="B5" s="156"/>
      <c r="C5" s="156"/>
      <c r="D5" s="160"/>
      <c r="E5" s="162"/>
      <c r="F5" s="50" t="s">
        <v>48</v>
      </c>
      <c r="G5" s="51" t="s">
        <v>49</v>
      </c>
      <c r="H5" s="51" t="s">
        <v>48</v>
      </c>
      <c r="I5" s="52" t="s">
        <v>49</v>
      </c>
      <c r="J5" s="34" t="s">
        <v>48</v>
      </c>
      <c r="K5" s="35" t="s">
        <v>49</v>
      </c>
      <c r="L5" s="8"/>
      <c r="M5" s="22"/>
    </row>
    <row r="6" spans="2:13" ht="21" customHeight="1">
      <c r="B6" s="78"/>
      <c r="C6" s="78"/>
      <c r="D6" s="28">
        <f t="shared" ref="D6" si="0">E6+J6+K6</f>
        <v>0</v>
      </c>
      <c r="E6" s="40"/>
      <c r="F6" s="32"/>
      <c r="G6" s="24"/>
      <c r="H6" s="24"/>
      <c r="I6" s="25"/>
      <c r="J6" s="68">
        <f t="shared" ref="J6" si="1">F6+H6</f>
        <v>0</v>
      </c>
      <c r="K6" s="69">
        <f t="shared" ref="K6" si="2">G6+I6</f>
        <v>0</v>
      </c>
      <c r="L6" s="8"/>
      <c r="M6" s="23" t="str">
        <f>IF(D6=(E6+F6+G6+H6+I6),"OK","ERROR")</f>
        <v>OK</v>
      </c>
    </row>
    <row r="7" spans="2:13">
      <c r="B7" s="79"/>
      <c r="C7" s="78"/>
      <c r="D7" s="29">
        <f>E7+J7+K7</f>
        <v>0</v>
      </c>
      <c r="E7" s="41"/>
      <c r="F7" s="33"/>
      <c r="G7" s="26"/>
      <c r="H7" s="26"/>
      <c r="I7" s="27"/>
      <c r="J7" s="70">
        <f>F7+H7</f>
        <v>0</v>
      </c>
      <c r="K7" s="71">
        <f>G7+I7</f>
        <v>0</v>
      </c>
      <c r="L7" s="8"/>
      <c r="M7" s="23" t="str">
        <f>IF(D7=(E7+F7+G7+H7+I7),"OK","ERROR")</f>
        <v>OK</v>
      </c>
    </row>
    <row r="8" spans="2:13">
      <c r="B8" s="80"/>
      <c r="C8" s="78"/>
      <c r="D8" s="29">
        <f t="shared" ref="D8:D19" si="3">E8+J8+K8</f>
        <v>0</v>
      </c>
      <c r="E8" s="41"/>
      <c r="F8" s="33"/>
      <c r="G8" s="26"/>
      <c r="H8" s="26"/>
      <c r="I8" s="27"/>
      <c r="J8" s="70">
        <f t="shared" ref="J8:J19" si="4">F8+H8</f>
        <v>0</v>
      </c>
      <c r="K8" s="71">
        <f t="shared" ref="K8:K19" si="5">G8+I8</f>
        <v>0</v>
      </c>
      <c r="L8" s="8"/>
      <c r="M8" s="23" t="str">
        <f t="shared" ref="M8:M20" si="6">IF(D8=(E8+F8+G8+H8+I8),"OK","ERROR")</f>
        <v>OK</v>
      </c>
    </row>
    <row r="9" spans="2:13">
      <c r="B9" s="79"/>
      <c r="C9" s="78"/>
      <c r="D9" s="29">
        <f t="shared" si="3"/>
        <v>0</v>
      </c>
      <c r="E9" s="41"/>
      <c r="F9" s="33"/>
      <c r="G9" s="26"/>
      <c r="H9" s="26"/>
      <c r="I9" s="27"/>
      <c r="J9" s="70">
        <f t="shared" si="4"/>
        <v>0</v>
      </c>
      <c r="K9" s="71">
        <f t="shared" si="5"/>
        <v>0</v>
      </c>
      <c r="L9" s="8"/>
      <c r="M9" s="23" t="str">
        <f t="shared" si="6"/>
        <v>OK</v>
      </c>
    </row>
    <row r="10" spans="2:13">
      <c r="B10" s="79"/>
      <c r="C10" s="78"/>
      <c r="D10" s="29">
        <f t="shared" si="3"/>
        <v>0</v>
      </c>
      <c r="E10" s="41"/>
      <c r="F10" s="33"/>
      <c r="G10" s="26"/>
      <c r="H10" s="26"/>
      <c r="I10" s="27"/>
      <c r="J10" s="70">
        <f t="shared" si="4"/>
        <v>0</v>
      </c>
      <c r="K10" s="71">
        <f t="shared" si="5"/>
        <v>0</v>
      </c>
      <c r="L10" s="8"/>
      <c r="M10" s="23" t="str">
        <f t="shared" si="6"/>
        <v>OK</v>
      </c>
    </row>
    <row r="11" spans="2:13">
      <c r="B11" s="79"/>
      <c r="C11" s="78"/>
      <c r="D11" s="29">
        <f t="shared" si="3"/>
        <v>0</v>
      </c>
      <c r="E11" s="41"/>
      <c r="F11" s="33"/>
      <c r="G11" s="26"/>
      <c r="H11" s="26"/>
      <c r="I11" s="27"/>
      <c r="J11" s="70">
        <f t="shared" si="4"/>
        <v>0</v>
      </c>
      <c r="K11" s="71">
        <f t="shared" si="5"/>
        <v>0</v>
      </c>
      <c r="L11" s="8"/>
      <c r="M11" s="23" t="str">
        <f t="shared" si="6"/>
        <v>OK</v>
      </c>
    </row>
    <row r="12" spans="2:13">
      <c r="B12" s="79"/>
      <c r="C12" s="78"/>
      <c r="D12" s="29">
        <f t="shared" si="3"/>
        <v>0</v>
      </c>
      <c r="E12" s="41"/>
      <c r="F12" s="33"/>
      <c r="G12" s="26"/>
      <c r="H12" s="26"/>
      <c r="I12" s="27"/>
      <c r="J12" s="70">
        <f t="shared" si="4"/>
        <v>0</v>
      </c>
      <c r="K12" s="71">
        <f t="shared" si="5"/>
        <v>0</v>
      </c>
      <c r="L12" s="8"/>
      <c r="M12" s="23" t="str">
        <f t="shared" si="6"/>
        <v>OK</v>
      </c>
    </row>
    <row r="13" spans="2:13">
      <c r="B13" s="79"/>
      <c r="C13" s="78"/>
      <c r="D13" s="29">
        <f t="shared" si="3"/>
        <v>0</v>
      </c>
      <c r="E13" s="41"/>
      <c r="F13" s="33"/>
      <c r="G13" s="26"/>
      <c r="H13" s="26"/>
      <c r="I13" s="27"/>
      <c r="J13" s="70">
        <f t="shared" si="4"/>
        <v>0</v>
      </c>
      <c r="K13" s="71">
        <f t="shared" si="5"/>
        <v>0</v>
      </c>
      <c r="L13" s="8"/>
      <c r="M13" s="23" t="str">
        <f t="shared" si="6"/>
        <v>OK</v>
      </c>
    </row>
    <row r="14" spans="2:13">
      <c r="B14" s="79"/>
      <c r="C14" s="78"/>
      <c r="D14" s="29">
        <f t="shared" si="3"/>
        <v>0</v>
      </c>
      <c r="E14" s="41"/>
      <c r="F14" s="33"/>
      <c r="G14" s="26"/>
      <c r="H14" s="26"/>
      <c r="I14" s="27"/>
      <c r="J14" s="70">
        <f t="shared" si="4"/>
        <v>0</v>
      </c>
      <c r="K14" s="71">
        <f t="shared" si="5"/>
        <v>0</v>
      </c>
      <c r="L14" s="8"/>
      <c r="M14" s="23" t="str">
        <f t="shared" si="6"/>
        <v>OK</v>
      </c>
    </row>
    <row r="15" spans="2:13">
      <c r="B15" s="79"/>
      <c r="C15" s="78"/>
      <c r="D15" s="29">
        <f t="shared" si="3"/>
        <v>0</v>
      </c>
      <c r="E15" s="41"/>
      <c r="F15" s="33"/>
      <c r="G15" s="26"/>
      <c r="H15" s="26"/>
      <c r="I15" s="27"/>
      <c r="J15" s="70">
        <f t="shared" si="4"/>
        <v>0</v>
      </c>
      <c r="K15" s="71">
        <f t="shared" si="5"/>
        <v>0</v>
      </c>
      <c r="L15" s="8"/>
      <c r="M15" s="23" t="str">
        <f t="shared" si="6"/>
        <v>OK</v>
      </c>
    </row>
    <row r="16" spans="2:13">
      <c r="B16" s="79"/>
      <c r="C16" s="78"/>
      <c r="D16" s="29">
        <f t="shared" si="3"/>
        <v>0</v>
      </c>
      <c r="E16" s="41"/>
      <c r="F16" s="33"/>
      <c r="G16" s="26"/>
      <c r="H16" s="26"/>
      <c r="I16" s="27"/>
      <c r="J16" s="70">
        <f t="shared" si="4"/>
        <v>0</v>
      </c>
      <c r="K16" s="71">
        <f t="shared" si="5"/>
        <v>0</v>
      </c>
      <c r="L16" s="8"/>
      <c r="M16" s="23" t="str">
        <f t="shared" si="6"/>
        <v>OK</v>
      </c>
    </row>
    <row r="17" spans="2:13">
      <c r="B17" s="79"/>
      <c r="C17" s="78"/>
      <c r="D17" s="29">
        <f t="shared" si="3"/>
        <v>0</v>
      </c>
      <c r="E17" s="41"/>
      <c r="F17" s="33"/>
      <c r="G17" s="26"/>
      <c r="H17" s="26"/>
      <c r="I17" s="27"/>
      <c r="J17" s="70">
        <f t="shared" si="4"/>
        <v>0</v>
      </c>
      <c r="K17" s="71">
        <f t="shared" si="5"/>
        <v>0</v>
      </c>
      <c r="L17" s="8"/>
      <c r="M17" s="23" t="str">
        <f t="shared" si="6"/>
        <v>OK</v>
      </c>
    </row>
    <row r="18" spans="2:13">
      <c r="B18" s="79"/>
      <c r="C18" s="78"/>
      <c r="D18" s="29">
        <f t="shared" si="3"/>
        <v>0</v>
      </c>
      <c r="E18" s="41"/>
      <c r="F18" s="33"/>
      <c r="G18" s="26"/>
      <c r="H18" s="26"/>
      <c r="I18" s="27"/>
      <c r="J18" s="70">
        <f t="shared" si="4"/>
        <v>0</v>
      </c>
      <c r="K18" s="71">
        <f t="shared" si="5"/>
        <v>0</v>
      </c>
      <c r="L18" s="8"/>
      <c r="M18" s="23" t="str">
        <f t="shared" si="6"/>
        <v>OK</v>
      </c>
    </row>
    <row r="19" spans="2:13" ht="15.75" thickBot="1">
      <c r="B19" s="81"/>
      <c r="C19" s="82"/>
      <c r="D19" s="30">
        <f t="shared" si="3"/>
        <v>0</v>
      </c>
      <c r="E19" s="41"/>
      <c r="F19" s="33"/>
      <c r="G19" s="26"/>
      <c r="H19" s="26"/>
      <c r="I19" s="27"/>
      <c r="J19" s="70">
        <f t="shared" si="4"/>
        <v>0</v>
      </c>
      <c r="K19" s="71">
        <f t="shared" si="5"/>
        <v>0</v>
      </c>
      <c r="L19" s="8"/>
      <c r="M19" s="23" t="str">
        <f t="shared" si="6"/>
        <v>OK</v>
      </c>
    </row>
    <row r="20" spans="2:13" ht="15.75" thickBot="1">
      <c r="B20" s="157" t="s">
        <v>55</v>
      </c>
      <c r="C20" s="158"/>
      <c r="D20" s="31">
        <f>SUM(D6:D19)</f>
        <v>0</v>
      </c>
      <c r="E20" s="53">
        <f>ROUND(SUM(E6:E19),0)</f>
        <v>0</v>
      </c>
      <c r="F20" s="54">
        <f t="shared" ref="F20:K20" si="7">ROUND(SUM(F6:F19),0)</f>
        <v>0</v>
      </c>
      <c r="G20" s="55">
        <f t="shared" si="7"/>
        <v>0</v>
      </c>
      <c r="H20" s="55">
        <f t="shared" si="7"/>
        <v>0</v>
      </c>
      <c r="I20" s="56">
        <f t="shared" si="7"/>
        <v>0</v>
      </c>
      <c r="J20" s="36">
        <f t="shared" si="7"/>
        <v>0</v>
      </c>
      <c r="K20" s="37">
        <f t="shared" si="7"/>
        <v>0</v>
      </c>
      <c r="L20" s="8"/>
      <c r="M20" s="23" t="str">
        <f t="shared" si="6"/>
        <v>OK</v>
      </c>
    </row>
    <row r="21" spans="2:13" ht="15.75" thickBot="1">
      <c r="B21" s="157" t="s">
        <v>50</v>
      </c>
      <c r="C21" s="158"/>
      <c r="D21" s="49">
        <v>1</v>
      </c>
      <c r="E21" s="57" t="e">
        <f>E20/$D$20</f>
        <v>#DIV/0!</v>
      </c>
      <c r="F21" s="58" t="e">
        <f t="shared" ref="F21:K21" si="8">F20/$D$20</f>
        <v>#DIV/0!</v>
      </c>
      <c r="G21" s="59" t="e">
        <f t="shared" si="8"/>
        <v>#DIV/0!</v>
      </c>
      <c r="H21" s="59" t="e">
        <f t="shared" ref="H21:I21" si="9">H20/$D$20</f>
        <v>#DIV/0!</v>
      </c>
      <c r="I21" s="60" t="e">
        <f t="shared" si="9"/>
        <v>#DIV/0!</v>
      </c>
      <c r="J21" s="38" t="e">
        <f t="shared" si="8"/>
        <v>#DIV/0!</v>
      </c>
      <c r="K21" s="39" t="e">
        <f t="shared" si="8"/>
        <v>#DIV/0!</v>
      </c>
      <c r="L21" s="8"/>
      <c r="M21" s="22"/>
    </row>
    <row r="22" spans="2:13">
      <c r="B22" s="8"/>
      <c r="C22" s="8"/>
      <c r="D22" s="8"/>
      <c r="E22" s="8"/>
      <c r="F22" s="8"/>
      <c r="G22" s="8"/>
      <c r="H22" s="8"/>
      <c r="I22" s="8"/>
      <c r="J22" s="8"/>
      <c r="K22" s="8"/>
      <c r="L22" s="8"/>
      <c r="M22" s="8"/>
    </row>
    <row r="23" spans="2:13">
      <c r="B23" s="8"/>
      <c r="C23" s="8"/>
      <c r="D23" s="8"/>
      <c r="E23" s="8"/>
      <c r="F23" s="8"/>
      <c r="G23" s="8"/>
      <c r="H23" s="8"/>
      <c r="I23" s="8"/>
      <c r="J23" s="8"/>
      <c r="K23" s="8"/>
      <c r="L23" s="8"/>
      <c r="M23" s="8"/>
    </row>
    <row r="24" spans="2:13">
      <c r="B24" s="152" t="s">
        <v>54</v>
      </c>
      <c r="C24" s="152"/>
      <c r="D24" s="152"/>
      <c r="E24" s="152"/>
      <c r="F24" s="152"/>
      <c r="G24" s="152"/>
      <c r="H24" s="72"/>
      <c r="I24" s="72"/>
      <c r="J24" s="72"/>
      <c r="K24" s="72"/>
      <c r="L24" s="8"/>
      <c r="M24" s="8"/>
    </row>
    <row r="25" spans="2:13" ht="15.75" customHeight="1">
      <c r="B25" s="151" t="s">
        <v>102</v>
      </c>
      <c r="C25" s="151"/>
      <c r="D25" s="151"/>
      <c r="E25" s="151"/>
      <c r="F25" s="151"/>
      <c r="G25" s="42" t="str">
        <f>IF(E20&gt;=100000,"OK","ERROR")</f>
        <v>ERROR</v>
      </c>
      <c r="H25" s="72"/>
      <c r="I25" s="72"/>
      <c r="J25" s="72"/>
      <c r="K25" s="72"/>
      <c r="L25" s="8"/>
      <c r="M25" s="8"/>
    </row>
    <row r="26" spans="2:13" ht="15.75" customHeight="1">
      <c r="B26" s="151" t="s">
        <v>103</v>
      </c>
      <c r="C26" s="151"/>
      <c r="D26" s="151"/>
      <c r="E26" s="151"/>
      <c r="F26" s="151"/>
      <c r="G26" s="42" t="str">
        <f>IF(E20&lt;=250000,"OK","ERROR")</f>
        <v>OK</v>
      </c>
      <c r="H26" s="72"/>
      <c r="I26" s="72"/>
      <c r="J26" s="72"/>
      <c r="K26" s="72"/>
      <c r="L26" s="8"/>
      <c r="M26" s="8"/>
    </row>
    <row r="27" spans="2:13" ht="15.75" customHeight="1">
      <c r="B27" s="151" t="s">
        <v>75</v>
      </c>
      <c r="C27" s="151"/>
      <c r="D27" s="151"/>
      <c r="E27" s="151"/>
      <c r="F27" s="151"/>
      <c r="G27" s="42" t="str">
        <f>IF(E20&lt;=(D20/2),"OK","ERROR")</f>
        <v>OK</v>
      </c>
      <c r="H27" s="72"/>
      <c r="I27" s="72"/>
      <c r="J27" s="72"/>
      <c r="K27" s="72"/>
      <c r="L27" s="8"/>
      <c r="M27" s="8"/>
    </row>
    <row r="28" spans="2:13" ht="15.75" customHeight="1">
      <c r="B28" s="151" t="s">
        <v>97</v>
      </c>
      <c r="C28" s="151"/>
      <c r="D28" s="151"/>
      <c r="E28" s="151"/>
      <c r="F28" s="151"/>
      <c r="G28" s="42" t="str">
        <f>IF(K20&lt;=(E20*0.4),"OK","ERROR")</f>
        <v>OK</v>
      </c>
      <c r="H28" s="72"/>
      <c r="I28" s="72"/>
      <c r="J28" s="72"/>
      <c r="K28" s="72"/>
      <c r="L28" s="8"/>
      <c r="M28" s="8"/>
    </row>
    <row r="29" spans="2:13" s="8" customFormat="1"/>
    <row r="30" spans="2:13" s="8" customFormat="1">
      <c r="I30" s="73"/>
    </row>
    <row r="31" spans="2:13" s="8" customFormat="1">
      <c r="G31" s="42"/>
    </row>
    <row r="32" spans="2:13" s="8" customFormat="1"/>
    <row r="33" spans="2:2" s="8" customFormat="1"/>
    <row r="34" spans="2:2" s="8" customFormat="1">
      <c r="B34" s="74"/>
    </row>
    <row r="35" spans="2:2" s="8" customFormat="1">
      <c r="B35" s="75"/>
    </row>
    <row r="36" spans="2:2" s="8" customFormat="1">
      <c r="B36" s="74"/>
    </row>
    <row r="37" spans="2:2" s="8" customFormat="1">
      <c r="B37" s="76"/>
    </row>
    <row r="38" spans="2:2" s="8" customFormat="1"/>
    <row r="39" spans="2:2" s="8" customFormat="1"/>
    <row r="40" spans="2:2" s="8" customFormat="1">
      <c r="B40" s="77"/>
    </row>
    <row r="41" spans="2:2" s="8" customFormat="1"/>
    <row r="42" spans="2:2" s="8" customFormat="1"/>
    <row r="43" spans="2:2" s="8" customFormat="1"/>
    <row r="44" spans="2:2" s="8" customFormat="1"/>
    <row r="45" spans="2:2" s="8" customFormat="1"/>
    <row r="46" spans="2:2" s="8" customFormat="1"/>
    <row r="47" spans="2:2" s="8" customFormat="1"/>
    <row r="48" spans="2:2"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45" s="8" customFormat="1"/>
    <row r="546" s="8" customFormat="1"/>
    <row r="547" s="8" customFormat="1"/>
    <row r="548" s="8" customFormat="1"/>
    <row r="549" s="8" customFormat="1"/>
    <row r="550" s="8" customFormat="1"/>
    <row r="551" s="8" customFormat="1"/>
    <row r="552" s="8" customFormat="1"/>
    <row r="553" s="8" customFormat="1"/>
    <row r="554" s="8" customFormat="1"/>
    <row r="555" s="8" customFormat="1"/>
    <row r="556" s="8" customFormat="1"/>
    <row r="557" s="8" customFormat="1"/>
    <row r="558" s="8" customFormat="1"/>
    <row r="559" s="8" customFormat="1"/>
    <row r="560" s="8" customFormat="1"/>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ERICK GARCIA</cp:lastModifiedBy>
  <cp:lastPrinted>2014-10-30T03:03:18Z</cp:lastPrinted>
  <dcterms:created xsi:type="dcterms:W3CDTF">2012-07-06T03:08:38Z</dcterms:created>
  <dcterms:modified xsi:type="dcterms:W3CDTF">2015-01-27T21:46:50Z</dcterms:modified>
</cp:coreProperties>
</file>