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240" windowWidth="3240" windowHeight="504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24519"/>
</workbook>
</file>

<file path=xl/calcChain.xml><?xml version="1.0" encoding="utf-8"?>
<calcChain xmlns="http://schemas.openxmlformats.org/spreadsheetml/2006/main">
  <c r="G28" i="8"/>
  <c r="G27"/>
  <c r="G26" s="1"/>
  <c r="G25"/>
  <c r="K21"/>
  <c r="J21"/>
  <c r="I21"/>
  <c r="H21"/>
  <c r="G21"/>
  <c r="F21" l="1"/>
  <c r="E21"/>
  <c r="M20"/>
  <c r="K20"/>
  <c r="J20"/>
  <c r="I20" l="1"/>
  <c r="H20"/>
  <c r="G20"/>
  <c r="F20"/>
  <c r="E20"/>
  <c r="D20" l="1"/>
  <c r="M19"/>
  <c r="K19"/>
  <c r="J19"/>
  <c r="D19" s="1"/>
  <c r="M18" s="1"/>
  <c r="K18"/>
  <c r="J18"/>
  <c r="D18" s="1"/>
  <c r="M17" s="1"/>
  <c r="K17"/>
  <c r="J17"/>
  <c r="D17" s="1"/>
  <c r="M16" s="1"/>
  <c r="K16"/>
  <c r="J16"/>
  <c r="D16"/>
  <c r="M15"/>
  <c r="K15"/>
  <c r="J15"/>
  <c r="D15" s="1"/>
  <c r="M14" s="1"/>
  <c r="K14"/>
  <c r="J14"/>
  <c r="D14" s="1"/>
  <c r="M13" s="1"/>
  <c r="K13"/>
  <c r="J13"/>
  <c r="D13" s="1"/>
  <c r="M12" s="1"/>
  <c r="K12"/>
  <c r="J12"/>
  <c r="D12" l="1"/>
  <c r="M11" s="1"/>
  <c r="K11"/>
  <c r="J11"/>
  <c r="D11" s="1"/>
  <c r="M10" s="1"/>
  <c r="K10"/>
  <c r="J10"/>
  <c r="D10" s="1"/>
  <c r="M9" s="1"/>
  <c r="K9"/>
  <c r="J9"/>
  <c r="D9"/>
  <c r="M8" s="1"/>
  <c r="K8"/>
  <c r="J8"/>
  <c r="D8" s="1"/>
  <c r="M7" s="1"/>
  <c r="K7"/>
  <c r="J7"/>
  <c r="D7"/>
  <c r="M6" s="1"/>
  <c r="K6"/>
  <c r="J6"/>
  <c r="D6" s="1"/>
  <c r="D4" i="7"/>
  <c r="B4"/>
  <c r="F11" i="1"/>
  <c r="F10"/>
  <c r="F9" l="1"/>
</calcChain>
</file>

<file path=xl/sharedStrings.xml><?xml version="1.0" encoding="utf-8"?>
<sst xmlns="http://schemas.openxmlformats.org/spreadsheetml/2006/main" count="292" uniqueCount="178">
  <si>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</si>
  <si>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</si>
  <si>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</si>
  <si>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</si>
  <si>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</si>
  <si>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</si>
  <si>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</si>
  <si>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</si>
  <si>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</si>
  <si>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</si>
  <si>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</si>
  <si>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</si>
  <si>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</si>
  <si>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</si>
  <si>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</si>
  <si>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</si>
  <si>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</si>
  <si>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</si>
  <si>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</si>
  <si>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</si>
  <si>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</si>
  <si>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</si>
  <si>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</si>
  <si>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</si>
  <si>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</si>
  <si>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</si>
  <si>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</si>
  <si>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</si>
  <si>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</si>
  <si>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</si>
  <si>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</si>
  <si>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</si>
  <si>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</si>
  <si>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</si>
  <si>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</si>
  <si>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</si>
  <si>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</si>
  <si>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</si>
  <si>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</si>
  <si>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</si>
  <si>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</si>
  <si>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</si>
  <si>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</si>
  <si>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</si>
  <si>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</si>
  <si>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</si>
  <si>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</si>
  <si>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</si>
  <si>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</si>
  <si>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</si>
  <si>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</si>
  <si>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</si>
  <si>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</si>
  <si>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</si>
  <si>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</si>
  <si>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</si>
  <si>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</si>
  <si>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</si>
  <si>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</si>
  <si>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</si>
  <si>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</si>
  <si>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</si>
  <si>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</si>
  <si>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</si>
  <si>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</si>
  <si>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</si>
  <si>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</si>
  <si>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</si>
  <si>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</si>
  <si>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</si>
  <si>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</si>
  <si>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</si>
  <si>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</si>
  <si>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</si>
  <si>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</si>
  <si>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</si>
  <si>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</si>
  <si>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</si>
  <si>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</si>
  <si>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</si>
  <si>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</si>
  <si>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</si>
  <si>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</si>
  <si>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</si>
  <si>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</si>
  <si>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</si>
  <si>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</si>
  <si>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</si>
  <si>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</si>
  <si>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</si>
  <si>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</si>
  <si>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</si>
  <si>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</si>
  <si>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</si>
  <si>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</si>
  <si>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</si>
  <si>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</si>
  <si>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</si>
  <si>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</si>
  <si>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</si>
  <si>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</si>
  <si>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</si>
  <si>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</si>
  <si>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</si>
  <si>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</si>
  <si>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</si>
  <si>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</si>
  <si>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</si>
  <si>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GENERACIÓN ELÉCTICA CON RESIDUOS DE BIOMASA EN LA AMAZONÍA</t>
  </si>
  <si>
    <t>PERU</t>
  </si>
  <si>
    <t>ASOCIADA</t>
  </si>
  <si>
    <t xml:space="preserve">Generar energía renovable (ER) a partir de la gasogenación de los restos y residuos de la biomasa para la diversificación productiva en las zonas rurales y periurbano de la Amazonía, poniendo a dispocición de las MYPES y población rural y periurbana la autogeneración del componente energético </t>
  </si>
  <si>
    <t>En primera instancia serán las MYPES que se dedican al aprovechamiento sostenible y la transformación de la madera en las zonas rurales,  posteriormente caseríos y comunidades nativas de la Amazonía</t>
  </si>
  <si>
    <t xml:space="preserve">La propuesta se ajusta a la política de electrificación rural según la Ley N° 28749, “Ley General de Electrificación Rural”, y con los planes regionales concertados de Ucayali y Loreto. </t>
  </si>
  <si>
    <t xml:space="preserve">Erick Robinson </t>
  </si>
  <si>
    <t>García Del Águila</t>
  </si>
  <si>
    <t>Ingeniero Forestal</t>
  </si>
  <si>
    <t>Jirón Emancipación Mz. "G" Lote 41</t>
  </si>
  <si>
    <t>Pucallpa</t>
  </si>
  <si>
    <t>Ucayali-Coronel Portillo-Callería</t>
  </si>
  <si>
    <t>Perú</t>
  </si>
  <si>
    <t>061 572183</t>
  </si>
  <si>
    <t>proyecto@aprofuperu.org</t>
  </si>
  <si>
    <t>Director de Proyectos</t>
  </si>
  <si>
    <t xml:space="preserve">Coordinador del proyecto "Desarrollo y validación de un prototipo de gasógeno para la generación eléctrica a partir de residuos de madera en un aserradero rural de la Región  Ucayali" financiado por FINCyT-FIDECOM en el año 2014, lograndose desarrollar el Know how para el aprovechamiento energético de la biomasa </t>
  </si>
  <si>
    <t>ASOCIACIÓN DE PRODUCTORES FORESTALES DE UCAYALI</t>
  </si>
  <si>
    <t>APROFU</t>
  </si>
  <si>
    <t xml:space="preserve">Weller </t>
  </si>
  <si>
    <t>Noriega Hidalgo</t>
  </si>
  <si>
    <t>00083572</t>
  </si>
  <si>
    <t>Jirón Independencia 128, Pucallpa</t>
  </si>
  <si>
    <t>Ucayali, Coronel Portillo, Callería</t>
  </si>
  <si>
    <t>061 573628</t>
  </si>
  <si>
    <t>gerencia@aprofuperu.org</t>
  </si>
  <si>
    <t>www.aprofuperu.org</t>
  </si>
  <si>
    <t>2012 se hiso el diagnóstico de residuos de la madera y su potencial energético. 2014 se validar la tecnología de gasificación de residuos de madera.</t>
  </si>
  <si>
    <t>18 años en la cadena de valor de la madera y 3 años desarrollando altenativas energéticas para las PYMES forestales en la zona rural</t>
  </si>
  <si>
    <t xml:space="preserve">no </t>
  </si>
  <si>
    <t>X</t>
  </si>
  <si>
    <t>PARIHUELAS &amp; MADERAS DEL ORIENTE S.R.L.</t>
  </si>
  <si>
    <t xml:space="preserve">Jose Luis </t>
  </si>
  <si>
    <t>Chacaltana García</t>
  </si>
  <si>
    <t>06900407</t>
  </si>
  <si>
    <t>Jr. Jose Gomez Nro. S/n C.P. Roaboya (Padre Marquez)</t>
  </si>
  <si>
    <t>Dpto. de Loreto; Prov. Ucayali; Dist. Padre Marquez</t>
  </si>
  <si>
    <t>pym_deloriente@hotmail.com</t>
  </si>
  <si>
    <t>www.consorciomaderero.com</t>
  </si>
  <si>
    <t>La empresa se dedica a la fabricación de parihuelas en la zona rural, genera su energía eléctrica un motor que consume diesel.</t>
  </si>
  <si>
    <t>No</t>
  </si>
  <si>
    <t>Universidad Nacional de Ucayali</t>
  </si>
  <si>
    <t>UNU</t>
  </si>
  <si>
    <t>Ley Universitaria Nº 23733</t>
  </si>
  <si>
    <t xml:space="preserve">Roly </t>
  </si>
  <si>
    <t>Baldoceda Astete</t>
  </si>
  <si>
    <t>00115777</t>
  </si>
  <si>
    <t>Carretera Federico Basadre Km. 6.000</t>
  </si>
  <si>
    <t>Dpto. Ucayali; Prov. Coronel Portillo; Dist. Callería</t>
  </si>
  <si>
    <t>061 579962</t>
  </si>
  <si>
    <t>rolybaldoceda@yahoo.com</t>
  </si>
  <si>
    <t>www.unu.edu.pe</t>
  </si>
  <si>
    <t>Cuenta con la escuela profesional de Ingeniería Ambiental, formando profesionales afines al desarrollo de la iniciatila del proyecto</t>
  </si>
  <si>
    <t>no</t>
  </si>
  <si>
    <t>El propósito de la iniciativa es: Promever el mejoramiento económico, social y ambietal generando Energía Renovable (ER) a partir de la gasogenación de los restos y residuos de la biomasa para la diversificación productiva en la Amazonía, poniendo a disposición de las MYPES de las zonas rurales y periurbanas la autogeneración del componente energético, reduciendo la contaminación y haciendo un uso eficiente de los recursos renovables.  El financiamiento de la presente iniciativa</t>
  </si>
  <si>
    <t>Los beneficiarios directos de la iniciativa serán las micro y pequeñas empresas que se dedican a la extracción y transformación de la madera en la zona rural, que generan aproximadamente el 40% del empleo en la región Ucayali, y en Loreto mas de 60 mil personas dependen de esta actividad. Para este caso se tendrá un contrato ancla con la empresa Parihuelas &amp; Maderas del Oriente SRL, que actualmente cuenta con una planta de transformación en la zona rural que genera 40 puestos de trabajos directos, para lo cual demanda un total de 150 KW que acutalmente son generados con 50gl de Diesel por turno de 8 horas. Esta empresa genera un promedio de 15 m3 de residuos de madera por turno que no son aprovechados y que por el contrario generan costos financieros y ambientales para su evacuación.</t>
  </si>
  <si>
    <t>En los años 40 esta tecnología fue muy difundida debido a la escases del petróleo en Europa y actualmente es una alternativa de energía renovable que utilizan muchos países, ya que utilizan residuos de biomasa disminuyendo el consumo de combustibles fósiles(1). En 1978 los directivos del aserradero Sapire, situado en el sur de Paraguay, decidieron instalar un gasificador de desperdicios de madera para la autogeneración eléctrica(2). En Ucayali entre 1986 y 1990 funcionó un gasógeno de 42Kw adquirido por el CTAR-Ucayali para generar electricidad en la localidad de Campo Verde.  Actualmente APROFU cuenta con un prototipo de gasógeno y equipos para la medición de los gases generados para determinar el diseño del gasificador requerido de acuerdo al tipo de biomasa a utilizar.</t>
  </si>
  <si>
    <t>(1) Estado del arte del uso del gas de gasificación termoquímica de biomasa (GG) en motores de combustión interna alternativos http://oa.upm.es/10905/2/NATALIA_ELIZABETH_FONSECA_GONZALEZ._xpdf.pdf
(2) El gas de madera como combustibles para motores de combustión interna http://www.fao.org/docrep/T0512S/t0512s05.htm
https://www.youtube.com/watch?v=hUJ7R7ohqDM
https://www.youtube.com/watch?v=ZEWHb2TgZfc</t>
  </si>
  <si>
    <t>Actualmente las empresas que se dedican a la transformación de la madera en la zona rural tienen como matriz energética los combustibles fósiles, que representa en promedio el 40% de la inversión. Para el caso de la empresa Parihuelas y Maderas del Oriente SRL, generar su propia electricidad le cuesta S/. 600.00 nuevos soles diarios sólo en combustible, se prevé que cambiando la matriz energética a residuos de madera la empresa ahorrará en promedio S/. 350.00 por día lo que le permitirá ahorrar la inversión de un gasógeno en 3 años. La operación y mantenimiento de un Gasógeno es relativamente sencillo, sin embargo se prevé por parte de la UNU la capacitación de operarios y personal especializado para que brinden en el futuro servicios de asistencia técnica a los beneficiarios. La tecnología del gasógeno es desarrollado de acuerdo al requerimiento energético y la disponibilidad de la biomasa a utilizar, en la extracción y transformación de madera se dispone en promedio del 65% de la biomasa como restos y residuos disponibles para ser aprovechado como fuente de energía. La instalación de un gasógeno no requiere infraestructura sofisticada para su instalación y la ventaja que tiene es que no depende del clima para su funcionamiento, solo de un oportuna aprovisionamiento de biomasa.</t>
  </si>
  <si>
    <t>Solucionar el abastecimiento de electricidad con sistea fotovoltaico no es viable ya que para la demanda mínima 150kw se requiere de un aproximado de 1000m2 de paneles solares con una considerable  inversión considerando además que la zona de Ucayali y Loreto presentan dificultades por las intensas lluviias y nubosidad. Por otro lado la energía eólica tampo es viable ya se cuenta con velocidades de viento menores a 2m/s, no constantes y en su mayoría es vertical. La llanura amazónica no presenta condiciones para plantas hidroelécticas.  de La utilización del gasógeno hace mas eficiente el aprovechamiento de los recursos y el sistema productivo de la empresa, disminuyendo la contaminación por la generación de residuos en comparación con las otras alternativas mencionadas. La dendro energía es un Mecanismo de Desarrollo Limpio por ser energía renovable por lo que las empresas que utilicen la gasogenación de restos y residuos de la biomasa pueden calificar como un Proyecto MDL.</t>
  </si>
  <si>
    <t>La problemática de los reciduos de madera, se viene tratando desde hace muchos años atrás en la Comisión Ambiental Regional y las iniciativas de cómo solucionarlo se plasmaron en el Plan Forestal Regional, en la que participaron todos los actores del sector forestal y se planteo buscar alternativas para utilizar la biomasa como alternativa enrgética.  APROFU viene incursionado en el tema de la ER con biomasa desde hace 4 años para. Para la formulación de la presente iniciativa han participado los 38 empresarios y empresarias asociadas a APROFU y la UNU como soporte técnico. APROFU articula a las MYPES forestales con el mercado promoviendo la formalidad y el aprovechamiento sostenible de la madera, teniendo una estrecha coordinación con las autoridades del sector. El aprovechamiento del recurso forestal se realiza a través de concesiones forestales con fines maderables, permisos de aprovechamietno en predios privados y comunidades nativas otorgados por la DFFS.</t>
  </si>
  <si>
    <t xml:space="preserve">El principal problema del beneficiario es el elevado costo de generación de energía eléctrica para el funcionamiento de sus instalaciones de transformación de madera en la zona rural, siendo uno de sus principales limitantes el abastecimiento del combustible que llega a costar en las zonas rurales hasta el doble de lo que cuesta en la zona urbana, por la dificultad del transporte fluvial y las distancias recorridas así como la dificultad de cumplir con la legislación actual (DL N°1126) ya que el Diesel y la gasolina está considerado como IQF en la Amazonía peruana, y su consumo estará sometido a la fiscalización constante por parte de las autoridades correspondientes, generando costos adicionales a la empresa. El beneficiario tiene la necesidad de cambiar su matriz energética. </t>
  </si>
  <si>
    <t>Las MYPES forestales que adquieran los gasógenos disminuirán sus costos de transformación de madera en las zonas rurales de la Amazonía y podrán recuperar su inversión hasta en 4 años, maximisando sus utilidades siendo mas eficientes en el aprovechamiento de los recursos. APROFU promocionará los equipos gasogenadores a las MYPES a través de la ferias EXPOAMAZONÍA donde participan todos los departamentos ubicados en la Amazonía peruana, se harán demstraciones con un prototipo, además se publicará en la pagina web y revista Mundo Forestal de APROFU. La fabricación de los equipos lo realizará el Área de Industrias Forestales de APROFU de acuerdo al requerimiento y disponibilidad de recursos del cliente, haciendo un diagnóstico previo. El precio de los equipos de gasógeno serán fijados de acuerdo a los costos de fabricación adicionando un 35% de utilidad que será utilizada para la asistencia técnica posventa. El equipo técnico de APROFU brindará las capacitaciones sobre la operación y mantenimiento preventivo, contando para ello con sus respectivos manuales. Actualmente APROFU viene desarrollando proyectos de I+D+i para sus asociados, apalancando fondos de FINCyT-FIDECOM, siendo la UNU la principal entidad colaboradora. APROFU actualmente cuenta con 38 asociados que serán los principales beneficiarios (clientes) de esta iniciativa.</t>
  </si>
  <si>
    <t>Ley Nº 28749 Ley General de Electrificación Rura</t>
  </si>
  <si>
    <t>Ley Nº 28749 Ley General de Electrificación Rura
Decreto Supremo N° 025-2007-EM- Reglamento de la Ley de electrificación rural
Ley N° 28546 Ley de promosión y utilización de recursos energéticos renovables no convencionales en zonas rurales y de fronteras del país</t>
  </si>
  <si>
    <t xml:space="preserve">La presente iniciativa se alinea con el Objetivo 3 "Impulsar mediante la electrificación rural, el desarrollo socioeconómico sostenible de las zonas rurales, localidades aisladas y de frontera del país, a fin de mejorar la calidad de vida de la población rural, fomentando la promoción de usos productivos de la energía", del Plan Nacional de Electrificación Rural 2013-2022 enmarcado en la Ley Nº 28749 Ley General de Electrificación Rural y su reglamento. Se alinea también con los objetivos de los Planes de Desarrollo Concertado de Ucayali y Loreto, contribuyendo con el desarrollo sostenible de las poblaciones rurales, de igual manera con el Plan Forestal Regional de Ucayali. </t>
  </si>
  <si>
    <t>Entre los actores que forman parte del modelo de crecimientos se encuentran las MYPES forestales, pequeños productores agroindustriales, comunidades nativas y caseríos de las zonas rurales. En caso de las MYPES y pequeños productores agroindustriales que superan los 1500 beneficiarios que trabajan en las zonas rurales, para ellos  se contará con un modelo de negocio empresarial de autogeneración eléctrica para mejorar sus competitividad y productividad. En caso de las 263 ccnn y mas de 750 caserios que se encuentran en la jurisdicción del Departamento de Ucayalise, contará con un plan de negocio orientado principalmente al desarrollo social, para lo cual se conformarán comites de electrificación  que asumirán la administración, funcionamiento y mantenimiento del servicio eléctrico en cada comunidad o caserío. Los clientes podrán comprar el gasógeno a la APROFU de manera directa o através de financiamientos con alguna entidad financiera. Durante el tiempo de acompañamietno del proyecto se realizará un contrato ancla que servirá de vitrina para promosionar el producto gasógeno. No se realizará ningun cambio organizacional para el escalamiento comercial, ya que APROFU cuenta con el Área de Comercio que se hará cargo de la parte financiera y de mercadeo: y el Área de Industrias que se hará cargo de la producción de los gasógenos de acuerdo a los requerimientos y disponibilidad de los clientes. La tecnología del gasógeno es sencilla y fácil de replicarlo en otros lugares de la Amazonía.</t>
  </si>
  <si>
    <t xml:space="preserve">En caso de las empresarias y empresarios de las MYPES forestales, podrán brindar una mejorar la calidad de vida con mejores condiciones de trabajo para sus trabajadoras y trabajadores.En el caso de las CCNN y Caserios rurales se asegurará la sostenibilidad social a través de los comités de electrificación que debe establecerse con la iniciativa de los pobladores locales y que dicha organización debe hacerse cargo de la operación y mantenimiento de la generación eléctrica a través de la gasogenación de la biomasa. La generación electrica con biomasa maximisa los recursos forestales y agroindustriales, dando lugar a otros actividades de organización de infraestructura  como agua y desague y telecomunicaciones y actividades económicas de producción y venta generando cresimiento económico en las comunidades con participación social. </t>
  </si>
  <si>
    <t>Se disminuirá la contaminación ambiental ocacionados tanto por los residuos de la madera como por la combustión de combustibles fósiles. Al utilizar una energía renovable se contribuirá considerablemente con el medio ambiente ya que se podrá utilizar hasta el 40% de la biomasa de madera de un árbol que no es utilizada en el proceso de aprovechamiento y transformación de la madera. Cuanto mayor séa el escalamiento comercial del gasógeno, mayor será el consumo de residuos de madera disminuyendo proporcionalmente la contaminación por los mismos. Apesar que los efluentes, y residuos generados en el sistema de gasógenación estan por debajo de los límites permisibles , su tratamiento y dispocición final estarán especificadas en el manual de operación y mantenimiento del gasógeno.</t>
  </si>
  <si>
    <t>Con la utilización del gasógeno para generar energía eléctrica a partir de restos y residuos de la biomasa, las MYPES forestales dinamizarán la economía rural con mayores inversiones. De igual manera las CCNN y caserios rurales podrán dinamizar y diversificar la producción local generndo empleo digno para hombres y mujeres.</t>
  </si>
</sst>
</file>

<file path=xl/styles.xml><?xml version="1.0" encoding="utf-8"?>
<styleSheet xmlns="http://schemas.openxmlformats.org/spreadsheetml/2006/main">
  <numFmts count="3">
    <numFmt numFmtId="164" formatCode="General_)"/>
    <numFmt numFmtId="165" formatCode="[$$-409]#,##0"/>
    <numFmt numFmtId="166" formatCode="[$$-409]#,##0_ ;[Red]\-[$$-409]#,##0\ "/>
  </numFmts>
  <fonts count="2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5">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7" xfId="0" applyFill="1" applyBorder="1" applyAlignment="1" applyProtection="1">
      <alignment horizontal="center" vertical="center" wrapText="1"/>
      <protection locked="0"/>
    </xf>
    <xf numFmtId="0" fontId="0" fillId="0" borderId="29" xfId="0" applyBorder="1" applyAlignment="1" applyProtection="1">
      <alignmen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49" fontId="0" fillId="2" borderId="1"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0" fillId="0" borderId="7" xfId="0" applyBorder="1" applyAlignment="1" applyProtection="1">
      <alignment horizontal="left" vertical="center" wrapText="1"/>
      <protection locked="0"/>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ual"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aprofuperu.org/" TargetMode="External"/><Relationship Id="rId7" Type="http://schemas.openxmlformats.org/officeDocument/2006/relationships/hyperlink" Target="http://www.unu.edu.pe/" TargetMode="External"/><Relationship Id="rId2" Type="http://schemas.openxmlformats.org/officeDocument/2006/relationships/hyperlink" Target="mailto:gerencia@aprofuperu.org" TargetMode="External"/><Relationship Id="rId1" Type="http://schemas.openxmlformats.org/officeDocument/2006/relationships/hyperlink" Target="mailto:proyecto@aprofuperu.org" TargetMode="External"/><Relationship Id="rId6" Type="http://schemas.openxmlformats.org/officeDocument/2006/relationships/hyperlink" Target="mailto:rolybaldoceda@yahoo.com" TargetMode="External"/><Relationship Id="rId5" Type="http://schemas.openxmlformats.org/officeDocument/2006/relationships/hyperlink" Target="http://www.consorciomaderero.com/" TargetMode="External"/><Relationship Id="rId4" Type="http://schemas.openxmlformats.org/officeDocument/2006/relationships/hyperlink" Target="mailto:pym_deloriente@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CJ428"/>
  <sheetViews>
    <sheetView topLeftCell="A11" zoomScale="130" zoomScaleNormal="130" zoomScaleSheetLayoutView="120" workbookViewId="0">
      <selection activeCell="C114" sqref="C114"/>
    </sheetView>
  </sheetViews>
  <sheetFormatPr baseColWidth="10" defaultColWidth="30.7109375" defaultRowHeight="1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row r="2" spans="2:8" s="8" customFormat="1" ht="48" customHeight="1">
      <c r="B2" s="122" t="s">
        <v>52</v>
      </c>
      <c r="C2" s="122"/>
      <c r="D2" s="122"/>
      <c r="E2" s="122"/>
      <c r="F2" s="122"/>
    </row>
    <row r="3" spans="2:8" s="8" customFormat="1" ht="5.25" customHeight="1"/>
    <row r="4" spans="2:8" s="8" customFormat="1" ht="48.75" customHeight="1">
      <c r="B4" s="109" t="s">
        <v>100</v>
      </c>
      <c r="C4" s="109"/>
      <c r="D4" s="109"/>
      <c r="E4" s="109"/>
      <c r="F4" s="109"/>
    </row>
    <row r="5" spans="2:8" s="8" customFormat="1" ht="5.25" customHeight="1" thickBot="1"/>
    <row r="6" spans="2:8" s="8" customFormat="1">
      <c r="B6" s="117" t="s">
        <v>33</v>
      </c>
      <c r="C6" s="118"/>
      <c r="D6" s="118"/>
      <c r="E6" s="118"/>
      <c r="F6" s="119"/>
    </row>
    <row r="7" spans="2:8" s="8" customFormat="1" ht="36" customHeight="1">
      <c r="B7" s="7" t="s">
        <v>56</v>
      </c>
      <c r="C7" s="113" t="s">
        <v>108</v>
      </c>
      <c r="D7" s="113"/>
      <c r="E7" s="113"/>
      <c r="F7" s="114"/>
      <c r="H7" s="13"/>
    </row>
    <row r="8" spans="2:8" s="8" customFormat="1" ht="34.5" customHeight="1">
      <c r="B8" s="115" t="s">
        <v>57</v>
      </c>
      <c r="C8" s="116"/>
      <c r="D8" s="116"/>
      <c r="E8" s="116"/>
      <c r="F8" s="20"/>
    </row>
    <row r="9" spans="2:8" s="8" customFormat="1" ht="25.5" customHeight="1">
      <c r="B9" s="115" t="s">
        <v>76</v>
      </c>
      <c r="C9" s="116"/>
      <c r="D9" s="116"/>
      <c r="E9" s="116"/>
      <c r="F9" s="84">
        <f>'FINANCIAMIENTO PROYECTO'!D20</f>
        <v>0</v>
      </c>
      <c r="H9" s="8" t="s">
        <v>73</v>
      </c>
    </row>
    <row r="10" spans="2:8" s="8" customFormat="1" ht="24" customHeight="1">
      <c r="B10" s="115" t="s">
        <v>77</v>
      </c>
      <c r="C10" s="116"/>
      <c r="D10" s="116"/>
      <c r="E10" s="116"/>
      <c r="F10" s="84">
        <f>'FINANCIAMIENTO PROYECTO'!E20</f>
        <v>0</v>
      </c>
      <c r="H10" s="8" t="s">
        <v>73</v>
      </c>
    </row>
    <row r="11" spans="2:8" s="8" customFormat="1" ht="24" customHeight="1">
      <c r="B11" s="115" t="s">
        <v>78</v>
      </c>
      <c r="C11" s="116"/>
      <c r="D11" s="116"/>
      <c r="E11" s="116"/>
      <c r="F11" s="84">
        <f>'FINANCIAMIENTO PROYECTO'!J20+'FINANCIAMIENTO PROYECTO'!K20</f>
        <v>0</v>
      </c>
      <c r="H11" s="8" t="s">
        <v>73</v>
      </c>
    </row>
    <row r="12" spans="2:8" ht="21.75" customHeight="1">
      <c r="B12" s="115" t="s">
        <v>86</v>
      </c>
      <c r="C12" s="116"/>
      <c r="D12" s="116"/>
      <c r="E12" s="116"/>
      <c r="F12" s="87" t="s">
        <v>109</v>
      </c>
    </row>
    <row r="13" spans="2:8" ht="23.25" customHeight="1">
      <c r="B13" s="115" t="s">
        <v>87</v>
      </c>
      <c r="C13" s="116"/>
      <c r="D13" s="116"/>
      <c r="E13" s="116"/>
      <c r="F13" s="20" t="s">
        <v>110</v>
      </c>
    </row>
    <row r="14" spans="2:8" ht="90.75" customHeight="1">
      <c r="B14" s="60" t="s">
        <v>85</v>
      </c>
      <c r="C14" s="93" t="s">
        <v>111</v>
      </c>
      <c r="D14" s="93"/>
      <c r="E14" s="93"/>
      <c r="F14" s="94"/>
    </row>
    <row r="15" spans="2:8" ht="80.25" customHeight="1">
      <c r="B15" s="43" t="s">
        <v>79</v>
      </c>
      <c r="C15" s="93" t="s">
        <v>112</v>
      </c>
      <c r="D15" s="93"/>
      <c r="E15" s="93"/>
      <c r="F15" s="94"/>
    </row>
    <row r="16" spans="2:8" ht="80.25" customHeight="1" thickBot="1">
      <c r="B16" s="12" t="s">
        <v>92</v>
      </c>
      <c r="C16" s="120" t="s">
        <v>113</v>
      </c>
      <c r="D16" s="120"/>
      <c r="E16" s="120"/>
      <c r="F16" s="121"/>
    </row>
    <row r="17" spans="2:5" s="8" customFormat="1" ht="8.25" customHeight="1" thickBot="1"/>
    <row r="18" spans="2:5" ht="20.25" customHeight="1" thickBot="1">
      <c r="B18" s="123" t="s">
        <v>80</v>
      </c>
      <c r="C18" s="124"/>
      <c r="D18" s="124"/>
      <c r="E18" s="125"/>
    </row>
    <row r="19" spans="2:5">
      <c r="B19" s="14" t="s">
        <v>14</v>
      </c>
      <c r="C19" s="104" t="s">
        <v>114</v>
      </c>
      <c r="D19" s="104"/>
      <c r="E19" s="105"/>
    </row>
    <row r="20" spans="2:5">
      <c r="B20" s="10" t="s">
        <v>15</v>
      </c>
      <c r="C20" s="93" t="s">
        <v>115</v>
      </c>
      <c r="D20" s="93"/>
      <c r="E20" s="94"/>
    </row>
    <row r="21" spans="2:5" ht="16.5" customHeight="1">
      <c r="B21" s="7" t="s">
        <v>21</v>
      </c>
      <c r="C21" s="93">
        <v>40680623</v>
      </c>
      <c r="D21" s="93"/>
      <c r="E21" s="94"/>
    </row>
    <row r="22" spans="2:5">
      <c r="B22" s="10" t="s">
        <v>16</v>
      </c>
      <c r="C22" s="93" t="s">
        <v>116</v>
      </c>
      <c r="D22" s="93"/>
      <c r="E22" s="94"/>
    </row>
    <row r="23" spans="2:5">
      <c r="B23" s="10" t="s">
        <v>17</v>
      </c>
      <c r="C23" s="93" t="s">
        <v>117</v>
      </c>
      <c r="D23" s="93"/>
      <c r="E23" s="94"/>
    </row>
    <row r="24" spans="2:5">
      <c r="B24" s="10" t="s">
        <v>3</v>
      </c>
      <c r="C24" s="93" t="s">
        <v>118</v>
      </c>
      <c r="D24" s="93"/>
      <c r="E24" s="94"/>
    </row>
    <row r="25" spans="2:5">
      <c r="B25" s="10" t="s">
        <v>18</v>
      </c>
      <c r="C25" s="93" t="s">
        <v>119</v>
      </c>
      <c r="D25" s="93"/>
      <c r="E25" s="94"/>
    </row>
    <row r="26" spans="2:5">
      <c r="B26" s="10" t="s">
        <v>4</v>
      </c>
      <c r="C26" s="93" t="s">
        <v>120</v>
      </c>
      <c r="D26" s="93"/>
      <c r="E26" s="94"/>
    </row>
    <row r="27" spans="2:5">
      <c r="B27" s="10" t="s">
        <v>19</v>
      </c>
      <c r="C27" s="93" t="s">
        <v>121</v>
      </c>
      <c r="D27" s="93"/>
      <c r="E27" s="94"/>
    </row>
    <row r="28" spans="2:5">
      <c r="B28" s="10" t="s">
        <v>20</v>
      </c>
      <c r="C28" s="92" t="s">
        <v>122</v>
      </c>
      <c r="D28" s="93"/>
      <c r="E28" s="94"/>
    </row>
    <row r="29" spans="2:5" ht="30">
      <c r="B29" s="18" t="s">
        <v>40</v>
      </c>
      <c r="C29" s="93" t="s">
        <v>123</v>
      </c>
      <c r="D29" s="93"/>
      <c r="E29" s="94"/>
    </row>
    <row r="30" spans="2:5">
      <c r="B30" s="10" t="s">
        <v>41</v>
      </c>
      <c r="C30" s="93">
        <v>4</v>
      </c>
      <c r="D30" s="93"/>
      <c r="E30" s="94"/>
    </row>
    <row r="31" spans="2:5" ht="60.75" thickBot="1">
      <c r="B31" s="18" t="s">
        <v>44</v>
      </c>
      <c r="C31" s="120" t="s">
        <v>124</v>
      </c>
      <c r="D31" s="120"/>
      <c r="E31" s="121"/>
    </row>
    <row r="32" spans="2:5" s="8" customFormat="1" ht="9.75" customHeight="1" thickBot="1"/>
    <row r="33" spans="2:5" s="8" customFormat="1" ht="16.5" customHeight="1" thickBot="1">
      <c r="B33" s="123" t="s">
        <v>81</v>
      </c>
      <c r="C33" s="124"/>
      <c r="D33" s="124"/>
      <c r="E33" s="125"/>
    </row>
    <row r="34" spans="2:5" s="8" customFormat="1" ht="27" customHeight="1">
      <c r="B34" s="6" t="s">
        <v>23</v>
      </c>
      <c r="C34" s="104" t="s">
        <v>125</v>
      </c>
      <c r="D34" s="104"/>
      <c r="E34" s="105"/>
    </row>
    <row r="35" spans="2:5" s="8" customFormat="1" ht="16.5" customHeight="1">
      <c r="B35" s="7" t="s">
        <v>24</v>
      </c>
      <c r="C35" s="93" t="s">
        <v>126</v>
      </c>
      <c r="D35" s="93"/>
      <c r="E35" s="94"/>
    </row>
    <row r="36" spans="2:5" s="8" customFormat="1" ht="16.5" customHeight="1">
      <c r="B36" s="7" t="s">
        <v>22</v>
      </c>
      <c r="C36" s="93">
        <v>20351381451</v>
      </c>
      <c r="D36" s="93"/>
      <c r="E36" s="94"/>
    </row>
    <row r="37" spans="2:5" s="8" customFormat="1" ht="16.5" customHeight="1">
      <c r="B37" s="7" t="s">
        <v>0</v>
      </c>
      <c r="C37" s="93">
        <v>11001688</v>
      </c>
      <c r="D37" s="93"/>
      <c r="E37" s="94"/>
    </row>
    <row r="38" spans="2:5" s="8" customFormat="1" ht="16.5" customHeight="1">
      <c r="B38" s="7" t="s">
        <v>1</v>
      </c>
      <c r="C38" s="112">
        <v>36082</v>
      </c>
      <c r="D38" s="93"/>
      <c r="E38" s="94"/>
    </row>
    <row r="39" spans="2:5" s="8" customFormat="1" ht="16.5" customHeight="1">
      <c r="B39" s="7" t="s">
        <v>26</v>
      </c>
      <c r="C39" s="93" t="s">
        <v>127</v>
      </c>
      <c r="D39" s="93"/>
      <c r="E39" s="94"/>
    </row>
    <row r="40" spans="2:5" s="8" customFormat="1" ht="16.5" customHeight="1">
      <c r="B40" s="7" t="s">
        <v>25</v>
      </c>
      <c r="C40" s="93" t="s">
        <v>128</v>
      </c>
      <c r="D40" s="93"/>
      <c r="E40" s="94"/>
    </row>
    <row r="41" spans="2:5" s="8" customFormat="1" ht="16.5" customHeight="1">
      <c r="B41" s="7" t="s">
        <v>21</v>
      </c>
      <c r="C41" s="110" t="s">
        <v>129</v>
      </c>
      <c r="D41" s="110"/>
      <c r="E41" s="111"/>
    </row>
    <row r="42" spans="2:5" s="8" customFormat="1" ht="16.5" customHeight="1">
      <c r="B42" s="10" t="s">
        <v>2</v>
      </c>
      <c r="C42" s="93" t="s">
        <v>130</v>
      </c>
      <c r="D42" s="93"/>
      <c r="E42" s="94"/>
    </row>
    <row r="43" spans="2:5" s="8" customFormat="1" ht="16.5" customHeight="1">
      <c r="B43" s="7" t="s">
        <v>18</v>
      </c>
      <c r="C43" s="93" t="s">
        <v>131</v>
      </c>
      <c r="D43" s="93"/>
      <c r="E43" s="94"/>
    </row>
    <row r="44" spans="2:5" s="8" customFormat="1" ht="16.5" customHeight="1">
      <c r="B44" s="7" t="s">
        <v>4</v>
      </c>
      <c r="C44" s="93" t="s">
        <v>120</v>
      </c>
      <c r="D44" s="93"/>
      <c r="E44" s="94"/>
    </row>
    <row r="45" spans="2:5" s="8" customFormat="1" ht="16.5" customHeight="1">
      <c r="B45" s="10" t="s">
        <v>5</v>
      </c>
      <c r="C45" s="93" t="s">
        <v>132</v>
      </c>
      <c r="D45" s="93"/>
      <c r="E45" s="94"/>
    </row>
    <row r="46" spans="2:5" s="8" customFormat="1" ht="16.5" customHeight="1">
      <c r="B46" s="10" t="s">
        <v>6</v>
      </c>
      <c r="C46" s="92" t="s">
        <v>133</v>
      </c>
      <c r="D46" s="93"/>
      <c r="E46" s="94"/>
    </row>
    <row r="47" spans="2:5" s="8" customFormat="1" ht="16.5" customHeight="1">
      <c r="B47" s="7" t="s">
        <v>39</v>
      </c>
      <c r="C47" s="93"/>
      <c r="D47" s="93"/>
      <c r="E47" s="94"/>
    </row>
    <row r="48" spans="2:5" s="8" customFormat="1" ht="16.5" customHeight="1">
      <c r="B48" s="7" t="s">
        <v>7</v>
      </c>
      <c r="C48" s="92" t="s">
        <v>134</v>
      </c>
      <c r="D48" s="93"/>
      <c r="E48" s="94"/>
    </row>
    <row r="49" spans="2:5" s="8" customFormat="1" ht="62.25" customHeight="1">
      <c r="B49" s="7" t="s">
        <v>43</v>
      </c>
      <c r="C49" s="89" t="s">
        <v>135</v>
      </c>
      <c r="D49" s="90"/>
      <c r="E49" s="91"/>
    </row>
    <row r="50" spans="2:5" s="8" customFormat="1" ht="18.75" customHeight="1">
      <c r="B50" s="7" t="s">
        <v>45</v>
      </c>
      <c r="C50" s="89" t="s">
        <v>136</v>
      </c>
      <c r="D50" s="90"/>
      <c r="E50" s="91"/>
    </row>
    <row r="51" spans="2:5" s="8" customFormat="1" ht="61.5" customHeight="1">
      <c r="B51" s="7" t="s">
        <v>99</v>
      </c>
      <c r="C51" s="106" t="s">
        <v>137</v>
      </c>
      <c r="D51" s="107"/>
      <c r="E51" s="108"/>
    </row>
    <row r="52" spans="2:5" s="8" customFormat="1" ht="16.5" customHeight="1">
      <c r="B52" s="95" t="s">
        <v>28</v>
      </c>
      <c r="C52" s="96"/>
      <c r="D52" s="96"/>
      <c r="E52" s="97"/>
    </row>
    <row r="53" spans="2:5" s="8" customFormat="1" ht="16.5" customHeight="1">
      <c r="B53" s="7" t="s">
        <v>34</v>
      </c>
      <c r="C53" s="1"/>
      <c r="D53" s="11" t="s">
        <v>27</v>
      </c>
      <c r="E53" s="2" t="s">
        <v>138</v>
      </c>
    </row>
    <row r="54" spans="2:5" s="8" customFormat="1" ht="16.5" customHeight="1">
      <c r="B54" s="95" t="s">
        <v>29</v>
      </c>
      <c r="C54" s="96"/>
      <c r="D54" s="96"/>
      <c r="E54" s="97"/>
    </row>
    <row r="55" spans="2:5" s="8" customFormat="1" ht="16.5" customHeight="1">
      <c r="B55" s="7" t="s">
        <v>8</v>
      </c>
      <c r="C55" s="3"/>
      <c r="D55" s="11" t="s">
        <v>30</v>
      </c>
      <c r="E55" s="2"/>
    </row>
    <row r="56" spans="2:5" s="8" customFormat="1" ht="16.5" customHeight="1">
      <c r="B56" s="7" t="s">
        <v>10</v>
      </c>
      <c r="C56" s="3"/>
      <c r="D56" s="11" t="s">
        <v>11</v>
      </c>
      <c r="E56" s="2"/>
    </row>
    <row r="57" spans="2:5" s="8" customFormat="1" ht="16.5" customHeight="1">
      <c r="B57" s="7" t="s">
        <v>31</v>
      </c>
      <c r="C57" s="3" t="s">
        <v>138</v>
      </c>
      <c r="D57" s="11" t="s">
        <v>59</v>
      </c>
      <c r="E57" s="2"/>
    </row>
    <row r="58" spans="2:5" s="8" customFormat="1" ht="16.5" customHeight="1">
      <c r="B58" s="7" t="s">
        <v>58</v>
      </c>
      <c r="C58" s="4"/>
      <c r="D58" s="11" t="s">
        <v>12</v>
      </c>
      <c r="E58" s="5"/>
    </row>
    <row r="59" spans="2:5" s="8" customFormat="1" ht="16.5" customHeight="1" thickBot="1">
      <c r="B59" s="12" t="s">
        <v>13</v>
      </c>
      <c r="C59" s="98"/>
      <c r="D59" s="99"/>
      <c r="E59" s="100"/>
    </row>
    <row r="60" spans="2:5" s="8" customFormat="1" ht="9.75" customHeight="1" thickBot="1"/>
    <row r="61" spans="2:5" s="8" customFormat="1" ht="15.75" customHeight="1" thickBot="1">
      <c r="B61" s="123" t="s">
        <v>82</v>
      </c>
      <c r="C61" s="124"/>
      <c r="D61" s="124"/>
      <c r="E61" s="125"/>
    </row>
    <row r="62" spans="2:5" s="8" customFormat="1" ht="27" customHeight="1">
      <c r="B62" s="6" t="s">
        <v>23</v>
      </c>
      <c r="C62" s="104" t="s">
        <v>139</v>
      </c>
      <c r="D62" s="104"/>
      <c r="E62" s="105"/>
    </row>
    <row r="63" spans="2:5" s="8" customFormat="1" ht="16.5" customHeight="1">
      <c r="B63" s="7" t="s">
        <v>24</v>
      </c>
      <c r="C63" s="93"/>
      <c r="D63" s="93"/>
      <c r="E63" s="94"/>
    </row>
    <row r="64" spans="2:5" s="8" customFormat="1" ht="16.5" customHeight="1">
      <c r="B64" s="7" t="s">
        <v>22</v>
      </c>
      <c r="C64" s="93">
        <v>20393417430</v>
      </c>
      <c r="D64" s="93"/>
      <c r="E64" s="94"/>
    </row>
    <row r="65" spans="2:5" s="8" customFormat="1" ht="16.5" customHeight="1">
      <c r="B65" s="7" t="s">
        <v>0</v>
      </c>
      <c r="C65" s="93"/>
      <c r="D65" s="93"/>
      <c r="E65" s="94"/>
    </row>
    <row r="66" spans="2:5" s="8" customFormat="1" ht="16.5" customHeight="1">
      <c r="B66" s="7" t="s">
        <v>1</v>
      </c>
      <c r="C66" s="112">
        <v>39518</v>
      </c>
      <c r="D66" s="93"/>
      <c r="E66" s="94"/>
    </row>
    <row r="67" spans="2:5" s="8" customFormat="1" ht="16.5" customHeight="1">
      <c r="B67" s="7" t="s">
        <v>26</v>
      </c>
      <c r="C67" s="93" t="s">
        <v>140</v>
      </c>
      <c r="D67" s="93"/>
      <c r="E67" s="94"/>
    </row>
    <row r="68" spans="2:5" s="8" customFormat="1" ht="16.5" customHeight="1">
      <c r="B68" s="7" t="s">
        <v>25</v>
      </c>
      <c r="C68" s="93" t="s">
        <v>141</v>
      </c>
      <c r="D68" s="93"/>
      <c r="E68" s="94"/>
    </row>
    <row r="69" spans="2:5" s="8" customFormat="1" ht="16.5" customHeight="1">
      <c r="B69" s="7" t="s">
        <v>21</v>
      </c>
      <c r="C69" s="110" t="s">
        <v>142</v>
      </c>
      <c r="D69" s="110"/>
      <c r="E69" s="111"/>
    </row>
    <row r="70" spans="2:5" s="8" customFormat="1" ht="16.5" customHeight="1">
      <c r="B70" s="10" t="s">
        <v>2</v>
      </c>
      <c r="C70" s="93" t="s">
        <v>143</v>
      </c>
      <c r="D70" s="93"/>
      <c r="E70" s="94"/>
    </row>
    <row r="71" spans="2:5" s="8" customFormat="1" ht="16.5" customHeight="1">
      <c r="B71" s="7" t="s">
        <v>18</v>
      </c>
      <c r="C71" s="93" t="s">
        <v>144</v>
      </c>
      <c r="D71" s="93"/>
      <c r="E71" s="94"/>
    </row>
    <row r="72" spans="2:5" s="8" customFormat="1" ht="16.5" customHeight="1">
      <c r="B72" s="7" t="s">
        <v>4</v>
      </c>
      <c r="C72" s="93" t="s">
        <v>120</v>
      </c>
      <c r="D72" s="93"/>
      <c r="E72" s="94"/>
    </row>
    <row r="73" spans="2:5" s="8" customFormat="1" ht="16.5" customHeight="1">
      <c r="B73" s="10" t="s">
        <v>5</v>
      </c>
      <c r="C73" s="93" t="s">
        <v>132</v>
      </c>
      <c r="D73" s="93"/>
      <c r="E73" s="94"/>
    </row>
    <row r="74" spans="2:5" s="8" customFormat="1" ht="16.5" customHeight="1">
      <c r="B74" s="10" t="s">
        <v>6</v>
      </c>
      <c r="C74" s="92" t="s">
        <v>145</v>
      </c>
      <c r="D74" s="93"/>
      <c r="E74" s="94"/>
    </row>
    <row r="75" spans="2:5" s="8" customFormat="1" ht="16.5" customHeight="1">
      <c r="B75" s="7" t="s">
        <v>39</v>
      </c>
      <c r="C75" s="93"/>
      <c r="D75" s="93"/>
      <c r="E75" s="94"/>
    </row>
    <row r="76" spans="2:5" s="8" customFormat="1" ht="16.5" customHeight="1">
      <c r="B76" s="7" t="s">
        <v>7</v>
      </c>
      <c r="C76" s="92" t="s">
        <v>146</v>
      </c>
      <c r="D76" s="93"/>
      <c r="E76" s="94"/>
    </row>
    <row r="77" spans="2:5" s="8" customFormat="1" ht="62.25" customHeight="1">
      <c r="B77" s="7" t="s">
        <v>43</v>
      </c>
      <c r="C77" s="89" t="s">
        <v>147</v>
      </c>
      <c r="D77" s="90"/>
      <c r="E77" s="91"/>
    </row>
    <row r="78" spans="2:5" s="8" customFormat="1" ht="66" customHeight="1">
      <c r="B78" s="7" t="s">
        <v>99</v>
      </c>
      <c r="C78" s="106" t="s">
        <v>148</v>
      </c>
      <c r="D78" s="107"/>
      <c r="E78" s="108"/>
    </row>
    <row r="79" spans="2:5" s="8" customFormat="1" ht="16.5" customHeight="1">
      <c r="B79" s="95" t="s">
        <v>28</v>
      </c>
      <c r="C79" s="96"/>
      <c r="D79" s="96"/>
      <c r="E79" s="97"/>
    </row>
    <row r="80" spans="2:5" s="8" customFormat="1" ht="16.5" customHeight="1">
      <c r="B80" s="7" t="s">
        <v>34</v>
      </c>
      <c r="C80" s="85"/>
      <c r="D80" s="11" t="s">
        <v>27</v>
      </c>
      <c r="E80" s="86"/>
    </row>
    <row r="81" spans="2:5" s="8" customFormat="1" ht="16.5" customHeight="1">
      <c r="B81" s="95" t="s">
        <v>29</v>
      </c>
      <c r="C81" s="96"/>
      <c r="D81" s="96"/>
      <c r="E81" s="97"/>
    </row>
    <row r="82" spans="2:5" s="8" customFormat="1" ht="16.5" customHeight="1">
      <c r="B82" s="7" t="s">
        <v>8</v>
      </c>
      <c r="C82" s="3" t="s">
        <v>138</v>
      </c>
      <c r="D82" s="11" t="s">
        <v>30</v>
      </c>
      <c r="E82" s="2"/>
    </row>
    <row r="83" spans="2:5" s="8" customFormat="1" ht="16.5" customHeight="1">
      <c r="B83" s="7" t="s">
        <v>10</v>
      </c>
      <c r="C83" s="3"/>
      <c r="D83" s="11" t="s">
        <v>11</v>
      </c>
      <c r="E83" s="2"/>
    </row>
    <row r="84" spans="2:5" s="8" customFormat="1" ht="16.5" customHeight="1">
      <c r="B84" s="7" t="s">
        <v>31</v>
      </c>
      <c r="C84" s="3"/>
      <c r="D84" s="11" t="s">
        <v>32</v>
      </c>
      <c r="E84" s="2"/>
    </row>
    <row r="85" spans="2:5" s="8" customFormat="1" ht="16.5" customHeight="1">
      <c r="B85" s="7" t="s">
        <v>9</v>
      </c>
      <c r="C85" s="4"/>
      <c r="D85" s="11" t="s">
        <v>12</v>
      </c>
      <c r="E85" s="5"/>
    </row>
    <row r="86" spans="2:5" s="8" customFormat="1" ht="16.5" customHeight="1">
      <c r="B86" s="44" t="s">
        <v>59</v>
      </c>
      <c r="C86" s="45"/>
      <c r="D86" s="11" t="s">
        <v>58</v>
      </c>
      <c r="E86" s="46"/>
    </row>
    <row r="87" spans="2:5" s="8" customFormat="1" ht="16.5" customHeight="1" thickBot="1">
      <c r="B87" s="12" t="s">
        <v>13</v>
      </c>
      <c r="C87" s="98"/>
      <c r="D87" s="99"/>
      <c r="E87" s="100"/>
    </row>
    <row r="88" spans="2:5" s="8" customFormat="1" ht="16.5" customHeight="1" thickBot="1"/>
    <row r="89" spans="2:5" s="8" customFormat="1" ht="15.75" thickBot="1">
      <c r="B89" s="101" t="s">
        <v>83</v>
      </c>
      <c r="C89" s="102"/>
      <c r="D89" s="102"/>
      <c r="E89" s="103"/>
    </row>
    <row r="90" spans="2:5" s="8" customFormat="1" ht="27" customHeight="1">
      <c r="B90" s="6" t="s">
        <v>23</v>
      </c>
      <c r="C90" s="104" t="s">
        <v>149</v>
      </c>
      <c r="D90" s="104"/>
      <c r="E90" s="105"/>
    </row>
    <row r="91" spans="2:5" s="8" customFormat="1" ht="16.5" customHeight="1">
      <c r="B91" s="7" t="s">
        <v>24</v>
      </c>
      <c r="C91" s="93" t="s">
        <v>150</v>
      </c>
      <c r="D91" s="93"/>
      <c r="E91" s="94"/>
    </row>
    <row r="92" spans="2:5" s="8" customFormat="1" ht="16.5" customHeight="1">
      <c r="B92" s="7" t="s">
        <v>22</v>
      </c>
      <c r="C92" s="93">
        <v>20154598244</v>
      </c>
      <c r="D92" s="93"/>
      <c r="E92" s="94"/>
    </row>
    <row r="93" spans="2:5" s="8" customFormat="1" ht="16.5" customHeight="1">
      <c r="B93" s="7" t="s">
        <v>0</v>
      </c>
      <c r="C93" s="93" t="s">
        <v>151</v>
      </c>
      <c r="D93" s="93"/>
      <c r="E93" s="94"/>
    </row>
    <row r="94" spans="2:5" s="8" customFormat="1" ht="16.5" customHeight="1">
      <c r="B94" s="7" t="s">
        <v>1</v>
      </c>
      <c r="C94" s="112">
        <v>34153</v>
      </c>
      <c r="D94" s="93"/>
      <c r="E94" s="94"/>
    </row>
    <row r="95" spans="2:5" s="8" customFormat="1" ht="16.5" customHeight="1">
      <c r="B95" s="7" t="s">
        <v>26</v>
      </c>
      <c r="C95" s="93" t="s">
        <v>152</v>
      </c>
      <c r="D95" s="93"/>
      <c r="E95" s="94"/>
    </row>
    <row r="96" spans="2:5" s="8" customFormat="1" ht="16.5" customHeight="1">
      <c r="B96" s="7" t="s">
        <v>25</v>
      </c>
      <c r="C96" s="93" t="s">
        <v>153</v>
      </c>
      <c r="D96" s="93"/>
      <c r="E96" s="94"/>
    </row>
    <row r="97" spans="2:5" s="8" customFormat="1" ht="16.5" customHeight="1">
      <c r="B97" s="7" t="s">
        <v>21</v>
      </c>
      <c r="C97" s="110" t="s">
        <v>154</v>
      </c>
      <c r="D97" s="110"/>
      <c r="E97" s="111"/>
    </row>
    <row r="98" spans="2:5" s="8" customFormat="1" ht="16.5" customHeight="1">
      <c r="B98" s="10" t="s">
        <v>2</v>
      </c>
      <c r="C98" s="93" t="s">
        <v>155</v>
      </c>
      <c r="D98" s="93"/>
      <c r="E98" s="94"/>
    </row>
    <row r="99" spans="2:5" s="8" customFormat="1" ht="16.5" customHeight="1">
      <c r="B99" s="7" t="s">
        <v>18</v>
      </c>
      <c r="C99" s="93" t="s">
        <v>156</v>
      </c>
      <c r="D99" s="93"/>
      <c r="E99" s="94"/>
    </row>
    <row r="100" spans="2:5" s="8" customFormat="1" ht="16.5" customHeight="1">
      <c r="B100" s="7" t="s">
        <v>4</v>
      </c>
      <c r="C100" s="93" t="s">
        <v>120</v>
      </c>
      <c r="D100" s="93"/>
      <c r="E100" s="94"/>
    </row>
    <row r="101" spans="2:5" s="8" customFormat="1" ht="16.5" customHeight="1">
      <c r="B101" s="10" t="s">
        <v>5</v>
      </c>
      <c r="C101" s="93" t="s">
        <v>157</v>
      </c>
      <c r="D101" s="93"/>
      <c r="E101" s="94"/>
    </row>
    <row r="102" spans="2:5" s="8" customFormat="1" ht="16.5" customHeight="1">
      <c r="B102" s="10" t="s">
        <v>6</v>
      </c>
      <c r="C102" s="92" t="s">
        <v>158</v>
      </c>
      <c r="D102" s="93"/>
      <c r="E102" s="94"/>
    </row>
    <row r="103" spans="2:5" s="8" customFormat="1" ht="16.5" customHeight="1">
      <c r="B103" s="7" t="s">
        <v>39</v>
      </c>
      <c r="C103" s="93" t="s">
        <v>157</v>
      </c>
      <c r="D103" s="93"/>
      <c r="E103" s="94"/>
    </row>
    <row r="104" spans="2:5" s="8" customFormat="1" ht="16.5" customHeight="1">
      <c r="B104" s="7" t="s">
        <v>7</v>
      </c>
      <c r="C104" s="92" t="s">
        <v>159</v>
      </c>
      <c r="D104" s="93"/>
      <c r="E104" s="94"/>
    </row>
    <row r="105" spans="2:5" s="8" customFormat="1" ht="62.25" customHeight="1">
      <c r="B105" s="7" t="s">
        <v>43</v>
      </c>
      <c r="C105" s="89" t="s">
        <v>160</v>
      </c>
      <c r="D105" s="90"/>
      <c r="E105" s="91"/>
    </row>
    <row r="106" spans="2:5" s="8" customFormat="1" ht="66" customHeight="1">
      <c r="B106" s="7" t="s">
        <v>99</v>
      </c>
      <c r="C106" s="106" t="s">
        <v>161</v>
      </c>
      <c r="D106" s="107"/>
      <c r="E106" s="108"/>
    </row>
    <row r="107" spans="2:5" s="8" customFormat="1" ht="16.5" customHeight="1">
      <c r="B107" s="95" t="s">
        <v>28</v>
      </c>
      <c r="C107" s="96"/>
      <c r="D107" s="96"/>
      <c r="E107" s="97"/>
    </row>
    <row r="108" spans="2:5" s="8" customFormat="1" ht="16.5" customHeight="1">
      <c r="B108" s="7" t="s">
        <v>34</v>
      </c>
      <c r="C108" s="1"/>
      <c r="D108" s="11" t="s">
        <v>27</v>
      </c>
      <c r="E108" s="2" t="s">
        <v>138</v>
      </c>
    </row>
    <row r="109" spans="2:5" s="8" customFormat="1" ht="16.5" customHeight="1">
      <c r="B109" s="95" t="s">
        <v>29</v>
      </c>
      <c r="C109" s="96"/>
      <c r="D109" s="96"/>
      <c r="E109" s="97"/>
    </row>
    <row r="110" spans="2:5" s="8" customFormat="1" ht="16.5" customHeight="1">
      <c r="B110" s="7" t="s">
        <v>8</v>
      </c>
      <c r="C110" s="3"/>
      <c r="D110" s="11" t="s">
        <v>30</v>
      </c>
      <c r="E110" s="2"/>
    </row>
    <row r="111" spans="2:5" s="8" customFormat="1" ht="16.5" customHeight="1">
      <c r="B111" s="7" t="s">
        <v>10</v>
      </c>
      <c r="C111" s="3" t="s">
        <v>138</v>
      </c>
      <c r="D111" s="11" t="s">
        <v>11</v>
      </c>
      <c r="E111" s="2"/>
    </row>
    <row r="112" spans="2:5" s="8" customFormat="1" ht="16.5" customHeight="1">
      <c r="B112" s="7" t="s">
        <v>31</v>
      </c>
      <c r="C112" s="3"/>
      <c r="D112" s="11" t="s">
        <v>32</v>
      </c>
      <c r="E112" s="2"/>
    </row>
    <row r="113" spans="2:5" s="8" customFormat="1" ht="16.5" customHeight="1">
      <c r="B113" s="7" t="s">
        <v>9</v>
      </c>
      <c r="C113" s="4"/>
      <c r="D113" s="11" t="s">
        <v>12</v>
      </c>
      <c r="E113" s="5"/>
    </row>
    <row r="114" spans="2:5" s="8" customFormat="1" ht="16.5" customHeight="1">
      <c r="B114" s="44" t="s">
        <v>59</v>
      </c>
      <c r="C114" s="45"/>
      <c r="D114" s="11" t="s">
        <v>58</v>
      </c>
      <c r="E114" s="46"/>
    </row>
    <row r="115" spans="2:5" s="8" customFormat="1" ht="16.5" customHeight="1" thickBot="1">
      <c r="B115" s="12" t="s">
        <v>13</v>
      </c>
      <c r="C115" s="98"/>
      <c r="D115" s="99"/>
      <c r="E115" s="100"/>
    </row>
    <row r="116" spans="2:5" s="8" customFormat="1" ht="6" customHeight="1" thickBot="1"/>
    <row r="117" spans="2:5" s="8" customFormat="1" ht="15.75" thickBot="1">
      <c r="B117" s="101" t="s">
        <v>84</v>
      </c>
      <c r="C117" s="102"/>
      <c r="D117" s="102"/>
      <c r="E117" s="103"/>
    </row>
    <row r="118" spans="2:5" s="8" customFormat="1" ht="27" customHeight="1">
      <c r="B118" s="6" t="s">
        <v>23</v>
      </c>
      <c r="C118" s="104"/>
      <c r="D118" s="104"/>
      <c r="E118" s="105"/>
    </row>
    <row r="119" spans="2:5" s="8" customFormat="1" ht="16.5" customHeight="1">
      <c r="B119" s="7" t="s">
        <v>24</v>
      </c>
      <c r="C119" s="93"/>
      <c r="D119" s="93"/>
      <c r="E119" s="94"/>
    </row>
    <row r="120" spans="2:5" s="8" customFormat="1" ht="16.5" customHeight="1">
      <c r="B120" s="7" t="s">
        <v>22</v>
      </c>
      <c r="C120" s="93"/>
      <c r="D120" s="93"/>
      <c r="E120" s="94"/>
    </row>
    <row r="121" spans="2:5" s="8" customFormat="1" ht="16.5" customHeight="1">
      <c r="B121" s="7" t="s">
        <v>0</v>
      </c>
      <c r="C121" s="93"/>
      <c r="D121" s="93"/>
      <c r="E121" s="94"/>
    </row>
    <row r="122" spans="2:5" s="8" customFormat="1" ht="16.5" customHeight="1">
      <c r="B122" s="7" t="s">
        <v>1</v>
      </c>
      <c r="C122" s="93"/>
      <c r="D122" s="93"/>
      <c r="E122" s="94"/>
    </row>
    <row r="123" spans="2:5" s="8" customFormat="1" ht="16.5" customHeight="1">
      <c r="B123" s="7" t="s">
        <v>26</v>
      </c>
      <c r="C123" s="93"/>
      <c r="D123" s="93"/>
      <c r="E123" s="94"/>
    </row>
    <row r="124" spans="2:5" s="8" customFormat="1" ht="16.5" customHeight="1">
      <c r="B124" s="7" t="s">
        <v>25</v>
      </c>
      <c r="C124" s="93"/>
      <c r="D124" s="93"/>
      <c r="E124" s="94"/>
    </row>
    <row r="125" spans="2:5" s="8" customFormat="1" ht="16.5" customHeight="1">
      <c r="B125" s="7" t="s">
        <v>21</v>
      </c>
      <c r="C125" s="93"/>
      <c r="D125" s="93"/>
      <c r="E125" s="94"/>
    </row>
    <row r="126" spans="2:5" s="8" customFormat="1" ht="16.5" customHeight="1">
      <c r="B126" s="10" t="s">
        <v>2</v>
      </c>
      <c r="C126" s="93"/>
      <c r="D126" s="93"/>
      <c r="E126" s="94"/>
    </row>
    <row r="127" spans="2:5" s="8" customFormat="1" ht="16.5" customHeight="1">
      <c r="B127" s="7" t="s">
        <v>18</v>
      </c>
      <c r="C127" s="93"/>
      <c r="D127" s="93"/>
      <c r="E127" s="94"/>
    </row>
    <row r="128" spans="2:5" s="8" customFormat="1" ht="16.5" customHeight="1">
      <c r="B128" s="7" t="s">
        <v>4</v>
      </c>
      <c r="C128" s="93"/>
      <c r="D128" s="93"/>
      <c r="E128" s="94"/>
    </row>
    <row r="129" spans="2:5" s="8" customFormat="1" ht="16.5" customHeight="1">
      <c r="B129" s="10" t="s">
        <v>5</v>
      </c>
      <c r="C129" s="93"/>
      <c r="D129" s="93"/>
      <c r="E129" s="94"/>
    </row>
    <row r="130" spans="2:5" s="8" customFormat="1" ht="16.5" customHeight="1">
      <c r="B130" s="10" t="s">
        <v>6</v>
      </c>
      <c r="C130" s="93"/>
      <c r="D130" s="93"/>
      <c r="E130" s="94"/>
    </row>
    <row r="131" spans="2:5" s="8" customFormat="1" ht="16.5" customHeight="1">
      <c r="B131" s="7" t="s">
        <v>39</v>
      </c>
      <c r="C131" s="93"/>
      <c r="D131" s="93"/>
      <c r="E131" s="94"/>
    </row>
    <row r="132" spans="2:5" s="8" customFormat="1" ht="16.5" customHeight="1">
      <c r="B132" s="7" t="s">
        <v>7</v>
      </c>
      <c r="C132" s="93"/>
      <c r="D132" s="93"/>
      <c r="E132" s="94"/>
    </row>
    <row r="133" spans="2:5" s="8" customFormat="1" ht="62.25" customHeight="1">
      <c r="B133" s="7" t="s">
        <v>42</v>
      </c>
      <c r="C133" s="89"/>
      <c r="D133" s="90"/>
      <c r="E133" s="91"/>
    </row>
    <row r="134" spans="2:5" s="8" customFormat="1" ht="65.25" customHeight="1">
      <c r="B134" s="7" t="s">
        <v>99</v>
      </c>
      <c r="C134" s="106"/>
      <c r="D134" s="107"/>
      <c r="E134" s="108"/>
    </row>
    <row r="135" spans="2:5" s="8" customFormat="1" ht="16.5" customHeight="1">
      <c r="B135" s="95" t="s">
        <v>28</v>
      </c>
      <c r="C135" s="96"/>
      <c r="D135" s="96"/>
      <c r="E135" s="97"/>
    </row>
    <row r="136" spans="2:5" s="8" customFormat="1" ht="16.5" customHeight="1">
      <c r="B136" s="7" t="s">
        <v>34</v>
      </c>
      <c r="C136" s="1"/>
      <c r="D136" s="11" t="s">
        <v>27</v>
      </c>
      <c r="E136" s="2"/>
    </row>
    <row r="137" spans="2:5" s="8" customFormat="1" ht="16.5" customHeight="1">
      <c r="B137" s="95" t="s">
        <v>29</v>
      </c>
      <c r="C137" s="96"/>
      <c r="D137" s="96"/>
      <c r="E137" s="97"/>
    </row>
    <row r="138" spans="2:5" s="8" customFormat="1" ht="16.5" customHeight="1">
      <c r="B138" s="7" t="s">
        <v>8</v>
      </c>
      <c r="C138" s="3"/>
      <c r="D138" s="11" t="s">
        <v>30</v>
      </c>
      <c r="E138" s="2"/>
    </row>
    <row r="139" spans="2:5" s="8" customFormat="1" ht="16.5" customHeight="1">
      <c r="B139" s="7" t="s">
        <v>10</v>
      </c>
      <c r="C139" s="3"/>
      <c r="D139" s="11" t="s">
        <v>11</v>
      </c>
      <c r="E139" s="2"/>
    </row>
    <row r="140" spans="2:5" s="8" customFormat="1" ht="16.5" customHeight="1">
      <c r="B140" s="7" t="s">
        <v>31</v>
      </c>
      <c r="C140" s="3"/>
      <c r="D140" s="11" t="s">
        <v>32</v>
      </c>
      <c r="E140" s="2"/>
    </row>
    <row r="141" spans="2:5" s="8" customFormat="1" ht="16.5" customHeight="1">
      <c r="B141" s="7" t="s">
        <v>9</v>
      </c>
      <c r="C141" s="4"/>
      <c r="D141" s="11" t="s">
        <v>12</v>
      </c>
      <c r="E141" s="5"/>
    </row>
    <row r="142" spans="2:5" s="8" customFormat="1" ht="16.5" customHeight="1">
      <c r="B142" s="44" t="s">
        <v>59</v>
      </c>
      <c r="C142" s="45"/>
      <c r="D142" s="11" t="s">
        <v>58</v>
      </c>
      <c r="E142" s="46"/>
    </row>
    <row r="143" spans="2:5" s="8" customFormat="1" ht="16.5" customHeight="1" thickBot="1">
      <c r="B143" s="12" t="s">
        <v>13</v>
      </c>
      <c r="C143" s="98"/>
      <c r="D143" s="99"/>
      <c r="E143" s="100"/>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10;" sqref="C15:F16">
      <formula1>200</formula1>
    </dataValidation>
    <dataValidation type="textLength" operator="lessThanOrEqual" allowBlank="1" showInputMessage="1" showErrorMessage="1" error="El número de caracteres introducidos es mayor que 60&#10;"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 ref="C74" r:id="rId4"/>
    <hyperlink ref="C76" r:id="rId5"/>
    <hyperlink ref="C102" r:id="rId6"/>
    <hyperlink ref="C104" r:id="rId7"/>
  </hyperlinks>
  <pageMargins left="0.70866141732283472" right="0.70866141732283472" top="0.74803149606299213" bottom="0.74803149606299213" header="0.31496062992125984" footer="0.31496062992125984"/>
  <pageSetup paperSize="9" scale="83" fitToHeight="0" orientation="portrait" r:id="rId8"/>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sheetPr>
    <pageSetUpPr fitToPage="1"/>
  </sheetPr>
  <dimension ref="A1:FE133"/>
  <sheetViews>
    <sheetView tabSelected="1" topLeftCell="A41" zoomScaleSheetLayoutView="100" workbookViewId="0">
      <selection activeCell="B46" sqref="B46:E47"/>
    </sheetView>
  </sheetViews>
  <sheetFormatPr baseColWidth="10" defaultColWidth="9.140625" defaultRowHeight="1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row r="2" spans="2:7" s="8" customFormat="1" ht="45" customHeight="1" thickBot="1">
      <c r="B2" s="19" t="s">
        <v>46</v>
      </c>
      <c r="C2" s="129" t="s">
        <v>100</v>
      </c>
      <c r="D2" s="129"/>
      <c r="E2" s="129"/>
    </row>
    <row r="3" spans="2:7" s="8" customFormat="1" ht="20.25" customHeight="1">
      <c r="B3" s="126" t="s">
        <v>60</v>
      </c>
      <c r="C3" s="127"/>
      <c r="D3" s="127" t="s">
        <v>61</v>
      </c>
      <c r="E3" s="128"/>
    </row>
    <row r="4" spans="2:7" s="8" customFormat="1" ht="19.5" customHeight="1" thickBot="1">
      <c r="B4" s="148" t="str">
        <f>'DATOS GENERALES'!C35</f>
        <v>APROFU</v>
      </c>
      <c r="C4" s="146"/>
      <c r="D4" s="146" t="str">
        <f>'DATOS GENERALES'!C7</f>
        <v>GENERACIÓN ELÉCTICA CON RESIDUOS DE BIOMASA EN LA AMAZONÍA</v>
      </c>
      <c r="E4" s="147"/>
    </row>
    <row r="5" spans="2:7" s="8" customFormat="1" ht="16.5" customHeight="1" thickBot="1">
      <c r="B5" s="15"/>
    </row>
    <row r="6" spans="2:7" s="8" customFormat="1" ht="15" customHeight="1">
      <c r="B6" s="136" t="s">
        <v>88</v>
      </c>
      <c r="C6" s="137"/>
      <c r="D6" s="137"/>
      <c r="E6" s="138"/>
    </row>
    <row r="7" spans="2:7" s="8" customFormat="1" ht="209.25" customHeight="1" thickBot="1">
      <c r="B7" s="143" t="s">
        <v>162</v>
      </c>
      <c r="C7" s="144"/>
      <c r="D7" s="144"/>
      <c r="E7" s="145"/>
    </row>
    <row r="8" spans="2:7" s="8" customFormat="1" ht="12" customHeight="1" thickBot="1"/>
    <row r="9" spans="2:7" s="8" customFormat="1">
      <c r="B9" s="136" t="s">
        <v>89</v>
      </c>
      <c r="C9" s="137"/>
      <c r="D9" s="137"/>
      <c r="E9" s="138"/>
    </row>
    <row r="10" spans="2:7" s="8" customFormat="1" ht="171" customHeight="1" thickBot="1">
      <c r="B10" s="139" t="s">
        <v>163</v>
      </c>
      <c r="C10" s="134"/>
      <c r="D10" s="134"/>
      <c r="E10" s="135"/>
    </row>
    <row r="11" spans="2:7" s="8" customFormat="1" ht="15.75" customHeight="1" thickBot="1"/>
    <row r="12" spans="2:7" s="8" customFormat="1">
      <c r="B12" s="140" t="s">
        <v>90</v>
      </c>
      <c r="C12" s="141"/>
      <c r="D12" s="141"/>
      <c r="E12" s="142"/>
    </row>
    <row r="13" spans="2:7" s="8" customFormat="1" ht="166.5" customHeight="1" thickBot="1">
      <c r="B13" s="139" t="s">
        <v>169</v>
      </c>
      <c r="C13" s="134"/>
      <c r="D13" s="134"/>
      <c r="E13" s="135"/>
    </row>
    <row r="14" spans="2:7" ht="15" customHeight="1" thickBot="1">
      <c r="B14" s="8"/>
      <c r="C14" s="8"/>
    </row>
    <row r="15" spans="2:7" s="8" customFormat="1" ht="36" customHeight="1">
      <c r="B15" s="140" t="s">
        <v>62</v>
      </c>
      <c r="C15" s="141"/>
      <c r="D15" s="141"/>
      <c r="E15" s="142"/>
      <c r="G15" s="47" t="s">
        <v>64</v>
      </c>
    </row>
    <row r="16" spans="2:7" s="8" customFormat="1" ht="164.25" customHeight="1" thickBot="1">
      <c r="B16" s="139" t="s">
        <v>164</v>
      </c>
      <c r="C16" s="134"/>
      <c r="D16" s="134"/>
      <c r="E16" s="135"/>
      <c r="G16" s="88" t="s">
        <v>165</v>
      </c>
    </row>
    <row r="17" spans="1:7" s="8" customFormat="1" ht="15.75" customHeight="1" thickBot="1"/>
    <row r="18" spans="1:7" s="8" customFormat="1" ht="33" customHeight="1">
      <c r="B18" s="136" t="s">
        <v>63</v>
      </c>
      <c r="C18" s="137"/>
      <c r="D18" s="137"/>
      <c r="E18" s="138"/>
    </row>
    <row r="19" spans="1:7" s="8" customFormat="1" ht="322.5" customHeight="1" thickBot="1">
      <c r="B19" s="139" t="s">
        <v>166</v>
      </c>
      <c r="C19" s="134"/>
      <c r="D19" s="134"/>
      <c r="E19" s="135"/>
    </row>
    <row r="20" spans="1:7" s="8" customFormat="1" ht="17.25" customHeight="1" thickBot="1"/>
    <row r="21" spans="1:7" s="8" customFormat="1" ht="15" customHeight="1">
      <c r="B21" s="140" t="s">
        <v>65</v>
      </c>
      <c r="C21" s="141"/>
      <c r="D21" s="141"/>
      <c r="E21" s="142"/>
    </row>
    <row r="22" spans="1:7" s="8" customFormat="1" ht="338.25" customHeight="1" thickBot="1">
      <c r="B22" s="139" t="s">
        <v>170</v>
      </c>
      <c r="C22" s="134"/>
      <c r="D22" s="134"/>
      <c r="E22" s="135"/>
    </row>
    <row r="23" spans="1:7" ht="15" customHeight="1" thickBot="1">
      <c r="B23" s="8"/>
      <c r="C23" s="8"/>
    </row>
    <row r="24" spans="1:7" s="8" customFormat="1" ht="15" customHeight="1">
      <c r="B24" s="140" t="s">
        <v>66</v>
      </c>
      <c r="C24" s="141"/>
      <c r="D24" s="141"/>
      <c r="E24" s="142"/>
    </row>
    <row r="25" spans="1:7" s="8" customFormat="1" ht="180" customHeight="1" thickBot="1">
      <c r="A25" s="8" t="s">
        <v>37</v>
      </c>
      <c r="B25" s="143" t="s">
        <v>167</v>
      </c>
      <c r="C25" s="144"/>
      <c r="D25" s="144"/>
      <c r="E25" s="145"/>
    </row>
    <row r="26" spans="1:7" s="8" customFormat="1" ht="14.25" customHeight="1" thickBot="1"/>
    <row r="27" spans="1:7" s="8" customFormat="1" ht="15" customHeight="1">
      <c r="B27" s="140" t="s">
        <v>67</v>
      </c>
      <c r="C27" s="141"/>
      <c r="D27" s="141"/>
      <c r="E27" s="142"/>
    </row>
    <row r="28" spans="1:7" s="8" customFormat="1" ht="184.5" customHeight="1" thickBot="1">
      <c r="B28" s="143" t="s">
        <v>168</v>
      </c>
      <c r="C28" s="144"/>
      <c r="D28" s="144"/>
      <c r="E28" s="145"/>
    </row>
    <row r="29" spans="1:7" s="8" customFormat="1" ht="12" customHeight="1" thickBot="1"/>
    <row r="30" spans="1:7" s="8" customFormat="1" ht="33" customHeight="1">
      <c r="B30" s="140" t="s">
        <v>91</v>
      </c>
      <c r="C30" s="141"/>
      <c r="D30" s="141"/>
      <c r="E30" s="142"/>
      <c r="G30" s="47" t="s">
        <v>104</v>
      </c>
    </row>
    <row r="31" spans="1:7" s="8" customFormat="1" ht="221.25" customHeight="1" thickBot="1">
      <c r="B31" s="143" t="s">
        <v>173</v>
      </c>
      <c r="C31" s="144"/>
      <c r="D31" s="144"/>
      <c r="E31" s="145"/>
      <c r="G31" s="88" t="s">
        <v>172</v>
      </c>
    </row>
    <row r="32" spans="1:7" s="8" customFormat="1" ht="15" customHeight="1" thickBot="1"/>
    <row r="33" spans="1:7" s="8" customFormat="1" ht="30">
      <c r="A33" s="8">
        <v>10</v>
      </c>
      <c r="B33" s="136" t="s">
        <v>69</v>
      </c>
      <c r="C33" s="137"/>
      <c r="D33" s="137"/>
      <c r="E33" s="138"/>
      <c r="G33" s="47" t="s">
        <v>68</v>
      </c>
    </row>
    <row r="34" spans="1:7" s="8" customFormat="1" ht="357" customHeight="1" thickBot="1">
      <c r="B34" s="139" t="s">
        <v>174</v>
      </c>
      <c r="C34" s="134"/>
      <c r="D34" s="134"/>
      <c r="E34" s="135"/>
      <c r="G34" s="88" t="s">
        <v>171</v>
      </c>
    </row>
    <row r="35" spans="1:7" s="8" customFormat="1" ht="12.75" customHeight="1" thickBot="1"/>
    <row r="36" spans="1:7" s="8" customFormat="1">
      <c r="B36" s="136" t="s">
        <v>106</v>
      </c>
      <c r="C36" s="137"/>
      <c r="D36" s="137"/>
      <c r="E36" s="138"/>
    </row>
    <row r="37" spans="1:7" s="8" customFormat="1" ht="297" customHeight="1" thickBot="1">
      <c r="B37" s="139" t="s">
        <v>175</v>
      </c>
      <c r="C37" s="134"/>
      <c r="D37" s="134"/>
      <c r="E37" s="135"/>
    </row>
    <row r="38" spans="1:7" s="8" customFormat="1" ht="15.75" customHeight="1" thickBot="1"/>
    <row r="39" spans="1:7" s="8" customFormat="1">
      <c r="B39" s="140" t="s">
        <v>107</v>
      </c>
      <c r="C39" s="141"/>
      <c r="D39" s="141"/>
      <c r="E39" s="142"/>
    </row>
    <row r="40" spans="1:7" s="8" customFormat="1" ht="296.25" customHeight="1" thickBot="1">
      <c r="B40" s="139" t="s">
        <v>176</v>
      </c>
      <c r="C40" s="134"/>
      <c r="D40" s="134"/>
      <c r="E40" s="135"/>
    </row>
    <row r="41" spans="1:7" s="8" customFormat="1" ht="16.5" customHeight="1" thickBot="1"/>
    <row r="42" spans="1:7" s="8" customFormat="1">
      <c r="B42" s="140" t="s">
        <v>105</v>
      </c>
      <c r="C42" s="141"/>
      <c r="D42" s="141"/>
      <c r="E42" s="142"/>
    </row>
    <row r="43" spans="1:7" s="8" customFormat="1" ht="327.75" customHeight="1" thickBot="1">
      <c r="B43" s="139" t="s">
        <v>177</v>
      </c>
      <c r="C43" s="134"/>
      <c r="D43" s="134"/>
      <c r="E43" s="135"/>
    </row>
    <row r="44" spans="1:7" s="8" customFormat="1" ht="13.5" customHeight="1" thickBot="1"/>
    <row r="45" spans="1:7" s="8" customFormat="1" ht="15" customHeight="1">
      <c r="B45" s="136" t="s">
        <v>70</v>
      </c>
      <c r="C45" s="137"/>
      <c r="D45" s="137"/>
      <c r="E45" s="138"/>
    </row>
    <row r="46" spans="1:7" s="8" customFormat="1" ht="291.75" customHeight="1">
      <c r="B46" s="130"/>
      <c r="C46" s="131"/>
      <c r="D46" s="131"/>
      <c r="E46" s="132"/>
    </row>
    <row r="47" spans="1:7" s="8" customFormat="1" ht="291.75" customHeight="1" thickBot="1">
      <c r="B47" s="133"/>
      <c r="C47" s="134"/>
      <c r="D47" s="134"/>
      <c r="E47" s="135"/>
    </row>
    <row r="48" spans="1:7" s="8" customFormat="1" ht="12" customHeight="1" thickBot="1"/>
    <row r="49" spans="2:5" s="8" customFormat="1">
      <c r="B49" s="136" t="s">
        <v>71</v>
      </c>
      <c r="C49" s="137"/>
      <c r="D49" s="137"/>
      <c r="E49" s="138"/>
    </row>
    <row r="50" spans="2:5" s="8" customFormat="1">
      <c r="B50" s="60" t="s">
        <v>35</v>
      </c>
      <c r="C50" s="82" t="s">
        <v>36</v>
      </c>
      <c r="D50" s="82" t="s">
        <v>72</v>
      </c>
      <c r="E50" s="83" t="s">
        <v>38</v>
      </c>
    </row>
    <row r="51" spans="2:5" s="8" customFormat="1" ht="46.5" customHeight="1">
      <c r="B51" s="61"/>
      <c r="C51" s="62"/>
      <c r="D51" s="62"/>
      <c r="E51" s="63"/>
    </row>
    <row r="52" spans="2:5" s="8" customFormat="1" ht="46.5" customHeight="1">
      <c r="B52" s="61"/>
      <c r="C52" s="62"/>
      <c r="D52" s="62"/>
      <c r="E52" s="63"/>
    </row>
    <row r="53" spans="2:5" s="8" customFormat="1" ht="46.5" customHeight="1">
      <c r="B53" s="61"/>
      <c r="C53" s="62"/>
      <c r="D53" s="62"/>
      <c r="E53" s="63"/>
    </row>
    <row r="54" spans="2:5" s="8" customFormat="1" ht="46.5" customHeight="1">
      <c r="B54" s="61"/>
      <c r="C54" s="62"/>
      <c r="D54" s="62"/>
      <c r="E54" s="63"/>
    </row>
    <row r="55" spans="2:5" s="8" customFormat="1" ht="46.5" customHeight="1">
      <c r="B55" s="61"/>
      <c r="C55" s="62"/>
      <c r="D55" s="62"/>
      <c r="E55" s="63"/>
    </row>
    <row r="56" spans="2:5" s="8" customFormat="1" ht="46.5" customHeight="1">
      <c r="B56" s="61"/>
      <c r="C56" s="62"/>
      <c r="D56" s="62"/>
      <c r="E56" s="63"/>
    </row>
    <row r="57" spans="2:5" s="8" customFormat="1" ht="46.5" customHeight="1">
      <c r="B57" s="61"/>
      <c r="C57" s="62"/>
      <c r="D57" s="62"/>
      <c r="E57" s="63"/>
    </row>
    <row r="58" spans="2:5" s="8" customFormat="1" ht="46.5" customHeight="1">
      <c r="B58" s="61"/>
      <c r="C58" s="62"/>
      <c r="D58" s="62"/>
      <c r="E58" s="63"/>
    </row>
    <row r="59" spans="2:5" s="8" customFormat="1" ht="46.5" customHeight="1">
      <c r="B59" s="61"/>
      <c r="C59" s="62"/>
      <c r="D59" s="62"/>
      <c r="E59" s="63"/>
    </row>
    <row r="60" spans="2:5" s="8" customFormat="1" ht="46.5" customHeight="1" thickBot="1">
      <c r="B60" s="64"/>
      <c r="C60" s="65"/>
      <c r="D60" s="65"/>
      <c r="E60" s="66"/>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sheetPr>
    <pageSetUpPr fitToPage="1"/>
  </sheetPr>
  <dimension ref="A1:DZ686"/>
  <sheetViews>
    <sheetView zoomScaleSheetLayoutView="100" workbookViewId="0">
      <selection activeCell="D7" sqref="D7"/>
    </sheetView>
  </sheetViews>
  <sheetFormatPr baseColWidth="10" defaultColWidth="11.42578125" defaultRowHeight="1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c r="B1" s="17" t="s">
        <v>51</v>
      </c>
      <c r="C1" s="17"/>
    </row>
    <row r="2" spans="2:13" s="8" customFormat="1" ht="98.25" customHeight="1">
      <c r="B2" s="109" t="s">
        <v>101</v>
      </c>
      <c r="C2" s="109"/>
      <c r="D2" s="109"/>
      <c r="E2" s="109"/>
      <c r="F2" s="109"/>
      <c r="G2" s="109"/>
      <c r="H2" s="109"/>
      <c r="I2" s="109"/>
      <c r="J2" s="109"/>
      <c r="K2" s="109"/>
    </row>
    <row r="3" spans="2:13" s="8" customFormat="1" ht="15.75" thickBot="1"/>
    <row r="4" spans="2:13" ht="60" customHeight="1">
      <c r="B4" s="151" t="s">
        <v>53</v>
      </c>
      <c r="C4" s="151" t="s">
        <v>74</v>
      </c>
      <c r="D4" s="155" t="s">
        <v>93</v>
      </c>
      <c r="E4" s="157" t="s">
        <v>94</v>
      </c>
      <c r="F4" s="159" t="s">
        <v>95</v>
      </c>
      <c r="G4" s="160"/>
      <c r="H4" s="149" t="s">
        <v>96</v>
      </c>
      <c r="I4" s="150"/>
      <c r="J4" s="161" t="s">
        <v>98</v>
      </c>
      <c r="K4" s="162"/>
      <c r="L4" s="8"/>
      <c r="M4" s="21" t="s">
        <v>47</v>
      </c>
    </row>
    <row r="5" spans="2:13" ht="30.75" thickBot="1">
      <c r="B5" s="152"/>
      <c r="C5" s="152"/>
      <c r="D5" s="156"/>
      <c r="E5" s="158"/>
      <c r="F5" s="49" t="s">
        <v>48</v>
      </c>
      <c r="G5" s="50" t="s">
        <v>49</v>
      </c>
      <c r="H5" s="50" t="s">
        <v>48</v>
      </c>
      <c r="I5" s="51" t="s">
        <v>49</v>
      </c>
      <c r="J5" s="34" t="s">
        <v>48</v>
      </c>
      <c r="K5" s="35" t="s">
        <v>49</v>
      </c>
      <c r="L5" s="8"/>
      <c r="M5" s="22"/>
    </row>
    <row r="6" spans="2:13" ht="21" customHeight="1">
      <c r="B6" s="77"/>
      <c r="C6" s="77"/>
      <c r="D6" s="28">
        <f>E6+J6+K6</f>
        <v>0</v>
      </c>
      <c r="E6" s="40"/>
      <c r="F6" s="32"/>
      <c r="G6" s="24"/>
      <c r="H6" s="24"/>
      <c r="I6" s="25"/>
      <c r="J6" s="67">
        <f>F6+H6</f>
        <v>0</v>
      </c>
      <c r="K6" s="68">
        <f>G6+I6</f>
        <v>0</v>
      </c>
      <c r="L6" s="8"/>
      <c r="M6" s="23" t="str">
        <f>IF(D6=(E6+F6+G6+H6+I6),"OK","ERROR")</f>
        <v>OK</v>
      </c>
    </row>
    <row r="7" spans="2:13">
      <c r="B7" s="78"/>
      <c r="C7" s="77"/>
      <c r="D7" s="29">
        <f>E7+J7+K7</f>
        <v>0</v>
      </c>
      <c r="E7" s="41"/>
      <c r="F7" s="33"/>
      <c r="G7" s="26"/>
      <c r="H7" s="26"/>
      <c r="I7" s="27"/>
      <c r="J7" s="69">
        <f>F7+H7</f>
        <v>0</v>
      </c>
      <c r="K7" s="70">
        <f>G7+I7</f>
        <v>0</v>
      </c>
      <c r="L7" s="8"/>
      <c r="M7" s="23" t="str">
        <f>IF(D7=(E7+F7+G7+H7+I7),"OK","ERROR")</f>
        <v>OK</v>
      </c>
    </row>
    <row r="8" spans="2:13">
      <c r="B8" s="79"/>
      <c r="C8" s="77"/>
      <c r="D8" s="29">
        <f t="shared" ref="D8:D19" si="0">E8+J8+K8</f>
        <v>0</v>
      </c>
      <c r="E8" s="41"/>
      <c r="F8" s="33"/>
      <c r="G8" s="26"/>
      <c r="H8" s="26"/>
      <c r="I8" s="27"/>
      <c r="J8" s="69">
        <f t="shared" ref="J8:J19" si="1">F8+H8</f>
        <v>0</v>
      </c>
      <c r="K8" s="70">
        <f t="shared" ref="K8:K19" si="2">G8+I8</f>
        <v>0</v>
      </c>
      <c r="L8" s="8"/>
      <c r="M8" s="23" t="str">
        <f t="shared" ref="M8:M20" si="3">IF(D8=(E8+F8+G8+H8+I8),"OK","ERROR")</f>
        <v>OK</v>
      </c>
    </row>
    <row r="9" spans="2:13">
      <c r="B9" s="78"/>
      <c r="C9" s="77"/>
      <c r="D9" s="29">
        <f t="shared" si="0"/>
        <v>0</v>
      </c>
      <c r="E9" s="41"/>
      <c r="F9" s="33"/>
      <c r="G9" s="26"/>
      <c r="H9" s="26"/>
      <c r="I9" s="27"/>
      <c r="J9" s="69">
        <f t="shared" si="1"/>
        <v>0</v>
      </c>
      <c r="K9" s="70">
        <f t="shared" si="2"/>
        <v>0</v>
      </c>
      <c r="L9" s="8"/>
      <c r="M9" s="23" t="str">
        <f t="shared" si="3"/>
        <v>OK</v>
      </c>
    </row>
    <row r="10" spans="2:13">
      <c r="B10" s="78"/>
      <c r="C10" s="77"/>
      <c r="D10" s="29">
        <f t="shared" si="0"/>
        <v>0</v>
      </c>
      <c r="E10" s="41"/>
      <c r="F10" s="33"/>
      <c r="G10" s="26"/>
      <c r="H10" s="26"/>
      <c r="I10" s="27"/>
      <c r="J10" s="69">
        <f t="shared" si="1"/>
        <v>0</v>
      </c>
      <c r="K10" s="70">
        <f t="shared" si="2"/>
        <v>0</v>
      </c>
      <c r="L10" s="8"/>
      <c r="M10" s="23" t="str">
        <f t="shared" si="3"/>
        <v>OK</v>
      </c>
    </row>
    <row r="11" spans="2:13">
      <c r="B11" s="78"/>
      <c r="C11" s="77"/>
      <c r="D11" s="29">
        <f t="shared" si="0"/>
        <v>0</v>
      </c>
      <c r="E11" s="41"/>
      <c r="F11" s="33"/>
      <c r="G11" s="26"/>
      <c r="H11" s="26"/>
      <c r="I11" s="27"/>
      <c r="J11" s="69">
        <f t="shared" si="1"/>
        <v>0</v>
      </c>
      <c r="K11" s="70">
        <f t="shared" si="2"/>
        <v>0</v>
      </c>
      <c r="L11" s="8"/>
      <c r="M11" s="23" t="str">
        <f t="shared" si="3"/>
        <v>OK</v>
      </c>
    </row>
    <row r="12" spans="2:13">
      <c r="B12" s="78"/>
      <c r="C12" s="77"/>
      <c r="D12" s="29">
        <f t="shared" si="0"/>
        <v>0</v>
      </c>
      <c r="E12" s="41"/>
      <c r="F12" s="33"/>
      <c r="G12" s="26"/>
      <c r="H12" s="26"/>
      <c r="I12" s="27"/>
      <c r="J12" s="69">
        <f t="shared" si="1"/>
        <v>0</v>
      </c>
      <c r="K12" s="70">
        <f t="shared" si="2"/>
        <v>0</v>
      </c>
      <c r="L12" s="8"/>
      <c r="M12" s="23" t="str">
        <f t="shared" si="3"/>
        <v>OK</v>
      </c>
    </row>
    <row r="13" spans="2:13">
      <c r="B13" s="78"/>
      <c r="C13" s="77"/>
      <c r="D13" s="29">
        <f t="shared" si="0"/>
        <v>0</v>
      </c>
      <c r="E13" s="41"/>
      <c r="F13" s="33"/>
      <c r="G13" s="26"/>
      <c r="H13" s="26"/>
      <c r="I13" s="27"/>
      <c r="J13" s="69">
        <f t="shared" si="1"/>
        <v>0</v>
      </c>
      <c r="K13" s="70">
        <f t="shared" si="2"/>
        <v>0</v>
      </c>
      <c r="L13" s="8"/>
      <c r="M13" s="23" t="str">
        <f t="shared" si="3"/>
        <v>OK</v>
      </c>
    </row>
    <row r="14" spans="2:13">
      <c r="B14" s="78"/>
      <c r="C14" s="77"/>
      <c r="D14" s="29">
        <f t="shared" si="0"/>
        <v>0</v>
      </c>
      <c r="E14" s="41"/>
      <c r="F14" s="33"/>
      <c r="G14" s="26"/>
      <c r="H14" s="26"/>
      <c r="I14" s="27"/>
      <c r="J14" s="69">
        <f t="shared" si="1"/>
        <v>0</v>
      </c>
      <c r="K14" s="70">
        <f t="shared" si="2"/>
        <v>0</v>
      </c>
      <c r="L14" s="8"/>
      <c r="M14" s="23" t="str">
        <f t="shared" si="3"/>
        <v>OK</v>
      </c>
    </row>
    <row r="15" spans="2:13">
      <c r="B15" s="78"/>
      <c r="C15" s="77"/>
      <c r="D15" s="29">
        <f t="shared" si="0"/>
        <v>0</v>
      </c>
      <c r="E15" s="41"/>
      <c r="F15" s="33"/>
      <c r="G15" s="26"/>
      <c r="H15" s="26"/>
      <c r="I15" s="27"/>
      <c r="J15" s="69">
        <f t="shared" si="1"/>
        <v>0</v>
      </c>
      <c r="K15" s="70">
        <f t="shared" si="2"/>
        <v>0</v>
      </c>
      <c r="L15" s="8"/>
      <c r="M15" s="23" t="str">
        <f t="shared" si="3"/>
        <v>OK</v>
      </c>
    </row>
    <row r="16" spans="2:13">
      <c r="B16" s="78"/>
      <c r="C16" s="77"/>
      <c r="D16" s="29">
        <f t="shared" si="0"/>
        <v>0</v>
      </c>
      <c r="E16" s="41"/>
      <c r="F16" s="33"/>
      <c r="G16" s="26"/>
      <c r="H16" s="26"/>
      <c r="I16" s="27"/>
      <c r="J16" s="69">
        <f t="shared" si="1"/>
        <v>0</v>
      </c>
      <c r="K16" s="70">
        <f t="shared" si="2"/>
        <v>0</v>
      </c>
      <c r="L16" s="8"/>
      <c r="M16" s="23" t="str">
        <f t="shared" si="3"/>
        <v>OK</v>
      </c>
    </row>
    <row r="17" spans="2:13">
      <c r="B17" s="78"/>
      <c r="C17" s="77"/>
      <c r="D17" s="29">
        <f t="shared" si="0"/>
        <v>0</v>
      </c>
      <c r="E17" s="41"/>
      <c r="F17" s="33"/>
      <c r="G17" s="26"/>
      <c r="H17" s="26"/>
      <c r="I17" s="27"/>
      <c r="J17" s="69">
        <f t="shared" si="1"/>
        <v>0</v>
      </c>
      <c r="K17" s="70">
        <f t="shared" si="2"/>
        <v>0</v>
      </c>
      <c r="L17" s="8"/>
      <c r="M17" s="23" t="str">
        <f t="shared" si="3"/>
        <v>OK</v>
      </c>
    </row>
    <row r="18" spans="2:13">
      <c r="B18" s="78"/>
      <c r="C18" s="77"/>
      <c r="D18" s="29">
        <f t="shared" si="0"/>
        <v>0</v>
      </c>
      <c r="E18" s="41"/>
      <c r="F18" s="33"/>
      <c r="G18" s="26"/>
      <c r="H18" s="26"/>
      <c r="I18" s="27"/>
      <c r="J18" s="69">
        <f t="shared" si="1"/>
        <v>0</v>
      </c>
      <c r="K18" s="70">
        <f t="shared" si="2"/>
        <v>0</v>
      </c>
      <c r="L18" s="8"/>
      <c r="M18" s="23" t="str">
        <f t="shared" si="3"/>
        <v>OK</v>
      </c>
    </row>
    <row r="19" spans="2:13" ht="15.75" thickBot="1">
      <c r="B19" s="80"/>
      <c r="C19" s="81"/>
      <c r="D19" s="30">
        <f t="shared" si="0"/>
        <v>0</v>
      </c>
      <c r="E19" s="41"/>
      <c r="F19" s="33"/>
      <c r="G19" s="26"/>
      <c r="H19" s="26"/>
      <c r="I19" s="27"/>
      <c r="J19" s="69">
        <f t="shared" si="1"/>
        <v>0</v>
      </c>
      <c r="K19" s="70">
        <f t="shared" si="2"/>
        <v>0</v>
      </c>
      <c r="L19" s="8"/>
      <c r="M19" s="23" t="str">
        <f t="shared" si="3"/>
        <v>OK</v>
      </c>
    </row>
    <row r="20" spans="2:13" ht="15.75" thickBot="1">
      <c r="B20" s="153" t="s">
        <v>55</v>
      </c>
      <c r="C20" s="154"/>
      <c r="D20" s="31">
        <f>SUM(D6:D19)</f>
        <v>0</v>
      </c>
      <c r="E20" s="52">
        <f>ROUND(SUM(E6:E19),0)</f>
        <v>0</v>
      </c>
      <c r="F20" s="53">
        <f t="shared" ref="F20:K20" si="4">ROUND(SUM(F6:F19),0)</f>
        <v>0</v>
      </c>
      <c r="G20" s="54">
        <f t="shared" si="4"/>
        <v>0</v>
      </c>
      <c r="H20" s="54">
        <f t="shared" si="4"/>
        <v>0</v>
      </c>
      <c r="I20" s="55">
        <f t="shared" si="4"/>
        <v>0</v>
      </c>
      <c r="J20" s="36">
        <f t="shared" si="4"/>
        <v>0</v>
      </c>
      <c r="K20" s="37">
        <f t="shared" si="4"/>
        <v>0</v>
      </c>
      <c r="L20" s="8"/>
      <c r="M20" s="23" t="str">
        <f t="shared" si="3"/>
        <v>OK</v>
      </c>
    </row>
    <row r="21" spans="2:13" ht="15.75" thickBot="1">
      <c r="B21" s="153" t="s">
        <v>50</v>
      </c>
      <c r="C21" s="154"/>
      <c r="D21" s="48">
        <v>1</v>
      </c>
      <c r="E21" s="56" t="e">
        <f>E20/$D$20</f>
        <v>#DIV/0!</v>
      </c>
      <c r="F21" s="57" t="e">
        <f t="shared" ref="F21:K21" si="5">F20/$D$20</f>
        <v>#DIV/0!</v>
      </c>
      <c r="G21" s="58" t="e">
        <f t="shared" si="5"/>
        <v>#DIV/0!</v>
      </c>
      <c r="H21" s="58" t="e">
        <f>H20/$D$20</f>
        <v>#DIV/0!</v>
      </c>
      <c r="I21" s="59" t="e">
        <f>I20/$D$20</f>
        <v>#DIV/0!</v>
      </c>
      <c r="J21" s="38" t="e">
        <f t="shared" si="5"/>
        <v>#DIV/0!</v>
      </c>
      <c r="K21" s="39" t="e">
        <f t="shared" si="5"/>
        <v>#DIV/0!</v>
      </c>
      <c r="L21" s="8"/>
      <c r="M21" s="22"/>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64" t="s">
        <v>54</v>
      </c>
      <c r="C24" s="164"/>
      <c r="D24" s="164"/>
      <c r="E24" s="164"/>
      <c r="F24" s="164"/>
      <c r="G24" s="164"/>
      <c r="H24" s="71"/>
      <c r="I24" s="71"/>
      <c r="J24" s="71"/>
      <c r="K24" s="71"/>
      <c r="L24" s="8"/>
      <c r="M24" s="8"/>
    </row>
    <row r="25" spans="2:13" ht="15.75" customHeight="1">
      <c r="B25" s="163" t="s">
        <v>102</v>
      </c>
      <c r="C25" s="163"/>
      <c r="D25" s="163"/>
      <c r="E25" s="163"/>
      <c r="F25" s="163"/>
      <c r="G25" s="42" t="str">
        <f>IF(E20&gt;=100000,"OK","ERROR")</f>
        <v>ERROR</v>
      </c>
      <c r="H25" s="71"/>
      <c r="I25" s="71"/>
      <c r="J25" s="71"/>
      <c r="K25" s="71"/>
      <c r="L25" s="8"/>
      <c r="M25" s="8"/>
    </row>
    <row r="26" spans="2:13" ht="15.75" customHeight="1">
      <c r="B26" s="163" t="s">
        <v>103</v>
      </c>
      <c r="C26" s="163"/>
      <c r="D26" s="163"/>
      <c r="E26" s="163"/>
      <c r="F26" s="163"/>
      <c r="G26" s="42" t="str">
        <f>IF(E20&lt;=250000,"OK","ERROR")</f>
        <v>OK</v>
      </c>
      <c r="H26" s="71"/>
      <c r="I26" s="71"/>
      <c r="J26" s="71"/>
      <c r="K26" s="71"/>
      <c r="L26" s="8"/>
      <c r="M26" s="8"/>
    </row>
    <row r="27" spans="2:13" ht="15.75" customHeight="1">
      <c r="B27" s="163" t="s">
        <v>75</v>
      </c>
      <c r="C27" s="163"/>
      <c r="D27" s="163"/>
      <c r="E27" s="163"/>
      <c r="F27" s="163"/>
      <c r="G27" s="42" t="str">
        <f>IF(E20&lt;=(D20/2),"OK","ERROR")</f>
        <v>OK</v>
      </c>
      <c r="H27" s="71"/>
      <c r="I27" s="71"/>
      <c r="J27" s="71"/>
      <c r="K27" s="71"/>
      <c r="L27" s="8"/>
      <c r="M27" s="8"/>
    </row>
    <row r="28" spans="2:13" ht="15.75" customHeight="1">
      <c r="B28" s="163" t="s">
        <v>97</v>
      </c>
      <c r="C28" s="163"/>
      <c r="D28" s="163"/>
      <c r="E28" s="163"/>
      <c r="F28" s="163"/>
      <c r="G28" s="42" t="str">
        <f>IF(K20&lt;=(E20*0.4),"OK","ERROR")</f>
        <v>OK</v>
      </c>
      <c r="H28" s="71"/>
      <c r="I28" s="71"/>
      <c r="J28" s="71"/>
      <c r="K28" s="71"/>
      <c r="L28" s="8"/>
      <c r="M28" s="8"/>
    </row>
    <row r="29" spans="2:13" s="8" customFormat="1"/>
    <row r="30" spans="2:13" s="8" customFormat="1">
      <c r="I30" s="72"/>
    </row>
    <row r="31" spans="2:13" s="8" customFormat="1">
      <c r="G31" s="42"/>
    </row>
    <row r="32" spans="2:13" s="8" customFormat="1"/>
    <row r="33" spans="2:2" s="8" customFormat="1"/>
    <row r="34" spans="2:2" s="8" customFormat="1">
      <c r="B34" s="73"/>
    </row>
    <row r="35" spans="2:2" s="8" customFormat="1">
      <c r="B35" s="74"/>
    </row>
    <row r="36" spans="2:2" s="8" customFormat="1">
      <c r="B36" s="73"/>
    </row>
    <row r="37" spans="2:2" s="8" customFormat="1">
      <c r="B37" s="75"/>
    </row>
    <row r="38" spans="2:2" s="8" customFormat="1"/>
    <row r="39" spans="2:2" s="8" customFormat="1"/>
    <row r="40" spans="2:2" s="8" customFormat="1">
      <c r="B40" s="76"/>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ERICK GARCIA</cp:lastModifiedBy>
  <cp:lastPrinted>2014-10-30T03:03:18Z</cp:lastPrinted>
  <dcterms:created xsi:type="dcterms:W3CDTF">2012-07-06T03:08:38Z</dcterms:created>
  <dcterms:modified xsi:type="dcterms:W3CDTF">2015-01-29T10:55:34Z</dcterms:modified>
</cp:coreProperties>
</file>