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EDINCO\IICA - CEDINCO\"/>
    </mc:Choice>
  </mc:AlternateContent>
  <bookViews>
    <workbookView xWindow="0" yWindow="0" windowWidth="23040" windowHeight="8832" tabRatio="797" firstSheet="1" activeTab="1"/>
  </bookViews>
  <sheets>
    <sheet name="INSTRUCTIVO" sheetId="23" r:id="rId1"/>
    <sheet name="INGRESOS" sheetId="6" r:id="rId2"/>
    <sheet name="PERSONAL" sheetId="8" r:id="rId3"/>
    <sheet name="COSTOS DE VENTA" sheetId="7" r:id="rId4"/>
    <sheet name="COSTOS OPERATIVOS" sheetId="5" r:id="rId5"/>
    <sheet name="EXTRA" sheetId="22" r:id="rId6"/>
    <sheet name="INVERSIONES" sheetId="4" r:id="rId7"/>
    <sheet name="IMPUESTOS" sheetId="15" r:id="rId8"/>
    <sheet name="FINANCIACIÓN" sheetId="3" r:id="rId9"/>
    <sheet name="CUENTA DE RESULTADOS" sheetId="9" r:id="rId10"/>
    <sheet name="CAPITAL DE TRABAJO" sheetId="16" r:id="rId11"/>
    <sheet name="FLUJO DE CAJA" sheetId="17" r:id="rId12"/>
    <sheet name="BALANCE" sheetId="14" r:id="rId13"/>
    <sheet name="RATIOS" sheetId="20" r:id="rId14"/>
  </sheets>
  <definedNames>
    <definedName name="_xlnm.Print_Area" localSheetId="12">BALANCE!$B$1:$K$64</definedName>
    <definedName name="_xlnm.Print_Area" localSheetId="10">'CAPITAL DE TRABAJO'!$B$1:$K$68</definedName>
    <definedName name="_xlnm.Print_Area" localSheetId="3">'COSTOS DE VENTA'!$B$1:$K$64</definedName>
    <definedName name="_xlnm.Print_Area" localSheetId="4">'COSTOS OPERATIVOS'!$B$1:$K$61</definedName>
    <definedName name="_xlnm.Print_Area" localSheetId="9">'CUENTA DE RESULTADOS'!$B$1:$K$32</definedName>
    <definedName name="_xlnm.Print_Area" localSheetId="5">EXTRA!$B$1:$K$34</definedName>
    <definedName name="_xlnm.Print_Area" localSheetId="8">FINANCIACIÓN!$B$1:$K$94</definedName>
    <definedName name="_xlnm.Print_Area" localSheetId="11">'FLUJO DE CAJA'!$B$1:$K$2</definedName>
    <definedName name="_xlnm.Print_Area" localSheetId="7">IMPUESTOS!$B$1:$K$20</definedName>
    <definedName name="_xlnm.Print_Area" localSheetId="1">INGRESOS!$B$1:$K$59</definedName>
    <definedName name="_xlnm.Print_Area" localSheetId="6">INVERSIONES!$B$1:$K$90</definedName>
    <definedName name="_xlnm.Print_Area" localSheetId="2">PERSONAL!$B$1:$K$69</definedName>
    <definedName name="_xlnm.Print_Area" localSheetId="13">RATIOS!$B$1:$K$136</definedName>
  </definedNames>
  <calcPr calcId="152511"/>
</workbook>
</file>

<file path=xl/calcChain.xml><?xml version="1.0" encoding="utf-8"?>
<calcChain xmlns="http://schemas.openxmlformats.org/spreadsheetml/2006/main">
  <c r="G7" i="8" l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AJ7" i="8" s="1"/>
  <c r="AK7" i="8" s="1"/>
  <c r="AL7" i="8" s="1"/>
  <c r="AM7" i="8" s="1"/>
  <c r="AN7" i="8" s="1"/>
  <c r="AO7" i="8" s="1"/>
  <c r="AP7" i="8" s="1"/>
  <c r="AQ7" i="8" s="1"/>
  <c r="AR7" i="8" s="1"/>
  <c r="AS7" i="8" s="1"/>
  <c r="AT7" i="8" s="1"/>
  <c r="AU7" i="8" s="1"/>
  <c r="H9" i="15"/>
  <c r="I9" i="15" s="1"/>
  <c r="J9" i="15" s="1"/>
  <c r="K9" i="15" s="1"/>
  <c r="L9" i="15" s="1"/>
  <c r="M9" i="15" s="1"/>
  <c r="N9" i="15" s="1"/>
  <c r="O9" i="15" s="1"/>
  <c r="P9" i="15" s="1"/>
  <c r="Q9" i="15" s="1"/>
  <c r="R9" i="15" s="1"/>
  <c r="S9" i="15" s="1"/>
  <c r="T9" i="15" s="1"/>
  <c r="U9" i="15" s="1"/>
  <c r="V9" i="15" s="1"/>
  <c r="W9" i="15" s="1"/>
  <c r="X9" i="15" s="1"/>
  <c r="Y9" i="15" s="1"/>
  <c r="Z9" i="15" s="1"/>
  <c r="AA9" i="15" s="1"/>
  <c r="AB9" i="15" s="1"/>
  <c r="AC9" i="15" s="1"/>
  <c r="AD9" i="15" s="1"/>
  <c r="AE9" i="15" s="1"/>
  <c r="AF9" i="15" s="1"/>
  <c r="AG9" i="15" s="1"/>
  <c r="AH9" i="15" s="1"/>
  <c r="AI9" i="15" s="1"/>
  <c r="AJ9" i="15" s="1"/>
  <c r="AK9" i="15" s="1"/>
  <c r="AL9" i="15" s="1"/>
  <c r="AM9" i="15" s="1"/>
  <c r="AN9" i="15" s="1"/>
  <c r="AO9" i="15" s="1"/>
  <c r="AP9" i="15" s="1"/>
  <c r="AQ9" i="15" s="1"/>
  <c r="AR9" i="15" s="1"/>
  <c r="AS9" i="15" s="1"/>
  <c r="AT9" i="15" s="1"/>
  <c r="AU9" i="15" s="1"/>
  <c r="G9" i="15"/>
  <c r="N97" i="3"/>
  <c r="F40" i="3"/>
  <c r="F49" i="3"/>
  <c r="I24" i="3"/>
  <c r="J24" i="3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H24" i="3"/>
  <c r="F26" i="6"/>
  <c r="H8" i="6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AI8" i="6" s="1"/>
  <c r="AJ8" i="6" s="1"/>
  <c r="AK8" i="6" s="1"/>
  <c r="AL8" i="6" s="1"/>
  <c r="AM8" i="6" s="1"/>
  <c r="AN8" i="6" s="1"/>
  <c r="AO8" i="6" s="1"/>
  <c r="AP8" i="6" s="1"/>
  <c r="AQ8" i="6" s="1"/>
  <c r="AR8" i="6" s="1"/>
  <c r="AS8" i="6" s="1"/>
  <c r="AT8" i="6" s="1"/>
  <c r="AU8" i="6" s="1"/>
  <c r="G8" i="6"/>
  <c r="H18" i="3"/>
  <c r="I18" i="3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G18" i="3"/>
  <c r="X76" i="4"/>
  <c r="T23" i="3" l="1"/>
  <c r="O23" i="3"/>
  <c r="L23" i="3"/>
  <c r="I23" i="3"/>
  <c r="F23" i="3"/>
  <c r="G15" i="3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H21" i="3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G21" i="3"/>
  <c r="F38" i="3"/>
  <c r="H16" i="3"/>
  <c r="I16" i="3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G16" i="3"/>
  <c r="F12" i="3"/>
  <c r="Z22" i="8"/>
  <c r="AA22" i="8" s="1"/>
  <c r="AB22" i="8" s="1"/>
  <c r="AC22" i="8" s="1"/>
  <c r="AD22" i="8" s="1"/>
  <c r="AE22" i="8" s="1"/>
  <c r="AF22" i="8" s="1"/>
  <c r="AG22" i="8" s="1"/>
  <c r="AH22" i="8" s="1"/>
  <c r="AI22" i="8" s="1"/>
  <c r="AJ22" i="8" s="1"/>
  <c r="AK22" i="8" s="1"/>
  <c r="AL22" i="8" s="1"/>
  <c r="AM22" i="8" s="1"/>
  <c r="AN22" i="8" s="1"/>
  <c r="AO22" i="8" s="1"/>
  <c r="AP22" i="8" s="1"/>
  <c r="AQ22" i="8" s="1"/>
  <c r="AR22" i="8" s="1"/>
  <c r="AS22" i="8" s="1"/>
  <c r="AT22" i="8" s="1"/>
  <c r="AU22" i="8" s="1"/>
  <c r="Y22" i="8"/>
  <c r="X22" i="8"/>
  <c r="X21" i="6"/>
  <c r="W21" i="6"/>
  <c r="K67" i="8"/>
  <c r="Z17" i="5"/>
  <c r="AA17" i="5"/>
  <c r="AB17" i="5"/>
  <c r="AC17" i="5" s="1"/>
  <c r="AD17" i="5" s="1"/>
  <c r="AE17" i="5" s="1"/>
  <c r="AF17" i="5" s="1"/>
  <c r="AG17" i="5" s="1"/>
  <c r="AH17" i="5" s="1"/>
  <c r="AI17" i="5" s="1"/>
  <c r="AJ17" i="5" s="1"/>
  <c r="AK17" i="5" s="1"/>
  <c r="AL17" i="5" s="1"/>
  <c r="AM17" i="5" s="1"/>
  <c r="AN17" i="5" s="1"/>
  <c r="AO17" i="5" s="1"/>
  <c r="AP17" i="5" s="1"/>
  <c r="AQ17" i="5" s="1"/>
  <c r="AR17" i="5" s="1"/>
  <c r="AS17" i="5" s="1"/>
  <c r="AT17" i="5" s="1"/>
  <c r="AU17" i="5" s="1"/>
  <c r="Y17" i="5"/>
  <c r="X17" i="5"/>
  <c r="H17" i="5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G17" i="5"/>
  <c r="Z16" i="5"/>
  <c r="AA16" i="5"/>
  <c r="AB16" i="5"/>
  <c r="AC16" i="5" s="1"/>
  <c r="AD16" i="5" s="1"/>
  <c r="AE16" i="5" s="1"/>
  <c r="AF16" i="5" s="1"/>
  <c r="AG16" i="5" s="1"/>
  <c r="AH16" i="5" s="1"/>
  <c r="AI16" i="5" s="1"/>
  <c r="AJ16" i="5" s="1"/>
  <c r="AK16" i="5" s="1"/>
  <c r="AL16" i="5" s="1"/>
  <c r="AM16" i="5" s="1"/>
  <c r="AN16" i="5" s="1"/>
  <c r="AO16" i="5" s="1"/>
  <c r="AP16" i="5" s="1"/>
  <c r="AQ16" i="5" s="1"/>
  <c r="AR16" i="5" s="1"/>
  <c r="AS16" i="5" s="1"/>
  <c r="AT16" i="5" s="1"/>
  <c r="AU16" i="5" s="1"/>
  <c r="Y16" i="5"/>
  <c r="X16" i="5"/>
  <c r="H16" i="5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G16" i="5"/>
  <c r="Z15" i="5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Y15" i="5"/>
  <c r="X15" i="5"/>
  <c r="H15" i="5"/>
  <c r="I15" i="5"/>
  <c r="J15" i="5"/>
  <c r="K15" i="5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G15" i="5"/>
  <c r="Z12" i="5"/>
  <c r="AA12" i="5" s="1"/>
  <c r="AB12" i="5" s="1"/>
  <c r="AC12" i="5" s="1"/>
  <c r="AD12" i="5" s="1"/>
  <c r="AE12" i="5" s="1"/>
  <c r="AF12" i="5" s="1"/>
  <c r="AG12" i="5" s="1"/>
  <c r="AH12" i="5" s="1"/>
  <c r="AI12" i="5" s="1"/>
  <c r="AJ12" i="5" s="1"/>
  <c r="AK12" i="5" s="1"/>
  <c r="AL12" i="5" s="1"/>
  <c r="AM12" i="5" s="1"/>
  <c r="AN12" i="5" s="1"/>
  <c r="AO12" i="5" s="1"/>
  <c r="AP12" i="5" s="1"/>
  <c r="AQ12" i="5" s="1"/>
  <c r="AR12" i="5" s="1"/>
  <c r="AS12" i="5" s="1"/>
  <c r="AT12" i="5" s="1"/>
  <c r="AU12" i="5" s="1"/>
  <c r="Y12" i="5"/>
  <c r="X12" i="5"/>
  <c r="W12" i="5"/>
  <c r="R12" i="5"/>
  <c r="K12" i="5"/>
  <c r="X10" i="5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0" i="5" s="1"/>
  <c r="AM10" i="5" s="1"/>
  <c r="AN10" i="5" s="1"/>
  <c r="AO10" i="5" s="1"/>
  <c r="AP10" i="5" s="1"/>
  <c r="AQ10" i="5" s="1"/>
  <c r="AR10" i="5" s="1"/>
  <c r="AS10" i="5" s="1"/>
  <c r="AT10" i="5" s="1"/>
  <c r="AU10" i="5" s="1"/>
  <c r="G11" i="5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AF11" i="5" s="1"/>
  <c r="AG11" i="5" s="1"/>
  <c r="AH11" i="5" s="1"/>
  <c r="AI11" i="5" s="1"/>
  <c r="AJ11" i="5" s="1"/>
  <c r="AK11" i="5" s="1"/>
  <c r="AL11" i="5" s="1"/>
  <c r="AM11" i="5" s="1"/>
  <c r="AN11" i="5" s="1"/>
  <c r="AO11" i="5" s="1"/>
  <c r="AP11" i="5" s="1"/>
  <c r="AQ11" i="5" s="1"/>
  <c r="AR11" i="5" s="1"/>
  <c r="AS11" i="5" s="1"/>
  <c r="AT11" i="5" s="1"/>
  <c r="AU11" i="5" s="1"/>
  <c r="X15" i="7"/>
  <c r="F6" i="9"/>
  <c r="G20" i="6"/>
  <c r="H20" i="6" s="1"/>
  <c r="I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AB20" i="6" s="1"/>
  <c r="AC20" i="6" s="1"/>
  <c r="AD20" i="6" s="1"/>
  <c r="AE20" i="6" s="1"/>
  <c r="AF20" i="6" s="1"/>
  <c r="AG20" i="6" s="1"/>
  <c r="AH20" i="6" s="1"/>
  <c r="AI20" i="6" s="1"/>
  <c r="AJ20" i="6" s="1"/>
  <c r="AK20" i="6" s="1"/>
  <c r="AL20" i="6" s="1"/>
  <c r="AM20" i="6" s="1"/>
  <c r="AN20" i="6" s="1"/>
  <c r="AO20" i="6" s="1"/>
  <c r="AP20" i="6" s="1"/>
  <c r="AQ20" i="6" s="1"/>
  <c r="AR20" i="6" s="1"/>
  <c r="AS20" i="6" s="1"/>
  <c r="AT20" i="6" s="1"/>
  <c r="AU20" i="6" s="1"/>
  <c r="K15" i="7"/>
  <c r="K16" i="7" s="1"/>
  <c r="Z23" i="7"/>
  <c r="AA23" i="7" s="1"/>
  <c r="AB23" i="7" s="1"/>
  <c r="AC23" i="7" s="1"/>
  <c r="AD23" i="7" s="1"/>
  <c r="AE23" i="7" s="1"/>
  <c r="AF23" i="7" s="1"/>
  <c r="AG23" i="7" s="1"/>
  <c r="AH23" i="7" s="1"/>
  <c r="AI23" i="7" s="1"/>
  <c r="AJ23" i="7" s="1"/>
  <c r="AK23" i="7" s="1"/>
  <c r="AL23" i="7" s="1"/>
  <c r="AM23" i="7" s="1"/>
  <c r="AN23" i="7" s="1"/>
  <c r="AO23" i="7" s="1"/>
  <c r="AP23" i="7" s="1"/>
  <c r="AQ23" i="7" s="1"/>
  <c r="AR23" i="7" s="1"/>
  <c r="AS23" i="7" s="1"/>
  <c r="AT23" i="7" s="1"/>
  <c r="AU23" i="7" s="1"/>
  <c r="Z24" i="7"/>
  <c r="AA24" i="7" s="1"/>
  <c r="AB24" i="7" s="1"/>
  <c r="AC24" i="7" s="1"/>
  <c r="AD24" i="7" s="1"/>
  <c r="AE24" i="7" s="1"/>
  <c r="AF24" i="7" s="1"/>
  <c r="AG24" i="7" s="1"/>
  <c r="AH24" i="7" s="1"/>
  <c r="AI24" i="7" s="1"/>
  <c r="AJ24" i="7" s="1"/>
  <c r="AK24" i="7" s="1"/>
  <c r="AL24" i="7" s="1"/>
  <c r="AM24" i="7" s="1"/>
  <c r="AN24" i="7" s="1"/>
  <c r="AO24" i="7" s="1"/>
  <c r="AP24" i="7" s="1"/>
  <c r="AQ24" i="7" s="1"/>
  <c r="AR24" i="7" s="1"/>
  <c r="AS24" i="7" s="1"/>
  <c r="AT24" i="7" s="1"/>
  <c r="AU24" i="7" s="1"/>
  <c r="Y24" i="7"/>
  <c r="Y23" i="7"/>
  <c r="X24" i="7"/>
  <c r="Q23" i="7"/>
  <c r="S23" i="7" s="1"/>
  <c r="U23" i="7" s="1"/>
  <c r="W23" i="7" s="1"/>
  <c r="Q24" i="7"/>
  <c r="S24" i="7" s="1"/>
  <c r="U24" i="7" s="1"/>
  <c r="W24" i="7" s="1"/>
  <c r="O23" i="7"/>
  <c r="O24" i="7"/>
  <c r="M24" i="7"/>
  <c r="M23" i="7"/>
  <c r="K24" i="7"/>
  <c r="K23" i="7"/>
  <c r="Z43" i="6"/>
  <c r="AA43" i="6"/>
  <c r="AB43" i="6" s="1"/>
  <c r="Z44" i="6"/>
  <c r="AA44" i="6"/>
  <c r="AB44" i="6" s="1"/>
  <c r="AC44" i="6" s="1"/>
  <c r="AD44" i="6" s="1"/>
  <c r="AE44" i="6" s="1"/>
  <c r="AF44" i="6" s="1"/>
  <c r="AG44" i="6" s="1"/>
  <c r="AH44" i="6" s="1"/>
  <c r="AI44" i="6" s="1"/>
  <c r="AJ44" i="6" s="1"/>
  <c r="AK44" i="6" s="1"/>
  <c r="AL44" i="6" s="1"/>
  <c r="AM44" i="6" s="1"/>
  <c r="AN44" i="6" s="1"/>
  <c r="AO44" i="6" s="1"/>
  <c r="AP44" i="6" s="1"/>
  <c r="AQ44" i="6" s="1"/>
  <c r="AR44" i="6" s="1"/>
  <c r="AS44" i="6" s="1"/>
  <c r="AT44" i="6" s="1"/>
  <c r="AU44" i="6" s="1"/>
  <c r="Z45" i="6"/>
  <c r="AA45" i="6"/>
  <c r="Z46" i="6"/>
  <c r="AA46" i="6"/>
  <c r="AB46" i="6" s="1"/>
  <c r="AC46" i="6" s="1"/>
  <c r="AD46" i="6" s="1"/>
  <c r="AE46" i="6" s="1"/>
  <c r="AF46" i="6" s="1"/>
  <c r="AG46" i="6" s="1"/>
  <c r="AH46" i="6" s="1"/>
  <c r="AI46" i="6" s="1"/>
  <c r="AJ46" i="6" s="1"/>
  <c r="AK46" i="6" s="1"/>
  <c r="AL46" i="6" s="1"/>
  <c r="AM46" i="6" s="1"/>
  <c r="AN46" i="6" s="1"/>
  <c r="AO46" i="6" s="1"/>
  <c r="AP46" i="6" s="1"/>
  <c r="AQ46" i="6" s="1"/>
  <c r="AR46" i="6" s="1"/>
  <c r="AS46" i="6" s="1"/>
  <c r="AT46" i="6" s="1"/>
  <c r="AU46" i="6" s="1"/>
  <c r="Z47" i="6"/>
  <c r="AA47" i="6"/>
  <c r="Y46" i="6"/>
  <c r="Y44" i="6"/>
  <c r="Y43" i="6"/>
  <c r="X46" i="6"/>
  <c r="N46" i="6"/>
  <c r="O46" i="6"/>
  <c r="Q46" i="6" s="1"/>
  <c r="S46" i="6" s="1"/>
  <c r="U46" i="6" s="1"/>
  <c r="W46" i="6" s="1"/>
  <c r="P46" i="6"/>
  <c r="R46" i="6" s="1"/>
  <c r="T46" i="6" s="1"/>
  <c r="V46" i="6" s="1"/>
  <c r="N43" i="6"/>
  <c r="P43" i="6" s="1"/>
  <c r="R43" i="6" s="1"/>
  <c r="T43" i="6" s="1"/>
  <c r="V43" i="6" s="1"/>
  <c r="O43" i="6"/>
  <c r="Q43" i="6" s="1"/>
  <c r="S43" i="6" s="1"/>
  <c r="U43" i="6" s="1"/>
  <c r="W43" i="6" s="1"/>
  <c r="N44" i="6"/>
  <c r="O44" i="6"/>
  <c r="P44" i="6"/>
  <c r="R44" i="6" s="1"/>
  <c r="T44" i="6" s="1"/>
  <c r="V44" i="6" s="1"/>
  <c r="Q44" i="6"/>
  <c r="S44" i="6" s="1"/>
  <c r="U44" i="6" s="1"/>
  <c r="W44" i="6" s="1"/>
  <c r="M46" i="6"/>
  <c r="M44" i="6"/>
  <c r="M43" i="6"/>
  <c r="L46" i="6"/>
  <c r="L44" i="6"/>
  <c r="L43" i="6"/>
  <c r="Z36" i="6"/>
  <c r="AA36" i="6"/>
  <c r="AB36" i="6" s="1"/>
  <c r="Z37" i="6"/>
  <c r="AA37" i="6"/>
  <c r="AB37" i="6" s="1"/>
  <c r="AC37" i="6" s="1"/>
  <c r="AD37" i="6" s="1"/>
  <c r="AE37" i="6" s="1"/>
  <c r="AF37" i="6" s="1"/>
  <c r="AG37" i="6" s="1"/>
  <c r="AH37" i="6" s="1"/>
  <c r="AI37" i="6" s="1"/>
  <c r="AJ37" i="6" s="1"/>
  <c r="AK37" i="6" s="1"/>
  <c r="AL37" i="6" s="1"/>
  <c r="AM37" i="6" s="1"/>
  <c r="AN37" i="6" s="1"/>
  <c r="AO37" i="6" s="1"/>
  <c r="AP37" i="6" s="1"/>
  <c r="AQ37" i="6" s="1"/>
  <c r="AR37" i="6" s="1"/>
  <c r="AS37" i="6" s="1"/>
  <c r="AT37" i="6" s="1"/>
  <c r="AU37" i="6" s="1"/>
  <c r="Z38" i="6"/>
  <c r="AA38" i="6"/>
  <c r="Z39" i="6"/>
  <c r="AA39" i="6"/>
  <c r="AB39" i="6" s="1"/>
  <c r="AC39" i="6" s="1"/>
  <c r="AD39" i="6" s="1"/>
  <c r="AE39" i="6" s="1"/>
  <c r="AF39" i="6" s="1"/>
  <c r="AG39" i="6" s="1"/>
  <c r="AH39" i="6" s="1"/>
  <c r="AI39" i="6" s="1"/>
  <c r="AJ39" i="6" s="1"/>
  <c r="AK39" i="6" s="1"/>
  <c r="AL39" i="6" s="1"/>
  <c r="AM39" i="6" s="1"/>
  <c r="AN39" i="6" s="1"/>
  <c r="AO39" i="6" s="1"/>
  <c r="AP39" i="6" s="1"/>
  <c r="AQ39" i="6" s="1"/>
  <c r="AR39" i="6" s="1"/>
  <c r="AS39" i="6" s="1"/>
  <c r="AT39" i="6" s="1"/>
  <c r="AU39" i="6" s="1"/>
  <c r="Z40" i="6"/>
  <c r="AA40" i="6"/>
  <c r="Y39" i="6"/>
  <c r="Y37" i="6"/>
  <c r="Y36" i="6"/>
  <c r="U36" i="6"/>
  <c r="W36" i="6" s="1"/>
  <c r="U37" i="6"/>
  <c r="W37" i="6" s="1"/>
  <c r="U39" i="6"/>
  <c r="W39" i="6"/>
  <c r="O36" i="6"/>
  <c r="Q36" i="6"/>
  <c r="S36" i="6" s="1"/>
  <c r="O37" i="6"/>
  <c r="Q37" i="6" s="1"/>
  <c r="O39" i="6"/>
  <c r="Q39" i="6" s="1"/>
  <c r="S39" i="6" s="1"/>
  <c r="N39" i="6"/>
  <c r="P39" i="6" s="1"/>
  <c r="R39" i="6" s="1"/>
  <c r="T39" i="6" s="1"/>
  <c r="V39" i="6" s="1"/>
  <c r="N37" i="6"/>
  <c r="P37" i="6" s="1"/>
  <c r="R37" i="6" s="1"/>
  <c r="N36" i="6"/>
  <c r="P36" i="6" s="1"/>
  <c r="R36" i="6" s="1"/>
  <c r="T36" i="6" s="1"/>
  <c r="V36" i="6" s="1"/>
  <c r="M39" i="6"/>
  <c r="M37" i="6"/>
  <c r="M36" i="6"/>
  <c r="H39" i="6"/>
  <c r="I39" i="6"/>
  <c r="J39" i="6" s="1"/>
  <c r="G3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L50" i="6"/>
  <c r="M50" i="6" s="1"/>
  <c r="N50" i="6" s="1"/>
  <c r="O50" i="6" s="1"/>
  <c r="P50" i="6" s="1"/>
  <c r="Q50" i="6" s="1"/>
  <c r="R50" i="6" s="1"/>
  <c r="S50" i="6" s="1"/>
  <c r="T50" i="6" s="1"/>
  <c r="U50" i="6" s="1"/>
  <c r="V50" i="6" s="1"/>
  <c r="W50" i="6" s="1"/>
  <c r="X50" i="6" s="1"/>
  <c r="Y50" i="6" s="1"/>
  <c r="Z50" i="6" s="1"/>
  <c r="AA50" i="6" s="1"/>
  <c r="AB50" i="6" s="1"/>
  <c r="AC50" i="6" s="1"/>
  <c r="AD50" i="6" s="1"/>
  <c r="AE50" i="6" s="1"/>
  <c r="AF50" i="6" s="1"/>
  <c r="AG50" i="6" s="1"/>
  <c r="AH50" i="6" s="1"/>
  <c r="AI50" i="6" s="1"/>
  <c r="AJ50" i="6" s="1"/>
  <c r="AK50" i="6" s="1"/>
  <c r="AL50" i="6" s="1"/>
  <c r="AM50" i="6" s="1"/>
  <c r="AN50" i="6" s="1"/>
  <c r="AO50" i="6" s="1"/>
  <c r="AP50" i="6" s="1"/>
  <c r="AQ50" i="6" s="1"/>
  <c r="AR50" i="6" s="1"/>
  <c r="AS50" i="6" s="1"/>
  <c r="AT50" i="6" s="1"/>
  <c r="AU50" i="6" s="1"/>
  <c r="K50" i="6"/>
  <c r="K49" i="6"/>
  <c r="Y30" i="6"/>
  <c r="Z30" i="6" s="1"/>
  <c r="AA30" i="6" s="1"/>
  <c r="Y29" i="6"/>
  <c r="Z29" i="6" s="1"/>
  <c r="G32" i="6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W32" i="6" s="1"/>
  <c r="X32" i="6" s="1"/>
  <c r="Y32" i="6" s="1"/>
  <c r="Z32" i="6" s="1"/>
  <c r="AA32" i="6" s="1"/>
  <c r="AB32" i="6" s="1"/>
  <c r="AC32" i="6" s="1"/>
  <c r="AD32" i="6" s="1"/>
  <c r="AE32" i="6" s="1"/>
  <c r="AF32" i="6" s="1"/>
  <c r="AG32" i="6" s="1"/>
  <c r="AH32" i="6" s="1"/>
  <c r="AI32" i="6" s="1"/>
  <c r="AJ32" i="6" s="1"/>
  <c r="AK32" i="6" s="1"/>
  <c r="AL32" i="6" s="1"/>
  <c r="AM32" i="6" s="1"/>
  <c r="AN32" i="6" s="1"/>
  <c r="AO32" i="6" s="1"/>
  <c r="AP32" i="6" s="1"/>
  <c r="AQ32" i="6" s="1"/>
  <c r="AR32" i="6" s="1"/>
  <c r="AS32" i="6" s="1"/>
  <c r="AT32" i="6" s="1"/>
  <c r="AU32" i="6" s="1"/>
  <c r="G23" i="7"/>
  <c r="L31" i="6"/>
  <c r="M31" i="6"/>
  <c r="N31" i="6"/>
  <c r="O31" i="6"/>
  <c r="P31" i="6"/>
  <c r="Q31" i="6"/>
  <c r="R31" i="6"/>
  <c r="S31" i="6"/>
  <c r="T31" i="6"/>
  <c r="U31" i="6"/>
  <c r="V31" i="6"/>
  <c r="W31" i="6"/>
  <c r="Y30" i="8"/>
  <c r="Z30" i="8" s="1"/>
  <c r="AA30" i="8" s="1"/>
  <c r="AB30" i="8" s="1"/>
  <c r="AC30" i="8" s="1"/>
  <c r="AD30" i="8" s="1"/>
  <c r="AE30" i="8" s="1"/>
  <c r="AF30" i="8" s="1"/>
  <c r="AG30" i="8" s="1"/>
  <c r="AH30" i="8" s="1"/>
  <c r="AI30" i="8" s="1"/>
  <c r="AJ30" i="8" s="1"/>
  <c r="AK30" i="8" s="1"/>
  <c r="AL30" i="8" s="1"/>
  <c r="AM30" i="8" s="1"/>
  <c r="AN30" i="8" s="1"/>
  <c r="AO30" i="8" s="1"/>
  <c r="AP30" i="8" s="1"/>
  <c r="AQ30" i="8" s="1"/>
  <c r="AR30" i="8" s="1"/>
  <c r="AS30" i="8" s="1"/>
  <c r="AT30" i="8" s="1"/>
  <c r="AU30" i="8" s="1"/>
  <c r="X30" i="8"/>
  <c r="G24" i="7"/>
  <c r="H24" i="7"/>
  <c r="I24" i="7"/>
  <c r="J24" i="7"/>
  <c r="F24" i="7"/>
  <c r="F16" i="7"/>
  <c r="Z49" i="6" l="1"/>
  <c r="Z31" i="6"/>
  <c r="AA29" i="6"/>
  <c r="AB45" i="6"/>
  <c r="AB47" i="6" s="1"/>
  <c r="AC43" i="6"/>
  <c r="AB38" i="6"/>
  <c r="AB40" i="6" s="1"/>
  <c r="AC36" i="6"/>
  <c r="W38" i="6"/>
  <c r="W40" i="6" s="1"/>
  <c r="U38" i="6"/>
  <c r="U40" i="6" s="1"/>
  <c r="T37" i="6"/>
  <c r="R38" i="6"/>
  <c r="R40" i="6" s="1"/>
  <c r="Q38" i="6"/>
  <c r="Q40" i="6" s="1"/>
  <c r="S37" i="6"/>
  <c r="S38" i="6" s="1"/>
  <c r="S40" i="6" s="1"/>
  <c r="P38" i="6"/>
  <c r="P40" i="6" s="1"/>
  <c r="O38" i="6"/>
  <c r="O40" i="6" s="1"/>
  <c r="AB30" i="6"/>
  <c r="AC30" i="6" s="1"/>
  <c r="AD30" i="6" s="1"/>
  <c r="AE30" i="6" s="1"/>
  <c r="AF30" i="6" s="1"/>
  <c r="AG30" i="6" s="1"/>
  <c r="AH30" i="6" s="1"/>
  <c r="AI30" i="6" s="1"/>
  <c r="AJ30" i="6" s="1"/>
  <c r="AK30" i="6" s="1"/>
  <c r="AL30" i="6" s="1"/>
  <c r="AM30" i="6" s="1"/>
  <c r="AN30" i="6" s="1"/>
  <c r="AO30" i="6" s="1"/>
  <c r="AP30" i="6" s="1"/>
  <c r="AQ30" i="6" s="1"/>
  <c r="AR30" i="6" s="1"/>
  <c r="AS30" i="6" s="1"/>
  <c r="AT30" i="6" s="1"/>
  <c r="AU30" i="6" s="1"/>
  <c r="F24" i="6"/>
  <c r="G15" i="7"/>
  <c r="H15" i="7" l="1"/>
  <c r="G16" i="7"/>
  <c r="AB29" i="6"/>
  <c r="AA49" i="6"/>
  <c r="AA31" i="6"/>
  <c r="T38" i="6"/>
  <c r="T40" i="6" s="1"/>
  <c r="V37" i="6"/>
  <c r="V38" i="6" s="1"/>
  <c r="V40" i="6" s="1"/>
  <c r="AD43" i="6"/>
  <c r="AC45" i="6"/>
  <c r="AC47" i="6" s="1"/>
  <c r="AD36" i="6"/>
  <c r="AC38" i="6"/>
  <c r="AC40" i="6" s="1"/>
  <c r="G9" i="7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G7" i="7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AM7" i="7" s="1"/>
  <c r="AN7" i="7" s="1"/>
  <c r="AO7" i="7" s="1"/>
  <c r="AP7" i="7" s="1"/>
  <c r="AQ7" i="7" s="1"/>
  <c r="AR7" i="7" s="1"/>
  <c r="X9" i="7" l="1"/>
  <c r="Y9" i="7" s="1"/>
  <c r="Z9" i="7" s="1"/>
  <c r="AA9" i="7" s="1"/>
  <c r="AB9" i="7" s="1"/>
  <c r="AC9" i="7" s="1"/>
  <c r="AD9" i="7" s="1"/>
  <c r="AE9" i="7" s="1"/>
  <c r="AF9" i="7" s="1"/>
  <c r="AG9" i="7" s="1"/>
  <c r="AH9" i="7" s="1"/>
  <c r="AI9" i="7" s="1"/>
  <c r="AJ9" i="7" s="1"/>
  <c r="AK9" i="7" s="1"/>
  <c r="AL9" i="7" s="1"/>
  <c r="AM9" i="7" s="1"/>
  <c r="AN9" i="7" s="1"/>
  <c r="AO9" i="7" s="1"/>
  <c r="AP9" i="7" s="1"/>
  <c r="AQ9" i="7" s="1"/>
  <c r="AR9" i="7" s="1"/>
  <c r="AS9" i="7" s="1"/>
  <c r="AT9" i="7" s="1"/>
  <c r="AU9" i="7" s="1"/>
  <c r="I15" i="7"/>
  <c r="H16" i="7"/>
  <c r="AB49" i="6"/>
  <c r="AC29" i="6"/>
  <c r="AB31" i="6"/>
  <c r="AD45" i="6"/>
  <c r="AD47" i="6" s="1"/>
  <c r="AE43" i="6"/>
  <c r="AD38" i="6"/>
  <c r="AD40" i="6" s="1"/>
  <c r="AE36" i="6"/>
  <c r="AS7" i="7"/>
  <c r="AT7" i="7" s="1"/>
  <c r="AU7" i="7" s="1"/>
  <c r="R21" i="8"/>
  <c r="K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X21" i="8"/>
  <c r="X20" i="8"/>
  <c r="Z11" i="8"/>
  <c r="AA11" i="8"/>
  <c r="AB11" i="8" s="1"/>
  <c r="AC11" i="8" s="1"/>
  <c r="AD11" i="8" s="1"/>
  <c r="AE11" i="8" s="1"/>
  <c r="AF11" i="8" s="1"/>
  <c r="AG11" i="8" s="1"/>
  <c r="AH11" i="8" s="1"/>
  <c r="AI11" i="8" s="1"/>
  <c r="AJ11" i="8" s="1"/>
  <c r="AK11" i="8" s="1"/>
  <c r="AL11" i="8" s="1"/>
  <c r="AM11" i="8" s="1"/>
  <c r="AN11" i="8" s="1"/>
  <c r="AO11" i="8" s="1"/>
  <c r="AP11" i="8" s="1"/>
  <c r="AQ11" i="8" s="1"/>
  <c r="AR11" i="8" s="1"/>
  <c r="AS11" i="8" s="1"/>
  <c r="AT11" i="8" s="1"/>
  <c r="AU11" i="8" s="1"/>
  <c r="X11" i="8"/>
  <c r="W12" i="8"/>
  <c r="R12" i="8"/>
  <c r="K12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F11" i="8"/>
  <c r="F13" i="8" s="1"/>
  <c r="G11" i="8"/>
  <c r="Y11" i="8"/>
  <c r="AA10" i="8"/>
  <c r="AB10" i="8"/>
  <c r="AC10" i="8" s="1"/>
  <c r="AD10" i="8" s="1"/>
  <c r="AE10" i="8" s="1"/>
  <c r="AF10" i="8" s="1"/>
  <c r="AG10" i="8" s="1"/>
  <c r="AH10" i="8" s="1"/>
  <c r="AI10" i="8" s="1"/>
  <c r="AJ10" i="8" s="1"/>
  <c r="AK10" i="8" s="1"/>
  <c r="AL10" i="8" s="1"/>
  <c r="AM10" i="8" s="1"/>
  <c r="AN10" i="8" s="1"/>
  <c r="AO10" i="8" s="1"/>
  <c r="AP10" i="8" s="1"/>
  <c r="AQ10" i="8" s="1"/>
  <c r="AR10" i="8" s="1"/>
  <c r="AS10" i="8" s="1"/>
  <c r="AT10" i="8" s="1"/>
  <c r="AU10" i="8" s="1"/>
  <c r="Z10" i="8"/>
  <c r="Y10" i="8"/>
  <c r="H10" i="8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F73" i="6"/>
  <c r="J15" i="7" l="1"/>
  <c r="I16" i="7"/>
  <c r="AC49" i="6"/>
  <c r="AD29" i="6"/>
  <c r="AC31" i="6"/>
  <c r="AE45" i="6"/>
  <c r="AE47" i="6" s="1"/>
  <c r="AF43" i="6"/>
  <c r="AE38" i="6"/>
  <c r="AE40" i="6" s="1"/>
  <c r="AF36" i="6"/>
  <c r="X12" i="8"/>
  <c r="Y12" i="8" s="1"/>
  <c r="Z12" i="8" s="1"/>
  <c r="AA12" i="8" s="1"/>
  <c r="AB12" i="8" s="1"/>
  <c r="AC12" i="8" s="1"/>
  <c r="AD12" i="8" s="1"/>
  <c r="AE12" i="8" s="1"/>
  <c r="AF12" i="8" s="1"/>
  <c r="AG12" i="8" s="1"/>
  <c r="AH12" i="8" s="1"/>
  <c r="AI12" i="8" s="1"/>
  <c r="AJ12" i="8" s="1"/>
  <c r="AK12" i="8" s="1"/>
  <c r="AL12" i="8" s="1"/>
  <c r="AM12" i="8" s="1"/>
  <c r="AN12" i="8" s="1"/>
  <c r="AO12" i="8" s="1"/>
  <c r="AP12" i="8" s="1"/>
  <c r="AQ12" i="8" s="1"/>
  <c r="AR12" i="8" s="1"/>
  <c r="AS12" i="8" s="1"/>
  <c r="AT12" i="8" s="1"/>
  <c r="AU12" i="8" s="1"/>
  <c r="X10" i="8"/>
  <c r="L15" i="7" l="1"/>
  <c r="J16" i="7"/>
  <c r="AD49" i="6"/>
  <c r="AE29" i="6"/>
  <c r="AD31" i="6"/>
  <c r="AF45" i="6"/>
  <c r="AF47" i="6" s="1"/>
  <c r="AG43" i="6"/>
  <c r="AF38" i="6"/>
  <c r="AF40" i="6" s="1"/>
  <c r="AG36" i="6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H28" i="8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AB28" i="8" s="1"/>
  <c r="AC28" i="8" s="1"/>
  <c r="AD28" i="8" s="1"/>
  <c r="AE28" i="8" s="1"/>
  <c r="AF28" i="8" s="1"/>
  <c r="AG28" i="8" s="1"/>
  <c r="AH28" i="8" s="1"/>
  <c r="AI28" i="8" s="1"/>
  <c r="AJ28" i="8" s="1"/>
  <c r="AK28" i="8" s="1"/>
  <c r="AL28" i="8" s="1"/>
  <c r="AM28" i="8" s="1"/>
  <c r="AN28" i="8" s="1"/>
  <c r="AO28" i="8" s="1"/>
  <c r="AP28" i="8" s="1"/>
  <c r="AQ28" i="8" s="1"/>
  <c r="AR28" i="8" s="1"/>
  <c r="AS28" i="8" s="1"/>
  <c r="AT28" i="8" s="1"/>
  <c r="AU28" i="8" s="1"/>
  <c r="W21" i="8"/>
  <c r="V21" i="8"/>
  <c r="U21" i="8"/>
  <c r="T21" i="8"/>
  <c r="S21" i="8"/>
  <c r="Q21" i="8"/>
  <c r="P21" i="8"/>
  <c r="O21" i="8"/>
  <c r="N21" i="8"/>
  <c r="M21" i="8"/>
  <c r="L21" i="8"/>
  <c r="J21" i="8"/>
  <c r="I21" i="8"/>
  <c r="H21" i="8"/>
  <c r="G21" i="8"/>
  <c r="F21" i="8"/>
  <c r="G16" i="8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AH16" i="8" s="1"/>
  <c r="AI16" i="8" s="1"/>
  <c r="AJ16" i="8" s="1"/>
  <c r="AK16" i="8" s="1"/>
  <c r="AL16" i="8" s="1"/>
  <c r="AM16" i="8" s="1"/>
  <c r="AN16" i="8" s="1"/>
  <c r="AO16" i="8" s="1"/>
  <c r="AP16" i="8" s="1"/>
  <c r="AQ16" i="8" s="1"/>
  <c r="AR16" i="8" s="1"/>
  <c r="AS16" i="8" s="1"/>
  <c r="AT16" i="8" s="1"/>
  <c r="AU16" i="8" s="1"/>
  <c r="I38" i="8"/>
  <c r="J38" i="8"/>
  <c r="K38" i="8"/>
  <c r="L38" i="8"/>
  <c r="M38" i="8" s="1"/>
  <c r="N38" i="8" s="1"/>
  <c r="O38" i="8" s="1"/>
  <c r="P38" i="8" s="1"/>
  <c r="Q38" i="8" s="1"/>
  <c r="R38" i="8" s="1"/>
  <c r="S38" i="8" s="1"/>
  <c r="T38" i="8" s="1"/>
  <c r="U38" i="8" s="1"/>
  <c r="V38" i="8" s="1"/>
  <c r="W38" i="8" s="1"/>
  <c r="X38" i="8" s="1"/>
  <c r="Y38" i="8" s="1"/>
  <c r="Z38" i="8" s="1"/>
  <c r="AA38" i="8" s="1"/>
  <c r="AB38" i="8" s="1"/>
  <c r="AC38" i="8" s="1"/>
  <c r="AD38" i="8" s="1"/>
  <c r="AE38" i="8" s="1"/>
  <c r="AF38" i="8" s="1"/>
  <c r="AG38" i="8" s="1"/>
  <c r="AH38" i="8" s="1"/>
  <c r="AI38" i="8" s="1"/>
  <c r="AJ38" i="8" s="1"/>
  <c r="AK38" i="8" s="1"/>
  <c r="AL38" i="8" s="1"/>
  <c r="AM38" i="8" s="1"/>
  <c r="AN38" i="8" s="1"/>
  <c r="AO38" i="8" s="1"/>
  <c r="AP38" i="8" s="1"/>
  <c r="AQ38" i="8" s="1"/>
  <c r="AR38" i="8" s="1"/>
  <c r="AS38" i="8" s="1"/>
  <c r="AT38" i="8" s="1"/>
  <c r="AU38" i="8" s="1"/>
  <c r="H38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F41" i="8"/>
  <c r="F9" i="8"/>
  <c r="G10" i="8"/>
  <c r="H46" i="6"/>
  <c r="G51" i="6"/>
  <c r="H51" i="6"/>
  <c r="I51" i="6"/>
  <c r="J51" i="6"/>
  <c r="F51" i="6"/>
  <c r="C29" i="6"/>
  <c r="M15" i="7" l="1"/>
  <c r="L16" i="7"/>
  <c r="AE49" i="6"/>
  <c r="AF29" i="6"/>
  <c r="AE31" i="6"/>
  <c r="AH43" i="6"/>
  <c r="AG45" i="6"/>
  <c r="AG47" i="6" s="1"/>
  <c r="AH36" i="6"/>
  <c r="AG38" i="6"/>
  <c r="AG40" i="6" s="1"/>
  <c r="F7" i="6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J7" i="6" s="1"/>
  <c r="AK7" i="6" s="1"/>
  <c r="AL7" i="6" s="1"/>
  <c r="AM7" i="6" s="1"/>
  <c r="AN7" i="6" s="1"/>
  <c r="AO7" i="6" s="1"/>
  <c r="AP7" i="6" s="1"/>
  <c r="AQ7" i="6" s="1"/>
  <c r="AR7" i="6" s="1"/>
  <c r="AS7" i="6" s="1"/>
  <c r="AT7" i="6" s="1"/>
  <c r="AU7" i="6" s="1"/>
  <c r="F9" i="6"/>
  <c r="G10" i="6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L10" i="6" s="1"/>
  <c r="AM10" i="6" s="1"/>
  <c r="AN10" i="6" s="1"/>
  <c r="AO10" i="6" s="1"/>
  <c r="AP10" i="6" s="1"/>
  <c r="AQ10" i="6" s="1"/>
  <c r="AR10" i="6" s="1"/>
  <c r="AS10" i="6" s="1"/>
  <c r="AT10" i="6" s="1"/>
  <c r="AU10" i="6" s="1"/>
  <c r="AU26" i="6" s="1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N15" i="7" l="1"/>
  <c r="M16" i="7"/>
  <c r="AF49" i="6"/>
  <c r="AG29" i="6"/>
  <c r="AF31" i="6"/>
  <c r="AH45" i="6"/>
  <c r="AH47" i="6" s="1"/>
  <c r="AI43" i="6"/>
  <c r="AH38" i="6"/>
  <c r="AH40" i="6" s="1"/>
  <c r="AI36" i="6"/>
  <c r="F25" i="6"/>
  <c r="G9" i="6"/>
  <c r="G25" i="6" s="1"/>
  <c r="G6" i="7" s="1"/>
  <c r="G24" i="6"/>
  <c r="F56" i="8"/>
  <c r="F61" i="8" s="1"/>
  <c r="N38" i="6"/>
  <c r="N40" i="6" s="1"/>
  <c r="M38" i="6"/>
  <c r="M40" i="6" s="1"/>
  <c r="L38" i="6"/>
  <c r="L40" i="6" s="1"/>
  <c r="K38" i="6"/>
  <c r="K40" i="6" s="1"/>
  <c r="F6" i="7" l="1"/>
  <c r="F75" i="6"/>
  <c r="O15" i="7"/>
  <c r="N16" i="7"/>
  <c r="AG49" i="6"/>
  <c r="AG31" i="6"/>
  <c r="AH29" i="6"/>
  <c r="AI45" i="6"/>
  <c r="AI47" i="6" s="1"/>
  <c r="AJ43" i="6"/>
  <c r="AI38" i="6"/>
  <c r="AI40" i="6" s="1"/>
  <c r="AJ36" i="6"/>
  <c r="H9" i="6"/>
  <c r="H25" i="6" s="1"/>
  <c r="H6" i="7" s="1"/>
  <c r="H24" i="6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F3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F24" i="8"/>
  <c r="P15" i="7" l="1"/>
  <c r="O16" i="7"/>
  <c r="AH49" i="6"/>
  <c r="AI29" i="6"/>
  <c r="AH31" i="6"/>
  <c r="AJ45" i="6"/>
  <c r="AJ47" i="6" s="1"/>
  <c r="AK43" i="6"/>
  <c r="AJ38" i="6"/>
  <c r="AJ40" i="6" s="1"/>
  <c r="AK36" i="6"/>
  <c r="I24" i="6"/>
  <c r="I9" i="6"/>
  <c r="I25" i="6" s="1"/>
  <c r="I6" i="7" s="1"/>
  <c r="U14" i="8"/>
  <c r="V14" i="8"/>
  <c r="W14" i="8"/>
  <c r="X14" i="8"/>
  <c r="Y14" i="8"/>
  <c r="Z14" i="8"/>
  <c r="AA14" i="8"/>
  <c r="AB14" i="8"/>
  <c r="AC14" i="8"/>
  <c r="Q15" i="7" l="1"/>
  <c r="P16" i="7"/>
  <c r="AI49" i="6"/>
  <c r="AJ29" i="6"/>
  <c r="AI31" i="6"/>
  <c r="AL43" i="6"/>
  <c r="AK45" i="6"/>
  <c r="AK47" i="6" s="1"/>
  <c r="AL36" i="6"/>
  <c r="AK38" i="6"/>
  <c r="AK40" i="6" s="1"/>
  <c r="J24" i="6"/>
  <c r="J9" i="6"/>
  <c r="J25" i="6" s="1"/>
  <c r="J6" i="7" s="1"/>
  <c r="J26" i="6"/>
  <c r="R15" i="7" l="1"/>
  <c r="Q16" i="7"/>
  <c r="AJ49" i="6"/>
  <c r="AJ31" i="6"/>
  <c r="AK29" i="6"/>
  <c r="AL45" i="6"/>
  <c r="AL47" i="6" s="1"/>
  <c r="AM43" i="6"/>
  <c r="AL38" i="6"/>
  <c r="AL40" i="6" s="1"/>
  <c r="AM36" i="6"/>
  <c r="K24" i="6"/>
  <c r="K9" i="6"/>
  <c r="K25" i="6" s="1"/>
  <c r="K6" i="7" s="1"/>
  <c r="S15" i="7" l="1"/>
  <c r="R16" i="7"/>
  <c r="AK49" i="6"/>
  <c r="AK31" i="6"/>
  <c r="AL29" i="6"/>
  <c r="AM45" i="6"/>
  <c r="AM47" i="6" s="1"/>
  <c r="AN43" i="6"/>
  <c r="AM38" i="6"/>
  <c r="AM40" i="6" s="1"/>
  <c r="AN36" i="6"/>
  <c r="L9" i="6"/>
  <c r="L25" i="6" s="1"/>
  <c r="L6" i="7" s="1"/>
  <c r="L24" i="6"/>
  <c r="T15" i="7" l="1"/>
  <c r="S16" i="7"/>
  <c r="AL49" i="6"/>
  <c r="AL31" i="6"/>
  <c r="AM29" i="6"/>
  <c r="AN45" i="6"/>
  <c r="AN47" i="6" s="1"/>
  <c r="AO43" i="6"/>
  <c r="AN38" i="6"/>
  <c r="AN40" i="6" s="1"/>
  <c r="AO36" i="6"/>
  <c r="M24" i="6"/>
  <c r="M9" i="6"/>
  <c r="M25" i="6" s="1"/>
  <c r="M6" i="7" s="1"/>
  <c r="AD33" i="6"/>
  <c r="Y17" i="7"/>
  <c r="Z17" i="7"/>
  <c r="AA17" i="7"/>
  <c r="AB17" i="7"/>
  <c r="AC17" i="7"/>
  <c r="U15" i="7" l="1"/>
  <c r="T16" i="7"/>
  <c r="AM49" i="6"/>
  <c r="AN29" i="6"/>
  <c r="AM31" i="6"/>
  <c r="AP43" i="6"/>
  <c r="AO45" i="6"/>
  <c r="AO47" i="6" s="1"/>
  <c r="AP36" i="6"/>
  <c r="AO38" i="6"/>
  <c r="AO40" i="6" s="1"/>
  <c r="N24" i="6"/>
  <c r="N9" i="6"/>
  <c r="N25" i="6" s="1"/>
  <c r="N6" i="7" s="1"/>
  <c r="J38" i="6"/>
  <c r="I38" i="6"/>
  <c r="H38" i="6"/>
  <c r="G38" i="6"/>
  <c r="F38" i="6"/>
  <c r="G9" i="8"/>
  <c r="G14" i="8" s="1"/>
  <c r="H9" i="8"/>
  <c r="I9" i="8"/>
  <c r="J9" i="8"/>
  <c r="J14" i="8" s="1"/>
  <c r="K9" i="8"/>
  <c r="K14" i="8" s="1"/>
  <c r="L9" i="8"/>
  <c r="L14" i="8" s="1"/>
  <c r="M9" i="8"/>
  <c r="M14" i="8" s="1"/>
  <c r="N9" i="8"/>
  <c r="N14" i="8" s="1"/>
  <c r="O9" i="8"/>
  <c r="O14" i="8" s="1"/>
  <c r="P9" i="8"/>
  <c r="P14" i="8" s="1"/>
  <c r="Q9" i="8"/>
  <c r="Q14" i="8" s="1"/>
  <c r="R9" i="8"/>
  <c r="R14" i="8" s="1"/>
  <c r="S9" i="8"/>
  <c r="S14" i="8" s="1"/>
  <c r="T9" i="8"/>
  <c r="T14" i="8" s="1"/>
  <c r="I14" i="8" l="1"/>
  <c r="I68" i="8"/>
  <c r="H14" i="8"/>
  <c r="H68" i="8"/>
  <c r="V15" i="7"/>
  <c r="U16" i="7"/>
  <c r="AN49" i="6"/>
  <c r="AO29" i="6"/>
  <c r="AN31" i="6"/>
  <c r="AP45" i="6"/>
  <c r="AP47" i="6" s="1"/>
  <c r="AQ43" i="6"/>
  <c r="AP38" i="6"/>
  <c r="AP40" i="6" s="1"/>
  <c r="AQ36" i="6"/>
  <c r="O24" i="6"/>
  <c r="O9" i="6"/>
  <c r="O25" i="6" s="1"/>
  <c r="O6" i="7" s="1"/>
  <c r="H87" i="3"/>
  <c r="Z87" i="3"/>
  <c r="Z86" i="3"/>
  <c r="Y86" i="3"/>
  <c r="W15" i="7" l="1"/>
  <c r="V16" i="7"/>
  <c r="AO49" i="6"/>
  <c r="AO31" i="6"/>
  <c r="AP29" i="6"/>
  <c r="AQ45" i="6"/>
  <c r="AQ47" i="6" s="1"/>
  <c r="AR43" i="6"/>
  <c r="AQ38" i="6"/>
  <c r="AQ40" i="6" s="1"/>
  <c r="AR36" i="6"/>
  <c r="P9" i="6"/>
  <c r="P25" i="6" s="1"/>
  <c r="P6" i="7" s="1"/>
  <c r="P24" i="6"/>
  <c r="AA120" i="20"/>
  <c r="AA119" i="20"/>
  <c r="X122" i="20"/>
  <c r="W16" i="7" l="1"/>
  <c r="X16" i="7"/>
  <c r="AP49" i="6"/>
  <c r="AQ29" i="6"/>
  <c r="AP31" i="6"/>
  <c r="AR45" i="6"/>
  <c r="AR47" i="6" s="1"/>
  <c r="AS43" i="6"/>
  <c r="AR38" i="6"/>
  <c r="AR40" i="6" s="1"/>
  <c r="AS36" i="6"/>
  <c r="Q24" i="6"/>
  <c r="Q9" i="6"/>
  <c r="Q25" i="6" s="1"/>
  <c r="Q6" i="7" s="1"/>
  <c r="F81" i="3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AD81" i="3" s="1"/>
  <c r="AE81" i="3" s="1"/>
  <c r="AF81" i="3" s="1"/>
  <c r="AG81" i="3" s="1"/>
  <c r="AH81" i="3" s="1"/>
  <c r="AI81" i="3" s="1"/>
  <c r="AJ81" i="3" s="1"/>
  <c r="AK81" i="3" s="1"/>
  <c r="AL81" i="3" s="1"/>
  <c r="AM81" i="3" s="1"/>
  <c r="AN81" i="3" s="1"/>
  <c r="AO81" i="3" s="1"/>
  <c r="AP81" i="3" s="1"/>
  <c r="AQ81" i="3" s="1"/>
  <c r="AR81" i="3" s="1"/>
  <c r="AS81" i="3" s="1"/>
  <c r="AT81" i="3" s="1"/>
  <c r="AU81" i="3" s="1"/>
  <c r="F74" i="3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AB74" i="3" s="1"/>
  <c r="AC74" i="3" s="1"/>
  <c r="AD74" i="3" s="1"/>
  <c r="AE74" i="3" s="1"/>
  <c r="AF74" i="3" s="1"/>
  <c r="AG74" i="3" s="1"/>
  <c r="AH74" i="3" s="1"/>
  <c r="AI74" i="3" s="1"/>
  <c r="AJ74" i="3" s="1"/>
  <c r="AK74" i="3" s="1"/>
  <c r="AL74" i="3" s="1"/>
  <c r="AM74" i="3" s="1"/>
  <c r="AN74" i="3" s="1"/>
  <c r="AO74" i="3" s="1"/>
  <c r="AP74" i="3" s="1"/>
  <c r="AQ74" i="3" s="1"/>
  <c r="AR74" i="3" s="1"/>
  <c r="AS74" i="3" s="1"/>
  <c r="AT74" i="3" s="1"/>
  <c r="AU74" i="3" s="1"/>
  <c r="F67" i="3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AG67" i="3" s="1"/>
  <c r="AH67" i="3" s="1"/>
  <c r="AI67" i="3" s="1"/>
  <c r="AJ67" i="3" s="1"/>
  <c r="AK67" i="3" s="1"/>
  <c r="AL67" i="3" s="1"/>
  <c r="AM67" i="3" s="1"/>
  <c r="AN67" i="3" s="1"/>
  <c r="AO67" i="3" s="1"/>
  <c r="AP67" i="3" s="1"/>
  <c r="AQ67" i="3" s="1"/>
  <c r="AR67" i="3" s="1"/>
  <c r="AS67" i="3" s="1"/>
  <c r="AT67" i="3" s="1"/>
  <c r="AU67" i="3" s="1"/>
  <c r="F60" i="3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G60" i="3" s="1"/>
  <c r="AH60" i="3" s="1"/>
  <c r="AI60" i="3" s="1"/>
  <c r="AJ60" i="3" s="1"/>
  <c r="AK60" i="3" s="1"/>
  <c r="AL60" i="3" s="1"/>
  <c r="AM60" i="3" s="1"/>
  <c r="AN60" i="3" s="1"/>
  <c r="AO60" i="3" s="1"/>
  <c r="AP60" i="3" s="1"/>
  <c r="AQ60" i="3" s="1"/>
  <c r="AR60" i="3" s="1"/>
  <c r="AS60" i="3" s="1"/>
  <c r="AT60" i="3" s="1"/>
  <c r="AU60" i="3" s="1"/>
  <c r="C47" i="4"/>
  <c r="C46" i="4"/>
  <c r="C45" i="4"/>
  <c r="C44" i="4"/>
  <c r="C43" i="4"/>
  <c r="Y15" i="7" l="1"/>
  <c r="AQ49" i="6"/>
  <c r="AR29" i="6"/>
  <c r="AQ31" i="6"/>
  <c r="AT43" i="6"/>
  <c r="AS45" i="6"/>
  <c r="AS47" i="6" s="1"/>
  <c r="AT36" i="6"/>
  <c r="AS38" i="6"/>
  <c r="AS40" i="6" s="1"/>
  <c r="R24" i="6"/>
  <c r="R9" i="6"/>
  <c r="R25" i="6" s="1"/>
  <c r="R6" i="7" s="1"/>
  <c r="F121" i="20"/>
  <c r="Y16" i="7" l="1"/>
  <c r="Z15" i="7"/>
  <c r="AR49" i="6"/>
  <c r="AS29" i="6"/>
  <c r="AR31" i="6"/>
  <c r="AT45" i="6"/>
  <c r="AT47" i="6" s="1"/>
  <c r="AU43" i="6"/>
  <c r="AU45" i="6" s="1"/>
  <c r="AU47" i="6" s="1"/>
  <c r="AT38" i="6"/>
  <c r="AT40" i="6" s="1"/>
  <c r="AU36" i="6"/>
  <c r="AU38" i="6" s="1"/>
  <c r="AU40" i="6" s="1"/>
  <c r="S24" i="6"/>
  <c r="S9" i="6"/>
  <c r="S25" i="6" s="1"/>
  <c r="S6" i="7" s="1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AU47" i="3"/>
  <c r="AX38" i="20" s="1"/>
  <c r="AT47" i="3"/>
  <c r="AS47" i="3"/>
  <c r="AR47" i="3"/>
  <c r="AQ47" i="3"/>
  <c r="AT38" i="20" s="1"/>
  <c r="AP47" i="3"/>
  <c r="AO47" i="3"/>
  <c r="AN47" i="3"/>
  <c r="AM47" i="3"/>
  <c r="AP38" i="20" s="1"/>
  <c r="AL47" i="3"/>
  <c r="AK47" i="3"/>
  <c r="AJ47" i="3"/>
  <c r="AI47" i="3"/>
  <c r="AL38" i="20" s="1"/>
  <c r="AH47" i="3"/>
  <c r="AG47" i="3"/>
  <c r="AF47" i="3"/>
  <c r="AE47" i="3"/>
  <c r="AH38" i="20" s="1"/>
  <c r="AD47" i="3"/>
  <c r="AC47" i="3"/>
  <c r="AB47" i="3"/>
  <c r="AA47" i="3"/>
  <c r="AD38" i="20" s="1"/>
  <c r="Z47" i="3"/>
  <c r="Y47" i="3"/>
  <c r="X47" i="3"/>
  <c r="W47" i="3"/>
  <c r="Y38" i="20" s="1"/>
  <c r="V47" i="3"/>
  <c r="U47" i="3"/>
  <c r="T47" i="3"/>
  <c r="S47" i="3"/>
  <c r="S38" i="20" s="1"/>
  <c r="R47" i="3"/>
  <c r="Q47" i="3"/>
  <c r="P47" i="3"/>
  <c r="O47" i="3"/>
  <c r="O38" i="20" s="1"/>
  <c r="N47" i="3"/>
  <c r="M47" i="3"/>
  <c r="L47" i="3"/>
  <c r="K47" i="3"/>
  <c r="K38" i="20" s="1"/>
  <c r="J47" i="3"/>
  <c r="I47" i="3"/>
  <c r="H47" i="3"/>
  <c r="G47" i="3"/>
  <c r="G38" i="20" s="1"/>
  <c r="F47" i="3"/>
  <c r="Z16" i="7" l="1"/>
  <c r="AA15" i="7"/>
  <c r="AS49" i="6"/>
  <c r="AS31" i="6"/>
  <c r="AT29" i="6"/>
  <c r="T9" i="6"/>
  <c r="T25" i="6" s="1"/>
  <c r="T6" i="7" s="1"/>
  <c r="T24" i="6"/>
  <c r="M38" i="20"/>
  <c r="Q38" i="20"/>
  <c r="AB38" i="20"/>
  <c r="AF38" i="20"/>
  <c r="AJ38" i="20"/>
  <c r="AN38" i="20"/>
  <c r="AR38" i="20"/>
  <c r="AS48" i="14"/>
  <c r="AO48" i="14"/>
  <c r="AK48" i="14"/>
  <c r="AG48" i="14"/>
  <c r="AC48" i="14"/>
  <c r="Y48" i="14"/>
  <c r="U48" i="14"/>
  <c r="Q48" i="14"/>
  <c r="M48" i="14"/>
  <c r="I48" i="14"/>
  <c r="AR48" i="14"/>
  <c r="AN48" i="14"/>
  <c r="AJ48" i="14"/>
  <c r="AF48" i="14"/>
  <c r="AB48" i="14"/>
  <c r="X48" i="14"/>
  <c r="T48" i="14"/>
  <c r="P48" i="14"/>
  <c r="L48" i="14"/>
  <c r="H48" i="14"/>
  <c r="F48" i="14"/>
  <c r="AU48" i="14"/>
  <c r="AQ48" i="14"/>
  <c r="AM48" i="14"/>
  <c r="AI48" i="14"/>
  <c r="AE48" i="14"/>
  <c r="AA48" i="14"/>
  <c r="W48" i="14"/>
  <c r="S48" i="14"/>
  <c r="O48" i="14"/>
  <c r="K48" i="14"/>
  <c r="G48" i="14"/>
  <c r="F38" i="20"/>
  <c r="AT48" i="14"/>
  <c r="AP48" i="14"/>
  <c r="AL48" i="14"/>
  <c r="AH48" i="14"/>
  <c r="AD48" i="14"/>
  <c r="Z48" i="14"/>
  <c r="V48" i="14"/>
  <c r="R48" i="14"/>
  <c r="N48" i="14"/>
  <c r="J48" i="14"/>
  <c r="J38" i="20"/>
  <c r="N38" i="20"/>
  <c r="R38" i="20"/>
  <c r="X38" i="20"/>
  <c r="AC38" i="20"/>
  <c r="AG38" i="20"/>
  <c r="AK38" i="20"/>
  <c r="AO38" i="20"/>
  <c r="AS38" i="20"/>
  <c r="AW38" i="20"/>
  <c r="H38" i="20"/>
  <c r="L38" i="20"/>
  <c r="P38" i="20"/>
  <c r="T38" i="20"/>
  <c r="AA38" i="20"/>
  <c r="AE38" i="20"/>
  <c r="AI38" i="20"/>
  <c r="AM38" i="20"/>
  <c r="AQ38" i="20"/>
  <c r="AU38" i="20"/>
  <c r="I38" i="20"/>
  <c r="U38" i="20"/>
  <c r="AV38" i="20"/>
  <c r="H22" i="14"/>
  <c r="L22" i="14"/>
  <c r="P22" i="14"/>
  <c r="X22" i="14"/>
  <c r="AB22" i="14"/>
  <c r="AF22" i="14"/>
  <c r="AN22" i="14"/>
  <c r="AR22" i="14"/>
  <c r="J16" i="14"/>
  <c r="R16" i="14"/>
  <c r="V16" i="14"/>
  <c r="Z16" i="14"/>
  <c r="AH16" i="14"/>
  <c r="AL16" i="14"/>
  <c r="J22" i="14"/>
  <c r="N22" i="14"/>
  <c r="R22" i="14"/>
  <c r="V22" i="14"/>
  <c r="Z22" i="14"/>
  <c r="AD22" i="14"/>
  <c r="AH22" i="14"/>
  <c r="AL22" i="14"/>
  <c r="AP22" i="14"/>
  <c r="AT22" i="14"/>
  <c r="M16" i="14"/>
  <c r="Q16" i="14"/>
  <c r="U16" i="14"/>
  <c r="AC16" i="14"/>
  <c r="AG16" i="14"/>
  <c r="AK16" i="14"/>
  <c r="T22" i="14"/>
  <c r="AJ22" i="14"/>
  <c r="G16" i="14"/>
  <c r="K16" i="14"/>
  <c r="G22" i="14"/>
  <c r="K22" i="14"/>
  <c r="O22" i="14"/>
  <c r="S22" i="14"/>
  <c r="W22" i="14"/>
  <c r="AA22" i="14"/>
  <c r="AE22" i="14"/>
  <c r="AI22" i="14"/>
  <c r="AM22" i="14"/>
  <c r="AQ22" i="14"/>
  <c r="AU22" i="14"/>
  <c r="H16" i="14"/>
  <c r="L16" i="14"/>
  <c r="P16" i="14"/>
  <c r="T16" i="14"/>
  <c r="X16" i="14"/>
  <c r="AB16" i="14"/>
  <c r="AF16" i="14"/>
  <c r="AJ16" i="14"/>
  <c r="AN16" i="14"/>
  <c r="AR16" i="14"/>
  <c r="N16" i="14"/>
  <c r="AD16" i="14"/>
  <c r="I16" i="14"/>
  <c r="Y16" i="14"/>
  <c r="AO16" i="14"/>
  <c r="AS16" i="14"/>
  <c r="AP16" i="14"/>
  <c r="AT16" i="14"/>
  <c r="O16" i="14"/>
  <c r="S16" i="14"/>
  <c r="W16" i="14"/>
  <c r="AA16" i="14"/>
  <c r="AE16" i="14"/>
  <c r="AI16" i="14"/>
  <c r="AM16" i="14"/>
  <c r="AQ16" i="14"/>
  <c r="AU16" i="14"/>
  <c r="I22" i="14"/>
  <c r="M22" i="14"/>
  <c r="Q22" i="14"/>
  <c r="U22" i="14"/>
  <c r="Y22" i="14"/>
  <c r="AC22" i="14"/>
  <c r="AG22" i="14"/>
  <c r="AK22" i="14"/>
  <c r="AO22" i="14"/>
  <c r="AS22" i="14"/>
  <c r="F21" i="14"/>
  <c r="F20" i="14"/>
  <c r="F19" i="14"/>
  <c r="F15" i="14"/>
  <c r="F14" i="14"/>
  <c r="F13" i="14"/>
  <c r="F12" i="14"/>
  <c r="F11" i="14"/>
  <c r="F10" i="14"/>
  <c r="F9" i="14"/>
  <c r="F8" i="14"/>
  <c r="AB15" i="7" l="1"/>
  <c r="AA16" i="7"/>
  <c r="AT49" i="6"/>
  <c r="AU29" i="6"/>
  <c r="AT31" i="6"/>
  <c r="U24" i="6"/>
  <c r="U9" i="6"/>
  <c r="U25" i="6" s="1"/>
  <c r="U6" i="7" s="1"/>
  <c r="V38" i="20"/>
  <c r="Z38" i="20" s="1"/>
  <c r="F22" i="14"/>
  <c r="F16" i="14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U84" i="3"/>
  <c r="AX40" i="20" s="1"/>
  <c r="AT84" i="3"/>
  <c r="AW40" i="20" s="1"/>
  <c r="AS84" i="3"/>
  <c r="AV40" i="20" s="1"/>
  <c r="AR84" i="3"/>
  <c r="AU40" i="20" s="1"/>
  <c r="AQ84" i="3"/>
  <c r="AT40" i="20" s="1"/>
  <c r="AP84" i="3"/>
  <c r="AS40" i="20" s="1"/>
  <c r="AO84" i="3"/>
  <c r="AR40" i="20" s="1"/>
  <c r="AN84" i="3"/>
  <c r="AQ40" i="20" s="1"/>
  <c r="AM84" i="3"/>
  <c r="AP40" i="20" s="1"/>
  <c r="AL84" i="3"/>
  <c r="AO40" i="20" s="1"/>
  <c r="AK84" i="3"/>
  <c r="AN40" i="20" s="1"/>
  <c r="AJ84" i="3"/>
  <c r="AM40" i="20" s="1"/>
  <c r="AI84" i="3"/>
  <c r="AL40" i="20" s="1"/>
  <c r="AH84" i="3"/>
  <c r="AK40" i="20" s="1"/>
  <c r="AG84" i="3"/>
  <c r="AJ40" i="20" s="1"/>
  <c r="AF84" i="3"/>
  <c r="AI40" i="20" s="1"/>
  <c r="AE84" i="3"/>
  <c r="AH40" i="20" s="1"/>
  <c r="AD84" i="3"/>
  <c r="AG40" i="20" s="1"/>
  <c r="AC84" i="3"/>
  <c r="AF40" i="20" s="1"/>
  <c r="AB84" i="3"/>
  <c r="AE40" i="20" s="1"/>
  <c r="AA84" i="3"/>
  <c r="AD40" i="20" s="1"/>
  <c r="Z84" i="3"/>
  <c r="AC40" i="20" s="1"/>
  <c r="Y84" i="3"/>
  <c r="AB40" i="20" s="1"/>
  <c r="X84" i="3"/>
  <c r="AA40" i="20" s="1"/>
  <c r="W84" i="3"/>
  <c r="Y40" i="20" s="1"/>
  <c r="V84" i="3"/>
  <c r="X40" i="20" s="1"/>
  <c r="U84" i="3"/>
  <c r="U40" i="20" s="1"/>
  <c r="T84" i="3"/>
  <c r="T40" i="20" s="1"/>
  <c r="S84" i="3"/>
  <c r="S40" i="20" s="1"/>
  <c r="R84" i="3"/>
  <c r="R40" i="20" s="1"/>
  <c r="Q84" i="3"/>
  <c r="Q40" i="20" s="1"/>
  <c r="P84" i="3"/>
  <c r="P40" i="20" s="1"/>
  <c r="O84" i="3"/>
  <c r="O40" i="20" s="1"/>
  <c r="N84" i="3"/>
  <c r="N40" i="20" s="1"/>
  <c r="M84" i="3"/>
  <c r="M40" i="20" s="1"/>
  <c r="L84" i="3"/>
  <c r="L40" i="20" s="1"/>
  <c r="K84" i="3"/>
  <c r="K40" i="20" s="1"/>
  <c r="J84" i="3"/>
  <c r="J40" i="20" s="1"/>
  <c r="I84" i="3"/>
  <c r="I40" i="20" s="1"/>
  <c r="H84" i="3"/>
  <c r="H40" i="20" s="1"/>
  <c r="G84" i="3"/>
  <c r="G40" i="20" s="1"/>
  <c r="F85" i="3"/>
  <c r="AU87" i="3"/>
  <c r="AX43" i="20" s="1"/>
  <c r="AT87" i="3"/>
  <c r="AW43" i="20" s="1"/>
  <c r="AS87" i="3"/>
  <c r="AV43" i="20" s="1"/>
  <c r="AR87" i="3"/>
  <c r="AU43" i="20" s="1"/>
  <c r="AQ87" i="3"/>
  <c r="AT43" i="20" s="1"/>
  <c r="AP87" i="3"/>
  <c r="AS43" i="20" s="1"/>
  <c r="AO87" i="3"/>
  <c r="AR43" i="20" s="1"/>
  <c r="AN87" i="3"/>
  <c r="AQ43" i="20" s="1"/>
  <c r="AM87" i="3"/>
  <c r="AP43" i="20" s="1"/>
  <c r="AL87" i="3"/>
  <c r="AO43" i="20" s="1"/>
  <c r="AK87" i="3"/>
  <c r="AN43" i="20" s="1"/>
  <c r="AJ87" i="3"/>
  <c r="AM43" i="20" s="1"/>
  <c r="AI87" i="3"/>
  <c r="AL43" i="20" s="1"/>
  <c r="AH87" i="3"/>
  <c r="AK43" i="20" s="1"/>
  <c r="AG87" i="3"/>
  <c r="AJ43" i="20" s="1"/>
  <c r="AF87" i="3"/>
  <c r="AI43" i="20" s="1"/>
  <c r="AE87" i="3"/>
  <c r="AH43" i="20" s="1"/>
  <c r="AD87" i="3"/>
  <c r="AG43" i="20" s="1"/>
  <c r="AC87" i="3"/>
  <c r="AF43" i="20" s="1"/>
  <c r="AB87" i="3"/>
  <c r="AE43" i="20" s="1"/>
  <c r="AD43" i="20"/>
  <c r="AC43" i="20"/>
  <c r="Y87" i="3"/>
  <c r="AB43" i="20" s="1"/>
  <c r="X87" i="3"/>
  <c r="AA43" i="20" s="1"/>
  <c r="W87" i="3"/>
  <c r="Y43" i="20" s="1"/>
  <c r="V87" i="3"/>
  <c r="X43" i="20" s="1"/>
  <c r="U87" i="3"/>
  <c r="U43" i="20" s="1"/>
  <c r="T87" i="3"/>
  <c r="T43" i="20" s="1"/>
  <c r="S87" i="3"/>
  <c r="S43" i="20" s="1"/>
  <c r="R87" i="3"/>
  <c r="R43" i="20" s="1"/>
  <c r="Q87" i="3"/>
  <c r="Q43" i="20" s="1"/>
  <c r="P87" i="3"/>
  <c r="P43" i="20" s="1"/>
  <c r="O87" i="3"/>
  <c r="O43" i="20" s="1"/>
  <c r="N87" i="3"/>
  <c r="N43" i="20" s="1"/>
  <c r="M87" i="3"/>
  <c r="M43" i="20" s="1"/>
  <c r="L87" i="3"/>
  <c r="L43" i="20" s="1"/>
  <c r="K87" i="3"/>
  <c r="K43" i="20" s="1"/>
  <c r="J87" i="3"/>
  <c r="J43" i="20" s="1"/>
  <c r="I87" i="3"/>
  <c r="I43" i="20" s="1"/>
  <c r="H43" i="20"/>
  <c r="AU86" i="3"/>
  <c r="AX41" i="20" s="1"/>
  <c r="AX90" i="20" s="1"/>
  <c r="AT86" i="3"/>
  <c r="AW41" i="20" s="1"/>
  <c r="AW90" i="20" s="1"/>
  <c r="AS86" i="3"/>
  <c r="AV41" i="20" s="1"/>
  <c r="AV90" i="20" s="1"/>
  <c r="AR86" i="3"/>
  <c r="AU41" i="20" s="1"/>
  <c r="AU90" i="20" s="1"/>
  <c r="AQ86" i="3"/>
  <c r="AT41" i="20" s="1"/>
  <c r="AT90" i="20" s="1"/>
  <c r="AP86" i="3"/>
  <c r="AS41" i="20" s="1"/>
  <c r="AS90" i="20" s="1"/>
  <c r="AO86" i="3"/>
  <c r="AR41" i="20" s="1"/>
  <c r="AR90" i="20" s="1"/>
  <c r="AN86" i="3"/>
  <c r="AQ41" i="20" s="1"/>
  <c r="AQ90" i="20" s="1"/>
  <c r="AM86" i="3"/>
  <c r="AP41" i="20" s="1"/>
  <c r="AP90" i="20" s="1"/>
  <c r="AL86" i="3"/>
  <c r="AO41" i="20" s="1"/>
  <c r="AO90" i="20" s="1"/>
  <c r="AK86" i="3"/>
  <c r="AN41" i="20" s="1"/>
  <c r="AN90" i="20" s="1"/>
  <c r="AJ86" i="3"/>
  <c r="AM41" i="20" s="1"/>
  <c r="AM90" i="20" s="1"/>
  <c r="AI86" i="3"/>
  <c r="AL41" i="20" s="1"/>
  <c r="AL90" i="20" s="1"/>
  <c r="AH86" i="3"/>
  <c r="AK41" i="20" s="1"/>
  <c r="AK90" i="20" s="1"/>
  <c r="AG86" i="3"/>
  <c r="AJ41" i="20" s="1"/>
  <c r="AJ90" i="20" s="1"/>
  <c r="AF86" i="3"/>
  <c r="AI41" i="20" s="1"/>
  <c r="AI90" i="20" s="1"/>
  <c r="AE86" i="3"/>
  <c r="AH41" i="20" s="1"/>
  <c r="AH90" i="20" s="1"/>
  <c r="AD86" i="3"/>
  <c r="AG41" i="20" s="1"/>
  <c r="AG90" i="20" s="1"/>
  <c r="AC86" i="3"/>
  <c r="AF41" i="20" s="1"/>
  <c r="AF90" i="20" s="1"/>
  <c r="AB86" i="3"/>
  <c r="AE41" i="20" s="1"/>
  <c r="AE90" i="20" s="1"/>
  <c r="AD41" i="20"/>
  <c r="AD90" i="20" s="1"/>
  <c r="AC41" i="20"/>
  <c r="AB41" i="20"/>
  <c r="X86" i="3"/>
  <c r="AA41" i="20" s="1"/>
  <c r="W86" i="3"/>
  <c r="Y41" i="20" s="1"/>
  <c r="V86" i="3"/>
  <c r="X41" i="20" s="1"/>
  <c r="U86" i="3"/>
  <c r="U41" i="20" s="1"/>
  <c r="T86" i="3"/>
  <c r="T41" i="20" s="1"/>
  <c r="S86" i="3"/>
  <c r="S41" i="20" s="1"/>
  <c r="R86" i="3"/>
  <c r="R41" i="20" s="1"/>
  <c r="Q86" i="3"/>
  <c r="Q41" i="20" s="1"/>
  <c r="P86" i="3"/>
  <c r="P41" i="20" s="1"/>
  <c r="O86" i="3"/>
  <c r="O41" i="20" s="1"/>
  <c r="N86" i="3"/>
  <c r="N41" i="20" s="1"/>
  <c r="M86" i="3"/>
  <c r="M41" i="20" s="1"/>
  <c r="L86" i="3"/>
  <c r="L41" i="20" s="1"/>
  <c r="K86" i="3"/>
  <c r="K41" i="20" s="1"/>
  <c r="J86" i="3"/>
  <c r="J41" i="20" s="1"/>
  <c r="I86" i="3"/>
  <c r="I41" i="20" s="1"/>
  <c r="H86" i="3"/>
  <c r="H41" i="20" s="1"/>
  <c r="G87" i="3"/>
  <c r="G43" i="20" s="1"/>
  <c r="G86" i="3"/>
  <c r="G41" i="20" s="1"/>
  <c r="F87" i="3"/>
  <c r="F43" i="20" s="1"/>
  <c r="F86" i="3"/>
  <c r="F41" i="20" s="1"/>
  <c r="F84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U12" i="3"/>
  <c r="AU20" i="17" s="1"/>
  <c r="AT12" i="3"/>
  <c r="AT20" i="17" s="1"/>
  <c r="AS12" i="3"/>
  <c r="AS20" i="17" s="1"/>
  <c r="AR12" i="3"/>
  <c r="AR20" i="17" s="1"/>
  <c r="AQ12" i="3"/>
  <c r="AQ20" i="17" s="1"/>
  <c r="AP12" i="3"/>
  <c r="AP20" i="17" s="1"/>
  <c r="AO12" i="3"/>
  <c r="AO20" i="17" s="1"/>
  <c r="AN12" i="3"/>
  <c r="AN20" i="17" s="1"/>
  <c r="AM12" i="3"/>
  <c r="AM20" i="17" s="1"/>
  <c r="AL12" i="3"/>
  <c r="AL20" i="17" s="1"/>
  <c r="AK12" i="3"/>
  <c r="AK20" i="17" s="1"/>
  <c r="AJ12" i="3"/>
  <c r="AJ20" i="17" s="1"/>
  <c r="AI12" i="3"/>
  <c r="AI20" i="17" s="1"/>
  <c r="AH12" i="3"/>
  <c r="AH20" i="17" s="1"/>
  <c r="AG12" i="3"/>
  <c r="AG20" i="17" s="1"/>
  <c r="AF12" i="3"/>
  <c r="AF20" i="17" s="1"/>
  <c r="AE12" i="3"/>
  <c r="AE20" i="17" s="1"/>
  <c r="AD12" i="3"/>
  <c r="AD20" i="17" s="1"/>
  <c r="AC12" i="3"/>
  <c r="AC20" i="17" s="1"/>
  <c r="AB12" i="3"/>
  <c r="AB20" i="17" s="1"/>
  <c r="AA12" i="3"/>
  <c r="AA20" i="17" s="1"/>
  <c r="Z12" i="3"/>
  <c r="Z20" i="17" s="1"/>
  <c r="Y12" i="3"/>
  <c r="Y20" i="17" s="1"/>
  <c r="X12" i="3"/>
  <c r="X20" i="17" s="1"/>
  <c r="W12" i="3"/>
  <c r="W20" i="17" s="1"/>
  <c r="V12" i="3"/>
  <c r="V20" i="17" s="1"/>
  <c r="U12" i="3"/>
  <c r="U20" i="17" s="1"/>
  <c r="T12" i="3"/>
  <c r="T20" i="17" s="1"/>
  <c r="S12" i="3"/>
  <c r="S20" i="17" s="1"/>
  <c r="R12" i="3"/>
  <c r="R20" i="17" s="1"/>
  <c r="Q12" i="3"/>
  <c r="Q20" i="17" s="1"/>
  <c r="P12" i="3"/>
  <c r="P20" i="17" s="1"/>
  <c r="O12" i="3"/>
  <c r="O20" i="17" s="1"/>
  <c r="N12" i="3"/>
  <c r="N20" i="17" s="1"/>
  <c r="M12" i="3"/>
  <c r="M20" i="17" s="1"/>
  <c r="L12" i="3"/>
  <c r="L20" i="17" s="1"/>
  <c r="K12" i="3"/>
  <c r="K20" i="17" s="1"/>
  <c r="J12" i="3"/>
  <c r="J20" i="17" s="1"/>
  <c r="I12" i="3"/>
  <c r="I20" i="17" s="1"/>
  <c r="H12" i="3"/>
  <c r="H20" i="17" s="1"/>
  <c r="G12" i="3"/>
  <c r="G20" i="17" s="1"/>
  <c r="F3" i="17"/>
  <c r="V50" i="3" l="1"/>
  <c r="AC15" i="7"/>
  <c r="AB16" i="7"/>
  <c r="AU31" i="6"/>
  <c r="AU49" i="6"/>
  <c r="V9" i="6"/>
  <c r="V25" i="6" s="1"/>
  <c r="V6" i="7" s="1"/>
  <c r="V24" i="6"/>
  <c r="F21" i="17"/>
  <c r="F50" i="3"/>
  <c r="F88" i="3"/>
  <c r="K37" i="20"/>
  <c r="K21" i="17"/>
  <c r="Y37" i="20"/>
  <c r="W21" i="17"/>
  <c r="AH37" i="20"/>
  <c r="AE21" i="17"/>
  <c r="AX37" i="20"/>
  <c r="AU21" i="17"/>
  <c r="H37" i="20"/>
  <c r="H21" i="17"/>
  <c r="L37" i="20"/>
  <c r="L21" i="17"/>
  <c r="P37" i="20"/>
  <c r="P21" i="17"/>
  <c r="T37" i="20"/>
  <c r="T21" i="17"/>
  <c r="AA37" i="20"/>
  <c r="X21" i="17"/>
  <c r="AE37" i="20"/>
  <c r="AB21" i="17"/>
  <c r="AI37" i="20"/>
  <c r="AF21" i="17"/>
  <c r="AM37" i="20"/>
  <c r="AJ21" i="17"/>
  <c r="AQ37" i="20"/>
  <c r="AN21" i="17"/>
  <c r="AU37" i="20"/>
  <c r="AR21" i="17"/>
  <c r="O37" i="20"/>
  <c r="O21" i="17"/>
  <c r="AD37" i="20"/>
  <c r="AA21" i="17"/>
  <c r="AL37" i="20"/>
  <c r="AI21" i="17"/>
  <c r="AT37" i="20"/>
  <c r="AQ21" i="17"/>
  <c r="I37" i="20"/>
  <c r="I21" i="17"/>
  <c r="M37" i="20"/>
  <c r="M21" i="17"/>
  <c r="Q37" i="20"/>
  <c r="Q21" i="17"/>
  <c r="U37" i="20"/>
  <c r="U21" i="17"/>
  <c r="AB37" i="20"/>
  <c r="Y21" i="17"/>
  <c r="AF37" i="20"/>
  <c r="AC21" i="17"/>
  <c r="AJ37" i="20"/>
  <c r="AG21" i="17"/>
  <c r="AN37" i="20"/>
  <c r="AK21" i="17"/>
  <c r="AR37" i="20"/>
  <c r="AO21" i="17"/>
  <c r="AV37" i="20"/>
  <c r="AS21" i="17"/>
  <c r="G37" i="20"/>
  <c r="G21" i="17"/>
  <c r="S37" i="20"/>
  <c r="S21" i="17"/>
  <c r="AP37" i="20"/>
  <c r="AM21" i="17"/>
  <c r="J37" i="20"/>
  <c r="J21" i="17"/>
  <c r="N37" i="20"/>
  <c r="N21" i="17"/>
  <c r="R37" i="20"/>
  <c r="R21" i="17"/>
  <c r="X37" i="20"/>
  <c r="V21" i="17"/>
  <c r="AC37" i="20"/>
  <c r="Z21" i="17"/>
  <c r="AG37" i="20"/>
  <c r="AD21" i="17"/>
  <c r="AK37" i="20"/>
  <c r="AH21" i="17"/>
  <c r="AO37" i="20"/>
  <c r="AL21" i="17"/>
  <c r="AS37" i="20"/>
  <c r="AP21" i="17"/>
  <c r="AW37" i="20"/>
  <c r="AT21" i="17"/>
  <c r="F40" i="20"/>
  <c r="V40" i="20" s="1"/>
  <c r="Z40" i="20" s="1"/>
  <c r="AP50" i="3"/>
  <c r="R50" i="3"/>
  <c r="AR50" i="3"/>
  <c r="AF50" i="3"/>
  <c r="T50" i="3"/>
  <c r="H50" i="3"/>
  <c r="AS50" i="3"/>
  <c r="AO50" i="3"/>
  <c r="AK50" i="3"/>
  <c r="AG50" i="3"/>
  <c r="AC50" i="3"/>
  <c r="Y50" i="3"/>
  <c r="U50" i="3"/>
  <c r="Q50" i="3"/>
  <c r="M50" i="3"/>
  <c r="I50" i="3"/>
  <c r="AJ50" i="3"/>
  <c r="AB50" i="3"/>
  <c r="L50" i="3"/>
  <c r="AU50" i="3"/>
  <c r="AQ50" i="3"/>
  <c r="AM50" i="3"/>
  <c r="AI50" i="3"/>
  <c r="AE50" i="3"/>
  <c r="AA50" i="3"/>
  <c r="W50" i="3"/>
  <c r="S50" i="3"/>
  <c r="O50" i="3"/>
  <c r="K50" i="3"/>
  <c r="G50" i="3"/>
  <c r="AT50" i="3"/>
  <c r="AL50" i="3"/>
  <c r="AH50" i="3"/>
  <c r="AD50" i="3"/>
  <c r="Z50" i="3"/>
  <c r="N50" i="3"/>
  <c r="J50" i="3"/>
  <c r="AN50" i="3"/>
  <c r="X50" i="3"/>
  <c r="P50" i="3"/>
  <c r="J36" i="20"/>
  <c r="J49" i="3"/>
  <c r="J39" i="20" s="1"/>
  <c r="AK36" i="20"/>
  <c r="AH49" i="3"/>
  <c r="AK39" i="20" s="1"/>
  <c r="O36" i="20"/>
  <c r="O49" i="3"/>
  <c r="O39" i="20" s="1"/>
  <c r="AL36" i="20"/>
  <c r="AI49" i="3"/>
  <c r="AL39" i="20" s="1"/>
  <c r="AX36" i="20"/>
  <c r="AU49" i="3"/>
  <c r="AX39" i="20" s="1"/>
  <c r="V43" i="20"/>
  <c r="Z43" i="20" s="1"/>
  <c r="F42" i="20"/>
  <c r="I42" i="20"/>
  <c r="M42" i="20"/>
  <c r="Q42" i="20"/>
  <c r="U42" i="20"/>
  <c r="AB42" i="20"/>
  <c r="AF42" i="20"/>
  <c r="AJ42" i="20"/>
  <c r="AN42" i="20"/>
  <c r="AR42" i="20"/>
  <c r="AV42" i="20"/>
  <c r="N36" i="20"/>
  <c r="N49" i="3"/>
  <c r="N39" i="20" s="1"/>
  <c r="AG36" i="20"/>
  <c r="AD49" i="3"/>
  <c r="AG39" i="20" s="1"/>
  <c r="K36" i="20"/>
  <c r="K49" i="3"/>
  <c r="K39" i="20" s="1"/>
  <c r="Y36" i="20"/>
  <c r="W49" i="3"/>
  <c r="Y39" i="20" s="1"/>
  <c r="AH36" i="20"/>
  <c r="AE49" i="3"/>
  <c r="AH39" i="20" s="1"/>
  <c r="AT36" i="20"/>
  <c r="AQ49" i="3"/>
  <c r="AT39" i="20" s="1"/>
  <c r="L36" i="20"/>
  <c r="L49" i="3"/>
  <c r="L39" i="20" s="1"/>
  <c r="T36" i="20"/>
  <c r="T49" i="3"/>
  <c r="T39" i="20" s="1"/>
  <c r="AE36" i="20"/>
  <c r="AB49" i="3"/>
  <c r="AE39" i="20" s="1"/>
  <c r="AM36" i="20"/>
  <c r="AJ49" i="3"/>
  <c r="AM39" i="20" s="1"/>
  <c r="AU36" i="20"/>
  <c r="AR49" i="3"/>
  <c r="AU39" i="20" s="1"/>
  <c r="J42" i="20"/>
  <c r="N42" i="20"/>
  <c r="R42" i="20"/>
  <c r="X42" i="20"/>
  <c r="AC42" i="20"/>
  <c r="AG42" i="20"/>
  <c r="AK42" i="20"/>
  <c r="AO42" i="20"/>
  <c r="AS42" i="20"/>
  <c r="AW42" i="20"/>
  <c r="R36" i="20"/>
  <c r="R49" i="3"/>
  <c r="R39" i="20" s="1"/>
  <c r="AC36" i="20"/>
  <c r="Z49" i="3"/>
  <c r="AC39" i="20" s="1"/>
  <c r="G36" i="20"/>
  <c r="G49" i="3"/>
  <c r="G39" i="20" s="1"/>
  <c r="S36" i="20"/>
  <c r="S49" i="3"/>
  <c r="S39" i="20" s="1"/>
  <c r="AD36" i="20"/>
  <c r="AA49" i="3"/>
  <c r="AD39" i="20" s="1"/>
  <c r="AP36" i="20"/>
  <c r="AM49" i="3"/>
  <c r="AP39" i="20" s="1"/>
  <c r="H36" i="20"/>
  <c r="H49" i="3"/>
  <c r="H39" i="20" s="1"/>
  <c r="P36" i="20"/>
  <c r="P49" i="3"/>
  <c r="P39" i="20" s="1"/>
  <c r="AA36" i="20"/>
  <c r="X49" i="3"/>
  <c r="AA39" i="20" s="1"/>
  <c r="AI36" i="20"/>
  <c r="AF49" i="3"/>
  <c r="AI39" i="20" s="1"/>
  <c r="AQ36" i="20"/>
  <c r="AN49" i="3"/>
  <c r="AQ39" i="20" s="1"/>
  <c r="AU46" i="14"/>
  <c r="AQ46" i="14"/>
  <c r="AM46" i="14"/>
  <c r="AI46" i="14"/>
  <c r="AE46" i="14"/>
  <c r="AA46" i="14"/>
  <c r="W46" i="14"/>
  <c r="S46" i="14"/>
  <c r="O46" i="14"/>
  <c r="K46" i="14"/>
  <c r="G46" i="14"/>
  <c r="F36" i="20"/>
  <c r="AT46" i="14"/>
  <c r="AP46" i="14"/>
  <c r="AL46" i="14"/>
  <c r="AH46" i="14"/>
  <c r="AD46" i="14"/>
  <c r="Z46" i="14"/>
  <c r="V46" i="14"/>
  <c r="R46" i="14"/>
  <c r="N46" i="14"/>
  <c r="J46" i="14"/>
  <c r="AS46" i="14"/>
  <c r="AO46" i="14"/>
  <c r="AK46" i="14"/>
  <c r="AG46" i="14"/>
  <c r="AC46" i="14"/>
  <c r="Y46" i="14"/>
  <c r="U46" i="14"/>
  <c r="Q46" i="14"/>
  <c r="M46" i="14"/>
  <c r="I46" i="14"/>
  <c r="AR46" i="14"/>
  <c r="AN46" i="14"/>
  <c r="AJ46" i="14"/>
  <c r="AF46" i="14"/>
  <c r="AB46" i="14"/>
  <c r="X46" i="14"/>
  <c r="T46" i="14"/>
  <c r="P46" i="14"/>
  <c r="L46" i="14"/>
  <c r="H46" i="14"/>
  <c r="F46" i="14"/>
  <c r="I36" i="20"/>
  <c r="I49" i="3"/>
  <c r="I39" i="20" s="1"/>
  <c r="M36" i="20"/>
  <c r="M49" i="3"/>
  <c r="M39" i="20" s="1"/>
  <c r="Q36" i="20"/>
  <c r="Q49" i="3"/>
  <c r="Q39" i="20" s="1"/>
  <c r="U36" i="20"/>
  <c r="U49" i="3"/>
  <c r="U39" i="20" s="1"/>
  <c r="AB36" i="20"/>
  <c r="Y49" i="3"/>
  <c r="AB39" i="20" s="1"/>
  <c r="AF36" i="20"/>
  <c r="AC49" i="3"/>
  <c r="AF39" i="20" s="1"/>
  <c r="AJ36" i="20"/>
  <c r="AG49" i="3"/>
  <c r="AJ39" i="20" s="1"/>
  <c r="AN36" i="20"/>
  <c r="AK49" i="3"/>
  <c r="AN39" i="20" s="1"/>
  <c r="AR36" i="20"/>
  <c r="AO49" i="3"/>
  <c r="AR39" i="20" s="1"/>
  <c r="AV36" i="20"/>
  <c r="AS49" i="3"/>
  <c r="AV39" i="20" s="1"/>
  <c r="G42" i="20"/>
  <c r="K42" i="20"/>
  <c r="O42" i="20"/>
  <c r="S42" i="20"/>
  <c r="Y42" i="20"/>
  <c r="AD42" i="20"/>
  <c r="AH42" i="20"/>
  <c r="AL42" i="20"/>
  <c r="AP42" i="20"/>
  <c r="AT42" i="20"/>
  <c r="AX42" i="20"/>
  <c r="F37" i="20"/>
  <c r="AT47" i="14"/>
  <c r="AP47" i="14"/>
  <c r="AL47" i="14"/>
  <c r="AH47" i="14"/>
  <c r="AD47" i="14"/>
  <c r="Z47" i="14"/>
  <c r="V47" i="14"/>
  <c r="R47" i="14"/>
  <c r="N47" i="14"/>
  <c r="J47" i="14"/>
  <c r="AS47" i="14"/>
  <c r="AO47" i="14"/>
  <c r="AK47" i="14"/>
  <c r="AG47" i="14"/>
  <c r="AC47" i="14"/>
  <c r="Y47" i="14"/>
  <c r="U47" i="14"/>
  <c r="Q47" i="14"/>
  <c r="M47" i="14"/>
  <c r="I47" i="14"/>
  <c r="AR47" i="14"/>
  <c r="AN47" i="14"/>
  <c r="AJ47" i="14"/>
  <c r="AF47" i="14"/>
  <c r="AB47" i="14"/>
  <c r="X47" i="14"/>
  <c r="T47" i="14"/>
  <c r="P47" i="14"/>
  <c r="L47" i="14"/>
  <c r="H47" i="14"/>
  <c r="AU47" i="14"/>
  <c r="AQ47" i="14"/>
  <c r="AM47" i="14"/>
  <c r="AI47" i="14"/>
  <c r="AE47" i="14"/>
  <c r="AA47" i="14"/>
  <c r="W47" i="14"/>
  <c r="S47" i="14"/>
  <c r="O47" i="14"/>
  <c r="K47" i="14"/>
  <c r="G47" i="14"/>
  <c r="F47" i="14"/>
  <c r="X36" i="20"/>
  <c r="V49" i="3"/>
  <c r="X39" i="20" s="1"/>
  <c r="AO36" i="20"/>
  <c r="AL49" i="3"/>
  <c r="AO39" i="20" s="1"/>
  <c r="AS36" i="20"/>
  <c r="AP49" i="3"/>
  <c r="AS39" i="20" s="1"/>
  <c r="AW36" i="20"/>
  <c r="AT49" i="3"/>
  <c r="AW39" i="20" s="1"/>
  <c r="V41" i="20"/>
  <c r="H42" i="20"/>
  <c r="L42" i="20"/>
  <c r="P42" i="20"/>
  <c r="T42" i="20"/>
  <c r="AA42" i="20"/>
  <c r="AE42" i="20"/>
  <c r="AI42" i="20"/>
  <c r="AM42" i="20"/>
  <c r="AQ42" i="20"/>
  <c r="AU42" i="20"/>
  <c r="G27" i="9"/>
  <c r="K27" i="9"/>
  <c r="O27" i="9"/>
  <c r="S27" i="9"/>
  <c r="W27" i="9"/>
  <c r="AA27" i="9"/>
  <c r="AE27" i="9"/>
  <c r="AI27" i="9"/>
  <c r="AM27" i="9"/>
  <c r="AQ27" i="9"/>
  <c r="AU27" i="9"/>
  <c r="H27" i="9"/>
  <c r="L27" i="9"/>
  <c r="P27" i="9"/>
  <c r="T27" i="9"/>
  <c r="X27" i="9"/>
  <c r="AB27" i="9"/>
  <c r="AF27" i="9"/>
  <c r="AJ27" i="9"/>
  <c r="AN27" i="9"/>
  <c r="AR27" i="9"/>
  <c r="F27" i="9"/>
  <c r="I27" i="9"/>
  <c r="M27" i="9"/>
  <c r="Q27" i="9"/>
  <c r="U27" i="9"/>
  <c r="Y27" i="9"/>
  <c r="AC27" i="9"/>
  <c r="AG27" i="9"/>
  <c r="AK27" i="9"/>
  <c r="AO27" i="9"/>
  <c r="AS27" i="9"/>
  <c r="J27" i="9"/>
  <c r="N27" i="9"/>
  <c r="R27" i="9"/>
  <c r="V27" i="9"/>
  <c r="Z27" i="9"/>
  <c r="AD27" i="9"/>
  <c r="AH27" i="9"/>
  <c r="AL27" i="9"/>
  <c r="AP27" i="9"/>
  <c r="AT27" i="9"/>
  <c r="F47" i="4"/>
  <c r="W157" i="4"/>
  <c r="W182" i="4" s="1"/>
  <c r="W130" i="4"/>
  <c r="W155" i="4" s="1"/>
  <c r="F46" i="4" s="1"/>
  <c r="G46" i="4" s="1"/>
  <c r="H46" i="4" s="1"/>
  <c r="I46" i="4" s="1"/>
  <c r="W103" i="4"/>
  <c r="W128" i="4" s="1"/>
  <c r="F45" i="4" s="1"/>
  <c r="G45" i="4" s="1"/>
  <c r="H45" i="4" s="1"/>
  <c r="W49" i="4"/>
  <c r="X49" i="4" s="1"/>
  <c r="W76" i="4"/>
  <c r="AD15" i="7" l="1"/>
  <c r="AC16" i="7"/>
  <c r="W24" i="6"/>
  <c r="W9" i="6"/>
  <c r="W25" i="6" s="1"/>
  <c r="W6" i="7" s="1"/>
  <c r="AO108" i="20"/>
  <c r="AO99" i="20"/>
  <c r="AO98" i="20"/>
  <c r="AR108" i="20"/>
  <c r="AR98" i="20"/>
  <c r="AR99" i="20"/>
  <c r="AW108" i="20"/>
  <c r="AW99" i="20"/>
  <c r="AW98" i="20"/>
  <c r="AJ108" i="20"/>
  <c r="AJ98" i="20"/>
  <c r="AJ99" i="20"/>
  <c r="AC108" i="20"/>
  <c r="AC99" i="20"/>
  <c r="AC98" i="20"/>
  <c r="AS108" i="20"/>
  <c r="AS99" i="20"/>
  <c r="AS98" i="20"/>
  <c r="X108" i="20"/>
  <c r="AV108" i="20"/>
  <c r="AV98" i="20"/>
  <c r="AV99" i="20"/>
  <c r="AN108" i="20"/>
  <c r="AN98" i="20"/>
  <c r="AN99" i="20"/>
  <c r="AF108" i="20"/>
  <c r="AF98" i="20"/>
  <c r="AF99" i="20"/>
  <c r="U108" i="20"/>
  <c r="AQ99" i="20"/>
  <c r="AQ108" i="20"/>
  <c r="AQ98" i="20"/>
  <c r="AA99" i="20"/>
  <c r="AA108" i="20"/>
  <c r="AA98" i="20"/>
  <c r="AD108" i="20"/>
  <c r="AD99" i="20"/>
  <c r="AD98" i="20"/>
  <c r="AU99" i="20"/>
  <c r="AU108" i="20"/>
  <c r="AU98" i="20"/>
  <c r="AE99" i="20"/>
  <c r="AE108" i="20"/>
  <c r="AE98" i="20"/>
  <c r="AH108" i="20"/>
  <c r="AH99" i="20"/>
  <c r="AH98" i="20"/>
  <c r="AL108" i="20"/>
  <c r="AL98" i="20"/>
  <c r="AL99" i="20"/>
  <c r="AK108" i="20"/>
  <c r="AK99" i="20"/>
  <c r="AK98" i="20"/>
  <c r="Z41" i="20"/>
  <c r="AB108" i="20"/>
  <c r="AB98" i="20"/>
  <c r="AB99" i="20"/>
  <c r="AI108" i="20"/>
  <c r="AI99" i="20"/>
  <c r="AI98" i="20"/>
  <c r="AP108" i="20"/>
  <c r="AP99" i="20"/>
  <c r="AP98" i="20"/>
  <c r="AM99" i="20"/>
  <c r="AM108" i="20"/>
  <c r="AM98" i="20"/>
  <c r="AT108" i="20"/>
  <c r="AT99" i="20"/>
  <c r="AT98" i="20"/>
  <c r="Y108" i="20"/>
  <c r="AG108" i="20"/>
  <c r="AG99" i="20"/>
  <c r="AG98" i="20"/>
  <c r="AX108" i="20"/>
  <c r="AX99" i="20"/>
  <c r="AX98" i="20"/>
  <c r="G88" i="3"/>
  <c r="G92" i="3" s="1"/>
  <c r="F92" i="3"/>
  <c r="F19" i="17" s="1"/>
  <c r="V37" i="20"/>
  <c r="Z37" i="20" s="1"/>
  <c r="F39" i="20"/>
  <c r="F25" i="17"/>
  <c r="G47" i="4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L49" i="14"/>
  <c r="AB49" i="14"/>
  <c r="AR49" i="14"/>
  <c r="U49" i="14"/>
  <c r="AK49" i="14"/>
  <c r="N49" i="14"/>
  <c r="AD49" i="14"/>
  <c r="AT49" i="14"/>
  <c r="O49" i="14"/>
  <c r="AE49" i="14"/>
  <c r="AU49" i="14"/>
  <c r="P49" i="14"/>
  <c r="AF49" i="14"/>
  <c r="I49" i="14"/>
  <c r="Y49" i="14"/>
  <c r="AO49" i="14"/>
  <c r="R49" i="14"/>
  <c r="AH49" i="14"/>
  <c r="V36" i="20"/>
  <c r="Z36" i="20" s="1"/>
  <c r="S49" i="14"/>
  <c r="F91" i="3"/>
  <c r="F44" i="20"/>
  <c r="F49" i="14"/>
  <c r="T49" i="14"/>
  <c r="AJ49" i="14"/>
  <c r="M49" i="14"/>
  <c r="AC49" i="14"/>
  <c r="AS49" i="14"/>
  <c r="V49" i="14"/>
  <c r="AL49" i="14"/>
  <c r="G49" i="14"/>
  <c r="W49" i="14"/>
  <c r="AM49" i="14"/>
  <c r="V39" i="20"/>
  <c r="AI49" i="14"/>
  <c r="H49" i="14"/>
  <c r="X49" i="14"/>
  <c r="AN49" i="14"/>
  <c r="Q49" i="14"/>
  <c r="AG49" i="14"/>
  <c r="J49" i="14"/>
  <c r="Z49" i="14"/>
  <c r="AP49" i="14"/>
  <c r="K49" i="14"/>
  <c r="AA49" i="14"/>
  <c r="AQ49" i="14"/>
  <c r="V42" i="20"/>
  <c r="Z42" i="20" s="1"/>
  <c r="I45" i="4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J46" i="4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103" i="4"/>
  <c r="Y103" i="4" s="1"/>
  <c r="Z103" i="4" s="1"/>
  <c r="Y76" i="4"/>
  <c r="Z76" i="4" s="1"/>
  <c r="X157" i="4"/>
  <c r="X130" i="4"/>
  <c r="Y49" i="4"/>
  <c r="W101" i="4"/>
  <c r="F44" i="4" s="1"/>
  <c r="W74" i="4"/>
  <c r="F43" i="4" s="1"/>
  <c r="AU181" i="4"/>
  <c r="AT180" i="4"/>
  <c r="AU180" i="4" s="1"/>
  <c r="AS179" i="4"/>
  <c r="AT179" i="4" s="1"/>
  <c r="AR178" i="4"/>
  <c r="AS178" i="4" s="1"/>
  <c r="AQ177" i="4"/>
  <c r="AP176" i="4"/>
  <c r="AO175" i="4"/>
  <c r="AN174" i="4"/>
  <c r="AM173" i="4"/>
  <c r="AL172" i="4"/>
  <c r="AK171" i="4"/>
  <c r="AJ170" i="4"/>
  <c r="AK169" i="4" s="1"/>
  <c r="AJ169" i="4"/>
  <c r="AI169" i="4"/>
  <c r="AH168" i="4"/>
  <c r="AG167" i="4"/>
  <c r="AF166" i="4"/>
  <c r="AE165" i="4"/>
  <c r="AD164" i="4"/>
  <c r="AE164" i="4" s="1"/>
  <c r="AC163" i="4"/>
  <c r="AB162" i="4"/>
  <c r="AA161" i="4"/>
  <c r="Z160" i="4"/>
  <c r="Y159" i="4"/>
  <c r="Z159" i="4" s="1"/>
  <c r="AA159" i="4" s="1"/>
  <c r="X158" i="4"/>
  <c r="Y158" i="4" s="1"/>
  <c r="AU154" i="4"/>
  <c r="AT153" i="4"/>
  <c r="AU153" i="4" s="1"/>
  <c r="AS152" i="4"/>
  <c r="AT152" i="4" s="1"/>
  <c r="AR151" i="4"/>
  <c r="AS151" i="4" s="1"/>
  <c r="AQ150" i="4"/>
  <c r="AR150" i="4" s="1"/>
  <c r="AP149" i="4"/>
  <c r="AO148" i="4"/>
  <c r="AN147" i="4"/>
  <c r="AO147" i="4" s="1"/>
  <c r="AP147" i="4" s="1"/>
  <c r="AM146" i="4"/>
  <c r="AL145" i="4"/>
  <c r="AM145" i="4" s="1"/>
  <c r="AK144" i="4"/>
  <c r="AJ143" i="4"/>
  <c r="AJ142" i="4"/>
  <c r="AI142" i="4"/>
  <c r="AH141" i="4"/>
  <c r="AG140" i="4"/>
  <c r="AH140" i="4" s="1"/>
  <c r="AF139" i="4"/>
  <c r="AG139" i="4" s="1"/>
  <c r="AE138" i="4"/>
  <c r="AD137" i="4"/>
  <c r="AC136" i="4"/>
  <c r="AB135" i="4"/>
  <c r="AA134" i="4"/>
  <c r="AB134" i="4" s="1"/>
  <c r="AC134" i="4" s="1"/>
  <c r="Z133" i="4"/>
  <c r="Y132" i="4"/>
  <c r="X131" i="4"/>
  <c r="AU127" i="4"/>
  <c r="AT126" i="4"/>
  <c r="AU126" i="4" s="1"/>
  <c r="AS125" i="4"/>
  <c r="AT125" i="4" s="1"/>
  <c r="AR124" i="4"/>
  <c r="AS124" i="4" s="1"/>
  <c r="AQ123" i="4"/>
  <c r="AP122" i="4"/>
  <c r="AO121" i="4"/>
  <c r="AP121" i="4" s="1"/>
  <c r="AN120" i="4"/>
  <c r="AO120" i="4" s="1"/>
  <c r="AM119" i="4"/>
  <c r="AL118" i="4"/>
  <c r="AK117" i="4"/>
  <c r="AL117" i="4" s="1"/>
  <c r="AJ116" i="4"/>
  <c r="AK116" i="4" s="1"/>
  <c r="AI115" i="4"/>
  <c r="AH114" i="4"/>
  <c r="AG113" i="4"/>
  <c r="AH113" i="4" s="1"/>
  <c r="AF112" i="4"/>
  <c r="AG112" i="4" s="1"/>
  <c r="AE111" i="4"/>
  <c r="AD110" i="4"/>
  <c r="AC109" i="4"/>
  <c r="AD109" i="4" s="1"/>
  <c r="AB108" i="4"/>
  <c r="AC108" i="4" s="1"/>
  <c r="AA107" i="4"/>
  <c r="Z106" i="4"/>
  <c r="Y105" i="4"/>
  <c r="Z105" i="4" s="1"/>
  <c r="X104" i="4"/>
  <c r="Y104" i="4" s="1"/>
  <c r="AU100" i="4"/>
  <c r="AT99" i="4"/>
  <c r="AU99" i="4" s="1"/>
  <c r="AS98" i="4"/>
  <c r="AR97" i="4"/>
  <c r="AQ96" i="4"/>
  <c r="AP95" i="4"/>
  <c r="AQ95" i="4" s="1"/>
  <c r="AO94" i="4"/>
  <c r="AN93" i="4"/>
  <c r="AM92" i="4"/>
  <c r="AN92" i="4" s="1"/>
  <c r="AL91" i="4"/>
  <c r="AM91" i="4" s="1"/>
  <c r="AK90" i="4"/>
  <c r="AJ89" i="4"/>
  <c r="AI88" i="4"/>
  <c r="AH87" i="4"/>
  <c r="AI87" i="4" s="1"/>
  <c r="AG86" i="4"/>
  <c r="AF85" i="4"/>
  <c r="AE84" i="4"/>
  <c r="AF84" i="4" s="1"/>
  <c r="AD83" i="4"/>
  <c r="AE83" i="4" s="1"/>
  <c r="AC82" i="4"/>
  <c r="AB81" i="4"/>
  <c r="AA80" i="4"/>
  <c r="Z79" i="4"/>
  <c r="AA79" i="4" s="1"/>
  <c r="Y78" i="4"/>
  <c r="X77" i="4"/>
  <c r="X101" i="4" s="1"/>
  <c r="X44" i="4" s="1"/>
  <c r="AU73" i="4"/>
  <c r="AT72" i="4"/>
  <c r="AU72" i="4" s="1"/>
  <c r="AS71" i="4"/>
  <c r="AT71" i="4" s="1"/>
  <c r="AR70" i="4"/>
  <c r="AS70" i="4" s="1"/>
  <c r="AQ69" i="4"/>
  <c r="AR69" i="4" s="1"/>
  <c r="AP68" i="4"/>
  <c r="AQ68" i="4" s="1"/>
  <c r="AO67" i="4"/>
  <c r="AP67" i="4" s="1"/>
  <c r="AN66" i="4"/>
  <c r="AO66" i="4" s="1"/>
  <c r="AM65" i="4"/>
  <c r="AN65" i="4" s="1"/>
  <c r="AL64" i="4"/>
  <c r="AM64" i="4" s="1"/>
  <c r="AK63" i="4"/>
  <c r="AF58" i="4"/>
  <c r="AG58" i="4" s="1"/>
  <c r="AA53" i="4"/>
  <c r="AB53" i="4" s="1"/>
  <c r="AC53" i="4" s="1"/>
  <c r="AJ62" i="4"/>
  <c r="AK62" i="4" s="1"/>
  <c r="AI61" i="4"/>
  <c r="AJ61" i="4" s="1"/>
  <c r="AH60" i="4"/>
  <c r="AI60" i="4" s="1"/>
  <c r="AG59" i="4"/>
  <c r="AH59" i="4" s="1"/>
  <c r="AE57" i="4"/>
  <c r="AF57" i="4" s="1"/>
  <c r="AD56" i="4"/>
  <c r="AE56" i="4" s="1"/>
  <c r="AC55" i="4"/>
  <c r="AD55" i="4" s="1"/>
  <c r="AB54" i="4"/>
  <c r="AC54" i="4" s="1"/>
  <c r="Z52" i="4"/>
  <c r="AA52" i="4" s="1"/>
  <c r="Y51" i="4"/>
  <c r="X50" i="4"/>
  <c r="Y50" i="4" s="1"/>
  <c r="Z50" i="4" s="1"/>
  <c r="AE15" i="7" l="1"/>
  <c r="AD16" i="7"/>
  <c r="X9" i="6"/>
  <c r="X25" i="6" s="1"/>
  <c r="X6" i="7" s="1"/>
  <c r="X24" i="6"/>
  <c r="Z39" i="20"/>
  <c r="H88" i="3"/>
  <c r="H92" i="3" s="1"/>
  <c r="G19" i="17"/>
  <c r="G44" i="4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G91" i="3"/>
  <c r="G44" i="20"/>
  <c r="F94" i="3"/>
  <c r="F51" i="14"/>
  <c r="F55" i="14" s="1"/>
  <c r="F75" i="20" s="1"/>
  <c r="F98" i="20" s="1"/>
  <c r="AD134" i="4"/>
  <c r="AE134" i="4" s="1"/>
  <c r="AF134" i="4" s="1"/>
  <c r="AB107" i="4"/>
  <c r="AC107" i="4" s="1"/>
  <c r="AB161" i="4"/>
  <c r="AC161" i="4" s="1"/>
  <c r="AD53" i="4"/>
  <c r="AE53" i="4" s="1"/>
  <c r="AI140" i="4"/>
  <c r="AJ140" i="4" s="1"/>
  <c r="Z158" i="4"/>
  <c r="AA158" i="4" s="1"/>
  <c r="Y157" i="4"/>
  <c r="Z157" i="4" s="1"/>
  <c r="AA157" i="4" s="1"/>
  <c r="Y130" i="4"/>
  <c r="AA103" i="4"/>
  <c r="AA76" i="4"/>
  <c r="Z49" i="4"/>
  <c r="AA49" i="4" s="1"/>
  <c r="AB49" i="4" s="1"/>
  <c r="AE137" i="4"/>
  <c r="AB80" i="4"/>
  <c r="AC80" i="4" s="1"/>
  <c r="AH139" i="4"/>
  <c r="AI139" i="4" s="1"/>
  <c r="Z132" i="4"/>
  <c r="AA132" i="4" s="1"/>
  <c r="AB132" i="4" s="1"/>
  <c r="AS150" i="4"/>
  <c r="AT150" i="4" s="1"/>
  <c r="Y131" i="4"/>
  <c r="Z131" i="4" s="1"/>
  <c r="AA131" i="4" s="1"/>
  <c r="AD82" i="4"/>
  <c r="AE82" i="4" s="1"/>
  <c r="AF83" i="4"/>
  <c r="AG83" i="4" s="1"/>
  <c r="AL90" i="4"/>
  <c r="AM90" i="4" s="1"/>
  <c r="AN90" i="4" s="1"/>
  <c r="AN91" i="4"/>
  <c r="AO91" i="4" s="1"/>
  <c r="AP91" i="4" s="1"/>
  <c r="AQ91" i="4" s="1"/>
  <c r="AT98" i="4"/>
  <c r="AU98" i="4" s="1"/>
  <c r="AC81" i="4"/>
  <c r="AD81" i="4" s="1"/>
  <c r="AE81" i="4" s="1"/>
  <c r="AJ88" i="4"/>
  <c r="AK88" i="4" s="1"/>
  <c r="AK89" i="4"/>
  <c r="AL89" i="4" s="1"/>
  <c r="AM89" i="4" s="1"/>
  <c r="AN89" i="4" s="1"/>
  <c r="AO89" i="4" s="1"/>
  <c r="AR96" i="4"/>
  <c r="AS96" i="4" s="1"/>
  <c r="AT96" i="4" s="1"/>
  <c r="AS97" i="4"/>
  <c r="X182" i="4"/>
  <c r="X47" i="4" s="1"/>
  <c r="AA160" i="4"/>
  <c r="AB160" i="4" s="1"/>
  <c r="AF165" i="4"/>
  <c r="AG165" i="4" s="1"/>
  <c r="AI168" i="4"/>
  <c r="AJ168" i="4" s="1"/>
  <c r="AN173" i="4"/>
  <c r="AQ176" i="4"/>
  <c r="AR176" i="4" s="1"/>
  <c r="AT178" i="4"/>
  <c r="AU178" i="4" s="1"/>
  <c r="AU179" i="4"/>
  <c r="AG166" i="4"/>
  <c r="AH167" i="4"/>
  <c r="AO174" i="4"/>
  <c r="AP175" i="4"/>
  <c r="AQ175" i="4" s="1"/>
  <c r="AM172" i="4"/>
  <c r="AN172" i="4" s="1"/>
  <c r="AR177" i="4"/>
  <c r="AS177" i="4" s="1"/>
  <c r="AB159" i="4"/>
  <c r="AC162" i="4"/>
  <c r="AD163" i="4"/>
  <c r="AF164" i="4"/>
  <c r="AK170" i="4"/>
  <c r="AL171" i="4"/>
  <c r="X155" i="4"/>
  <c r="X46" i="4" s="1"/>
  <c r="AA133" i="4"/>
  <c r="AF138" i="4"/>
  <c r="AI141" i="4"/>
  <c r="AN146" i="4"/>
  <c r="AQ149" i="4"/>
  <c r="AR149" i="4" s="1"/>
  <c r="AT151" i="4"/>
  <c r="AU151" i="4" s="1"/>
  <c r="AU152" i="4"/>
  <c r="AP148" i="4"/>
  <c r="AC135" i="4"/>
  <c r="AD135" i="4" s="1"/>
  <c r="AD136" i="4"/>
  <c r="AK142" i="4"/>
  <c r="AK143" i="4"/>
  <c r="AL144" i="4"/>
  <c r="AN145" i="4"/>
  <c r="AQ147" i="4"/>
  <c r="X128" i="4"/>
  <c r="X45" i="4" s="1"/>
  <c r="AA106" i="4"/>
  <c r="AB106" i="4" s="1"/>
  <c r="AD108" i="4"/>
  <c r="AE108" i="4" s="1"/>
  <c r="AE109" i="4"/>
  <c r="AF109" i="4" s="1"/>
  <c r="AG109" i="4" s="1"/>
  <c r="AH109" i="4" s="1"/>
  <c r="AF111" i="4"/>
  <c r="AI114" i="4"/>
  <c r="AL116" i="4"/>
  <c r="AM117" i="4"/>
  <c r="AN119" i="4"/>
  <c r="AQ122" i="4"/>
  <c r="AR122" i="4" s="1"/>
  <c r="AS122" i="4" s="1"/>
  <c r="AT124" i="4"/>
  <c r="AU124" i="4" s="1"/>
  <c r="AU125" i="4"/>
  <c r="Y128" i="4"/>
  <c r="Y45" i="4" s="1"/>
  <c r="Z104" i="4"/>
  <c r="AA104" i="4" s="1"/>
  <c r="AA105" i="4"/>
  <c r="AB105" i="4" s="1"/>
  <c r="AE110" i="4"/>
  <c r="AF110" i="4" s="1"/>
  <c r="AH112" i="4"/>
  <c r="AI112" i="4" s="1"/>
  <c r="AI113" i="4"/>
  <c r="AJ113" i="4" s="1"/>
  <c r="AJ115" i="4"/>
  <c r="AK115" i="4" s="1"/>
  <c r="AM118" i="4"/>
  <c r="AN118" i="4" s="1"/>
  <c r="AP120" i="4"/>
  <c r="AQ120" i="4" s="1"/>
  <c r="AQ121" i="4"/>
  <c r="AR121" i="4" s="1"/>
  <c r="AR123" i="4"/>
  <c r="AS123" i="4" s="1"/>
  <c r="Y77" i="4"/>
  <c r="Y101" i="4" s="1"/>
  <c r="Y44" i="4" s="1"/>
  <c r="Z78" i="4"/>
  <c r="AB79" i="4"/>
  <c r="AG84" i="4"/>
  <c r="AG85" i="4"/>
  <c r="AH86" i="4"/>
  <c r="AJ87" i="4"/>
  <c r="AO92" i="4"/>
  <c r="AP92" i="4" s="1"/>
  <c r="AO93" i="4"/>
  <c r="AP93" i="4" s="1"/>
  <c r="AQ93" i="4" s="1"/>
  <c r="AP94" i="4"/>
  <c r="AQ94" i="4" s="1"/>
  <c r="AR95" i="4"/>
  <c r="AS95" i="4" s="1"/>
  <c r="AH84" i="4"/>
  <c r="AH85" i="4"/>
  <c r="AI85" i="4" s="1"/>
  <c r="AI86" i="4"/>
  <c r="AJ86" i="4" s="1"/>
  <c r="AK87" i="4"/>
  <c r="AL87" i="4" s="1"/>
  <c r="AE55" i="4"/>
  <c r="AF55" i="4" s="1"/>
  <c r="AG55" i="4" s="1"/>
  <c r="AI59" i="4"/>
  <c r="AJ59" i="4" s="1"/>
  <c r="AL62" i="4"/>
  <c r="AM62" i="4" s="1"/>
  <c r="AN62" i="4" s="1"/>
  <c r="AH58" i="4"/>
  <c r="AI58" i="4" s="1"/>
  <c r="AK61" i="4"/>
  <c r="AL61" i="4" s="1"/>
  <c r="AG57" i="4"/>
  <c r="AH57" i="4" s="1"/>
  <c r="AI57" i="4" s="1"/>
  <c r="AD54" i="4"/>
  <c r="AE54" i="4" s="1"/>
  <c r="AJ60" i="4"/>
  <c r="AK60" i="4" s="1"/>
  <c r="AF56" i="4"/>
  <c r="AG56" i="4" s="1"/>
  <c r="Z51" i="4"/>
  <c r="AA51" i="4" s="1"/>
  <c r="AB52" i="4"/>
  <c r="AC52" i="4" s="1"/>
  <c r="AN64" i="4"/>
  <c r="AO64" i="4" s="1"/>
  <c r="AR68" i="4"/>
  <c r="AS68" i="4" s="1"/>
  <c r="AO65" i="4"/>
  <c r="AP65" i="4" s="1"/>
  <c r="AS69" i="4"/>
  <c r="AT69" i="4" s="1"/>
  <c r="AU69" i="4" s="1"/>
  <c r="AL63" i="4"/>
  <c r="AM63" i="4" s="1"/>
  <c r="AN63" i="4" s="1"/>
  <c r="AP66" i="4"/>
  <c r="AQ66" i="4" s="1"/>
  <c r="AT70" i="4"/>
  <c r="AU70" i="4" s="1"/>
  <c r="AQ67" i="4"/>
  <c r="AR67" i="4" s="1"/>
  <c r="AU71" i="4"/>
  <c r="AA50" i="4"/>
  <c r="AU30" i="22"/>
  <c r="AT30" i="22"/>
  <c r="AS30" i="22"/>
  <c r="AR30" i="22"/>
  <c r="AQ30" i="22"/>
  <c r="AP30" i="22"/>
  <c r="AO30" i="22"/>
  <c r="AN30" i="22"/>
  <c r="AM30" i="22"/>
  <c r="AL30" i="22"/>
  <c r="AK30" i="22"/>
  <c r="AJ30" i="22"/>
  <c r="AI30" i="22"/>
  <c r="AH30" i="22"/>
  <c r="AG30" i="22"/>
  <c r="AF30" i="22"/>
  <c r="AE30" i="22"/>
  <c r="AD30" i="22"/>
  <c r="AC30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F16" i="22"/>
  <c r="G16" i="22"/>
  <c r="AU64" i="16"/>
  <c r="AU63" i="16" s="1"/>
  <c r="AT64" i="16"/>
  <c r="AS64" i="16"/>
  <c r="AS63" i="16" s="1"/>
  <c r="AR64" i="16"/>
  <c r="AR63" i="16" s="1"/>
  <c r="AQ64" i="16"/>
  <c r="AP64" i="16"/>
  <c r="AP63" i="16" s="1"/>
  <c r="AO64" i="16"/>
  <c r="AN64" i="16"/>
  <c r="AN63" i="16" s="1"/>
  <c r="AM64" i="16"/>
  <c r="AL64" i="16"/>
  <c r="AL63" i="16" s="1"/>
  <c r="AK64" i="16"/>
  <c r="AJ64" i="16"/>
  <c r="AJ63" i="16" s="1"/>
  <c r="AI64" i="16"/>
  <c r="AH64" i="16"/>
  <c r="AH63" i="16" s="1"/>
  <c r="AG64" i="16"/>
  <c r="AF64" i="16"/>
  <c r="AF63" i="16" s="1"/>
  <c r="AE64" i="16"/>
  <c r="AD64" i="16"/>
  <c r="AC64" i="16"/>
  <c r="AB64" i="16"/>
  <c r="AB63" i="16" s="1"/>
  <c r="AA64" i="16"/>
  <c r="Z64" i="16"/>
  <c r="Z63" i="16" s="1"/>
  <c r="Y64" i="16"/>
  <c r="X64" i="16"/>
  <c r="W64" i="16"/>
  <c r="V64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G64" i="16"/>
  <c r="AT63" i="16"/>
  <c r="AD63" i="16"/>
  <c r="F64" i="16"/>
  <c r="AU58" i="5"/>
  <c r="AU52" i="16" s="1"/>
  <c r="AU54" i="16" s="1"/>
  <c r="AT58" i="5"/>
  <c r="AT52" i="16" s="1"/>
  <c r="AT54" i="16" s="1"/>
  <c r="AS58" i="5"/>
  <c r="AS52" i="16" s="1"/>
  <c r="AS54" i="16" s="1"/>
  <c r="AR58" i="5"/>
  <c r="AR52" i="16" s="1"/>
  <c r="AR54" i="16" s="1"/>
  <c r="AQ58" i="5"/>
  <c r="AQ52" i="16" s="1"/>
  <c r="AQ54" i="16" s="1"/>
  <c r="AP58" i="5"/>
  <c r="AP52" i="16" s="1"/>
  <c r="AP54" i="16" s="1"/>
  <c r="AO58" i="5"/>
  <c r="AO52" i="16" s="1"/>
  <c r="AO54" i="16" s="1"/>
  <c r="AN58" i="5"/>
  <c r="AN52" i="16" s="1"/>
  <c r="AN54" i="16" s="1"/>
  <c r="AM58" i="5"/>
  <c r="AM52" i="16" s="1"/>
  <c r="AM54" i="16" s="1"/>
  <c r="AL58" i="5"/>
  <c r="AL52" i="16" s="1"/>
  <c r="AL54" i="16" s="1"/>
  <c r="AK58" i="5"/>
  <c r="AK52" i="16" s="1"/>
  <c r="AK54" i="16" s="1"/>
  <c r="AJ58" i="5"/>
  <c r="AJ52" i="16" s="1"/>
  <c r="AJ54" i="16" s="1"/>
  <c r="AI58" i="5"/>
  <c r="AI52" i="16" s="1"/>
  <c r="AI54" i="16" s="1"/>
  <c r="AH58" i="5"/>
  <c r="AH52" i="16" s="1"/>
  <c r="AH54" i="16" s="1"/>
  <c r="AG58" i="5"/>
  <c r="AG52" i="16" s="1"/>
  <c r="AG54" i="16" s="1"/>
  <c r="AF58" i="5"/>
  <c r="AF52" i="16" s="1"/>
  <c r="AF54" i="16" s="1"/>
  <c r="AE58" i="5"/>
  <c r="AE52" i="16" s="1"/>
  <c r="AE54" i="16" s="1"/>
  <c r="AD58" i="5"/>
  <c r="AD52" i="16" s="1"/>
  <c r="AD54" i="16" s="1"/>
  <c r="AC58" i="5"/>
  <c r="AC52" i="16" s="1"/>
  <c r="AC54" i="16" s="1"/>
  <c r="AB58" i="5"/>
  <c r="AB52" i="16" s="1"/>
  <c r="AB54" i="16" s="1"/>
  <c r="AA58" i="5"/>
  <c r="AA52" i="16" s="1"/>
  <c r="AA54" i="16" s="1"/>
  <c r="Z58" i="5"/>
  <c r="Z52" i="16" s="1"/>
  <c r="Z54" i="16" s="1"/>
  <c r="Y58" i="5"/>
  <c r="Y52" i="16" s="1"/>
  <c r="Y54" i="16" s="1"/>
  <c r="X58" i="5"/>
  <c r="X52" i="16" s="1"/>
  <c r="X54" i="16" s="1"/>
  <c r="W58" i="5"/>
  <c r="W52" i="16" s="1"/>
  <c r="W54" i="16" s="1"/>
  <c r="V58" i="5"/>
  <c r="V52" i="16" s="1"/>
  <c r="V54" i="16" s="1"/>
  <c r="U58" i="5"/>
  <c r="U52" i="16" s="1"/>
  <c r="U54" i="16" s="1"/>
  <c r="T58" i="5"/>
  <c r="T52" i="16" s="1"/>
  <c r="T54" i="16" s="1"/>
  <c r="S58" i="5"/>
  <c r="S52" i="16" s="1"/>
  <c r="S54" i="16" s="1"/>
  <c r="R58" i="5"/>
  <c r="R52" i="16" s="1"/>
  <c r="R54" i="16" s="1"/>
  <c r="Q58" i="5"/>
  <c r="Q52" i="16" s="1"/>
  <c r="Q54" i="16" s="1"/>
  <c r="P58" i="5"/>
  <c r="P52" i="16" s="1"/>
  <c r="P54" i="16" s="1"/>
  <c r="O58" i="5"/>
  <c r="O52" i="16" s="1"/>
  <c r="O54" i="16" s="1"/>
  <c r="N58" i="5"/>
  <c r="N52" i="16" s="1"/>
  <c r="N54" i="16" s="1"/>
  <c r="M58" i="5"/>
  <c r="M52" i="16" s="1"/>
  <c r="M54" i="16" s="1"/>
  <c r="L58" i="5"/>
  <c r="L52" i="16" s="1"/>
  <c r="L54" i="16" s="1"/>
  <c r="K58" i="5"/>
  <c r="K52" i="16" s="1"/>
  <c r="K54" i="16" s="1"/>
  <c r="J58" i="5"/>
  <c r="J52" i="16" s="1"/>
  <c r="J54" i="16" s="1"/>
  <c r="I58" i="5"/>
  <c r="I52" i="16" s="1"/>
  <c r="I54" i="16" s="1"/>
  <c r="H58" i="5"/>
  <c r="H52" i="16" s="1"/>
  <c r="H54" i="16" s="1"/>
  <c r="G58" i="5"/>
  <c r="G52" i="16" s="1"/>
  <c r="G54" i="16" s="1"/>
  <c r="F58" i="5"/>
  <c r="F52" i="16" s="1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70" i="7"/>
  <c r="F65" i="7"/>
  <c r="F57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45" i="6"/>
  <c r="Y30" i="7" s="1"/>
  <c r="X45" i="6"/>
  <c r="X30" i="7" s="1"/>
  <c r="W45" i="6"/>
  <c r="W30" i="7" s="1"/>
  <c r="V45" i="6"/>
  <c r="V30" i="7" s="1"/>
  <c r="U45" i="6"/>
  <c r="U47" i="6" s="1"/>
  <c r="T45" i="6"/>
  <c r="T30" i="7" s="1"/>
  <c r="S45" i="6"/>
  <c r="S47" i="6" s="1"/>
  <c r="R45" i="6"/>
  <c r="R30" i="7" s="1"/>
  <c r="Q45" i="6"/>
  <c r="Q47" i="6" s="1"/>
  <c r="P45" i="6"/>
  <c r="O45" i="6"/>
  <c r="O47" i="6" s="1"/>
  <c r="N45" i="6"/>
  <c r="N30" i="7" s="1"/>
  <c r="M45" i="6"/>
  <c r="M47" i="6" s="1"/>
  <c r="L45" i="6"/>
  <c r="K45" i="6"/>
  <c r="K47" i="6" s="1"/>
  <c r="J45" i="6"/>
  <c r="J30" i="7" s="1"/>
  <c r="I45" i="6"/>
  <c r="I47" i="6" s="1"/>
  <c r="H45" i="6"/>
  <c r="G45" i="6"/>
  <c r="G47" i="6" s="1"/>
  <c r="V47" i="6"/>
  <c r="R47" i="6"/>
  <c r="N47" i="6"/>
  <c r="J47" i="6"/>
  <c r="AT22" i="7"/>
  <c r="AR22" i="7"/>
  <c r="AP22" i="7"/>
  <c r="AN22" i="7"/>
  <c r="AL22" i="7"/>
  <c r="AJ22" i="7"/>
  <c r="AH22" i="7"/>
  <c r="AF22" i="7"/>
  <c r="AD22" i="7"/>
  <c r="AB22" i="7"/>
  <c r="Z22" i="7"/>
  <c r="Y38" i="6"/>
  <c r="X38" i="6"/>
  <c r="V22" i="7"/>
  <c r="T22" i="7"/>
  <c r="R22" i="7"/>
  <c r="P22" i="7"/>
  <c r="N22" i="7"/>
  <c r="L22" i="7"/>
  <c r="J22" i="7"/>
  <c r="H22" i="7"/>
  <c r="X31" i="6"/>
  <c r="W14" i="7"/>
  <c r="V14" i="7"/>
  <c r="U14" i="7"/>
  <c r="T14" i="7"/>
  <c r="S14" i="7"/>
  <c r="R14" i="7"/>
  <c r="Q14" i="7"/>
  <c r="P14" i="7"/>
  <c r="O14" i="7"/>
  <c r="N14" i="7"/>
  <c r="M14" i="7"/>
  <c r="L14" i="7"/>
  <c r="K31" i="6"/>
  <c r="K14" i="7" s="1"/>
  <c r="J31" i="6"/>
  <c r="J14" i="7" s="1"/>
  <c r="I31" i="6"/>
  <c r="I14" i="7" s="1"/>
  <c r="H31" i="6"/>
  <c r="H14" i="7" s="1"/>
  <c r="G31" i="6"/>
  <c r="G14" i="7" s="1"/>
  <c r="F45" i="6"/>
  <c r="F30" i="7" s="1"/>
  <c r="F22" i="7"/>
  <c r="F31" i="6"/>
  <c r="F14" i="7" s="1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G74" i="6" s="1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J6" i="9" s="1"/>
  <c r="I71" i="6"/>
  <c r="H71" i="6"/>
  <c r="G71" i="6"/>
  <c r="G6" i="9" s="1"/>
  <c r="F71" i="6"/>
  <c r="AU16" i="22"/>
  <c r="AT16" i="22"/>
  <c r="AS16" i="22"/>
  <c r="AR16" i="22"/>
  <c r="AQ16" i="22"/>
  <c r="AP16" i="22"/>
  <c r="AO16" i="22"/>
  <c r="AN16" i="22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AF15" i="7" l="1"/>
  <c r="AE16" i="7"/>
  <c r="X47" i="6"/>
  <c r="X22" i="7"/>
  <c r="X39" i="6"/>
  <c r="X73" i="6"/>
  <c r="Y24" i="6"/>
  <c r="Y73" i="6" s="1"/>
  <c r="Y9" i="6"/>
  <c r="Y25" i="6" s="1"/>
  <c r="Y6" i="7" s="1"/>
  <c r="Y31" i="6"/>
  <c r="J74" i="6"/>
  <c r="J119" i="20" s="1"/>
  <c r="I74" i="6"/>
  <c r="I119" i="20" s="1"/>
  <c r="H74" i="6"/>
  <c r="H119" i="20" s="1"/>
  <c r="G119" i="20"/>
  <c r="H63" i="16"/>
  <c r="T63" i="16"/>
  <c r="F54" i="16"/>
  <c r="G53" i="16" s="1"/>
  <c r="L63" i="16"/>
  <c r="N63" i="16"/>
  <c r="V63" i="16"/>
  <c r="P63" i="16"/>
  <c r="I88" i="3"/>
  <c r="I92" i="3" s="1"/>
  <c r="H19" i="17"/>
  <c r="F45" i="20"/>
  <c r="F22" i="17"/>
  <c r="AU150" i="4"/>
  <c r="K33" i="22"/>
  <c r="K23" i="20"/>
  <c r="O33" i="22"/>
  <c r="O23" i="20"/>
  <c r="S33" i="22"/>
  <c r="S23" i="20"/>
  <c r="W33" i="22"/>
  <c r="Y23" i="20"/>
  <c r="AA33" i="22"/>
  <c r="AD23" i="20"/>
  <c r="AE33" i="22"/>
  <c r="AH23" i="20"/>
  <c r="AI33" i="22"/>
  <c r="AL23" i="20"/>
  <c r="AM33" i="22"/>
  <c r="AP23" i="20"/>
  <c r="AQ33" i="22"/>
  <c r="AT23" i="20"/>
  <c r="AU33" i="22"/>
  <c r="AX23" i="20"/>
  <c r="F33" i="22"/>
  <c r="F23" i="20"/>
  <c r="H23" i="20"/>
  <c r="L23" i="20"/>
  <c r="P23" i="20"/>
  <c r="T23" i="20"/>
  <c r="AA23" i="20"/>
  <c r="AE23" i="20"/>
  <c r="AI23" i="20"/>
  <c r="AM23" i="20"/>
  <c r="AQ23" i="20"/>
  <c r="AU23" i="20"/>
  <c r="I33" i="22"/>
  <c r="I23" i="20"/>
  <c r="M33" i="22"/>
  <c r="M23" i="20"/>
  <c r="Q33" i="22"/>
  <c r="Q23" i="20"/>
  <c r="U33" i="22"/>
  <c r="U23" i="20"/>
  <c r="Y33" i="22"/>
  <c r="AB23" i="20"/>
  <c r="AC33" i="22"/>
  <c r="AF23" i="20"/>
  <c r="AG33" i="22"/>
  <c r="AJ23" i="20"/>
  <c r="AK33" i="22"/>
  <c r="AN23" i="20"/>
  <c r="AO33" i="22"/>
  <c r="AR23" i="20"/>
  <c r="AS33" i="22"/>
  <c r="AV23" i="20"/>
  <c r="J23" i="20"/>
  <c r="N23" i="20"/>
  <c r="R23" i="20"/>
  <c r="X23" i="20"/>
  <c r="AC23" i="20"/>
  <c r="AG23" i="20"/>
  <c r="AK23" i="20"/>
  <c r="AO23" i="20"/>
  <c r="AS23" i="20"/>
  <c r="AW23" i="20"/>
  <c r="G23" i="20"/>
  <c r="G33" i="22"/>
  <c r="N74" i="6"/>
  <c r="N119" i="20" s="1"/>
  <c r="R74" i="6"/>
  <c r="R119" i="20" s="1"/>
  <c r="V74" i="6"/>
  <c r="L74" i="6"/>
  <c r="L119" i="20" s="1"/>
  <c r="G4" i="16"/>
  <c r="K74" i="6"/>
  <c r="K119" i="20" s="1"/>
  <c r="I75" i="6"/>
  <c r="H33" i="6"/>
  <c r="O74" i="6"/>
  <c r="O119" i="20" s="1"/>
  <c r="P74" i="6"/>
  <c r="P119" i="20" s="1"/>
  <c r="S74" i="6"/>
  <c r="S119" i="20" s="1"/>
  <c r="T74" i="6"/>
  <c r="T119" i="20" s="1"/>
  <c r="W74" i="6"/>
  <c r="Y119" i="20" s="1"/>
  <c r="J4" i="16"/>
  <c r="M74" i="6"/>
  <c r="M119" i="20" s="1"/>
  <c r="Q74" i="6"/>
  <c r="Q119" i="20" s="1"/>
  <c r="U74" i="6"/>
  <c r="U119" i="20" s="1"/>
  <c r="W47" i="6"/>
  <c r="H75" i="6"/>
  <c r="AN33" i="6"/>
  <c r="AF33" i="6"/>
  <c r="X33" i="6"/>
  <c r="P33" i="6"/>
  <c r="X75" i="7"/>
  <c r="X46" i="16" s="1"/>
  <c r="X75" i="6"/>
  <c r="M75" i="6"/>
  <c r="Q75" i="6"/>
  <c r="N75" i="6"/>
  <c r="R75" i="6"/>
  <c r="V75" i="6"/>
  <c r="W75" i="6"/>
  <c r="K75" i="6"/>
  <c r="O75" i="6"/>
  <c r="S75" i="6"/>
  <c r="L75" i="6"/>
  <c r="P75" i="6"/>
  <c r="T75" i="6"/>
  <c r="U75" i="6"/>
  <c r="J75" i="7"/>
  <c r="J46" i="16" s="1"/>
  <c r="J75" i="6"/>
  <c r="H91" i="3"/>
  <c r="H44" i="20"/>
  <c r="G94" i="3"/>
  <c r="G51" i="14"/>
  <c r="G55" i="14" s="1"/>
  <c r="G75" i="20" s="1"/>
  <c r="G98" i="20" s="1"/>
  <c r="F4" i="16"/>
  <c r="I4" i="16"/>
  <c r="I6" i="9"/>
  <c r="M4" i="16"/>
  <c r="M6" i="9"/>
  <c r="Q4" i="16"/>
  <c r="Q6" i="9"/>
  <c r="U4" i="16"/>
  <c r="U6" i="9"/>
  <c r="Y4" i="16"/>
  <c r="Y6" i="9"/>
  <c r="AC4" i="16"/>
  <c r="AC6" i="9"/>
  <c r="AG4" i="16"/>
  <c r="AG6" i="9"/>
  <c r="AK4" i="16"/>
  <c r="AK6" i="9"/>
  <c r="AO4" i="16"/>
  <c r="AO6" i="9"/>
  <c r="AS4" i="16"/>
  <c r="AS6" i="9"/>
  <c r="G75" i="6"/>
  <c r="K33" i="6"/>
  <c r="S33" i="6"/>
  <c r="AI33" i="6"/>
  <c r="AQ33" i="6"/>
  <c r="X40" i="6"/>
  <c r="L4" i="16"/>
  <c r="L6" i="9"/>
  <c r="T4" i="16"/>
  <c r="T6" i="9"/>
  <c r="AB4" i="16"/>
  <c r="AB6" i="9"/>
  <c r="AJ4" i="16"/>
  <c r="AJ6" i="9"/>
  <c r="AR4" i="16"/>
  <c r="AR6" i="9"/>
  <c r="N4" i="16"/>
  <c r="N6" i="9"/>
  <c r="R4" i="16"/>
  <c r="R6" i="9"/>
  <c r="V4" i="16"/>
  <c r="V6" i="9"/>
  <c r="Z4" i="16"/>
  <c r="Z6" i="9"/>
  <c r="AD4" i="16"/>
  <c r="AD6" i="9"/>
  <c r="AH4" i="16"/>
  <c r="AH6" i="9"/>
  <c r="AL4" i="16"/>
  <c r="AL6" i="9"/>
  <c r="AP4" i="16"/>
  <c r="AP6" i="9"/>
  <c r="AT4" i="16"/>
  <c r="AT6" i="9"/>
  <c r="L33" i="6"/>
  <c r="T33" i="6"/>
  <c r="AJ33" i="6"/>
  <c r="AR33" i="6"/>
  <c r="Y47" i="6"/>
  <c r="H4" i="16"/>
  <c r="H6" i="9"/>
  <c r="P4" i="16"/>
  <c r="P6" i="9"/>
  <c r="X4" i="16"/>
  <c r="X6" i="9"/>
  <c r="AF4" i="16"/>
  <c r="AF6" i="9"/>
  <c r="AN4" i="16"/>
  <c r="AN6" i="9"/>
  <c r="K4" i="16"/>
  <c r="K6" i="9"/>
  <c r="O4" i="16"/>
  <c r="O6" i="9"/>
  <c r="S4" i="16"/>
  <c r="S6" i="9"/>
  <c r="W4" i="16"/>
  <c r="W6" i="9"/>
  <c r="AA4" i="16"/>
  <c r="AA6" i="9"/>
  <c r="AE4" i="16"/>
  <c r="AE6" i="9"/>
  <c r="AI4" i="16"/>
  <c r="AI6" i="9"/>
  <c r="AM4" i="16"/>
  <c r="AM6" i="9"/>
  <c r="AQ4" i="16"/>
  <c r="AQ6" i="9"/>
  <c r="AU4" i="16"/>
  <c r="AU6" i="9"/>
  <c r="F75" i="7"/>
  <c r="F46" i="16" s="1"/>
  <c r="G33" i="6"/>
  <c r="O33" i="6"/>
  <c r="W33" i="6"/>
  <c r="AE33" i="6"/>
  <c r="AM33" i="6"/>
  <c r="H40" i="6"/>
  <c r="AF108" i="4"/>
  <c r="AG108" i="4" s="1"/>
  <c r="AH108" i="4" s="1"/>
  <c r="F189" i="4"/>
  <c r="F31" i="20" s="1"/>
  <c r="AD161" i="4"/>
  <c r="AC106" i="4"/>
  <c r="AD106" i="4" s="1"/>
  <c r="AD107" i="4"/>
  <c r="AE107" i="4" s="1"/>
  <c r="AF107" i="4" s="1"/>
  <c r="G43" i="4"/>
  <c r="F187" i="4"/>
  <c r="Z130" i="4"/>
  <c r="AB157" i="4"/>
  <c r="AC157" i="4" s="1"/>
  <c r="AB103" i="4"/>
  <c r="AB76" i="4"/>
  <c r="AC49" i="4"/>
  <c r="AD49" i="4" s="1"/>
  <c r="X74" i="4"/>
  <c r="X43" i="4" s="1"/>
  <c r="X187" i="4" s="1"/>
  <c r="AF137" i="4"/>
  <c r="AG137" i="4" s="1"/>
  <c r="AG134" i="4"/>
  <c r="AD80" i="4"/>
  <c r="AE80" i="4" s="1"/>
  <c r="AF53" i="4"/>
  <c r="AR175" i="4"/>
  <c r="AS175" i="4" s="1"/>
  <c r="AT175" i="4" s="1"/>
  <c r="AR120" i="4"/>
  <c r="AS120" i="4" s="1"/>
  <c r="AT120" i="4" s="1"/>
  <c r="AO118" i="4"/>
  <c r="AP118" i="4" s="1"/>
  <c r="AQ118" i="4" s="1"/>
  <c r="AC105" i="4"/>
  <c r="AD105" i="4" s="1"/>
  <c r="AE105" i="4" s="1"/>
  <c r="AK113" i="4"/>
  <c r="AL113" i="4" s="1"/>
  <c r="AT122" i="4"/>
  <c r="AU122" i="4" s="1"/>
  <c r="AU96" i="4"/>
  <c r="AF82" i="4"/>
  <c r="AG82" i="4" s="1"/>
  <c r="AH83" i="4"/>
  <c r="AC79" i="4"/>
  <c r="AD79" i="4" s="1"/>
  <c r="AE79" i="4" s="1"/>
  <c r="AR93" i="4"/>
  <c r="AS93" i="4" s="1"/>
  <c r="AT93" i="4" s="1"/>
  <c r="AQ92" i="4"/>
  <c r="AT95" i="4"/>
  <c r="AU95" i="4" s="1"/>
  <c r="AT97" i="4"/>
  <c r="AU97" i="4" s="1"/>
  <c r="AR94" i="4"/>
  <c r="AS94" i="4" s="1"/>
  <c r="AT94" i="4" s="1"/>
  <c r="AU94" i="4" s="1"/>
  <c r="AL88" i="4"/>
  <c r="AO173" i="4"/>
  <c r="AM171" i="4"/>
  <c r="AS176" i="4"/>
  <c r="AT176" i="4" s="1"/>
  <c r="AU176" i="4" s="1"/>
  <c r="AP174" i="4"/>
  <c r="AQ174" i="4" s="1"/>
  <c r="AR174" i="4" s="1"/>
  <c r="AK168" i="4"/>
  <c r="AL168" i="4" s="1"/>
  <c r="AH165" i="4"/>
  <c r="AT177" i="4"/>
  <c r="AU177" i="4" s="1"/>
  <c r="AO172" i="4"/>
  <c r="AP172" i="4" s="1"/>
  <c r="AG164" i="4"/>
  <c r="AH164" i="4" s="1"/>
  <c r="AC160" i="4"/>
  <c r="Y182" i="4"/>
  <c r="Y47" i="4" s="1"/>
  <c r="AL169" i="4"/>
  <c r="AI167" i="4"/>
  <c r="AJ167" i="4" s="1"/>
  <c r="AH166" i="4"/>
  <c r="AE163" i="4"/>
  <c r="AF163" i="4" s="1"/>
  <c r="AC159" i="4"/>
  <c r="AL170" i="4"/>
  <c r="AD162" i="4"/>
  <c r="AB158" i="4"/>
  <c r="AC158" i="4" s="1"/>
  <c r="AS149" i="4"/>
  <c r="AO146" i="4"/>
  <c r="AL143" i="4"/>
  <c r="AM143" i="4" s="1"/>
  <c r="AM144" i="4"/>
  <c r="AN144" i="4" s="1"/>
  <c r="AJ139" i="4"/>
  <c r="AG138" i="4"/>
  <c r="AB133" i="4"/>
  <c r="AQ148" i="4"/>
  <c r="AR148" i="4" s="1"/>
  <c r="AE135" i="4"/>
  <c r="AF135" i="4" s="1"/>
  <c r="AR147" i="4"/>
  <c r="AS147" i="4" s="1"/>
  <c r="AO145" i="4"/>
  <c r="AK140" i="4"/>
  <c r="AL140" i="4" s="1"/>
  <c r="AM140" i="4" s="1"/>
  <c r="AE136" i="4"/>
  <c r="AC132" i="4"/>
  <c r="AL142" i="4"/>
  <c r="AJ141" i="4"/>
  <c r="AB131" i="4"/>
  <c r="AL115" i="4"/>
  <c r="AM115" i="4" s="1"/>
  <c r="AJ114" i="4"/>
  <c r="AB104" i="4"/>
  <c r="AC104" i="4" s="1"/>
  <c r="AD104" i="4" s="1"/>
  <c r="AO119" i="4"/>
  <c r="AM116" i="4"/>
  <c r="AS121" i="4"/>
  <c r="AT121" i="4" s="1"/>
  <c r="AU121" i="4" s="1"/>
  <c r="AN117" i="4"/>
  <c r="AJ112" i="4"/>
  <c r="AG111" i="4"/>
  <c r="AG110" i="4"/>
  <c r="AI109" i="4"/>
  <c r="Z128" i="4"/>
  <c r="Z45" i="4" s="1"/>
  <c r="AT123" i="4"/>
  <c r="AU123" i="4" s="1"/>
  <c r="AK86" i="4"/>
  <c r="AL86" i="4" s="1"/>
  <c r="AP89" i="4"/>
  <c r="AQ89" i="4" s="1"/>
  <c r="AJ85" i="4"/>
  <c r="AK85" i="4" s="1"/>
  <c r="AI84" i="4"/>
  <c r="AF81" i="4"/>
  <c r="Z77" i="4"/>
  <c r="Z101" i="4" s="1"/>
  <c r="Z44" i="4" s="1"/>
  <c r="AM87" i="4"/>
  <c r="AN87" i="4" s="1"/>
  <c r="AO87" i="4" s="1"/>
  <c r="AR91" i="4"/>
  <c r="AS91" i="4" s="1"/>
  <c r="AR92" i="4"/>
  <c r="AA78" i="4"/>
  <c r="AO90" i="4"/>
  <c r="AP90" i="4" s="1"/>
  <c r="AK59" i="4"/>
  <c r="AL59" i="4" s="1"/>
  <c r="AM59" i="4" s="1"/>
  <c r="AH56" i="4"/>
  <c r="AI56" i="4" s="1"/>
  <c r="AJ57" i="4"/>
  <c r="AJ58" i="4"/>
  <c r="AL60" i="4"/>
  <c r="AM61" i="4"/>
  <c r="AO62" i="4"/>
  <c r="AP62" i="4" s="1"/>
  <c r="AH55" i="4"/>
  <c r="AF54" i="4"/>
  <c r="AB51" i="4"/>
  <c r="AC51" i="4" s="1"/>
  <c r="AD51" i="4" s="1"/>
  <c r="AT68" i="4"/>
  <c r="AU68" i="4" s="1"/>
  <c r="AS67" i="4"/>
  <c r="AR66" i="4"/>
  <c r="AQ65" i="4"/>
  <c r="AP64" i="4"/>
  <c r="AQ64" i="4" s="1"/>
  <c r="AO63" i="4"/>
  <c r="AP63" i="4" s="1"/>
  <c r="AD52" i="4"/>
  <c r="AB50" i="4"/>
  <c r="H33" i="22"/>
  <c r="J33" i="22"/>
  <c r="N33" i="22"/>
  <c r="R33" i="22"/>
  <c r="V33" i="22"/>
  <c r="Z33" i="22"/>
  <c r="AD33" i="22"/>
  <c r="AH33" i="22"/>
  <c r="AL33" i="22"/>
  <c r="AP33" i="22"/>
  <c r="AT33" i="22"/>
  <c r="L33" i="22"/>
  <c r="P33" i="22"/>
  <c r="T33" i="22"/>
  <c r="X33" i="22"/>
  <c r="AB33" i="22"/>
  <c r="AF33" i="22"/>
  <c r="AJ33" i="22"/>
  <c r="AN33" i="22"/>
  <c r="AR33" i="22"/>
  <c r="I22" i="7"/>
  <c r="I40" i="6"/>
  <c r="Q22" i="7"/>
  <c r="Y22" i="7"/>
  <c r="Y40" i="6"/>
  <c r="AG22" i="7"/>
  <c r="AO22" i="7"/>
  <c r="L30" i="7"/>
  <c r="L47" i="6"/>
  <c r="AU33" i="6"/>
  <c r="G22" i="7"/>
  <c r="G40" i="6"/>
  <c r="K22" i="7"/>
  <c r="O22" i="7"/>
  <c r="S22" i="7"/>
  <c r="W22" i="7"/>
  <c r="AA22" i="7"/>
  <c r="AE22" i="7"/>
  <c r="AI22" i="7"/>
  <c r="AM22" i="7"/>
  <c r="AQ22" i="7"/>
  <c r="AU22" i="7"/>
  <c r="I33" i="6"/>
  <c r="M33" i="6"/>
  <c r="Q33" i="6"/>
  <c r="U33" i="6"/>
  <c r="AG33" i="6"/>
  <c r="AK33" i="6"/>
  <c r="AO33" i="6"/>
  <c r="AT33" i="6"/>
  <c r="M22" i="7"/>
  <c r="U22" i="7"/>
  <c r="AC22" i="7"/>
  <c r="AK22" i="7"/>
  <c r="AS22" i="7"/>
  <c r="F47" i="6"/>
  <c r="H30" i="7"/>
  <c r="H47" i="6"/>
  <c r="P30" i="7"/>
  <c r="P47" i="6"/>
  <c r="J40" i="6"/>
  <c r="AS33" i="6"/>
  <c r="F33" i="6"/>
  <c r="J33" i="6"/>
  <c r="N33" i="6"/>
  <c r="R33" i="6"/>
  <c r="V33" i="6"/>
  <c r="AH33" i="6"/>
  <c r="AL33" i="6"/>
  <c r="AP33" i="6"/>
  <c r="F40" i="6"/>
  <c r="T47" i="6"/>
  <c r="I30" i="7"/>
  <c r="M30" i="7"/>
  <c r="Q30" i="7"/>
  <c r="U30" i="7"/>
  <c r="G30" i="7"/>
  <c r="K30" i="7"/>
  <c r="O30" i="7"/>
  <c r="S30" i="7"/>
  <c r="X63" i="16"/>
  <c r="J63" i="16"/>
  <c r="R63" i="16"/>
  <c r="G63" i="16"/>
  <c r="K63" i="16"/>
  <c r="O63" i="16"/>
  <c r="S63" i="16"/>
  <c r="W63" i="16"/>
  <c r="AA63" i="16"/>
  <c r="AE63" i="16"/>
  <c r="AI63" i="16"/>
  <c r="AM63" i="16"/>
  <c r="AQ63" i="16"/>
  <c r="I63" i="16"/>
  <c r="M63" i="16"/>
  <c r="Q63" i="16"/>
  <c r="U63" i="16"/>
  <c r="Y63" i="16"/>
  <c r="AC63" i="16"/>
  <c r="AG63" i="16"/>
  <c r="AK63" i="16"/>
  <c r="AO63" i="16"/>
  <c r="J53" i="16"/>
  <c r="N53" i="16"/>
  <c r="R53" i="16"/>
  <c r="V53" i="16"/>
  <c r="Z53" i="16"/>
  <c r="AD53" i="16"/>
  <c r="AH53" i="16"/>
  <c r="AP53" i="16"/>
  <c r="AT53" i="16"/>
  <c r="I53" i="16"/>
  <c r="M53" i="16"/>
  <c r="Q53" i="16"/>
  <c r="U53" i="16"/>
  <c r="Y53" i="16"/>
  <c r="AC53" i="16"/>
  <c r="AG53" i="16"/>
  <c r="AK53" i="16"/>
  <c r="AO53" i="16"/>
  <c r="AS53" i="16"/>
  <c r="K53" i="16"/>
  <c r="O53" i="16"/>
  <c r="S53" i="16"/>
  <c r="W53" i="16"/>
  <c r="AA53" i="16"/>
  <c r="AE53" i="16"/>
  <c r="AI53" i="16"/>
  <c r="AM53" i="16"/>
  <c r="AU53" i="16"/>
  <c r="AL53" i="16"/>
  <c r="AQ53" i="16"/>
  <c r="H53" i="16"/>
  <c r="L53" i="16"/>
  <c r="P53" i="16"/>
  <c r="T53" i="16"/>
  <c r="X53" i="16"/>
  <c r="AB53" i="16"/>
  <c r="AF53" i="16"/>
  <c r="AJ53" i="16"/>
  <c r="AN53" i="16"/>
  <c r="AR53" i="16"/>
  <c r="AG15" i="7" l="1"/>
  <c r="AF16" i="7"/>
  <c r="F53" i="16"/>
  <c r="Y33" i="6"/>
  <c r="Y75" i="6"/>
  <c r="Y76" i="6" s="1"/>
  <c r="AB120" i="20" s="1"/>
  <c r="Y74" i="6"/>
  <c r="AB119" i="20" s="1"/>
  <c r="Z24" i="6"/>
  <c r="Z9" i="6"/>
  <c r="Z25" i="6" s="1"/>
  <c r="Z6" i="7" s="1"/>
  <c r="H76" i="6"/>
  <c r="H120" i="20" s="1"/>
  <c r="I76" i="6"/>
  <c r="I120" i="20" s="1"/>
  <c r="G76" i="6"/>
  <c r="G120" i="20" s="1"/>
  <c r="J76" i="6"/>
  <c r="J120" i="20" s="1"/>
  <c r="H75" i="7"/>
  <c r="H46" i="16" s="1"/>
  <c r="H48" i="16" s="1"/>
  <c r="H56" i="16" s="1"/>
  <c r="J48" i="16"/>
  <c r="J56" i="16" s="1"/>
  <c r="X48" i="16"/>
  <c r="X56" i="16" s="1"/>
  <c r="F48" i="16"/>
  <c r="F56" i="16" s="1"/>
  <c r="V76" i="6"/>
  <c r="V120" i="20" s="1"/>
  <c r="Q75" i="7"/>
  <c r="Q46" i="16" s="1"/>
  <c r="V75" i="7"/>
  <c r="V46" i="16" s="1"/>
  <c r="N75" i="7"/>
  <c r="N46" i="16" s="1"/>
  <c r="T75" i="7"/>
  <c r="T46" i="16" s="1"/>
  <c r="R75" i="7"/>
  <c r="R46" i="16" s="1"/>
  <c r="I75" i="7"/>
  <c r="I46" i="16" s="1"/>
  <c r="I48" i="16" s="1"/>
  <c r="U76" i="6"/>
  <c r="U120" i="20" s="1"/>
  <c r="M76" i="6"/>
  <c r="M120" i="20" s="1"/>
  <c r="F24" i="14"/>
  <c r="F26" i="14" s="1"/>
  <c r="F28" i="14" s="1"/>
  <c r="V119" i="20"/>
  <c r="X119" i="20"/>
  <c r="J88" i="3"/>
  <c r="J92" i="3" s="1"/>
  <c r="I19" i="17"/>
  <c r="F67" i="20"/>
  <c r="AM142" i="4"/>
  <c r="L75" i="7"/>
  <c r="L46" i="16" s="1"/>
  <c r="U75" i="7"/>
  <c r="U46" i="16" s="1"/>
  <c r="U48" i="16" s="1"/>
  <c r="Y75" i="7"/>
  <c r="Y46" i="16" s="1"/>
  <c r="K75" i="7"/>
  <c r="K46" i="16" s="1"/>
  <c r="K48" i="16" s="1"/>
  <c r="AQ24" i="20"/>
  <c r="AN21" i="9"/>
  <c r="AA24" i="20"/>
  <c r="X21" i="9"/>
  <c r="AW24" i="20"/>
  <c r="AT21" i="9"/>
  <c r="N24" i="20"/>
  <c r="N21" i="9"/>
  <c r="AM24" i="20"/>
  <c r="AJ21" i="9"/>
  <c r="T24" i="20"/>
  <c r="T21" i="9"/>
  <c r="AS24" i="20"/>
  <c r="AP21" i="9"/>
  <c r="AC24" i="20"/>
  <c r="Z21" i="9"/>
  <c r="J24" i="20"/>
  <c r="J21" i="9"/>
  <c r="AJ24" i="20"/>
  <c r="AG21" i="9"/>
  <c r="Q24" i="20"/>
  <c r="Q21" i="9"/>
  <c r="V23" i="20"/>
  <c r="Z23" i="20" s="1"/>
  <c r="AX24" i="20"/>
  <c r="AU21" i="9"/>
  <c r="AH24" i="20"/>
  <c r="AE21" i="9"/>
  <c r="O24" i="20"/>
  <c r="O21" i="9"/>
  <c r="X24" i="20"/>
  <c r="V21" i="9"/>
  <c r="AN24" i="20"/>
  <c r="AK21" i="9"/>
  <c r="U24" i="20"/>
  <c r="U21" i="9"/>
  <c r="F24" i="20"/>
  <c r="F21" i="9"/>
  <c r="AL24" i="20"/>
  <c r="AI21" i="9"/>
  <c r="S24" i="20"/>
  <c r="S21" i="9"/>
  <c r="AI24" i="20"/>
  <c r="AF21" i="9"/>
  <c r="P24" i="20"/>
  <c r="P21" i="9"/>
  <c r="AO24" i="20"/>
  <c r="AL21" i="9"/>
  <c r="H24" i="20"/>
  <c r="H21" i="9"/>
  <c r="AU24" i="20"/>
  <c r="AR21" i="9"/>
  <c r="AE24" i="20"/>
  <c r="AB21" i="9"/>
  <c r="L24" i="20"/>
  <c r="L21" i="9"/>
  <c r="AK24" i="20"/>
  <c r="AH21" i="9"/>
  <c r="R24" i="20"/>
  <c r="R21" i="9"/>
  <c r="G24" i="20"/>
  <c r="G21" i="9"/>
  <c r="AR24" i="20"/>
  <c r="AO21" i="9"/>
  <c r="AB24" i="20"/>
  <c r="Y21" i="9"/>
  <c r="I24" i="20"/>
  <c r="I21" i="9"/>
  <c r="AP24" i="20"/>
  <c r="AM21" i="9"/>
  <c r="Y24" i="20"/>
  <c r="W21" i="9"/>
  <c r="AG24" i="20"/>
  <c r="AD21" i="9"/>
  <c r="AV24" i="20"/>
  <c r="AS21" i="9"/>
  <c r="AF24" i="20"/>
  <c r="AC21" i="9"/>
  <c r="M24" i="20"/>
  <c r="M21" i="9"/>
  <c r="AT24" i="20"/>
  <c r="AQ21" i="9"/>
  <c r="AD24" i="20"/>
  <c r="AA21" i="9"/>
  <c r="K24" i="20"/>
  <c r="K21" i="9"/>
  <c r="S75" i="7"/>
  <c r="S46" i="16" s="1"/>
  <c r="P75" i="7"/>
  <c r="P46" i="16" s="1"/>
  <c r="Q76" i="6"/>
  <c r="Q120" i="20" s="1"/>
  <c r="K76" i="6"/>
  <c r="K120" i="20" s="1"/>
  <c r="O76" i="6"/>
  <c r="O120" i="20" s="1"/>
  <c r="P76" i="6"/>
  <c r="P120" i="20" s="1"/>
  <c r="W76" i="6"/>
  <c r="Y120" i="20" s="1"/>
  <c r="R76" i="6"/>
  <c r="R120" i="20" s="1"/>
  <c r="S76" i="6"/>
  <c r="S120" i="20" s="1"/>
  <c r="T76" i="6"/>
  <c r="T120" i="20" s="1"/>
  <c r="L76" i="6"/>
  <c r="L120" i="20" s="1"/>
  <c r="N76" i="6"/>
  <c r="N120" i="20" s="1"/>
  <c r="I91" i="3"/>
  <c r="I44" i="20"/>
  <c r="G22" i="17"/>
  <c r="G67" i="20" s="1"/>
  <c r="G45" i="20"/>
  <c r="H94" i="3"/>
  <c r="H51" i="14"/>
  <c r="H55" i="14" s="1"/>
  <c r="H75" i="20" s="1"/>
  <c r="H98" i="20" s="1"/>
  <c r="M75" i="7"/>
  <c r="M46" i="16" s="1"/>
  <c r="X24" i="9"/>
  <c r="AA30" i="20"/>
  <c r="X8" i="17"/>
  <c r="F8" i="17"/>
  <c r="F30" i="20"/>
  <c r="F24" i="9"/>
  <c r="AE106" i="4"/>
  <c r="G189" i="4"/>
  <c r="G31" i="20" s="1"/>
  <c r="AA77" i="4"/>
  <c r="AA101" i="4" s="1"/>
  <c r="AA44" i="4" s="1"/>
  <c r="AE161" i="4"/>
  <c r="H43" i="4"/>
  <c r="H189" i="4" s="1"/>
  <c r="H31" i="20" s="1"/>
  <c r="G187" i="4"/>
  <c r="AA130" i="4"/>
  <c r="AB130" i="4" s="1"/>
  <c r="AD157" i="4"/>
  <c r="Z155" i="4"/>
  <c r="Z46" i="4" s="1"/>
  <c r="Y155" i="4"/>
  <c r="Y46" i="4" s="1"/>
  <c r="AC103" i="4"/>
  <c r="AD103" i="4" s="1"/>
  <c r="AC76" i="4"/>
  <c r="AE49" i="4"/>
  <c r="Y74" i="4"/>
  <c r="Y43" i="4" s="1"/>
  <c r="AH134" i="4"/>
  <c r="AG107" i="4"/>
  <c r="AF80" i="4"/>
  <c r="AG53" i="4"/>
  <c r="AS148" i="4"/>
  <c r="AT148" i="4" s="1"/>
  <c r="AU148" i="4" s="1"/>
  <c r="AT149" i="4"/>
  <c r="AU149" i="4" s="1"/>
  <c r="AU120" i="4"/>
  <c r="AF105" i="4"/>
  <c r="AG105" i="4" s="1"/>
  <c r="AI83" i="4"/>
  <c r="AH82" i="4"/>
  <c r="AM88" i="4"/>
  <c r="AQ90" i="4"/>
  <c r="AR90" i="4" s="1"/>
  <c r="AS90" i="4" s="1"/>
  <c r="AT90" i="4" s="1"/>
  <c r="AU90" i="4" s="1"/>
  <c r="AQ172" i="4"/>
  <c r="AR172" i="4" s="1"/>
  <c r="AM170" i="4"/>
  <c r="AN170" i="4" s="1"/>
  <c r="AI166" i="4"/>
  <c r="AU175" i="4"/>
  <c r="AM169" i="4"/>
  <c r="AS174" i="4"/>
  <c r="AT174" i="4" s="1"/>
  <c r="AU174" i="4" s="1"/>
  <c r="AE162" i="4"/>
  <c r="AF162" i="4" s="1"/>
  <c r="AK167" i="4"/>
  <c r="Z182" i="4"/>
  <c r="Z47" i="4" s="1"/>
  <c r="AD159" i="4"/>
  <c r="AG163" i="4"/>
  <c r="AH163" i="4" s="1"/>
  <c r="AN171" i="4"/>
  <c r="AM168" i="4"/>
  <c r="AD160" i="4"/>
  <c r="AE160" i="4" s="1"/>
  <c r="AI164" i="4"/>
  <c r="AP173" i="4"/>
  <c r="AQ173" i="4" s="1"/>
  <c r="AA182" i="4"/>
  <c r="AA47" i="4" s="1"/>
  <c r="AI165" i="4"/>
  <c r="AD158" i="4"/>
  <c r="AE158" i="4" s="1"/>
  <c r="AC131" i="4"/>
  <c r="AD131" i="4" s="1"/>
  <c r="AK139" i="4"/>
  <c r="AT147" i="4"/>
  <c r="AU147" i="4" s="1"/>
  <c r="AO144" i="4"/>
  <c r="AD132" i="4"/>
  <c r="AE132" i="4" s="1"/>
  <c r="AC133" i="4"/>
  <c r="AD133" i="4" s="1"/>
  <c r="AH138" i="4"/>
  <c r="AI138" i="4" s="1"/>
  <c r="AJ138" i="4" s="1"/>
  <c r="AK138" i="4" s="1"/>
  <c r="AN143" i="4"/>
  <c r="AO142" i="4" s="1"/>
  <c r="AG135" i="4"/>
  <c r="AH135" i="4" s="1"/>
  <c r="AK141" i="4"/>
  <c r="AL141" i="4" s="1"/>
  <c r="AM141" i="4" s="1"/>
  <c r="AN142" i="4"/>
  <c r="AF136" i="4"/>
  <c r="AN140" i="4"/>
  <c r="AH137" i="4"/>
  <c r="AP145" i="4"/>
  <c r="AP146" i="4"/>
  <c r="AR118" i="4"/>
  <c r="AS118" i="4" s="1"/>
  <c r="AH111" i="4"/>
  <c r="AI111" i="4" s="1"/>
  <c r="AJ109" i="4"/>
  <c r="AK109" i="4" s="1"/>
  <c r="AF106" i="4"/>
  <c r="AG106" i="4" s="1"/>
  <c r="AI108" i="4"/>
  <c r="AJ108" i="4" s="1"/>
  <c r="AK108" i="4" s="1"/>
  <c r="AH110" i="4"/>
  <c r="AN115" i="4"/>
  <c r="AO115" i="4" s="1"/>
  <c r="AP119" i="4"/>
  <c r="AE104" i="4"/>
  <c r="AK114" i="4"/>
  <c r="AL114" i="4" s="1"/>
  <c r="AO117" i="4"/>
  <c r="AK112" i="4"/>
  <c r="AM113" i="4"/>
  <c r="AN116" i="4"/>
  <c r="AO116" i="4" s="1"/>
  <c r="AL85" i="4"/>
  <c r="AG81" i="4"/>
  <c r="AT91" i="4"/>
  <c r="AU91" i="4" s="1"/>
  <c r="AR89" i="4"/>
  <c r="AS89" i="4" s="1"/>
  <c r="AS92" i="4"/>
  <c r="AT92" i="4" s="1"/>
  <c r="AU92" i="4" s="1"/>
  <c r="AB78" i="4"/>
  <c r="AF79" i="4"/>
  <c r="AG79" i="4" s="1"/>
  <c r="AP87" i="4"/>
  <c r="AQ87" i="4" s="1"/>
  <c r="AM86" i="4"/>
  <c r="AU93" i="4"/>
  <c r="AJ84" i="4"/>
  <c r="AJ56" i="4"/>
  <c r="AK56" i="4" s="1"/>
  <c r="AK57" i="4"/>
  <c r="AL57" i="4" s="1"/>
  <c r="AK58" i="4"/>
  <c r="AN59" i="4"/>
  <c r="AM60" i="4"/>
  <c r="AN60" i="4" s="1"/>
  <c r="AN61" i="4"/>
  <c r="AQ62" i="4"/>
  <c r="AR62" i="4" s="1"/>
  <c r="AI55" i="4"/>
  <c r="AG54" i="4"/>
  <c r="AT67" i="4"/>
  <c r="AU67" i="4" s="1"/>
  <c r="AS66" i="4"/>
  <c r="AT66" i="4" s="1"/>
  <c r="AR65" i="4"/>
  <c r="AS65" i="4" s="1"/>
  <c r="AR64" i="4"/>
  <c r="AQ63" i="4"/>
  <c r="AR63" i="4" s="1"/>
  <c r="AE52" i="4"/>
  <c r="AE51" i="4"/>
  <c r="AF51" i="4" s="1"/>
  <c r="AC50" i="4"/>
  <c r="W75" i="7"/>
  <c r="W46" i="16" s="1"/>
  <c r="W48" i="16" s="1"/>
  <c r="O75" i="7"/>
  <c r="O46" i="16" s="1"/>
  <c r="O48" i="16" s="1"/>
  <c r="G75" i="7"/>
  <c r="G46" i="16" s="1"/>
  <c r="G48" i="16" s="1"/>
  <c r="AH15" i="7" l="1"/>
  <c r="AG16" i="7"/>
  <c r="X120" i="20"/>
  <c r="Z73" i="6"/>
  <c r="Z74" i="6" s="1"/>
  <c r="AC119" i="20" s="1"/>
  <c r="Z75" i="6"/>
  <c r="Z33" i="6"/>
  <c r="AA24" i="6"/>
  <c r="AA9" i="6"/>
  <c r="AA25" i="6" s="1"/>
  <c r="AA6" i="7" s="1"/>
  <c r="J47" i="16"/>
  <c r="I47" i="16"/>
  <c r="I56" i="16"/>
  <c r="I58" i="20" s="1"/>
  <c r="X60" i="14"/>
  <c r="AA58" i="20"/>
  <c r="J58" i="20"/>
  <c r="J60" i="14"/>
  <c r="H58" i="20"/>
  <c r="H60" i="14"/>
  <c r="K47" i="16"/>
  <c r="F58" i="20"/>
  <c r="F57" i="16"/>
  <c r="F59" i="20" s="1"/>
  <c r="F60" i="14"/>
  <c r="S48" i="16"/>
  <c r="S56" i="16" s="1"/>
  <c r="S58" i="20" s="1"/>
  <c r="L48" i="16"/>
  <c r="L56" i="16" s="1"/>
  <c r="N48" i="16"/>
  <c r="N56" i="16" s="1"/>
  <c r="F47" i="16"/>
  <c r="V48" i="16"/>
  <c r="W47" i="16" s="1"/>
  <c r="M48" i="16"/>
  <c r="M56" i="16" s="1"/>
  <c r="M58" i="20" s="1"/>
  <c r="Y48" i="16"/>
  <c r="R48" i="16"/>
  <c r="R56" i="16" s="1"/>
  <c r="Q48" i="16"/>
  <c r="P48" i="16"/>
  <c r="P56" i="16" s="1"/>
  <c r="T48" i="16"/>
  <c r="U47" i="16" s="1"/>
  <c r="G24" i="14"/>
  <c r="G26" i="14" s="1"/>
  <c r="G28" i="14" s="1"/>
  <c r="K88" i="3"/>
  <c r="K92" i="3" s="1"/>
  <c r="J19" i="17"/>
  <c r="Y187" i="4"/>
  <c r="Y8" i="17" s="1"/>
  <c r="U56" i="16"/>
  <c r="U58" i="20" s="1"/>
  <c r="V24" i="20"/>
  <c r="Z24" i="20" s="1"/>
  <c r="H22" i="17"/>
  <c r="H67" i="20" s="1"/>
  <c r="H45" i="20"/>
  <c r="I94" i="3"/>
  <c r="I51" i="14"/>
  <c r="I55" i="14" s="1"/>
  <c r="I75" i="20" s="1"/>
  <c r="I98" i="20" s="1"/>
  <c r="J91" i="3"/>
  <c r="J44" i="20"/>
  <c r="G24" i="9"/>
  <c r="G30" i="20"/>
  <c r="G8" i="17"/>
  <c r="F72" i="20"/>
  <c r="AB77" i="4"/>
  <c r="AC77" i="4" s="1"/>
  <c r="AH105" i="4"/>
  <c r="AI105" i="4" s="1"/>
  <c r="AJ105" i="4" s="1"/>
  <c r="AK105" i="4" s="1"/>
  <c r="AN169" i="4"/>
  <c r="AF161" i="4"/>
  <c r="I43" i="4"/>
  <c r="H187" i="4"/>
  <c r="AC130" i="4"/>
  <c r="AD130" i="4" s="1"/>
  <c r="AE157" i="4"/>
  <c r="AE103" i="4"/>
  <c r="AF103" i="4" s="1"/>
  <c r="AG103" i="4" s="1"/>
  <c r="AH103" i="4" s="1"/>
  <c r="AI103" i="4" s="1"/>
  <c r="AJ103" i="4" s="1"/>
  <c r="AK103" i="4" s="1"/>
  <c r="AL103" i="4" s="1"/>
  <c r="AM103" i="4" s="1"/>
  <c r="AN103" i="4" s="1"/>
  <c r="AO103" i="4" s="1"/>
  <c r="AP103" i="4" s="1"/>
  <c r="AQ103" i="4" s="1"/>
  <c r="AR103" i="4" s="1"/>
  <c r="AS103" i="4" s="1"/>
  <c r="AT103" i="4" s="1"/>
  <c r="AU103" i="4" s="1"/>
  <c r="AA128" i="4"/>
  <c r="AA45" i="4" s="1"/>
  <c r="AD76" i="4"/>
  <c r="AE76" i="4" s="1"/>
  <c r="AF76" i="4" s="1"/>
  <c r="AG76" i="4" s="1"/>
  <c r="AH76" i="4" s="1"/>
  <c r="AI76" i="4" s="1"/>
  <c r="AJ76" i="4" s="1"/>
  <c r="AK76" i="4" s="1"/>
  <c r="AL76" i="4" s="1"/>
  <c r="AM76" i="4" s="1"/>
  <c r="AN76" i="4" s="1"/>
  <c r="AO76" i="4" s="1"/>
  <c r="AP76" i="4" s="1"/>
  <c r="AF49" i="4"/>
  <c r="Z74" i="4"/>
  <c r="Z43" i="4" s="1"/>
  <c r="Z187" i="4" s="1"/>
  <c r="AI134" i="4"/>
  <c r="AJ134" i="4" s="1"/>
  <c r="AK134" i="4" s="1"/>
  <c r="AL134" i="4" s="1"/>
  <c r="AH107" i="4"/>
  <c r="AG80" i="4"/>
  <c r="AH53" i="4"/>
  <c r="AR173" i="4"/>
  <c r="AS173" i="4" s="1"/>
  <c r="AT173" i="4" s="1"/>
  <c r="AU173" i="4" s="1"/>
  <c r="AJ111" i="4"/>
  <c r="AK111" i="4" s="1"/>
  <c r="AT89" i="4"/>
  <c r="AI82" i="4"/>
  <c r="AN88" i="4"/>
  <c r="AO88" i="4" s="1"/>
  <c r="AH79" i="4"/>
  <c r="AJ83" i="4"/>
  <c r="AK83" i="4" s="1"/>
  <c r="AO169" i="4"/>
  <c r="AO170" i="4"/>
  <c r="AP169" i="4" s="1"/>
  <c r="AI163" i="4"/>
  <c r="AJ163" i="4" s="1"/>
  <c r="AG162" i="4"/>
  <c r="AH162" i="4" s="1"/>
  <c r="AO171" i="4"/>
  <c r="AP171" i="4" s="1"/>
  <c r="AQ171" i="4" s="1"/>
  <c r="AS172" i="4"/>
  <c r="AT172" i="4" s="1"/>
  <c r="AU172" i="4" s="1"/>
  <c r="AB182" i="4"/>
  <c r="AB47" i="4" s="1"/>
  <c r="AF160" i="4"/>
  <c r="AL167" i="4"/>
  <c r="AM167" i="4" s="1"/>
  <c r="AN167" i="4" s="1"/>
  <c r="AO167" i="4" s="1"/>
  <c r="AF158" i="4"/>
  <c r="AG158" i="4" s="1"/>
  <c r="AJ165" i="4"/>
  <c r="AJ166" i="4"/>
  <c r="AJ164" i="4"/>
  <c r="AE159" i="4"/>
  <c r="AN168" i="4"/>
  <c r="AO168" i="4" s="1"/>
  <c r="AQ145" i="4"/>
  <c r="AR145" i="4" s="1"/>
  <c r="AE133" i="4"/>
  <c r="AF133" i="4" s="1"/>
  <c r="AG133" i="4" s="1"/>
  <c r="AG136" i="4"/>
  <c r="AE131" i="4"/>
  <c r="AP144" i="4"/>
  <c r="AO140" i="4"/>
  <c r="AP140" i="4" s="1"/>
  <c r="AQ146" i="4"/>
  <c r="AO143" i="4"/>
  <c r="AP142" i="4" s="1"/>
  <c r="AL138" i="4"/>
  <c r="AM138" i="4" s="1"/>
  <c r="AI137" i="4"/>
  <c r="AQ144" i="4"/>
  <c r="AR144" i="4" s="1"/>
  <c r="AS144" i="4" s="1"/>
  <c r="AF132" i="4"/>
  <c r="AG132" i="4" s="1"/>
  <c r="AI135" i="4"/>
  <c r="AJ135" i="4" s="1"/>
  <c r="AL139" i="4"/>
  <c r="AN141" i="4"/>
  <c r="AO141" i="4" s="1"/>
  <c r="AL109" i="4"/>
  <c r="AM109" i="4" s="1"/>
  <c r="AN109" i="4" s="1"/>
  <c r="AP116" i="4"/>
  <c r="AQ116" i="4" s="1"/>
  <c r="AI110" i="4"/>
  <c r="AJ110" i="4" s="1"/>
  <c r="AF104" i="4"/>
  <c r="AG104" i="4" s="1"/>
  <c r="AH104" i="4" s="1"/>
  <c r="AM114" i="4"/>
  <c r="AL112" i="4"/>
  <c r="AM112" i="4" s="1"/>
  <c r="AQ119" i="4"/>
  <c r="AR119" i="4" s="1"/>
  <c r="AL108" i="4"/>
  <c r="AP115" i="4"/>
  <c r="AN113" i="4"/>
  <c r="AO113" i="4" s="1"/>
  <c r="AT118" i="4"/>
  <c r="AU118" i="4" s="1"/>
  <c r="AP117" i="4"/>
  <c r="AH106" i="4"/>
  <c r="AK84" i="4"/>
  <c r="AI79" i="4"/>
  <c r="AR87" i="4"/>
  <c r="AS87" i="4" s="1"/>
  <c r="AT87" i="4" s="1"/>
  <c r="AU87" i="4" s="1"/>
  <c r="AU89" i="4"/>
  <c r="AM85" i="4"/>
  <c r="AN86" i="4"/>
  <c r="AO86" i="4" s="1"/>
  <c r="AC78" i="4"/>
  <c r="AH81" i="4"/>
  <c r="AS62" i="4"/>
  <c r="AT62" i="4" s="1"/>
  <c r="AU62" i="4" s="1"/>
  <c r="AL56" i="4"/>
  <c r="AM57" i="4"/>
  <c r="AN57" i="4" s="1"/>
  <c r="AL58" i="4"/>
  <c r="AO59" i="4"/>
  <c r="AO60" i="4"/>
  <c r="AO61" i="4"/>
  <c r="AP61" i="4" s="1"/>
  <c r="AJ55" i="4"/>
  <c r="AH54" i="4"/>
  <c r="AU66" i="4"/>
  <c r="AT65" i="4"/>
  <c r="AU65" i="4" s="1"/>
  <c r="AS64" i="4"/>
  <c r="AT64" i="4" s="1"/>
  <c r="AU64" i="4" s="1"/>
  <c r="AS63" i="4"/>
  <c r="AT63" i="4" s="1"/>
  <c r="AU63" i="4" s="1"/>
  <c r="AF52" i="4"/>
  <c r="AG51" i="4"/>
  <c r="AH51" i="4" s="1"/>
  <c r="AD50" i="4"/>
  <c r="G47" i="16"/>
  <c r="K56" i="16"/>
  <c r="AI15" i="7" l="1"/>
  <c r="AH16" i="7"/>
  <c r="AA73" i="6"/>
  <c r="AA74" i="6" s="1"/>
  <c r="AD119" i="20" s="1"/>
  <c r="AB9" i="6"/>
  <c r="AB25" i="6" s="1"/>
  <c r="AB6" i="7" s="1"/>
  <c r="AB24" i="6"/>
  <c r="AA33" i="6"/>
  <c r="Z76" i="6"/>
  <c r="AC120" i="20" s="1"/>
  <c r="AA75" i="6"/>
  <c r="Z75" i="7"/>
  <c r="Z46" i="16" s="1"/>
  <c r="Z48" i="16" s="1"/>
  <c r="Z56" i="16" s="1"/>
  <c r="I57" i="16"/>
  <c r="I59" i="20" s="1"/>
  <c r="J57" i="16"/>
  <c r="J59" i="20" s="1"/>
  <c r="I60" i="14"/>
  <c r="M47" i="16"/>
  <c r="S47" i="16"/>
  <c r="S60" i="14"/>
  <c r="T56" i="16"/>
  <c r="T60" i="14" s="1"/>
  <c r="R47" i="16"/>
  <c r="Y56" i="16"/>
  <c r="Y57" i="16" s="1"/>
  <c r="AB59" i="20" s="1"/>
  <c r="Y47" i="16"/>
  <c r="N58" i="20"/>
  <c r="N57" i="16"/>
  <c r="N59" i="20" s="1"/>
  <c r="Q47" i="16"/>
  <c r="V47" i="16"/>
  <c r="Q56" i="16"/>
  <c r="Q58" i="20" s="1"/>
  <c r="V56" i="16"/>
  <c r="X58" i="20" s="1"/>
  <c r="L47" i="16"/>
  <c r="N47" i="16"/>
  <c r="R60" i="14"/>
  <c r="S57" i="16"/>
  <c r="S59" i="20" s="1"/>
  <c r="R58" i="20"/>
  <c r="P60" i="14"/>
  <c r="P58" i="20"/>
  <c r="L60" i="14"/>
  <c r="L58" i="20"/>
  <c r="T47" i="16"/>
  <c r="M60" i="14"/>
  <c r="M57" i="16"/>
  <c r="M59" i="20" s="1"/>
  <c r="N60" i="14"/>
  <c r="H24" i="14"/>
  <c r="H26" i="14" s="1"/>
  <c r="H28" i="14" s="1"/>
  <c r="G72" i="20"/>
  <c r="K19" i="17"/>
  <c r="L88" i="3"/>
  <c r="L92" i="3" s="1"/>
  <c r="AB30" i="20"/>
  <c r="Y24" i="9"/>
  <c r="U60" i="14"/>
  <c r="K91" i="3"/>
  <c r="K44" i="20"/>
  <c r="J94" i="3"/>
  <c r="J51" i="14"/>
  <c r="J55" i="14" s="1"/>
  <c r="I22" i="17"/>
  <c r="I67" i="20" s="1"/>
  <c r="I45" i="20"/>
  <c r="K60" i="14"/>
  <c r="K58" i="20"/>
  <c r="H24" i="9"/>
  <c r="H30" i="20"/>
  <c r="H8" i="17"/>
  <c r="Z24" i="9"/>
  <c r="AC30" i="20"/>
  <c r="Z8" i="17"/>
  <c r="I189" i="4"/>
  <c r="I31" i="20" s="1"/>
  <c r="AD77" i="4"/>
  <c r="AE77" i="4" s="1"/>
  <c r="AP143" i="4"/>
  <c r="AG161" i="4"/>
  <c r="AS119" i="4"/>
  <c r="AT119" i="4" s="1"/>
  <c r="AU119" i="4" s="1"/>
  <c r="AH132" i="4"/>
  <c r="AI132" i="4" s="1"/>
  <c r="AK166" i="4"/>
  <c r="AL166" i="4" s="1"/>
  <c r="AM166" i="4" s="1"/>
  <c r="AN166" i="4" s="1"/>
  <c r="J43" i="4"/>
  <c r="J189" i="4" s="1"/>
  <c r="J31" i="20" s="1"/>
  <c r="I187" i="4"/>
  <c r="AF157" i="4"/>
  <c r="AG157" i="4" s="1"/>
  <c r="AH157" i="4" s="1"/>
  <c r="AI157" i="4" s="1"/>
  <c r="AJ157" i="4" s="1"/>
  <c r="AK157" i="4" s="1"/>
  <c r="AL157" i="4" s="1"/>
  <c r="AM157" i="4" s="1"/>
  <c r="AN157" i="4" s="1"/>
  <c r="AO157" i="4" s="1"/>
  <c r="AP157" i="4" s="1"/>
  <c r="AQ157" i="4" s="1"/>
  <c r="AR157" i="4" s="1"/>
  <c r="AS157" i="4" s="1"/>
  <c r="AT157" i="4" s="1"/>
  <c r="AU157" i="4" s="1"/>
  <c r="AE130" i="4"/>
  <c r="AF130" i="4" s="1"/>
  <c r="AG130" i="4" s="1"/>
  <c r="AH130" i="4" s="1"/>
  <c r="AI130" i="4" s="1"/>
  <c r="AJ130" i="4" s="1"/>
  <c r="AK130" i="4" s="1"/>
  <c r="AL130" i="4" s="1"/>
  <c r="AM130" i="4" s="1"/>
  <c r="AN130" i="4" s="1"/>
  <c r="AO130" i="4" s="1"/>
  <c r="AP130" i="4" s="1"/>
  <c r="AQ130" i="4" s="1"/>
  <c r="AR130" i="4" s="1"/>
  <c r="AS130" i="4" s="1"/>
  <c r="AT130" i="4" s="1"/>
  <c r="AU130" i="4" s="1"/>
  <c r="AA155" i="4"/>
  <c r="AA46" i="4" s="1"/>
  <c r="AB155" i="4"/>
  <c r="AB46" i="4" s="1"/>
  <c r="AQ76" i="4"/>
  <c r="AR76" i="4" s="1"/>
  <c r="AS76" i="4" s="1"/>
  <c r="AT76" i="4" s="1"/>
  <c r="AU76" i="4" s="1"/>
  <c r="AG49" i="4"/>
  <c r="AH49" i="4" s="1"/>
  <c r="AI49" i="4" s="1"/>
  <c r="AJ49" i="4" s="1"/>
  <c r="AK49" i="4" s="1"/>
  <c r="AL49" i="4" s="1"/>
  <c r="AM49" i="4" s="1"/>
  <c r="AN49" i="4" s="1"/>
  <c r="AO49" i="4" s="1"/>
  <c r="AP49" i="4" s="1"/>
  <c r="AQ49" i="4" s="1"/>
  <c r="AR49" i="4" s="1"/>
  <c r="AS49" i="4" s="1"/>
  <c r="AT49" i="4" s="1"/>
  <c r="AU49" i="4" s="1"/>
  <c r="AA74" i="4"/>
  <c r="AA43" i="4" s="1"/>
  <c r="AA187" i="4" s="1"/>
  <c r="AM134" i="4"/>
  <c r="AN134" i="4" s="1"/>
  <c r="AO134" i="4" s="1"/>
  <c r="AP134" i="4" s="1"/>
  <c r="AQ134" i="4" s="1"/>
  <c r="AR134" i="4" s="1"/>
  <c r="AS134" i="4" s="1"/>
  <c r="AT134" i="4" s="1"/>
  <c r="AU134" i="4" s="1"/>
  <c r="AI107" i="4"/>
  <c r="AJ107" i="4" s="1"/>
  <c r="AK107" i="4" s="1"/>
  <c r="AL107" i="4" s="1"/>
  <c r="AM107" i="4" s="1"/>
  <c r="AN107" i="4" s="1"/>
  <c r="AO107" i="4" s="1"/>
  <c r="AH80" i="4"/>
  <c r="AI80" i="4" s="1"/>
  <c r="AI53" i="4"/>
  <c r="AP170" i="4"/>
  <c r="AQ169" i="4" s="1"/>
  <c r="AI162" i="4"/>
  <c r="AJ162" i="4" s="1"/>
  <c r="AK135" i="4"/>
  <c r="AL135" i="4" s="1"/>
  <c r="AM135" i="4" s="1"/>
  <c r="AQ140" i="4"/>
  <c r="AR140" i="4" s="1"/>
  <c r="AL111" i="4"/>
  <c r="AM111" i="4" s="1"/>
  <c r="AI104" i="4"/>
  <c r="AJ104" i="4" s="1"/>
  <c r="AP88" i="4"/>
  <c r="AQ88" i="4" s="1"/>
  <c r="AR88" i="4" s="1"/>
  <c r="AS88" i="4" s="1"/>
  <c r="AT88" i="4" s="1"/>
  <c r="AL83" i="4"/>
  <c r="AJ82" i="4"/>
  <c r="AK163" i="4"/>
  <c r="AL163" i="4" s="1"/>
  <c r="AP168" i="4"/>
  <c r="AP167" i="4"/>
  <c r="AQ167" i="4" s="1"/>
  <c r="AR167" i="4" s="1"/>
  <c r="AF159" i="4"/>
  <c r="AC182" i="4"/>
  <c r="AC47" i="4" s="1"/>
  <c r="AH158" i="4"/>
  <c r="AI158" i="4" s="1"/>
  <c r="AJ158" i="4" s="1"/>
  <c r="AK158" i="4" s="1"/>
  <c r="AL158" i="4" s="1"/>
  <c r="AK165" i="4"/>
  <c r="AL165" i="4" s="1"/>
  <c r="AR171" i="4"/>
  <c r="AS171" i="4" s="1"/>
  <c r="AT171" i="4" s="1"/>
  <c r="AG160" i="4"/>
  <c r="AK164" i="4"/>
  <c r="AN138" i="4"/>
  <c r="AO138" i="4" s="1"/>
  <c r="AP138" i="4" s="1"/>
  <c r="AQ138" i="4" s="1"/>
  <c r="AR146" i="4"/>
  <c r="AS146" i="4" s="1"/>
  <c r="AT146" i="4" s="1"/>
  <c r="AU146" i="4" s="1"/>
  <c r="AM139" i="4"/>
  <c r="AN139" i="4" s="1"/>
  <c r="AS145" i="4"/>
  <c r="AT145" i="4" s="1"/>
  <c r="AU145" i="4" s="1"/>
  <c r="AQ142" i="4"/>
  <c r="AJ137" i="4"/>
  <c r="AQ143" i="4"/>
  <c r="AR142" i="4" s="1"/>
  <c r="AT144" i="4"/>
  <c r="AU144" i="4" s="1"/>
  <c r="AH133" i="4"/>
  <c r="AI133" i="4" s="1"/>
  <c r="AH136" i="4"/>
  <c r="AI136" i="4" s="1"/>
  <c r="AF131" i="4"/>
  <c r="AP141" i="4"/>
  <c r="AQ141" i="4" s="1"/>
  <c r="AL105" i="4"/>
  <c r="AM105" i="4" s="1"/>
  <c r="AN105" i="4" s="1"/>
  <c r="AO105" i="4" s="1"/>
  <c r="AP105" i="4" s="1"/>
  <c r="AQ105" i="4" s="1"/>
  <c r="AR105" i="4" s="1"/>
  <c r="AS105" i="4" s="1"/>
  <c r="AT105" i="4" s="1"/>
  <c r="AU105" i="4" s="1"/>
  <c r="AQ117" i="4"/>
  <c r="AR116" i="4"/>
  <c r="AN114" i="4"/>
  <c r="AK110" i="4"/>
  <c r="AL110" i="4" s="1"/>
  <c r="AM110" i="4" s="1"/>
  <c r="AN110" i="4" s="1"/>
  <c r="AO109" i="4"/>
  <c r="AQ115" i="4"/>
  <c r="AR115" i="4" s="1"/>
  <c r="AS115" i="4" s="1"/>
  <c r="AT115" i="4" s="1"/>
  <c r="AI106" i="4"/>
  <c r="AJ106" i="4" s="1"/>
  <c r="AK106" i="4" s="1"/>
  <c r="AL106" i="4" s="1"/>
  <c r="AP113" i="4"/>
  <c r="AQ113" i="4" s="1"/>
  <c r="AR113" i="4" s="1"/>
  <c r="AS113" i="4" s="1"/>
  <c r="AT113" i="4" s="1"/>
  <c r="AU113" i="4" s="1"/>
  <c r="AM108" i="4"/>
  <c r="AN112" i="4"/>
  <c r="AO112" i="4" s="1"/>
  <c r="AP112" i="4" s="1"/>
  <c r="AP86" i="4"/>
  <c r="AQ86" i="4" s="1"/>
  <c r="AR86" i="4" s="1"/>
  <c r="AS86" i="4" s="1"/>
  <c r="AT86" i="4" s="1"/>
  <c r="AU86" i="4" s="1"/>
  <c r="AD78" i="4"/>
  <c r="AE78" i="4" s="1"/>
  <c r="AI81" i="4"/>
  <c r="AJ79" i="4"/>
  <c r="AL84" i="4"/>
  <c r="AN85" i="4"/>
  <c r="AO85" i="4" s="1"/>
  <c r="AP85" i="4" s="1"/>
  <c r="AQ85" i="4" s="1"/>
  <c r="AM56" i="4"/>
  <c r="AO57" i="4"/>
  <c r="AP57" i="4" s="1"/>
  <c r="AQ57" i="4" s="1"/>
  <c r="AR57" i="4" s="1"/>
  <c r="AS57" i="4" s="1"/>
  <c r="AT57" i="4" s="1"/>
  <c r="AU57" i="4" s="1"/>
  <c r="AM58" i="4"/>
  <c r="AP59" i="4"/>
  <c r="AQ59" i="4" s="1"/>
  <c r="AP60" i="4"/>
  <c r="AQ60" i="4" s="1"/>
  <c r="AR60" i="4" s="1"/>
  <c r="AS60" i="4" s="1"/>
  <c r="AT60" i="4" s="1"/>
  <c r="AU60" i="4" s="1"/>
  <c r="AQ61" i="4"/>
  <c r="AR61" i="4" s="1"/>
  <c r="AS61" i="4" s="1"/>
  <c r="AT61" i="4" s="1"/>
  <c r="AU61" i="4" s="1"/>
  <c r="AK55" i="4"/>
  <c r="AI54" i="4"/>
  <c r="AJ54" i="4" s="1"/>
  <c r="AK54" i="4" s="1"/>
  <c r="AL54" i="4" s="1"/>
  <c r="AM54" i="4" s="1"/>
  <c r="AN54" i="4" s="1"/>
  <c r="AO54" i="4" s="1"/>
  <c r="AP54" i="4" s="1"/>
  <c r="AQ54" i="4" s="1"/>
  <c r="AR54" i="4" s="1"/>
  <c r="AS54" i="4" s="1"/>
  <c r="AT54" i="4" s="1"/>
  <c r="AU54" i="4" s="1"/>
  <c r="AG52" i="4"/>
  <c r="AH52" i="4" s="1"/>
  <c r="AI52" i="4" s="1"/>
  <c r="AJ52" i="4" s="1"/>
  <c r="AK52" i="4" s="1"/>
  <c r="AL52" i="4" s="1"/>
  <c r="AI51" i="4"/>
  <c r="AJ51" i="4" s="1"/>
  <c r="AE50" i="4"/>
  <c r="K57" i="16"/>
  <c r="K59" i="20" s="1"/>
  <c r="L57" i="16"/>
  <c r="L59" i="20" s="1"/>
  <c r="G56" i="16"/>
  <c r="H47" i="16"/>
  <c r="O56" i="16"/>
  <c r="P47" i="16"/>
  <c r="O47" i="16"/>
  <c r="W56" i="16"/>
  <c r="X47" i="16"/>
  <c r="AJ15" i="7" l="1"/>
  <c r="AI16" i="7"/>
  <c r="AA75" i="7"/>
  <c r="AA46" i="16" s="1"/>
  <c r="AA48" i="16" s="1"/>
  <c r="AA56" i="16" s="1"/>
  <c r="AB73" i="6"/>
  <c r="AB74" i="6" s="1"/>
  <c r="AE119" i="20" s="1"/>
  <c r="AC58" i="20"/>
  <c r="Z60" i="14"/>
  <c r="AB75" i="6"/>
  <c r="AC24" i="6"/>
  <c r="AC9" i="6"/>
  <c r="AC25" i="6" s="1"/>
  <c r="AC6" i="7" s="1"/>
  <c r="AA76" i="6"/>
  <c r="AD120" i="20" s="1"/>
  <c r="AB33" i="6"/>
  <c r="Z47" i="16"/>
  <c r="V60" i="14"/>
  <c r="U57" i="16"/>
  <c r="U59" i="20" s="1"/>
  <c r="Q60" i="14"/>
  <c r="V57" i="16"/>
  <c r="X59" i="20" s="1"/>
  <c r="Q57" i="16"/>
  <c r="Q59" i="20" s="1"/>
  <c r="T58" i="20"/>
  <c r="R57" i="16"/>
  <c r="R59" i="20" s="1"/>
  <c r="T57" i="16"/>
  <c r="T59" i="20" s="1"/>
  <c r="Z57" i="16"/>
  <c r="AC59" i="20" s="1"/>
  <c r="Y60" i="14"/>
  <c r="AB58" i="20"/>
  <c r="I24" i="14"/>
  <c r="I26" i="14" s="1"/>
  <c r="I28" i="14" s="1"/>
  <c r="H72" i="20"/>
  <c r="M88" i="3"/>
  <c r="M92" i="3" s="1"/>
  <c r="L19" i="17"/>
  <c r="AS140" i="4"/>
  <c r="AT140" i="4" s="1"/>
  <c r="AU140" i="4" s="1"/>
  <c r="J22" i="17"/>
  <c r="J67" i="20" s="1"/>
  <c r="J45" i="20"/>
  <c r="L91" i="3"/>
  <c r="L44" i="20"/>
  <c r="J75" i="20"/>
  <c r="J98" i="20" s="1"/>
  <c r="K94" i="3"/>
  <c r="K51" i="14"/>
  <c r="K55" i="14" s="1"/>
  <c r="K75" i="20" s="1"/>
  <c r="K98" i="20" s="1"/>
  <c r="O60" i="14"/>
  <c r="O58" i="20"/>
  <c r="W60" i="14"/>
  <c r="Y58" i="20"/>
  <c r="G60" i="14"/>
  <c r="G58" i="20"/>
  <c r="I24" i="9"/>
  <c r="I30" i="20"/>
  <c r="I8" i="17"/>
  <c r="AA24" i="9"/>
  <c r="AD30" i="20"/>
  <c r="AA8" i="17"/>
  <c r="AJ132" i="4"/>
  <c r="AK132" i="4" s="1"/>
  <c r="AH161" i="4"/>
  <c r="AI161" i="4" s="1"/>
  <c r="AJ161" i="4" s="1"/>
  <c r="AO139" i="4"/>
  <c r="AP139" i="4" s="1"/>
  <c r="AQ139" i="4" s="1"/>
  <c r="AR139" i="4" s="1"/>
  <c r="AS139" i="4" s="1"/>
  <c r="AT139" i="4" s="1"/>
  <c r="AU139" i="4" s="1"/>
  <c r="K43" i="4"/>
  <c r="K189" i="4" s="1"/>
  <c r="K31" i="20" s="1"/>
  <c r="J187" i="4"/>
  <c r="AP107" i="4"/>
  <c r="AQ107" i="4" s="1"/>
  <c r="AR107" i="4" s="1"/>
  <c r="AS107" i="4" s="1"/>
  <c r="AT107" i="4" s="1"/>
  <c r="AU107" i="4" s="1"/>
  <c r="AJ80" i="4"/>
  <c r="AJ53" i="4"/>
  <c r="AK53" i="4" s="1"/>
  <c r="AL53" i="4" s="1"/>
  <c r="AM53" i="4" s="1"/>
  <c r="AQ170" i="4"/>
  <c r="AN111" i="4"/>
  <c r="AO111" i="4" s="1"/>
  <c r="AP111" i="4" s="1"/>
  <c r="AQ111" i="4" s="1"/>
  <c r="AR111" i="4" s="1"/>
  <c r="AS111" i="4" s="1"/>
  <c r="AT111" i="4" s="1"/>
  <c r="AU111" i="4" s="1"/>
  <c r="AU115" i="4"/>
  <c r="AU88" i="4"/>
  <c r="AM83" i="4"/>
  <c r="AN83" i="4" s="1"/>
  <c r="AK82" i="4"/>
  <c r="AM163" i="4"/>
  <c r="AN163" i="4" s="1"/>
  <c r="AO163" i="4" s="1"/>
  <c r="AP163" i="4" s="1"/>
  <c r="AQ163" i="4" s="1"/>
  <c r="AR163" i="4" s="1"/>
  <c r="AS163" i="4" s="1"/>
  <c r="AT163" i="4" s="1"/>
  <c r="AU163" i="4" s="1"/>
  <c r="AU171" i="4"/>
  <c r="AO166" i="4"/>
  <c r="AP166" i="4" s="1"/>
  <c r="AH160" i="4"/>
  <c r="AG159" i="4"/>
  <c r="AM158" i="4"/>
  <c r="AN158" i="4" s="1"/>
  <c r="AO158" i="4" s="1"/>
  <c r="AP158" i="4" s="1"/>
  <c r="AQ158" i="4" s="1"/>
  <c r="AR158" i="4" s="1"/>
  <c r="AS158" i="4" s="1"/>
  <c r="AT158" i="4" s="1"/>
  <c r="AU158" i="4" s="1"/>
  <c r="AS167" i="4"/>
  <c r="AT167" i="4" s="1"/>
  <c r="AU167" i="4" s="1"/>
  <c r="AL164" i="4"/>
  <c r="AD182" i="4"/>
  <c r="AD47" i="4" s="1"/>
  <c r="AK162" i="4"/>
  <c r="AM165" i="4"/>
  <c r="AN165" i="4" s="1"/>
  <c r="AO165" i="4" s="1"/>
  <c r="AQ168" i="4"/>
  <c r="AR168" i="4" s="1"/>
  <c r="AN135" i="4"/>
  <c r="AJ133" i="4"/>
  <c r="AK133" i="4" s="1"/>
  <c r="AL133" i="4" s="1"/>
  <c r="AM133" i="4" s="1"/>
  <c r="AN133" i="4" s="1"/>
  <c r="AO133" i="4" s="1"/>
  <c r="AP133" i="4" s="1"/>
  <c r="AQ133" i="4" s="1"/>
  <c r="AR133" i="4" s="1"/>
  <c r="AS133" i="4" s="1"/>
  <c r="AT133" i="4" s="1"/>
  <c r="AU133" i="4" s="1"/>
  <c r="AK137" i="4"/>
  <c r="AR138" i="4"/>
  <c r="AS138" i="4" s="1"/>
  <c r="AT138" i="4" s="1"/>
  <c r="AU138" i="4" s="1"/>
  <c r="AO135" i="4"/>
  <c r="AP135" i="4" s="1"/>
  <c r="AQ135" i="4" s="1"/>
  <c r="AR135" i="4" s="1"/>
  <c r="AS135" i="4" s="1"/>
  <c r="AT135" i="4" s="1"/>
  <c r="AU135" i="4" s="1"/>
  <c r="AG131" i="4"/>
  <c r="AJ136" i="4"/>
  <c r="AR141" i="4"/>
  <c r="AS141" i="4" s="1"/>
  <c r="AT141" i="4" s="1"/>
  <c r="AU141" i="4" s="1"/>
  <c r="AR143" i="4"/>
  <c r="AQ112" i="4"/>
  <c r="AR112" i="4" s="1"/>
  <c r="AS112" i="4" s="1"/>
  <c r="AT112" i="4" s="1"/>
  <c r="AU112" i="4" s="1"/>
  <c r="AM106" i="4"/>
  <c r="AN106" i="4" s="1"/>
  <c r="AO106" i="4" s="1"/>
  <c r="AP106" i="4" s="1"/>
  <c r="AQ106" i="4" s="1"/>
  <c r="AR106" i="4" s="1"/>
  <c r="AS106" i="4" s="1"/>
  <c r="AT106" i="4" s="1"/>
  <c r="AU106" i="4" s="1"/>
  <c r="AK104" i="4"/>
  <c r="AL104" i="4" s="1"/>
  <c r="AM104" i="4" s="1"/>
  <c r="AN104" i="4" s="1"/>
  <c r="AO104" i="4" s="1"/>
  <c r="AP104" i="4" s="1"/>
  <c r="AQ104" i="4" s="1"/>
  <c r="AR104" i="4" s="1"/>
  <c r="AS104" i="4" s="1"/>
  <c r="AT104" i="4" s="1"/>
  <c r="AU104" i="4" s="1"/>
  <c r="AR117" i="4"/>
  <c r="AS117" i="4" s="1"/>
  <c r="AT117" i="4" s="1"/>
  <c r="AU117" i="4" s="1"/>
  <c r="AS116" i="4"/>
  <c r="AT116" i="4" s="1"/>
  <c r="AP109" i="4"/>
  <c r="AQ109" i="4" s="1"/>
  <c r="AO110" i="4"/>
  <c r="AP110" i="4" s="1"/>
  <c r="AQ110" i="4" s="1"/>
  <c r="AR110" i="4" s="1"/>
  <c r="AS110" i="4" s="1"/>
  <c r="AT110" i="4" s="1"/>
  <c r="AU110" i="4" s="1"/>
  <c r="AN108" i="4"/>
  <c r="AO108" i="4" s="1"/>
  <c r="AP108" i="4" s="1"/>
  <c r="AQ108" i="4" s="1"/>
  <c r="AR108" i="4" s="1"/>
  <c r="AS108" i="4" s="1"/>
  <c r="AT108" i="4" s="1"/>
  <c r="AU108" i="4" s="1"/>
  <c r="AO114" i="4"/>
  <c r="AP114" i="4" s="1"/>
  <c r="AQ114" i="4" s="1"/>
  <c r="AR114" i="4" s="1"/>
  <c r="AF77" i="4"/>
  <c r="AG77" i="4" s="1"/>
  <c r="AH77" i="4" s="1"/>
  <c r="AI77" i="4" s="1"/>
  <c r="AM84" i="4"/>
  <c r="AJ81" i="4"/>
  <c r="AK79" i="4"/>
  <c r="AL79" i="4" s="1"/>
  <c r="AM79" i="4" s="1"/>
  <c r="AN79" i="4" s="1"/>
  <c r="AO79" i="4" s="1"/>
  <c r="AP79" i="4" s="1"/>
  <c r="AQ79" i="4" s="1"/>
  <c r="AR79" i="4" s="1"/>
  <c r="AS79" i="4" s="1"/>
  <c r="AT79" i="4" s="1"/>
  <c r="AU79" i="4" s="1"/>
  <c r="AR85" i="4"/>
  <c r="AS85" i="4" s="1"/>
  <c r="AT85" i="4" s="1"/>
  <c r="AU85" i="4" s="1"/>
  <c r="AF78" i="4"/>
  <c r="AN56" i="4"/>
  <c r="AO56" i="4" s="1"/>
  <c r="AP56" i="4" s="1"/>
  <c r="AQ56" i="4" s="1"/>
  <c r="AR56" i="4" s="1"/>
  <c r="AS56" i="4" s="1"/>
  <c r="AT56" i="4" s="1"/>
  <c r="AU56" i="4" s="1"/>
  <c r="AN58" i="4"/>
  <c r="AO58" i="4" s="1"/>
  <c r="AP58" i="4" s="1"/>
  <c r="AQ58" i="4" s="1"/>
  <c r="AR58" i="4" s="1"/>
  <c r="AS58" i="4" s="1"/>
  <c r="AT58" i="4" s="1"/>
  <c r="AU58" i="4" s="1"/>
  <c r="AR59" i="4"/>
  <c r="AS59" i="4" s="1"/>
  <c r="AT59" i="4" s="1"/>
  <c r="AU59" i="4" s="1"/>
  <c r="AL55" i="4"/>
  <c r="AM55" i="4" s="1"/>
  <c r="AN55" i="4" s="1"/>
  <c r="AO55" i="4" s="1"/>
  <c r="AP55" i="4" s="1"/>
  <c r="AQ55" i="4" s="1"/>
  <c r="AR55" i="4" s="1"/>
  <c r="AS55" i="4" s="1"/>
  <c r="AT55" i="4" s="1"/>
  <c r="AU55" i="4" s="1"/>
  <c r="AM52" i="4"/>
  <c r="AN52" i="4" s="1"/>
  <c r="AO52" i="4" s="1"/>
  <c r="AP52" i="4" s="1"/>
  <c r="AQ52" i="4" s="1"/>
  <c r="AR52" i="4" s="1"/>
  <c r="AS52" i="4" s="1"/>
  <c r="AT52" i="4" s="1"/>
  <c r="AU52" i="4" s="1"/>
  <c r="AK51" i="4"/>
  <c r="AL51" i="4" s="1"/>
  <c r="AM51" i="4" s="1"/>
  <c r="AN51" i="4" s="1"/>
  <c r="AO51" i="4" s="1"/>
  <c r="AP51" i="4" s="1"/>
  <c r="AF50" i="4"/>
  <c r="AG50" i="4" s="1"/>
  <c r="AH50" i="4" s="1"/>
  <c r="AI50" i="4" s="1"/>
  <c r="AJ50" i="4" s="1"/>
  <c r="AK50" i="4" s="1"/>
  <c r="AL50" i="4" s="1"/>
  <c r="AM50" i="4" s="1"/>
  <c r="AN50" i="4" s="1"/>
  <c r="AO50" i="4" s="1"/>
  <c r="AP50" i="4" s="1"/>
  <c r="AQ50" i="4" s="1"/>
  <c r="AR50" i="4" s="1"/>
  <c r="AS50" i="4" s="1"/>
  <c r="AT50" i="4" s="1"/>
  <c r="AU50" i="4" s="1"/>
  <c r="G57" i="16"/>
  <c r="G59" i="20" s="1"/>
  <c r="H57" i="16"/>
  <c r="H59" i="20" s="1"/>
  <c r="W57" i="16"/>
  <c r="Y59" i="20" s="1"/>
  <c r="X57" i="16"/>
  <c r="AA59" i="20" s="1"/>
  <c r="O57" i="16"/>
  <c r="O59" i="20" s="1"/>
  <c r="P57" i="16"/>
  <c r="P59" i="20" s="1"/>
  <c r="AK15" i="7" l="1"/>
  <c r="AJ16" i="7"/>
  <c r="AA47" i="16"/>
  <c r="AC33" i="6"/>
  <c r="AC75" i="6"/>
  <c r="AC76" i="6" s="1"/>
  <c r="AF120" i="20" s="1"/>
  <c r="AD58" i="20"/>
  <c r="AA60" i="14"/>
  <c r="AA57" i="16"/>
  <c r="AD59" i="20" s="1"/>
  <c r="AB75" i="7"/>
  <c r="AB46" i="16" s="1"/>
  <c r="AC73" i="6"/>
  <c r="AD9" i="6"/>
  <c r="AD25" i="6" s="1"/>
  <c r="AD6" i="7" s="1"/>
  <c r="AD24" i="6"/>
  <c r="AD73" i="6" s="1"/>
  <c r="AD26" i="6"/>
  <c r="AB76" i="6"/>
  <c r="AE120" i="20" s="1"/>
  <c r="J24" i="14"/>
  <c r="J26" i="14" s="1"/>
  <c r="J28" i="14" s="1"/>
  <c r="I72" i="20"/>
  <c r="N88" i="3"/>
  <c r="N92" i="3" s="1"/>
  <c r="M19" i="17"/>
  <c r="K22" i="17"/>
  <c r="K67" i="20" s="1"/>
  <c r="K45" i="20"/>
  <c r="L94" i="3"/>
  <c r="L51" i="14"/>
  <c r="L55" i="14" s="1"/>
  <c r="M91" i="3"/>
  <c r="M44" i="20"/>
  <c r="V58" i="20"/>
  <c r="Z58" i="20" s="1"/>
  <c r="V59" i="20"/>
  <c r="Z59" i="20" s="1"/>
  <c r="J24" i="9"/>
  <c r="J30" i="20"/>
  <c r="J8" i="17"/>
  <c r="AL132" i="4"/>
  <c r="AM132" i="4" s="1"/>
  <c r="AN132" i="4" s="1"/>
  <c r="AK161" i="4"/>
  <c r="AL161" i="4" s="1"/>
  <c r="AN53" i="4"/>
  <c r="AO53" i="4" s="1"/>
  <c r="AP53" i="4" s="1"/>
  <c r="AQ53" i="4" s="1"/>
  <c r="AR53" i="4" s="1"/>
  <c r="AS53" i="4" s="1"/>
  <c r="AT53" i="4" s="1"/>
  <c r="AU53" i="4" s="1"/>
  <c r="L43" i="4"/>
  <c r="K187" i="4"/>
  <c r="AQ166" i="4"/>
  <c r="AR166" i="4" s="1"/>
  <c r="AS166" i="4" s="1"/>
  <c r="AE182" i="4"/>
  <c r="AE47" i="4" s="1"/>
  <c r="AC155" i="4"/>
  <c r="AC46" i="4" s="1"/>
  <c r="AK80" i="4"/>
  <c r="AT166" i="4"/>
  <c r="AU166" i="4" s="1"/>
  <c r="AR169" i="4"/>
  <c r="AR170" i="4"/>
  <c r="AS170" i="4" s="1"/>
  <c r="AO132" i="4"/>
  <c r="AP132" i="4" s="1"/>
  <c r="AQ132" i="4" s="1"/>
  <c r="AR132" i="4" s="1"/>
  <c r="AS132" i="4" s="1"/>
  <c r="AT132" i="4" s="1"/>
  <c r="AU132" i="4" s="1"/>
  <c r="AR109" i="4"/>
  <c r="AS109" i="4" s="1"/>
  <c r="AT109" i="4" s="1"/>
  <c r="AU109" i="4" s="1"/>
  <c r="AL82" i="4"/>
  <c r="AO83" i="4"/>
  <c r="AP83" i="4" s="1"/>
  <c r="AQ83" i="4" s="1"/>
  <c r="AR83" i="4" s="1"/>
  <c r="AS83" i="4" s="1"/>
  <c r="AT83" i="4" s="1"/>
  <c r="AU83" i="4" s="1"/>
  <c r="AP165" i="4"/>
  <c r="AQ165" i="4" s="1"/>
  <c r="AR165" i="4" s="1"/>
  <c r="AI160" i="4"/>
  <c r="AJ160" i="4" s="1"/>
  <c r="AK160" i="4" s="1"/>
  <c r="AL160" i="4" s="1"/>
  <c r="AM160" i="4" s="1"/>
  <c r="AN160" i="4" s="1"/>
  <c r="AO160" i="4" s="1"/>
  <c r="AP160" i="4" s="1"/>
  <c r="AQ160" i="4" s="1"/>
  <c r="AR160" i="4" s="1"/>
  <c r="AS160" i="4" s="1"/>
  <c r="AT160" i="4" s="1"/>
  <c r="AU160" i="4" s="1"/>
  <c r="AL162" i="4"/>
  <c r="AM162" i="4" s="1"/>
  <c r="AN162" i="4" s="1"/>
  <c r="AO162" i="4" s="1"/>
  <c r="AP162" i="4" s="1"/>
  <c r="AQ162" i="4" s="1"/>
  <c r="AR162" i="4" s="1"/>
  <c r="AS162" i="4" s="1"/>
  <c r="AT162" i="4" s="1"/>
  <c r="AU162" i="4" s="1"/>
  <c r="AS168" i="4"/>
  <c r="AT168" i="4" s="1"/>
  <c r="AU168" i="4" s="1"/>
  <c r="AM164" i="4"/>
  <c r="AH159" i="4"/>
  <c r="AS143" i="4"/>
  <c r="AS142" i="4"/>
  <c r="AK136" i="4"/>
  <c r="AL137" i="4"/>
  <c r="AH131" i="4"/>
  <c r="AI131" i="4" s="1"/>
  <c r="AJ131" i="4" s="1"/>
  <c r="AK131" i="4" s="1"/>
  <c r="AL131" i="4" s="1"/>
  <c r="AM131" i="4" s="1"/>
  <c r="AN131" i="4" s="1"/>
  <c r="AO131" i="4" s="1"/>
  <c r="AP131" i="4" s="1"/>
  <c r="AU116" i="4"/>
  <c r="AS114" i="4"/>
  <c r="AT114" i="4" s="1"/>
  <c r="AU114" i="4" s="1"/>
  <c r="AJ77" i="4"/>
  <c r="AK77" i="4" s="1"/>
  <c r="AG78" i="4"/>
  <c r="AH78" i="4" s="1"/>
  <c r="AI78" i="4" s="1"/>
  <c r="AJ78" i="4" s="1"/>
  <c r="AK78" i="4" s="1"/>
  <c r="AL78" i="4" s="1"/>
  <c r="AM78" i="4" s="1"/>
  <c r="AN78" i="4" s="1"/>
  <c r="AO78" i="4" s="1"/>
  <c r="AP78" i="4" s="1"/>
  <c r="AQ78" i="4" s="1"/>
  <c r="AR78" i="4" s="1"/>
  <c r="AS78" i="4" s="1"/>
  <c r="AT78" i="4" s="1"/>
  <c r="AU78" i="4" s="1"/>
  <c r="AK81" i="4"/>
  <c r="AL81" i="4" s="1"/>
  <c r="AN84" i="4"/>
  <c r="AO84" i="4" s="1"/>
  <c r="AP84" i="4" s="1"/>
  <c r="AQ84" i="4" s="1"/>
  <c r="AR84" i="4" s="1"/>
  <c r="AS84" i="4" s="1"/>
  <c r="AT84" i="4" s="1"/>
  <c r="AU84" i="4" s="1"/>
  <c r="AQ51" i="4"/>
  <c r="AR51" i="4" s="1"/>
  <c r="AS51" i="4" s="1"/>
  <c r="AT51" i="4" s="1"/>
  <c r="AU51" i="4" s="1"/>
  <c r="AU29" i="4"/>
  <c r="AX28" i="20" s="1"/>
  <c r="AT29" i="4"/>
  <c r="AW28" i="20" s="1"/>
  <c r="AS29" i="4"/>
  <c r="AV28" i="20" s="1"/>
  <c r="AR29" i="4"/>
  <c r="AU28" i="20" s="1"/>
  <c r="AQ29" i="4"/>
  <c r="AT28" i="20" s="1"/>
  <c r="AP29" i="4"/>
  <c r="AS28" i="20" s="1"/>
  <c r="AO29" i="4"/>
  <c r="AR28" i="20" s="1"/>
  <c r="AN29" i="4"/>
  <c r="AQ28" i="20" s="1"/>
  <c r="AM29" i="4"/>
  <c r="AP28" i="20" s="1"/>
  <c r="AL29" i="4"/>
  <c r="AO28" i="20" s="1"/>
  <c r="AK29" i="4"/>
  <c r="AN28" i="20" s="1"/>
  <c r="AJ29" i="4"/>
  <c r="AM28" i="20" s="1"/>
  <c r="AI29" i="4"/>
  <c r="AL28" i="20" s="1"/>
  <c r="AH29" i="4"/>
  <c r="AK28" i="20" s="1"/>
  <c r="AG29" i="4"/>
  <c r="AJ28" i="20" s="1"/>
  <c r="AF29" i="4"/>
  <c r="AI28" i="20" s="1"/>
  <c r="AE29" i="4"/>
  <c r="AH28" i="20" s="1"/>
  <c r="AD29" i="4"/>
  <c r="AG28" i="20" s="1"/>
  <c r="AC29" i="4"/>
  <c r="AF28" i="20" s="1"/>
  <c r="AB29" i="4"/>
  <c r="AE28" i="20" s="1"/>
  <c r="AA29" i="4"/>
  <c r="AD28" i="20" s="1"/>
  <c r="Z29" i="4"/>
  <c r="AC28" i="20" s="1"/>
  <c r="Y29" i="4"/>
  <c r="AB28" i="20" s="1"/>
  <c r="X29" i="4"/>
  <c r="AA28" i="20" s="1"/>
  <c r="W29" i="4"/>
  <c r="Y28" i="20" s="1"/>
  <c r="V29" i="4"/>
  <c r="X28" i="20" s="1"/>
  <c r="U29" i="4"/>
  <c r="U28" i="20" s="1"/>
  <c r="T29" i="4"/>
  <c r="T28" i="20" s="1"/>
  <c r="S29" i="4"/>
  <c r="S28" i="20" s="1"/>
  <c r="R29" i="4"/>
  <c r="R28" i="20" s="1"/>
  <c r="Q29" i="4"/>
  <c r="Q28" i="20" s="1"/>
  <c r="P29" i="4"/>
  <c r="P28" i="20" s="1"/>
  <c r="O29" i="4"/>
  <c r="O28" i="20" s="1"/>
  <c r="N29" i="4"/>
  <c r="N28" i="20" s="1"/>
  <c r="M29" i="4"/>
  <c r="M28" i="20" s="1"/>
  <c r="L29" i="4"/>
  <c r="L28" i="20" s="1"/>
  <c r="K29" i="4"/>
  <c r="K28" i="20" s="1"/>
  <c r="J29" i="4"/>
  <c r="J28" i="20" s="1"/>
  <c r="I29" i="4"/>
  <c r="I28" i="20" s="1"/>
  <c r="H29" i="4"/>
  <c r="H28" i="20" s="1"/>
  <c r="G29" i="4"/>
  <c r="G28" i="20" s="1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T31" i="4" s="1"/>
  <c r="S23" i="4"/>
  <c r="R23" i="4"/>
  <c r="Q23" i="4"/>
  <c r="P23" i="4"/>
  <c r="P31" i="4" s="1"/>
  <c r="O23" i="4"/>
  <c r="N23" i="4"/>
  <c r="M23" i="4"/>
  <c r="L23" i="4"/>
  <c r="L31" i="4" s="1"/>
  <c r="K23" i="4"/>
  <c r="J23" i="4"/>
  <c r="I23" i="4"/>
  <c r="H23" i="4"/>
  <c r="H31" i="4" s="1"/>
  <c r="G23" i="4"/>
  <c r="F29" i="4"/>
  <c r="F28" i="20" s="1"/>
  <c r="F23" i="4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AU68" i="8"/>
  <c r="AU24" i="5" s="1"/>
  <c r="AU42" i="5" s="1"/>
  <c r="AX19" i="20" s="1"/>
  <c r="AT68" i="8"/>
  <c r="AT24" i="5" s="1"/>
  <c r="AT42" i="5" s="1"/>
  <c r="AW19" i="20" s="1"/>
  <c r="AS68" i="8"/>
  <c r="AS24" i="5" s="1"/>
  <c r="AS42" i="5" s="1"/>
  <c r="AV19" i="20" s="1"/>
  <c r="AR68" i="8"/>
  <c r="AR24" i="5" s="1"/>
  <c r="AR42" i="5" s="1"/>
  <c r="AU19" i="20" s="1"/>
  <c r="AQ68" i="8"/>
  <c r="AQ24" i="5" s="1"/>
  <c r="AQ42" i="5" s="1"/>
  <c r="AT19" i="20" s="1"/>
  <c r="AP68" i="8"/>
  <c r="AP24" i="5" s="1"/>
  <c r="AP42" i="5" s="1"/>
  <c r="AS19" i="20" s="1"/>
  <c r="AO68" i="8"/>
  <c r="AO24" i="5" s="1"/>
  <c r="AO42" i="5" s="1"/>
  <c r="AR19" i="20" s="1"/>
  <c r="AN68" i="8"/>
  <c r="AN24" i="5" s="1"/>
  <c r="AN42" i="5" s="1"/>
  <c r="AQ19" i="20" s="1"/>
  <c r="AM68" i="8"/>
  <c r="AM24" i="5" s="1"/>
  <c r="AM42" i="5" s="1"/>
  <c r="AP19" i="20" s="1"/>
  <c r="AL68" i="8"/>
  <c r="AL24" i="5" s="1"/>
  <c r="AL42" i="5" s="1"/>
  <c r="AO19" i="20" s="1"/>
  <c r="AK68" i="8"/>
  <c r="AK24" i="5" s="1"/>
  <c r="AK42" i="5" s="1"/>
  <c r="AN19" i="20" s="1"/>
  <c r="AJ68" i="8"/>
  <c r="AJ24" i="5" s="1"/>
  <c r="AJ42" i="5" s="1"/>
  <c r="AM19" i="20" s="1"/>
  <c r="AI68" i="8"/>
  <c r="AI24" i="5" s="1"/>
  <c r="AI42" i="5" s="1"/>
  <c r="AL19" i="20" s="1"/>
  <c r="AH68" i="8"/>
  <c r="AH24" i="5" s="1"/>
  <c r="AH42" i="5" s="1"/>
  <c r="AK19" i="20" s="1"/>
  <c r="AG68" i="8"/>
  <c r="AG24" i="5" s="1"/>
  <c r="AG42" i="5" s="1"/>
  <c r="AJ19" i="20" s="1"/>
  <c r="AF68" i="8"/>
  <c r="AF24" i="5" s="1"/>
  <c r="AF42" i="5" s="1"/>
  <c r="AI19" i="20" s="1"/>
  <c r="AE68" i="8"/>
  <c r="AE24" i="5" s="1"/>
  <c r="AE42" i="5" s="1"/>
  <c r="AH19" i="20" s="1"/>
  <c r="AD68" i="8"/>
  <c r="AD24" i="5" s="1"/>
  <c r="AD42" i="5" s="1"/>
  <c r="AG19" i="20" s="1"/>
  <c r="AC68" i="8"/>
  <c r="AC24" i="5" s="1"/>
  <c r="AC42" i="5" s="1"/>
  <c r="AF19" i="20" s="1"/>
  <c r="AB68" i="8"/>
  <c r="AB24" i="5" s="1"/>
  <c r="AB42" i="5" s="1"/>
  <c r="AE19" i="20" s="1"/>
  <c r="AA68" i="8"/>
  <c r="AA24" i="5" s="1"/>
  <c r="AA42" i="5" s="1"/>
  <c r="AD19" i="20" s="1"/>
  <c r="Z68" i="8"/>
  <c r="Z24" i="5" s="1"/>
  <c r="Z42" i="5" s="1"/>
  <c r="AC19" i="20" s="1"/>
  <c r="Y68" i="8"/>
  <c r="Y24" i="5" s="1"/>
  <c r="Y42" i="5" s="1"/>
  <c r="AB19" i="20" s="1"/>
  <c r="X68" i="8"/>
  <c r="X24" i="5" s="1"/>
  <c r="X42" i="5" s="1"/>
  <c r="AA19" i="20" s="1"/>
  <c r="W68" i="8"/>
  <c r="W24" i="5" s="1"/>
  <c r="W42" i="5" s="1"/>
  <c r="Y19" i="20" s="1"/>
  <c r="V68" i="8"/>
  <c r="V24" i="5" s="1"/>
  <c r="V42" i="5" s="1"/>
  <c r="X19" i="20" s="1"/>
  <c r="U68" i="8"/>
  <c r="U24" i="5" s="1"/>
  <c r="U42" i="5" s="1"/>
  <c r="U19" i="20" s="1"/>
  <c r="T68" i="8"/>
  <c r="T24" i="5" s="1"/>
  <c r="T42" i="5" s="1"/>
  <c r="S68" i="8"/>
  <c r="S24" i="5" s="1"/>
  <c r="S42" i="5" s="1"/>
  <c r="S19" i="20" s="1"/>
  <c r="R68" i="8"/>
  <c r="R24" i="5" s="1"/>
  <c r="R42" i="5" s="1"/>
  <c r="R19" i="20" s="1"/>
  <c r="Q68" i="8"/>
  <c r="Q24" i="5" s="1"/>
  <c r="Q42" i="5" s="1"/>
  <c r="Q19" i="20" s="1"/>
  <c r="P68" i="8"/>
  <c r="P24" i="5" s="1"/>
  <c r="P42" i="5" s="1"/>
  <c r="P19" i="20" s="1"/>
  <c r="O68" i="8"/>
  <c r="O24" i="5" s="1"/>
  <c r="O42" i="5" s="1"/>
  <c r="O19" i="20" s="1"/>
  <c r="N68" i="8"/>
  <c r="N24" i="5" s="1"/>
  <c r="N42" i="5" s="1"/>
  <c r="N19" i="20" s="1"/>
  <c r="M68" i="8"/>
  <c r="M24" i="5" s="1"/>
  <c r="M42" i="5" s="1"/>
  <c r="M19" i="20" s="1"/>
  <c r="L68" i="8"/>
  <c r="L24" i="5" s="1"/>
  <c r="L42" i="5" s="1"/>
  <c r="K68" i="8"/>
  <c r="K24" i="5" s="1"/>
  <c r="K42" i="5" s="1"/>
  <c r="K19" i="20" s="1"/>
  <c r="J68" i="8"/>
  <c r="J24" i="5" s="1"/>
  <c r="J42" i="5" s="1"/>
  <c r="J19" i="20" s="1"/>
  <c r="I24" i="5"/>
  <c r="I42" i="5" s="1"/>
  <c r="I19" i="20" s="1"/>
  <c r="H24" i="5"/>
  <c r="H42" i="5" s="1"/>
  <c r="H19" i="20" s="1"/>
  <c r="G68" i="8"/>
  <c r="G24" i="5" s="1"/>
  <c r="G42" i="5" s="1"/>
  <c r="G19" i="20" s="1"/>
  <c r="AU67" i="8"/>
  <c r="AU8" i="5" s="1"/>
  <c r="AT67" i="8"/>
  <c r="AT8" i="5" s="1"/>
  <c r="AS67" i="8"/>
  <c r="AS8" i="5" s="1"/>
  <c r="AR67" i="8"/>
  <c r="AR8" i="5" s="1"/>
  <c r="AQ67" i="8"/>
  <c r="AQ8" i="5" s="1"/>
  <c r="AP67" i="8"/>
  <c r="AP8" i="5" s="1"/>
  <c r="AO67" i="8"/>
  <c r="AO8" i="5" s="1"/>
  <c r="AN67" i="8"/>
  <c r="AN8" i="5" s="1"/>
  <c r="AM67" i="8"/>
  <c r="AM8" i="5" s="1"/>
  <c r="AL67" i="8"/>
  <c r="AL8" i="5" s="1"/>
  <c r="AK67" i="8"/>
  <c r="AK8" i="5" s="1"/>
  <c r="AJ67" i="8"/>
  <c r="AJ8" i="5" s="1"/>
  <c r="AI67" i="8"/>
  <c r="AI8" i="5" s="1"/>
  <c r="AH67" i="8"/>
  <c r="AH8" i="5" s="1"/>
  <c r="AG67" i="8"/>
  <c r="AG8" i="5" s="1"/>
  <c r="AF67" i="8"/>
  <c r="AF8" i="5" s="1"/>
  <c r="AE67" i="8"/>
  <c r="AE8" i="5" s="1"/>
  <c r="AD67" i="8"/>
  <c r="AD8" i="5" s="1"/>
  <c r="AC67" i="8"/>
  <c r="AC8" i="5" s="1"/>
  <c r="AB67" i="8"/>
  <c r="AB8" i="5" s="1"/>
  <c r="AA67" i="8"/>
  <c r="AA8" i="5" s="1"/>
  <c r="Z67" i="8"/>
  <c r="Z8" i="5" s="1"/>
  <c r="Y67" i="8"/>
  <c r="Y8" i="5" s="1"/>
  <c r="X67" i="8"/>
  <c r="X8" i="5" s="1"/>
  <c r="W67" i="8"/>
  <c r="W8" i="5" s="1"/>
  <c r="V67" i="8"/>
  <c r="V8" i="5" s="1"/>
  <c r="U67" i="8"/>
  <c r="U8" i="5" s="1"/>
  <c r="T67" i="8"/>
  <c r="T8" i="5" s="1"/>
  <c r="S67" i="8"/>
  <c r="S8" i="5" s="1"/>
  <c r="R67" i="8"/>
  <c r="R8" i="5" s="1"/>
  <c r="Q67" i="8"/>
  <c r="Q8" i="5" s="1"/>
  <c r="P67" i="8"/>
  <c r="P8" i="5" s="1"/>
  <c r="O67" i="8"/>
  <c r="O8" i="5" s="1"/>
  <c r="N67" i="8"/>
  <c r="N8" i="5" s="1"/>
  <c r="M67" i="8"/>
  <c r="M8" i="5" s="1"/>
  <c r="L67" i="8"/>
  <c r="L8" i="5" s="1"/>
  <c r="K8" i="5"/>
  <c r="J67" i="8"/>
  <c r="J8" i="5" s="1"/>
  <c r="I67" i="8"/>
  <c r="I8" i="5" s="1"/>
  <c r="H67" i="8"/>
  <c r="H8" i="5" s="1"/>
  <c r="G67" i="8"/>
  <c r="G8" i="5" s="1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W10" i="7" s="1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AU58" i="8"/>
  <c r="AU63" i="8" s="1"/>
  <c r="AT58" i="8"/>
  <c r="AT63" i="8" s="1"/>
  <c r="AS58" i="8"/>
  <c r="AS63" i="8" s="1"/>
  <c r="AR58" i="8"/>
  <c r="AR63" i="8" s="1"/>
  <c r="AQ58" i="8"/>
  <c r="AQ63" i="8" s="1"/>
  <c r="AP58" i="8"/>
  <c r="AP63" i="8" s="1"/>
  <c r="AO58" i="8"/>
  <c r="AO63" i="8" s="1"/>
  <c r="AN58" i="8"/>
  <c r="AN63" i="8" s="1"/>
  <c r="AM58" i="8"/>
  <c r="AM63" i="8" s="1"/>
  <c r="AL58" i="8"/>
  <c r="AL63" i="8" s="1"/>
  <c r="AK58" i="8"/>
  <c r="AK63" i="8" s="1"/>
  <c r="AJ58" i="8"/>
  <c r="AJ63" i="8" s="1"/>
  <c r="AI58" i="8"/>
  <c r="AI63" i="8" s="1"/>
  <c r="AH58" i="8"/>
  <c r="AH63" i="8" s="1"/>
  <c r="AG58" i="8"/>
  <c r="AG63" i="8" s="1"/>
  <c r="AF58" i="8"/>
  <c r="AF63" i="8" s="1"/>
  <c r="AE58" i="8"/>
  <c r="AE63" i="8" s="1"/>
  <c r="AD58" i="8"/>
  <c r="AD63" i="8" s="1"/>
  <c r="AC58" i="8"/>
  <c r="AC63" i="8" s="1"/>
  <c r="AB58" i="8"/>
  <c r="AB63" i="8" s="1"/>
  <c r="AA58" i="8"/>
  <c r="AA63" i="8" s="1"/>
  <c r="Z58" i="8"/>
  <c r="Z63" i="8" s="1"/>
  <c r="Y58" i="8"/>
  <c r="Y63" i="8" s="1"/>
  <c r="X58" i="8"/>
  <c r="X63" i="8" s="1"/>
  <c r="W58" i="8"/>
  <c r="W63" i="8" s="1"/>
  <c r="V58" i="8"/>
  <c r="V63" i="8" s="1"/>
  <c r="U58" i="8"/>
  <c r="U63" i="8" s="1"/>
  <c r="T58" i="8"/>
  <c r="T63" i="8" s="1"/>
  <c r="S58" i="8"/>
  <c r="S63" i="8" s="1"/>
  <c r="R58" i="8"/>
  <c r="R63" i="8" s="1"/>
  <c r="Q58" i="8"/>
  <c r="Q63" i="8" s="1"/>
  <c r="P58" i="8"/>
  <c r="P63" i="8" s="1"/>
  <c r="O58" i="8"/>
  <c r="O63" i="8" s="1"/>
  <c r="N58" i="8"/>
  <c r="N63" i="8" s="1"/>
  <c r="M58" i="8"/>
  <c r="M63" i="8" s="1"/>
  <c r="L58" i="8"/>
  <c r="L63" i="8" s="1"/>
  <c r="K58" i="8"/>
  <c r="K63" i="8" s="1"/>
  <c r="J58" i="8"/>
  <c r="J63" i="8" s="1"/>
  <c r="I58" i="8"/>
  <c r="I63" i="8" s="1"/>
  <c r="H58" i="8"/>
  <c r="H63" i="8" s="1"/>
  <c r="G58" i="8"/>
  <c r="AU57" i="8"/>
  <c r="AU62" i="8" s="1"/>
  <c r="AT57" i="8"/>
  <c r="AT62" i="8" s="1"/>
  <c r="AS57" i="8"/>
  <c r="AS62" i="8" s="1"/>
  <c r="AR57" i="8"/>
  <c r="AR62" i="8" s="1"/>
  <c r="AQ57" i="8"/>
  <c r="AQ62" i="8" s="1"/>
  <c r="AP57" i="8"/>
  <c r="AP62" i="8" s="1"/>
  <c r="AO57" i="8"/>
  <c r="AO62" i="8" s="1"/>
  <c r="AN57" i="8"/>
  <c r="AN62" i="8" s="1"/>
  <c r="AM57" i="8"/>
  <c r="AM62" i="8" s="1"/>
  <c r="AL57" i="8"/>
  <c r="AL62" i="8" s="1"/>
  <c r="AK57" i="8"/>
  <c r="AK62" i="8" s="1"/>
  <c r="AJ57" i="8"/>
  <c r="AJ62" i="8" s="1"/>
  <c r="AI57" i="8"/>
  <c r="AI62" i="8" s="1"/>
  <c r="AH57" i="8"/>
  <c r="AH62" i="8" s="1"/>
  <c r="AG57" i="8"/>
  <c r="AG62" i="8" s="1"/>
  <c r="AF57" i="8"/>
  <c r="AF62" i="8" s="1"/>
  <c r="AE57" i="8"/>
  <c r="AE62" i="8" s="1"/>
  <c r="AD57" i="8"/>
  <c r="AD62" i="8" s="1"/>
  <c r="AC57" i="8"/>
  <c r="AC62" i="8" s="1"/>
  <c r="AB57" i="8"/>
  <c r="AB62" i="8" s="1"/>
  <c r="AA57" i="8"/>
  <c r="AA62" i="8" s="1"/>
  <c r="Z57" i="8"/>
  <c r="Z62" i="8" s="1"/>
  <c r="Y57" i="8"/>
  <c r="Y62" i="8" s="1"/>
  <c r="X57" i="8"/>
  <c r="X62" i="8" s="1"/>
  <c r="W57" i="8"/>
  <c r="W62" i="8" s="1"/>
  <c r="V57" i="8"/>
  <c r="V62" i="8" s="1"/>
  <c r="U57" i="8"/>
  <c r="U62" i="8" s="1"/>
  <c r="T57" i="8"/>
  <c r="T62" i="8" s="1"/>
  <c r="S57" i="8"/>
  <c r="S62" i="8" s="1"/>
  <c r="R57" i="8"/>
  <c r="R62" i="8" s="1"/>
  <c r="Q57" i="8"/>
  <c r="Q62" i="8" s="1"/>
  <c r="P57" i="8"/>
  <c r="P62" i="8" s="1"/>
  <c r="O57" i="8"/>
  <c r="O62" i="8" s="1"/>
  <c r="N57" i="8"/>
  <c r="N62" i="8" s="1"/>
  <c r="M57" i="8"/>
  <c r="M62" i="8" s="1"/>
  <c r="L57" i="8"/>
  <c r="L62" i="8" s="1"/>
  <c r="K57" i="8"/>
  <c r="K62" i="8" s="1"/>
  <c r="J57" i="8"/>
  <c r="J62" i="8" s="1"/>
  <c r="I57" i="8"/>
  <c r="I62" i="8" s="1"/>
  <c r="H57" i="8"/>
  <c r="H62" i="8" s="1"/>
  <c r="G57" i="8"/>
  <c r="AU56" i="8"/>
  <c r="AU61" i="8" s="1"/>
  <c r="AT56" i="8"/>
  <c r="AT61" i="8" s="1"/>
  <c r="AS56" i="8"/>
  <c r="AS61" i="8" s="1"/>
  <c r="AR56" i="8"/>
  <c r="AR61" i="8" s="1"/>
  <c r="AQ56" i="8"/>
  <c r="AQ61" i="8" s="1"/>
  <c r="AP56" i="8"/>
  <c r="AP61" i="8" s="1"/>
  <c r="AO56" i="8"/>
  <c r="AO61" i="8" s="1"/>
  <c r="AN56" i="8"/>
  <c r="AN61" i="8" s="1"/>
  <c r="AM56" i="8"/>
  <c r="AM61" i="8" s="1"/>
  <c r="AL56" i="8"/>
  <c r="AL61" i="8" s="1"/>
  <c r="AK56" i="8"/>
  <c r="AK61" i="8" s="1"/>
  <c r="AJ56" i="8"/>
  <c r="AJ61" i="8" s="1"/>
  <c r="AI56" i="8"/>
  <c r="AI61" i="8" s="1"/>
  <c r="AH56" i="8"/>
  <c r="AH61" i="8" s="1"/>
  <c r="AG56" i="8"/>
  <c r="AG61" i="8" s="1"/>
  <c r="AF56" i="8"/>
  <c r="AF61" i="8" s="1"/>
  <c r="AE56" i="8"/>
  <c r="AE61" i="8" s="1"/>
  <c r="AD56" i="8"/>
  <c r="AD61" i="8" s="1"/>
  <c r="AC56" i="8"/>
  <c r="AC61" i="8" s="1"/>
  <c r="AB56" i="8"/>
  <c r="AB61" i="8" s="1"/>
  <c r="AA56" i="8"/>
  <c r="AA61" i="8" s="1"/>
  <c r="Z56" i="8"/>
  <c r="Z61" i="8" s="1"/>
  <c r="Y56" i="8"/>
  <c r="Y61" i="8" s="1"/>
  <c r="X56" i="8"/>
  <c r="X61" i="8" s="1"/>
  <c r="W56" i="8"/>
  <c r="W61" i="8" s="1"/>
  <c r="V56" i="8"/>
  <c r="V61" i="8" s="1"/>
  <c r="U56" i="8"/>
  <c r="U61" i="8" s="1"/>
  <c r="T56" i="8"/>
  <c r="T61" i="8" s="1"/>
  <c r="S56" i="8"/>
  <c r="S61" i="8" s="1"/>
  <c r="R56" i="8"/>
  <c r="R61" i="8" s="1"/>
  <c r="Q56" i="8"/>
  <c r="Q61" i="8" s="1"/>
  <c r="P56" i="8"/>
  <c r="P61" i="8" s="1"/>
  <c r="O56" i="8"/>
  <c r="O61" i="8" s="1"/>
  <c r="N56" i="8"/>
  <c r="N61" i="8" s="1"/>
  <c r="M56" i="8"/>
  <c r="M61" i="8" s="1"/>
  <c r="L56" i="8"/>
  <c r="L61" i="8" s="1"/>
  <c r="K56" i="8"/>
  <c r="J56" i="8"/>
  <c r="J61" i="8" s="1"/>
  <c r="I56" i="8"/>
  <c r="I61" i="8" s="1"/>
  <c r="H56" i="8"/>
  <c r="H61" i="8" s="1"/>
  <c r="G56" i="8"/>
  <c r="F68" i="8"/>
  <c r="F24" i="5" s="1"/>
  <c r="F67" i="8"/>
  <c r="F8" i="5" s="1"/>
  <c r="F66" i="8"/>
  <c r="F59" i="8"/>
  <c r="F58" i="8"/>
  <c r="F57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42" i="5" l="1"/>
  <c r="F19" i="20" s="1"/>
  <c r="AB31" i="4"/>
  <c r="AF31" i="4"/>
  <c r="AJ31" i="4"/>
  <c r="AN31" i="4"/>
  <c r="AR31" i="4"/>
  <c r="X31" i="4"/>
  <c r="L19" i="20"/>
  <c r="AL15" i="7"/>
  <c r="AK16" i="7"/>
  <c r="AD75" i="6"/>
  <c r="AD76" i="6" s="1"/>
  <c r="AG120" i="20" s="1"/>
  <c r="AD75" i="7"/>
  <c r="AD46" i="16" s="1"/>
  <c r="AD48" i="16" s="1"/>
  <c r="AD56" i="16" s="1"/>
  <c r="AD74" i="6"/>
  <c r="AG119" i="20" s="1"/>
  <c r="AC74" i="6"/>
  <c r="AF119" i="20" s="1"/>
  <c r="AE24" i="6"/>
  <c r="AE73" i="6" s="1"/>
  <c r="AE74" i="6" s="1"/>
  <c r="AH119" i="20" s="1"/>
  <c r="AE9" i="6"/>
  <c r="AE25" i="6" s="1"/>
  <c r="AE6" i="7" s="1"/>
  <c r="AC75" i="7"/>
  <c r="AC46" i="16" s="1"/>
  <c r="AC48" i="16" s="1"/>
  <c r="AB48" i="16"/>
  <c r="AB47" i="16" s="1"/>
  <c r="J31" i="4"/>
  <c r="N31" i="4"/>
  <c r="R31" i="4"/>
  <c r="V31" i="4"/>
  <c r="Z31" i="4"/>
  <c r="AD31" i="4"/>
  <c r="AH31" i="4"/>
  <c r="AL31" i="4"/>
  <c r="AP31" i="4"/>
  <c r="AT31" i="4"/>
  <c r="AG69" i="8"/>
  <c r="AG71" i="8" s="1"/>
  <c r="AJ11" i="20" s="1"/>
  <c r="AK69" i="8"/>
  <c r="AK71" i="8" s="1"/>
  <c r="AN11" i="20" s="1"/>
  <c r="AO69" i="8"/>
  <c r="AO71" i="8" s="1"/>
  <c r="AR11" i="20" s="1"/>
  <c r="AS69" i="8"/>
  <c r="AS71" i="8" s="1"/>
  <c r="AV11" i="20" s="1"/>
  <c r="AD69" i="8"/>
  <c r="AD71" i="8" s="1"/>
  <c r="AG11" i="20" s="1"/>
  <c r="AH69" i="8"/>
  <c r="AH71" i="8" s="1"/>
  <c r="AK11" i="20" s="1"/>
  <c r="AL69" i="8"/>
  <c r="AL71" i="8" s="1"/>
  <c r="AO11" i="20" s="1"/>
  <c r="AP69" i="8"/>
  <c r="AP71" i="8" s="1"/>
  <c r="AS11" i="20" s="1"/>
  <c r="AT69" i="8"/>
  <c r="AT71" i="8" s="1"/>
  <c r="AW11" i="20" s="1"/>
  <c r="I31" i="4"/>
  <c r="M31" i="4"/>
  <c r="Q31" i="4"/>
  <c r="U31" i="4"/>
  <c r="Y31" i="4"/>
  <c r="AC31" i="4"/>
  <c r="AG31" i="4"/>
  <c r="AK31" i="4"/>
  <c r="AO31" i="4"/>
  <c r="AS31" i="4"/>
  <c r="T19" i="20"/>
  <c r="K61" i="8"/>
  <c r="G61" i="8"/>
  <c r="F63" i="8"/>
  <c r="F62" i="8"/>
  <c r="G63" i="8"/>
  <c r="G62" i="8"/>
  <c r="Z69" i="8"/>
  <c r="Z71" i="8" s="1"/>
  <c r="AC11" i="20" s="1"/>
  <c r="V69" i="8"/>
  <c r="V71" i="8" s="1"/>
  <c r="X11" i="20" s="1"/>
  <c r="U69" i="8"/>
  <c r="U71" i="8" s="1"/>
  <c r="U11" i="20" s="1"/>
  <c r="AC69" i="8"/>
  <c r="AC71" i="8" s="1"/>
  <c r="AF11" i="20" s="1"/>
  <c r="Q69" i="8"/>
  <c r="Q71" i="8" s="1"/>
  <c r="Q11" i="20" s="1"/>
  <c r="R69" i="8"/>
  <c r="R71" i="8" s="1"/>
  <c r="R11" i="20" s="1"/>
  <c r="J69" i="8"/>
  <c r="J71" i="8" s="1"/>
  <c r="J11" i="20" s="1"/>
  <c r="N69" i="8"/>
  <c r="N71" i="8" s="1"/>
  <c r="N11" i="20" s="1"/>
  <c r="M69" i="8"/>
  <c r="M71" i="8" s="1"/>
  <c r="M11" i="20" s="1"/>
  <c r="I69" i="8"/>
  <c r="I71" i="8" s="1"/>
  <c r="I11" i="20" s="1"/>
  <c r="K24" i="14"/>
  <c r="K26" i="14" s="1"/>
  <c r="K28" i="14" s="1"/>
  <c r="J72" i="20"/>
  <c r="O88" i="3"/>
  <c r="O92" i="3" s="1"/>
  <c r="N19" i="17"/>
  <c r="F31" i="4"/>
  <c r="G31" i="4"/>
  <c r="K31" i="4"/>
  <c r="O31" i="4"/>
  <c r="S31" i="4"/>
  <c r="W31" i="4"/>
  <c r="AA31" i="4"/>
  <c r="AE31" i="4"/>
  <c r="AI31" i="4"/>
  <c r="AM31" i="4"/>
  <c r="AQ31" i="4"/>
  <c r="AU31" i="4"/>
  <c r="G69" i="8"/>
  <c r="G71" i="8" s="1"/>
  <c r="G11" i="20" s="1"/>
  <c r="O69" i="8"/>
  <c r="O71" i="8" s="1"/>
  <c r="O11" i="20" s="1"/>
  <c r="W69" i="8"/>
  <c r="W71" i="8" s="1"/>
  <c r="Y11" i="20" s="1"/>
  <c r="AE69" i="8"/>
  <c r="AE71" i="8" s="1"/>
  <c r="AH11" i="20" s="1"/>
  <c r="AU69" i="8"/>
  <c r="AU71" i="8" s="1"/>
  <c r="AX11" i="20" s="1"/>
  <c r="K69" i="8"/>
  <c r="K71" i="8" s="1"/>
  <c r="K11" i="20" s="1"/>
  <c r="S69" i="8"/>
  <c r="S71" i="8" s="1"/>
  <c r="S11" i="20" s="1"/>
  <c r="AA69" i="8"/>
  <c r="AA71" i="8" s="1"/>
  <c r="AD11" i="20" s="1"/>
  <c r="AI69" i="8"/>
  <c r="AI71" i="8" s="1"/>
  <c r="AL11" i="20" s="1"/>
  <c r="AM69" i="8"/>
  <c r="AM71" i="8" s="1"/>
  <c r="AP11" i="20" s="1"/>
  <c r="AQ69" i="8"/>
  <c r="AQ71" i="8" s="1"/>
  <c r="AT11" i="20" s="1"/>
  <c r="H69" i="8"/>
  <c r="H71" i="8" s="1"/>
  <c r="H11" i="20" s="1"/>
  <c r="L69" i="8"/>
  <c r="L71" i="8" s="1"/>
  <c r="L11" i="20" s="1"/>
  <c r="P69" i="8"/>
  <c r="P71" i="8" s="1"/>
  <c r="P11" i="20" s="1"/>
  <c r="T69" i="8"/>
  <c r="T71" i="8" s="1"/>
  <c r="T11" i="20" s="1"/>
  <c r="AB69" i="8"/>
  <c r="AB71" i="8" s="1"/>
  <c r="AE11" i="20" s="1"/>
  <c r="AF69" i="8"/>
  <c r="AF71" i="8" s="1"/>
  <c r="AI11" i="20" s="1"/>
  <c r="AJ69" i="8"/>
  <c r="AJ71" i="8" s="1"/>
  <c r="AM11" i="20" s="1"/>
  <c r="AN69" i="8"/>
  <c r="AN71" i="8" s="1"/>
  <c r="AQ11" i="20" s="1"/>
  <c r="AR69" i="8"/>
  <c r="AR71" i="8" s="1"/>
  <c r="AU11" i="20" s="1"/>
  <c r="Y69" i="8"/>
  <c r="Y71" i="8" s="1"/>
  <c r="AB11" i="20" s="1"/>
  <c r="X69" i="8"/>
  <c r="X71" i="8" s="1"/>
  <c r="AA11" i="20" s="1"/>
  <c r="F69" i="8"/>
  <c r="F71" i="8" s="1"/>
  <c r="F11" i="20" s="1"/>
  <c r="L75" i="20"/>
  <c r="L98" i="20" s="1"/>
  <c r="L22" i="17"/>
  <c r="L67" i="20" s="1"/>
  <c r="L45" i="20"/>
  <c r="N91" i="3"/>
  <c r="N44" i="20"/>
  <c r="M94" i="3"/>
  <c r="M51" i="14"/>
  <c r="M55" i="14" s="1"/>
  <c r="H27" i="20"/>
  <c r="AU27" i="20"/>
  <c r="G27" i="20"/>
  <c r="K27" i="20"/>
  <c r="O27" i="20"/>
  <c r="S27" i="20"/>
  <c r="Y27" i="20"/>
  <c r="AD27" i="20"/>
  <c r="AH27" i="20"/>
  <c r="AL27" i="20"/>
  <c r="AP27" i="20"/>
  <c r="AT27" i="20"/>
  <c r="AX27" i="20"/>
  <c r="P27" i="20"/>
  <c r="T27" i="20"/>
  <c r="AA27" i="20"/>
  <c r="AI27" i="20"/>
  <c r="AM27" i="20"/>
  <c r="AE27" i="20"/>
  <c r="F27" i="20"/>
  <c r="I27" i="20"/>
  <c r="M27" i="20"/>
  <c r="Q27" i="20"/>
  <c r="U27" i="20"/>
  <c r="AB27" i="20"/>
  <c r="AF27" i="20"/>
  <c r="AJ27" i="20"/>
  <c r="AN27" i="20"/>
  <c r="AR27" i="20"/>
  <c r="AV27" i="20"/>
  <c r="L27" i="20"/>
  <c r="AQ27" i="20"/>
  <c r="J27" i="20"/>
  <c r="N27" i="20"/>
  <c r="R27" i="20"/>
  <c r="X27" i="20"/>
  <c r="AC27" i="20"/>
  <c r="AG27" i="20"/>
  <c r="AK27" i="20"/>
  <c r="AO27" i="20"/>
  <c r="AS27" i="20"/>
  <c r="AW27" i="20"/>
  <c r="V28" i="20"/>
  <c r="Z28" i="20" s="1"/>
  <c r="K24" i="9"/>
  <c r="K30" i="20"/>
  <c r="K8" i="17"/>
  <c r="L189" i="4"/>
  <c r="L31" i="20" s="1"/>
  <c r="AM81" i="4"/>
  <c r="AN81" i="4" s="1"/>
  <c r="AT169" i="4"/>
  <c r="AL77" i="4"/>
  <c r="AM77" i="4" s="1"/>
  <c r="AN77" i="4" s="1"/>
  <c r="AO77" i="4" s="1"/>
  <c r="AP77" i="4" s="1"/>
  <c r="AQ77" i="4" s="1"/>
  <c r="AR77" i="4" s="1"/>
  <c r="AS77" i="4" s="1"/>
  <c r="AT77" i="4" s="1"/>
  <c r="AU77" i="4" s="1"/>
  <c r="AT170" i="4"/>
  <c r="AU170" i="4" s="1"/>
  <c r="AM161" i="4"/>
  <c r="AN161" i="4" s="1"/>
  <c r="AO161" i="4" s="1"/>
  <c r="AP161" i="4" s="1"/>
  <c r="AQ161" i="4" s="1"/>
  <c r="AR161" i="4" s="1"/>
  <c r="AS161" i="4" s="1"/>
  <c r="AT161" i="4" s="1"/>
  <c r="AU161" i="4" s="1"/>
  <c r="M43" i="4"/>
  <c r="M189" i="4" s="1"/>
  <c r="M31" i="20" s="1"/>
  <c r="L187" i="4"/>
  <c r="L24" i="14" s="1"/>
  <c r="AF182" i="4"/>
  <c r="AF47" i="4" s="1"/>
  <c r="AF155" i="4"/>
  <c r="AF46" i="4" s="1"/>
  <c r="AD155" i="4"/>
  <c r="AD46" i="4" s="1"/>
  <c r="AN164" i="4"/>
  <c r="AL80" i="4"/>
  <c r="AM80" i="4" s="1"/>
  <c r="AN80" i="4" s="1"/>
  <c r="AO80" i="4" s="1"/>
  <c r="AP80" i="4" s="1"/>
  <c r="AQ80" i="4" s="1"/>
  <c r="AR80" i="4" s="1"/>
  <c r="AS80" i="4" s="1"/>
  <c r="AS169" i="4"/>
  <c r="AS165" i="4"/>
  <c r="AT165" i="4" s="1"/>
  <c r="AU165" i="4" s="1"/>
  <c r="AM82" i="4"/>
  <c r="AN82" i="4" s="1"/>
  <c r="AO82" i="4" s="1"/>
  <c r="AI159" i="4"/>
  <c r="AJ159" i="4" s="1"/>
  <c r="AK159" i="4" s="1"/>
  <c r="AL159" i="4" s="1"/>
  <c r="AM159" i="4" s="1"/>
  <c r="AN159" i="4" s="1"/>
  <c r="AO159" i="4" s="1"/>
  <c r="AP159" i="4" s="1"/>
  <c r="AQ159" i="4" s="1"/>
  <c r="AR159" i="4" s="1"/>
  <c r="AS159" i="4" s="1"/>
  <c r="AT159" i="4" s="1"/>
  <c r="AU159" i="4" s="1"/>
  <c r="AQ131" i="4"/>
  <c r="AR131" i="4" s="1"/>
  <c r="AS131" i="4" s="1"/>
  <c r="AT131" i="4" s="1"/>
  <c r="AU131" i="4" s="1"/>
  <c r="AT143" i="4"/>
  <c r="AT142" i="4"/>
  <c r="AM137" i="4"/>
  <c r="AL136" i="4"/>
  <c r="AM136" i="4" s="1"/>
  <c r="AN136" i="4" s="1"/>
  <c r="AO136" i="4" s="1"/>
  <c r="AP136" i="4" s="1"/>
  <c r="AQ136" i="4" s="1"/>
  <c r="AR136" i="4" s="1"/>
  <c r="AS136" i="4" s="1"/>
  <c r="AT136" i="4" s="1"/>
  <c r="AU136" i="4" s="1"/>
  <c r="I18" i="7"/>
  <c r="I19" i="7" s="1"/>
  <c r="I41" i="7"/>
  <c r="I42" i="7" s="1"/>
  <c r="I34" i="7"/>
  <c r="I35" i="7" s="1"/>
  <c r="I10" i="7"/>
  <c r="I11" i="7" s="1"/>
  <c r="I26" i="7"/>
  <c r="I27" i="7" s="1"/>
  <c r="M18" i="7"/>
  <c r="M19" i="7" s="1"/>
  <c r="M41" i="7"/>
  <c r="M42" i="7" s="1"/>
  <c r="M34" i="7"/>
  <c r="M35" i="7" s="1"/>
  <c r="M10" i="7"/>
  <c r="M26" i="7"/>
  <c r="M27" i="7" s="1"/>
  <c r="Q18" i="7"/>
  <c r="Q19" i="7" s="1"/>
  <c r="Q41" i="7"/>
  <c r="Q42" i="7" s="1"/>
  <c r="Q34" i="7"/>
  <c r="Q35" i="7" s="1"/>
  <c r="Q10" i="7"/>
  <c r="Q26" i="7"/>
  <c r="U18" i="7"/>
  <c r="U41" i="7"/>
  <c r="U42" i="7" s="1"/>
  <c r="U34" i="7"/>
  <c r="U35" i="7" s="1"/>
  <c r="U10" i="7"/>
  <c r="U26" i="7"/>
  <c r="U27" i="7" s="1"/>
  <c r="Y18" i="7"/>
  <c r="Y41" i="7"/>
  <c r="Y42" i="7" s="1"/>
  <c r="Y34" i="7"/>
  <c r="Y35" i="7" s="1"/>
  <c r="Y10" i="7"/>
  <c r="Y26" i="7"/>
  <c r="Y27" i="7" s="1"/>
  <c r="AC18" i="7"/>
  <c r="AC41" i="7"/>
  <c r="AC42" i="7" s="1"/>
  <c r="AC34" i="7"/>
  <c r="AC35" i="7" s="1"/>
  <c r="AC10" i="7"/>
  <c r="AC26" i="7"/>
  <c r="AC27" i="7" s="1"/>
  <c r="AG18" i="7"/>
  <c r="AG19" i="7" s="1"/>
  <c r="AG41" i="7"/>
  <c r="AG42" i="7" s="1"/>
  <c r="AG34" i="7"/>
  <c r="AG35" i="7" s="1"/>
  <c r="AG10" i="7"/>
  <c r="AG26" i="7"/>
  <c r="AG27" i="7" s="1"/>
  <c r="AK18" i="7"/>
  <c r="AK41" i="7"/>
  <c r="AK42" i="7" s="1"/>
  <c r="AK34" i="7"/>
  <c r="AK35" i="7" s="1"/>
  <c r="AK10" i="7"/>
  <c r="AK26" i="7"/>
  <c r="AK27" i="7" s="1"/>
  <c r="AO18" i="7"/>
  <c r="AO41" i="7"/>
  <c r="AO42" i="7" s="1"/>
  <c r="AO34" i="7"/>
  <c r="AO35" i="7" s="1"/>
  <c r="AO10" i="7"/>
  <c r="AO26" i="7"/>
  <c r="AO27" i="7" s="1"/>
  <c r="AS18" i="7"/>
  <c r="AS41" i="7"/>
  <c r="AS42" i="7" s="1"/>
  <c r="AS34" i="7"/>
  <c r="AS35" i="7" s="1"/>
  <c r="AS10" i="7"/>
  <c r="AS26" i="7"/>
  <c r="AS27" i="7" s="1"/>
  <c r="F26" i="7"/>
  <c r="F27" i="7" s="1"/>
  <c r="F41" i="7"/>
  <c r="F42" i="7" s="1"/>
  <c r="F18" i="7"/>
  <c r="F19" i="7" s="1"/>
  <c r="F34" i="7"/>
  <c r="F35" i="7" s="1"/>
  <c r="F10" i="7"/>
  <c r="F11" i="7" s="1"/>
  <c r="J41" i="7"/>
  <c r="J42" i="7" s="1"/>
  <c r="J34" i="7"/>
  <c r="J35" i="7" s="1"/>
  <c r="J10" i="7"/>
  <c r="J11" i="7" s="1"/>
  <c r="J26" i="7"/>
  <c r="J27" i="7" s="1"/>
  <c r="J18" i="7"/>
  <c r="J19" i="7" s="1"/>
  <c r="N41" i="7"/>
  <c r="N42" i="7" s="1"/>
  <c r="N34" i="7"/>
  <c r="N35" i="7" s="1"/>
  <c r="N10" i="7"/>
  <c r="N26" i="7"/>
  <c r="N18" i="7"/>
  <c r="N19" i="7" s="1"/>
  <c r="R41" i="7"/>
  <c r="R42" i="7" s="1"/>
  <c r="R34" i="7"/>
  <c r="R35" i="7" s="1"/>
  <c r="R10" i="7"/>
  <c r="R26" i="7"/>
  <c r="R18" i="7"/>
  <c r="R19" i="7" s="1"/>
  <c r="V41" i="7"/>
  <c r="V42" i="7" s="1"/>
  <c r="V34" i="7"/>
  <c r="V35" i="7" s="1"/>
  <c r="V10" i="7"/>
  <c r="V26" i="7"/>
  <c r="V27" i="7" s="1"/>
  <c r="V18" i="7"/>
  <c r="Z41" i="7"/>
  <c r="Z42" i="7" s="1"/>
  <c r="Z34" i="7"/>
  <c r="Z35" i="7" s="1"/>
  <c r="Z10" i="7"/>
  <c r="Z26" i="7"/>
  <c r="Z27" i="7" s="1"/>
  <c r="Z18" i="7"/>
  <c r="AD41" i="7"/>
  <c r="AD42" i="7" s="1"/>
  <c r="AD34" i="7"/>
  <c r="AD35" i="7" s="1"/>
  <c r="AD10" i="7"/>
  <c r="AD11" i="7" s="1"/>
  <c r="AD26" i="7"/>
  <c r="AD27" i="7" s="1"/>
  <c r="AD18" i="7"/>
  <c r="AD19" i="7" s="1"/>
  <c r="AH41" i="7"/>
  <c r="AH42" i="7" s="1"/>
  <c r="AH34" i="7"/>
  <c r="AH35" i="7" s="1"/>
  <c r="AH10" i="7"/>
  <c r="AH26" i="7"/>
  <c r="AH27" i="7" s="1"/>
  <c r="AH18" i="7"/>
  <c r="AH19" i="7" s="1"/>
  <c r="AL41" i="7"/>
  <c r="AL42" i="7" s="1"/>
  <c r="AL34" i="7"/>
  <c r="AL35" i="7" s="1"/>
  <c r="AL10" i="7"/>
  <c r="AL26" i="7"/>
  <c r="AL27" i="7" s="1"/>
  <c r="AL18" i="7"/>
  <c r="AP41" i="7"/>
  <c r="AP42" i="7" s="1"/>
  <c r="AP34" i="7"/>
  <c r="AP35" i="7" s="1"/>
  <c r="AP10" i="7"/>
  <c r="AP26" i="7"/>
  <c r="AP27" i="7" s="1"/>
  <c r="AP18" i="7"/>
  <c r="AT41" i="7"/>
  <c r="AT42" i="7" s="1"/>
  <c r="AT34" i="7"/>
  <c r="AT35" i="7" s="1"/>
  <c r="AT10" i="7"/>
  <c r="AT26" i="7"/>
  <c r="AT27" i="7" s="1"/>
  <c r="AT18" i="7"/>
  <c r="G34" i="7"/>
  <c r="G35" i="7" s="1"/>
  <c r="G10" i="7"/>
  <c r="G11" i="7" s="1"/>
  <c r="G26" i="7"/>
  <c r="G27" i="7" s="1"/>
  <c r="G18" i="7"/>
  <c r="G19" i="7" s="1"/>
  <c r="G41" i="7"/>
  <c r="G42" i="7" s="1"/>
  <c r="K34" i="7"/>
  <c r="K35" i="7" s="1"/>
  <c r="K10" i="7"/>
  <c r="K11" i="7" s="1"/>
  <c r="K26" i="7"/>
  <c r="K27" i="7" s="1"/>
  <c r="K18" i="7"/>
  <c r="K19" i="7" s="1"/>
  <c r="K41" i="7"/>
  <c r="K42" i="7" s="1"/>
  <c r="O34" i="7"/>
  <c r="O35" i="7" s="1"/>
  <c r="O10" i="7"/>
  <c r="O26" i="7"/>
  <c r="O18" i="7"/>
  <c r="O19" i="7" s="1"/>
  <c r="O41" i="7"/>
  <c r="O42" i="7" s="1"/>
  <c r="S34" i="7"/>
  <c r="S35" i="7" s="1"/>
  <c r="S10" i="7"/>
  <c r="S26" i="7"/>
  <c r="S27" i="7" s="1"/>
  <c r="S18" i="7"/>
  <c r="S19" i="7" s="1"/>
  <c r="S41" i="7"/>
  <c r="S42" i="7" s="1"/>
  <c r="W34" i="7"/>
  <c r="W35" i="7" s="1"/>
  <c r="W26" i="7"/>
  <c r="W27" i="7" s="1"/>
  <c r="W18" i="7"/>
  <c r="W41" i="7"/>
  <c r="W42" i="7" s="1"/>
  <c r="AA34" i="7"/>
  <c r="AA35" i="7" s="1"/>
  <c r="AA10" i="7"/>
  <c r="AA26" i="7"/>
  <c r="AA27" i="7" s="1"/>
  <c r="AA18" i="7"/>
  <c r="AA41" i="7"/>
  <c r="AA42" i="7" s="1"/>
  <c r="AE34" i="7"/>
  <c r="AE35" i="7" s="1"/>
  <c r="AE10" i="7"/>
  <c r="AE26" i="7"/>
  <c r="AE27" i="7" s="1"/>
  <c r="AE18" i="7"/>
  <c r="AE19" i="7" s="1"/>
  <c r="AE41" i="7"/>
  <c r="AE42" i="7" s="1"/>
  <c r="AI34" i="7"/>
  <c r="AI35" i="7" s="1"/>
  <c r="AI10" i="7"/>
  <c r="AI26" i="7"/>
  <c r="AI27" i="7" s="1"/>
  <c r="AI18" i="7"/>
  <c r="AI19" i="7" s="1"/>
  <c r="AI41" i="7"/>
  <c r="AI42" i="7" s="1"/>
  <c r="AM34" i="7"/>
  <c r="AM35" i="7" s="1"/>
  <c r="AM10" i="7"/>
  <c r="AM26" i="7"/>
  <c r="AM27" i="7" s="1"/>
  <c r="AM18" i="7"/>
  <c r="AM41" i="7"/>
  <c r="AM42" i="7" s="1"/>
  <c r="AQ34" i="7"/>
  <c r="AQ35" i="7" s="1"/>
  <c r="AQ10" i="7"/>
  <c r="AQ26" i="7"/>
  <c r="AQ27" i="7" s="1"/>
  <c r="AQ18" i="7"/>
  <c r="AQ41" i="7"/>
  <c r="AQ42" i="7" s="1"/>
  <c r="AU34" i="7"/>
  <c r="AU35" i="7" s="1"/>
  <c r="AU10" i="7"/>
  <c r="AU26" i="7"/>
  <c r="AU27" i="7" s="1"/>
  <c r="AU18" i="7"/>
  <c r="AU41" i="7"/>
  <c r="AU42" i="7" s="1"/>
  <c r="H26" i="7"/>
  <c r="H27" i="7" s="1"/>
  <c r="H18" i="7"/>
  <c r="H19" i="7" s="1"/>
  <c r="H41" i="7"/>
  <c r="H42" i="7" s="1"/>
  <c r="H34" i="7"/>
  <c r="H35" i="7" s="1"/>
  <c r="H10" i="7"/>
  <c r="H11" i="7" s="1"/>
  <c r="L26" i="7"/>
  <c r="L27" i="7" s="1"/>
  <c r="L18" i="7"/>
  <c r="L19" i="7" s="1"/>
  <c r="L41" i="7"/>
  <c r="L42" i="7" s="1"/>
  <c r="L34" i="7"/>
  <c r="L35" i="7" s="1"/>
  <c r="L10" i="7"/>
  <c r="L11" i="7" s="1"/>
  <c r="P26" i="7"/>
  <c r="P18" i="7"/>
  <c r="P19" i="7" s="1"/>
  <c r="P41" i="7"/>
  <c r="P42" i="7" s="1"/>
  <c r="P34" i="7"/>
  <c r="P35" i="7" s="1"/>
  <c r="P10" i="7"/>
  <c r="T26" i="7"/>
  <c r="T27" i="7" s="1"/>
  <c r="T18" i="7"/>
  <c r="T41" i="7"/>
  <c r="T42" i="7" s="1"/>
  <c r="T34" i="7"/>
  <c r="T35" i="7" s="1"/>
  <c r="T10" i="7"/>
  <c r="X26" i="7"/>
  <c r="X27" i="7" s="1"/>
  <c r="X18" i="7"/>
  <c r="X41" i="7"/>
  <c r="X42" i="7" s="1"/>
  <c r="X34" i="7"/>
  <c r="X35" i="7" s="1"/>
  <c r="X10" i="7"/>
  <c r="X11" i="7" s="1"/>
  <c r="AB26" i="7"/>
  <c r="AB27" i="7" s="1"/>
  <c r="AB18" i="7"/>
  <c r="AB41" i="7"/>
  <c r="AB42" i="7" s="1"/>
  <c r="AB34" i="7"/>
  <c r="AB35" i="7" s="1"/>
  <c r="AB10" i="7"/>
  <c r="AF26" i="7"/>
  <c r="AF27" i="7" s="1"/>
  <c r="AF18" i="7"/>
  <c r="AF19" i="7" s="1"/>
  <c r="AF41" i="7"/>
  <c r="AF42" i="7" s="1"/>
  <c r="AF34" i="7"/>
  <c r="AF35" i="7" s="1"/>
  <c r="AF10" i="7"/>
  <c r="AJ26" i="7"/>
  <c r="AJ27" i="7" s="1"/>
  <c r="AJ18" i="7"/>
  <c r="AJ19" i="7" s="1"/>
  <c r="AJ41" i="7"/>
  <c r="AJ42" i="7" s="1"/>
  <c r="AJ34" i="7"/>
  <c r="AJ35" i="7" s="1"/>
  <c r="AJ10" i="7"/>
  <c r="AN26" i="7"/>
  <c r="AN27" i="7" s="1"/>
  <c r="AN18" i="7"/>
  <c r="AN41" i="7"/>
  <c r="AN42" i="7" s="1"/>
  <c r="AN34" i="7"/>
  <c r="AN35" i="7" s="1"/>
  <c r="AN10" i="7"/>
  <c r="AR26" i="7"/>
  <c r="AR27" i="7" s="1"/>
  <c r="AR18" i="7"/>
  <c r="AR41" i="7"/>
  <c r="AR42" i="7" s="1"/>
  <c r="AR34" i="7"/>
  <c r="AR35" i="7" s="1"/>
  <c r="AR10" i="7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AU28" i="16"/>
  <c r="AU30" i="16" s="1"/>
  <c r="AT28" i="16"/>
  <c r="AT30" i="16" s="1"/>
  <c r="AS28" i="16"/>
  <c r="AS30" i="16" s="1"/>
  <c r="AR28" i="16"/>
  <c r="AR30" i="16" s="1"/>
  <c r="AQ28" i="16"/>
  <c r="AQ30" i="16" s="1"/>
  <c r="AP28" i="16"/>
  <c r="AP30" i="16" s="1"/>
  <c r="AO28" i="16"/>
  <c r="AO30" i="16" s="1"/>
  <c r="AN28" i="16"/>
  <c r="AN30" i="16" s="1"/>
  <c r="AM28" i="16"/>
  <c r="AM30" i="16" s="1"/>
  <c r="AL28" i="16"/>
  <c r="AL30" i="16" s="1"/>
  <c r="AK28" i="16"/>
  <c r="AK30" i="16" s="1"/>
  <c r="AJ28" i="16"/>
  <c r="AJ30" i="16" s="1"/>
  <c r="AI28" i="16"/>
  <c r="AI30" i="16" s="1"/>
  <c r="AH28" i="16"/>
  <c r="AH30" i="16" s="1"/>
  <c r="AG28" i="16"/>
  <c r="AG30" i="16" s="1"/>
  <c r="AF28" i="16"/>
  <c r="AF30" i="16" s="1"/>
  <c r="AE28" i="16"/>
  <c r="AE30" i="16" s="1"/>
  <c r="AD28" i="16"/>
  <c r="AD30" i="16" s="1"/>
  <c r="AC28" i="16"/>
  <c r="AC30" i="16" s="1"/>
  <c r="AB28" i="16"/>
  <c r="AB30" i="16" s="1"/>
  <c r="AA28" i="16"/>
  <c r="AA30" i="16" s="1"/>
  <c r="Z28" i="16"/>
  <c r="Z30" i="16" s="1"/>
  <c r="Y28" i="16"/>
  <c r="Y30" i="16" s="1"/>
  <c r="X28" i="16"/>
  <c r="X30" i="16" s="1"/>
  <c r="W28" i="16"/>
  <c r="W30" i="16" s="1"/>
  <c r="V28" i="16"/>
  <c r="V30" i="16" s="1"/>
  <c r="U28" i="16"/>
  <c r="U30" i="16" s="1"/>
  <c r="T28" i="16"/>
  <c r="T30" i="16" s="1"/>
  <c r="S28" i="16"/>
  <c r="S30" i="16" s="1"/>
  <c r="R28" i="16"/>
  <c r="R30" i="16" s="1"/>
  <c r="Q28" i="16"/>
  <c r="Q30" i="16" s="1"/>
  <c r="P28" i="16"/>
  <c r="P30" i="16" s="1"/>
  <c r="O28" i="16"/>
  <c r="O30" i="16" s="1"/>
  <c r="N28" i="16"/>
  <c r="N30" i="16" s="1"/>
  <c r="M28" i="16"/>
  <c r="M30" i="16" s="1"/>
  <c r="L28" i="16"/>
  <c r="L30" i="16" s="1"/>
  <c r="K28" i="16"/>
  <c r="K30" i="16" s="1"/>
  <c r="J28" i="16"/>
  <c r="J30" i="16" s="1"/>
  <c r="I28" i="16"/>
  <c r="I30" i="16" s="1"/>
  <c r="H28" i="16"/>
  <c r="H30" i="16" s="1"/>
  <c r="G28" i="16"/>
  <c r="G30" i="16" s="1"/>
  <c r="F28" i="16"/>
  <c r="F30" i="16" s="1"/>
  <c r="AU22" i="16"/>
  <c r="AU24" i="16" s="1"/>
  <c r="AT22" i="16"/>
  <c r="AT24" i="16" s="1"/>
  <c r="AS22" i="16"/>
  <c r="AS24" i="16" s="1"/>
  <c r="AR22" i="16"/>
  <c r="AR24" i="16" s="1"/>
  <c r="AQ22" i="16"/>
  <c r="AQ24" i="16" s="1"/>
  <c r="AP22" i="16"/>
  <c r="AP24" i="16" s="1"/>
  <c r="AO22" i="16"/>
  <c r="AO24" i="16" s="1"/>
  <c r="AN22" i="16"/>
  <c r="AN24" i="16" s="1"/>
  <c r="AM22" i="16"/>
  <c r="AM24" i="16" s="1"/>
  <c r="AL22" i="16"/>
  <c r="AL24" i="16" s="1"/>
  <c r="AK22" i="16"/>
  <c r="AK24" i="16" s="1"/>
  <c r="AJ22" i="16"/>
  <c r="AJ24" i="16" s="1"/>
  <c r="AI22" i="16"/>
  <c r="AI24" i="16" s="1"/>
  <c r="AH22" i="16"/>
  <c r="AH24" i="16" s="1"/>
  <c r="AG22" i="16"/>
  <c r="AG24" i="16" s="1"/>
  <c r="AF22" i="16"/>
  <c r="AF24" i="16" s="1"/>
  <c r="AE22" i="16"/>
  <c r="AE24" i="16" s="1"/>
  <c r="AD22" i="16"/>
  <c r="AD24" i="16" s="1"/>
  <c r="AC22" i="16"/>
  <c r="AC24" i="16" s="1"/>
  <c r="AB22" i="16"/>
  <c r="AB24" i="16" s="1"/>
  <c r="AA22" i="16"/>
  <c r="AA24" i="16" s="1"/>
  <c r="Z22" i="16"/>
  <c r="Z24" i="16" s="1"/>
  <c r="Y22" i="16"/>
  <c r="Y24" i="16" s="1"/>
  <c r="X22" i="16"/>
  <c r="X24" i="16" s="1"/>
  <c r="W22" i="16"/>
  <c r="W24" i="16" s="1"/>
  <c r="V22" i="16"/>
  <c r="V24" i="16" s="1"/>
  <c r="U22" i="16"/>
  <c r="U24" i="16" s="1"/>
  <c r="T22" i="16"/>
  <c r="T24" i="16" s="1"/>
  <c r="S22" i="16"/>
  <c r="S24" i="16" s="1"/>
  <c r="R22" i="16"/>
  <c r="R24" i="16" s="1"/>
  <c r="Q22" i="16"/>
  <c r="Q24" i="16" s="1"/>
  <c r="P22" i="16"/>
  <c r="P24" i="16" s="1"/>
  <c r="O22" i="16"/>
  <c r="O24" i="16" s="1"/>
  <c r="N22" i="16"/>
  <c r="N24" i="16" s="1"/>
  <c r="M22" i="16"/>
  <c r="M24" i="16" s="1"/>
  <c r="L22" i="16"/>
  <c r="L24" i="16" s="1"/>
  <c r="K22" i="16"/>
  <c r="K24" i="16" s="1"/>
  <c r="J22" i="16"/>
  <c r="J24" i="16" s="1"/>
  <c r="I22" i="16"/>
  <c r="I24" i="16" s="1"/>
  <c r="H22" i="16"/>
  <c r="H24" i="16" s="1"/>
  <c r="G22" i="16"/>
  <c r="G24" i="16" s="1"/>
  <c r="F22" i="16"/>
  <c r="F24" i="16" s="1"/>
  <c r="AU16" i="16"/>
  <c r="AU18" i="16" s="1"/>
  <c r="AT16" i="16"/>
  <c r="AT18" i="16" s="1"/>
  <c r="AS16" i="16"/>
  <c r="AS18" i="16" s="1"/>
  <c r="AR16" i="16"/>
  <c r="AR18" i="16" s="1"/>
  <c r="AQ16" i="16"/>
  <c r="AQ18" i="16" s="1"/>
  <c r="AP16" i="16"/>
  <c r="AP18" i="16" s="1"/>
  <c r="AO16" i="16"/>
  <c r="AO18" i="16" s="1"/>
  <c r="AN16" i="16"/>
  <c r="AN18" i="16" s="1"/>
  <c r="AM16" i="16"/>
  <c r="AM18" i="16" s="1"/>
  <c r="AL16" i="16"/>
  <c r="AL18" i="16" s="1"/>
  <c r="AK16" i="16"/>
  <c r="AK18" i="16" s="1"/>
  <c r="AJ16" i="16"/>
  <c r="AJ18" i="16" s="1"/>
  <c r="AI16" i="16"/>
  <c r="AI18" i="16" s="1"/>
  <c r="AH16" i="16"/>
  <c r="AH18" i="16" s="1"/>
  <c r="AG16" i="16"/>
  <c r="AG18" i="16" s="1"/>
  <c r="AF16" i="16"/>
  <c r="AF18" i="16" s="1"/>
  <c r="AE16" i="16"/>
  <c r="AE18" i="16" s="1"/>
  <c r="AD16" i="16"/>
  <c r="AD18" i="16" s="1"/>
  <c r="AC16" i="16"/>
  <c r="AC18" i="16" s="1"/>
  <c r="AB16" i="16"/>
  <c r="AB18" i="16" s="1"/>
  <c r="AA16" i="16"/>
  <c r="AA18" i="16" s="1"/>
  <c r="Z16" i="16"/>
  <c r="Z18" i="16" s="1"/>
  <c r="Y16" i="16"/>
  <c r="Y18" i="16" s="1"/>
  <c r="X16" i="16"/>
  <c r="X18" i="16" s="1"/>
  <c r="W16" i="16"/>
  <c r="W18" i="16" s="1"/>
  <c r="V16" i="16"/>
  <c r="V18" i="16" s="1"/>
  <c r="U16" i="16"/>
  <c r="U18" i="16" s="1"/>
  <c r="T16" i="16"/>
  <c r="T18" i="16" s="1"/>
  <c r="S16" i="16"/>
  <c r="S18" i="16" s="1"/>
  <c r="R16" i="16"/>
  <c r="R18" i="16" s="1"/>
  <c r="Q16" i="16"/>
  <c r="Q18" i="16" s="1"/>
  <c r="P16" i="16"/>
  <c r="P18" i="16" s="1"/>
  <c r="O16" i="16"/>
  <c r="O18" i="16" s="1"/>
  <c r="N16" i="16"/>
  <c r="N18" i="16" s="1"/>
  <c r="M16" i="16"/>
  <c r="M18" i="16" s="1"/>
  <c r="L16" i="16"/>
  <c r="L18" i="16" s="1"/>
  <c r="K16" i="16"/>
  <c r="K18" i="16" s="1"/>
  <c r="J16" i="16"/>
  <c r="J18" i="16" s="1"/>
  <c r="G16" i="16"/>
  <c r="G18" i="16" s="1"/>
  <c r="F16" i="16"/>
  <c r="F18" i="16" s="1"/>
  <c r="AF26" i="6"/>
  <c r="AE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I26" i="6"/>
  <c r="H26" i="6"/>
  <c r="G26" i="6"/>
  <c r="V19" i="20" l="1"/>
  <c r="Z19" i="20" s="1"/>
  <c r="AK19" i="7"/>
  <c r="AM15" i="7"/>
  <c r="AL16" i="7"/>
  <c r="AL19" i="7" s="1"/>
  <c r="AD60" i="14"/>
  <c r="AG58" i="20"/>
  <c r="AI64" i="8"/>
  <c r="AT64" i="8"/>
  <c r="AG64" i="8"/>
  <c r="AF64" i="8"/>
  <c r="AD64" i="8"/>
  <c r="AH64" i="8"/>
  <c r="AK64" i="8"/>
  <c r="Y64" i="8"/>
  <c r="AR64" i="8"/>
  <c r="AU64" i="8"/>
  <c r="AS64" i="8"/>
  <c r="R64" i="8"/>
  <c r="AE64" i="8"/>
  <c r="F53" i="6"/>
  <c r="F3" i="5" s="1"/>
  <c r="F14" i="5" s="1"/>
  <c r="F18" i="5" s="1"/>
  <c r="AF9" i="6"/>
  <c r="AF25" i="6" s="1"/>
  <c r="AF6" i="7" s="1"/>
  <c r="AF24" i="6"/>
  <c r="AF73" i="6" s="1"/>
  <c r="AF74" i="6" s="1"/>
  <c r="AI119" i="20" s="1"/>
  <c r="AD47" i="16"/>
  <c r="AC56" i="16"/>
  <c r="AB56" i="16"/>
  <c r="AC47" i="16"/>
  <c r="AE75" i="7"/>
  <c r="AE46" i="16" s="1"/>
  <c r="AE75" i="6"/>
  <c r="AO64" i="8"/>
  <c r="AJ64" i="8"/>
  <c r="AQ64" i="8"/>
  <c r="W64" i="8"/>
  <c r="I64" i="8"/>
  <c r="AM64" i="8"/>
  <c r="AP64" i="8"/>
  <c r="Z64" i="8"/>
  <c r="AN64" i="8"/>
  <c r="AL64" i="8"/>
  <c r="V64" i="8"/>
  <c r="R27" i="7"/>
  <c r="Q27" i="7"/>
  <c r="P27" i="7"/>
  <c r="O27" i="7"/>
  <c r="N27" i="7"/>
  <c r="W19" i="7"/>
  <c r="V19" i="7"/>
  <c r="U19" i="7"/>
  <c r="T19" i="7"/>
  <c r="AC19" i="7"/>
  <c r="AB19" i="7"/>
  <c r="AA19" i="7"/>
  <c r="Z19" i="7"/>
  <c r="Y19" i="7"/>
  <c r="AA11" i="7"/>
  <c r="AC11" i="7"/>
  <c r="AB11" i="7"/>
  <c r="Z11" i="7"/>
  <c r="Y11" i="7"/>
  <c r="U64" i="8"/>
  <c r="W11" i="7"/>
  <c r="V11" i="7"/>
  <c r="U11" i="7"/>
  <c r="T11" i="7"/>
  <c r="S11" i="7"/>
  <c r="S44" i="7" s="1"/>
  <c r="S14" i="20" s="1"/>
  <c r="R11" i="7"/>
  <c r="Q11" i="7"/>
  <c r="P11" i="7"/>
  <c r="O11" i="7"/>
  <c r="N11" i="7"/>
  <c r="M11" i="7"/>
  <c r="M44" i="7" s="1"/>
  <c r="M14" i="20" s="1"/>
  <c r="X19" i="7"/>
  <c r="X44" i="7" s="1"/>
  <c r="AA64" i="8"/>
  <c r="AB64" i="8"/>
  <c r="AC64" i="8"/>
  <c r="Q64" i="8"/>
  <c r="M64" i="8"/>
  <c r="J64" i="8"/>
  <c r="L64" i="8"/>
  <c r="N64" i="8"/>
  <c r="S64" i="8"/>
  <c r="H64" i="8"/>
  <c r="G64" i="8"/>
  <c r="T64" i="8"/>
  <c r="P64" i="8"/>
  <c r="O64" i="8"/>
  <c r="K64" i="8"/>
  <c r="AU169" i="4"/>
  <c r="V11" i="20"/>
  <c r="Z11" i="20" s="1"/>
  <c r="K72" i="20"/>
  <c r="P88" i="3"/>
  <c r="P92" i="3" s="1"/>
  <c r="O19" i="17"/>
  <c r="X64" i="8"/>
  <c r="F64" i="8"/>
  <c r="M75" i="20"/>
  <c r="M98" i="20" s="1"/>
  <c r="M22" i="17"/>
  <c r="M67" i="20" s="1"/>
  <c r="M45" i="20"/>
  <c r="O91" i="3"/>
  <c r="O44" i="20"/>
  <c r="N94" i="3"/>
  <c r="N51" i="14"/>
  <c r="N55" i="14" s="1"/>
  <c r="I10" i="16"/>
  <c r="I12" i="16" s="1"/>
  <c r="I53" i="6"/>
  <c r="M10" i="16"/>
  <c r="M53" i="6"/>
  <c r="Q10" i="16"/>
  <c r="Q12" i="16" s="1"/>
  <c r="Q53" i="6"/>
  <c r="U10" i="16"/>
  <c r="U12" i="16" s="1"/>
  <c r="U53" i="6"/>
  <c r="Y10" i="16"/>
  <c r="Y12" i="16" s="1"/>
  <c r="Y53" i="6"/>
  <c r="AC10" i="16"/>
  <c r="AC12" i="16" s="1"/>
  <c r="AC53" i="6"/>
  <c r="G57" i="6"/>
  <c r="K57" i="6"/>
  <c r="O57" i="6"/>
  <c r="S57" i="6"/>
  <c r="W57" i="6"/>
  <c r="AA57" i="6"/>
  <c r="AE57" i="6"/>
  <c r="J10" i="16"/>
  <c r="J12" i="16" s="1"/>
  <c r="J53" i="6"/>
  <c r="N10" i="16"/>
  <c r="N12" i="16" s="1"/>
  <c r="N53" i="6"/>
  <c r="R10" i="16"/>
  <c r="R12" i="16" s="1"/>
  <c r="R53" i="6"/>
  <c r="V10" i="16"/>
  <c r="V12" i="16" s="1"/>
  <c r="V53" i="6"/>
  <c r="Z10" i="16"/>
  <c r="Z12" i="16" s="1"/>
  <c r="Z53" i="6"/>
  <c r="AD10" i="16"/>
  <c r="AD12" i="16" s="1"/>
  <c r="AD53" i="6"/>
  <c r="H57" i="6"/>
  <c r="L57" i="6"/>
  <c r="P57" i="6"/>
  <c r="T57" i="6"/>
  <c r="X57" i="6"/>
  <c r="AB57" i="6"/>
  <c r="AF57" i="6"/>
  <c r="G10" i="16"/>
  <c r="G12" i="16" s="1"/>
  <c r="G53" i="6"/>
  <c r="K10" i="16"/>
  <c r="K12" i="16" s="1"/>
  <c r="K53" i="6"/>
  <c r="O10" i="16"/>
  <c r="O12" i="16" s="1"/>
  <c r="O53" i="6"/>
  <c r="S10" i="16"/>
  <c r="S12" i="16" s="1"/>
  <c r="S53" i="6"/>
  <c r="W10" i="16"/>
  <c r="W12" i="16" s="1"/>
  <c r="W53" i="6"/>
  <c r="AA10" i="16"/>
  <c r="AA12" i="16" s="1"/>
  <c r="AA53" i="6"/>
  <c r="AE10" i="16"/>
  <c r="AE12" i="16" s="1"/>
  <c r="AE53" i="6"/>
  <c r="I57" i="6"/>
  <c r="M57" i="6"/>
  <c r="Q57" i="6"/>
  <c r="U57" i="6"/>
  <c r="Y57" i="6"/>
  <c r="AC57" i="6"/>
  <c r="H10" i="16"/>
  <c r="H12" i="16" s="1"/>
  <c r="H53" i="6"/>
  <c r="L10" i="16"/>
  <c r="L12" i="16" s="1"/>
  <c r="L53" i="6"/>
  <c r="P10" i="16"/>
  <c r="P12" i="16" s="1"/>
  <c r="P53" i="6"/>
  <c r="T10" i="16"/>
  <c r="T12" i="16" s="1"/>
  <c r="T53" i="6"/>
  <c r="X10" i="16"/>
  <c r="X12" i="16" s="1"/>
  <c r="X53" i="6"/>
  <c r="AB10" i="16"/>
  <c r="AB12" i="16" s="1"/>
  <c r="AB53" i="6"/>
  <c r="AF10" i="16"/>
  <c r="AF12" i="16" s="1"/>
  <c r="AF53" i="6"/>
  <c r="J57" i="6"/>
  <c r="N57" i="6"/>
  <c r="R57" i="6"/>
  <c r="V57" i="6"/>
  <c r="Z57" i="6"/>
  <c r="AD57" i="6"/>
  <c r="AS29" i="20"/>
  <c r="AP14" i="17"/>
  <c r="AK29" i="20"/>
  <c r="AH14" i="17"/>
  <c r="AC29" i="20"/>
  <c r="Z14" i="17"/>
  <c r="V27" i="20"/>
  <c r="Z27" i="20" s="1"/>
  <c r="AR29" i="20"/>
  <c r="AO14" i="17"/>
  <c r="AJ29" i="20"/>
  <c r="AG14" i="17"/>
  <c r="AB29" i="20"/>
  <c r="Y14" i="17"/>
  <c r="Q29" i="20"/>
  <c r="Q14" i="17"/>
  <c r="I29" i="20"/>
  <c r="I14" i="17"/>
  <c r="AE29" i="20"/>
  <c r="AB14" i="17"/>
  <c r="AI29" i="20"/>
  <c r="AF14" i="17"/>
  <c r="S29" i="20"/>
  <c r="S14" i="17"/>
  <c r="K29" i="20"/>
  <c r="K14" i="17"/>
  <c r="R29" i="20"/>
  <c r="R14" i="17"/>
  <c r="J29" i="20"/>
  <c r="J14" i="17"/>
  <c r="L29" i="20"/>
  <c r="L14" i="17"/>
  <c r="T29" i="20"/>
  <c r="T14" i="17"/>
  <c r="AX29" i="20"/>
  <c r="AU14" i="17"/>
  <c r="AP29" i="20"/>
  <c r="AM14" i="17"/>
  <c r="AH29" i="20"/>
  <c r="AE14" i="17"/>
  <c r="Y29" i="20"/>
  <c r="W14" i="17"/>
  <c r="AW29" i="20"/>
  <c r="AT14" i="17"/>
  <c r="AO29" i="20"/>
  <c r="AL14" i="17"/>
  <c r="AG29" i="20"/>
  <c r="AD14" i="17"/>
  <c r="X29" i="20"/>
  <c r="V14" i="17"/>
  <c r="AQ29" i="20"/>
  <c r="AN14" i="17"/>
  <c r="AV29" i="20"/>
  <c r="AS14" i="17"/>
  <c r="AN29" i="20"/>
  <c r="AK14" i="17"/>
  <c r="AF29" i="20"/>
  <c r="AC14" i="17"/>
  <c r="U29" i="20"/>
  <c r="U14" i="17"/>
  <c r="M29" i="20"/>
  <c r="M14" i="17"/>
  <c r="F14" i="17"/>
  <c r="F29" i="20"/>
  <c r="AM29" i="20"/>
  <c r="AJ14" i="17"/>
  <c r="AA29" i="20"/>
  <c r="X14" i="17"/>
  <c r="O29" i="20"/>
  <c r="O14" i="17"/>
  <c r="G29" i="20"/>
  <c r="G14" i="17"/>
  <c r="H29" i="20"/>
  <c r="H14" i="17"/>
  <c r="L24" i="9"/>
  <c r="L30" i="20"/>
  <c r="L8" i="17"/>
  <c r="L26" i="14"/>
  <c r="L28" i="14" s="1"/>
  <c r="N29" i="20"/>
  <c r="N14" i="17"/>
  <c r="P29" i="20"/>
  <c r="P14" i="17"/>
  <c r="AT29" i="20"/>
  <c r="AQ14" i="17"/>
  <c r="AL29" i="20"/>
  <c r="AI14" i="17"/>
  <c r="AD29" i="20"/>
  <c r="AA14" i="17"/>
  <c r="AU29" i="20"/>
  <c r="AR14" i="17"/>
  <c r="AO81" i="4"/>
  <c r="AP81" i="4" s="1"/>
  <c r="AQ81" i="4" s="1"/>
  <c r="AR81" i="4" s="1"/>
  <c r="AS81" i="4" s="1"/>
  <c r="AT81" i="4" s="1"/>
  <c r="AU81" i="4" s="1"/>
  <c r="N43" i="4"/>
  <c r="N189" i="4" s="1"/>
  <c r="N31" i="20" s="1"/>
  <c r="M187" i="4"/>
  <c r="M24" i="14" s="1"/>
  <c r="AE155" i="4"/>
  <c r="AE46" i="4" s="1"/>
  <c r="AG155" i="4"/>
  <c r="AG46" i="4" s="1"/>
  <c r="AO164" i="4"/>
  <c r="AN137" i="4"/>
  <c r="AT80" i="4"/>
  <c r="AU80" i="4" s="1"/>
  <c r="AP82" i="4"/>
  <c r="AQ82" i="4" s="1"/>
  <c r="AR82" i="4" s="1"/>
  <c r="AS82" i="4" s="1"/>
  <c r="AT82" i="4" s="1"/>
  <c r="AU82" i="4" s="1"/>
  <c r="AU142" i="4"/>
  <c r="AU143" i="4"/>
  <c r="AO50" i="7"/>
  <c r="AO72" i="7" s="1"/>
  <c r="F50" i="7"/>
  <c r="F72" i="7" s="1"/>
  <c r="Q50" i="7"/>
  <c r="Q72" i="7" s="1"/>
  <c r="AD44" i="7"/>
  <c r="AG14" i="20" s="1"/>
  <c r="Y50" i="7"/>
  <c r="Y72" i="7" s="1"/>
  <c r="L44" i="7"/>
  <c r="L14" i="20" s="1"/>
  <c r="AG50" i="7"/>
  <c r="AG72" i="7" s="1"/>
  <c r="H44" i="7"/>
  <c r="H14" i="20" s="1"/>
  <c r="J44" i="7"/>
  <c r="J14" i="20" s="1"/>
  <c r="AS50" i="7"/>
  <c r="AS72" i="7" s="1"/>
  <c r="AK50" i="7"/>
  <c r="AK72" i="7" s="1"/>
  <c r="AC50" i="7"/>
  <c r="AC72" i="7" s="1"/>
  <c r="U50" i="7"/>
  <c r="U72" i="7" s="1"/>
  <c r="M50" i="7"/>
  <c r="M72" i="7" s="1"/>
  <c r="I44" i="7"/>
  <c r="I14" i="20" s="1"/>
  <c r="AR50" i="7"/>
  <c r="AR72" i="7" s="1"/>
  <c r="AJ50" i="7"/>
  <c r="AJ72" i="7" s="1"/>
  <c r="AB50" i="7"/>
  <c r="AB72" i="7" s="1"/>
  <c r="T50" i="7"/>
  <c r="T72" i="7" s="1"/>
  <c r="L50" i="7"/>
  <c r="L72" i="7" s="1"/>
  <c r="AQ50" i="7"/>
  <c r="AQ72" i="7" s="1"/>
  <c r="AI50" i="7"/>
  <c r="AI72" i="7" s="1"/>
  <c r="AA50" i="7"/>
  <c r="AA72" i="7" s="1"/>
  <c r="S50" i="7"/>
  <c r="S72" i="7" s="1"/>
  <c r="K50" i="7"/>
  <c r="K72" i="7" s="1"/>
  <c r="K44" i="7"/>
  <c r="K14" i="20" s="1"/>
  <c r="AP50" i="7"/>
  <c r="AP72" i="7" s="1"/>
  <c r="AH50" i="7"/>
  <c r="AH72" i="7" s="1"/>
  <c r="Z50" i="7"/>
  <c r="Z72" i="7" s="1"/>
  <c r="R50" i="7"/>
  <c r="R72" i="7" s="1"/>
  <c r="J50" i="7"/>
  <c r="J72" i="7" s="1"/>
  <c r="I50" i="7"/>
  <c r="I72" i="7" s="1"/>
  <c r="AN50" i="7"/>
  <c r="AN72" i="7" s="1"/>
  <c r="AF50" i="7"/>
  <c r="AF72" i="7" s="1"/>
  <c r="X50" i="7"/>
  <c r="X72" i="7" s="1"/>
  <c r="P50" i="7"/>
  <c r="P72" i="7" s="1"/>
  <c r="H50" i="7"/>
  <c r="H72" i="7" s="1"/>
  <c r="AU50" i="7"/>
  <c r="AU72" i="7" s="1"/>
  <c r="AM50" i="7"/>
  <c r="AM72" i="7" s="1"/>
  <c r="AE50" i="7"/>
  <c r="AE72" i="7" s="1"/>
  <c r="W50" i="7"/>
  <c r="W72" i="7" s="1"/>
  <c r="O50" i="7"/>
  <c r="O72" i="7" s="1"/>
  <c r="G50" i="7"/>
  <c r="G72" i="7" s="1"/>
  <c r="G44" i="7"/>
  <c r="AT50" i="7"/>
  <c r="AT72" i="7" s="1"/>
  <c r="AL50" i="7"/>
  <c r="AL72" i="7" s="1"/>
  <c r="AD50" i="7"/>
  <c r="AD72" i="7" s="1"/>
  <c r="V50" i="7"/>
  <c r="V72" i="7" s="1"/>
  <c r="N50" i="7"/>
  <c r="N72" i="7" s="1"/>
  <c r="F44" i="7"/>
  <c r="N17" i="16"/>
  <c r="R17" i="16"/>
  <c r="V17" i="16"/>
  <c r="Z17" i="16"/>
  <c r="AD17" i="16"/>
  <c r="AH17" i="16"/>
  <c r="AL17" i="16"/>
  <c r="AP17" i="16"/>
  <c r="AT17" i="16"/>
  <c r="L23" i="16"/>
  <c r="P23" i="16"/>
  <c r="T23" i="16"/>
  <c r="X23" i="16"/>
  <c r="AB23" i="16"/>
  <c r="AF23" i="16"/>
  <c r="AJ23" i="16"/>
  <c r="AN23" i="16"/>
  <c r="AR23" i="16"/>
  <c r="J29" i="16"/>
  <c r="N29" i="16"/>
  <c r="R29" i="16"/>
  <c r="V29" i="16"/>
  <c r="Z29" i="16"/>
  <c r="AD29" i="16"/>
  <c r="AH29" i="16"/>
  <c r="AL29" i="16"/>
  <c r="AP29" i="16"/>
  <c r="AT29" i="16"/>
  <c r="P29" i="16"/>
  <c r="T29" i="16"/>
  <c r="X29" i="16"/>
  <c r="AB29" i="16"/>
  <c r="AF29" i="16"/>
  <c r="AJ29" i="16"/>
  <c r="AN29" i="16"/>
  <c r="AR29" i="16"/>
  <c r="H23" i="16"/>
  <c r="L17" i="16"/>
  <c r="P17" i="16"/>
  <c r="T17" i="16"/>
  <c r="X17" i="16"/>
  <c r="AB17" i="16"/>
  <c r="AF17" i="16"/>
  <c r="AJ17" i="16"/>
  <c r="AN17" i="16"/>
  <c r="AR17" i="16"/>
  <c r="J23" i="16"/>
  <c r="N23" i="16"/>
  <c r="R23" i="16"/>
  <c r="V23" i="16"/>
  <c r="Z23" i="16"/>
  <c r="AD23" i="16"/>
  <c r="AH23" i="16"/>
  <c r="AL23" i="16"/>
  <c r="AP23" i="16"/>
  <c r="AT23" i="16"/>
  <c r="H29" i="16"/>
  <c r="L29" i="16"/>
  <c r="G17" i="16"/>
  <c r="K17" i="16"/>
  <c r="O17" i="16"/>
  <c r="S17" i="16"/>
  <c r="W17" i="16"/>
  <c r="AA17" i="16"/>
  <c r="AE17" i="16"/>
  <c r="AI17" i="16"/>
  <c r="AM17" i="16"/>
  <c r="AQ17" i="16"/>
  <c r="AU17" i="16"/>
  <c r="I23" i="16"/>
  <c r="M23" i="16"/>
  <c r="Q23" i="16"/>
  <c r="U23" i="16"/>
  <c r="Y23" i="16"/>
  <c r="AC23" i="16"/>
  <c r="AG23" i="16"/>
  <c r="AK23" i="16"/>
  <c r="AO23" i="16"/>
  <c r="AS23" i="16"/>
  <c r="K29" i="16"/>
  <c r="O29" i="16"/>
  <c r="S29" i="16"/>
  <c r="W29" i="16"/>
  <c r="AA29" i="16"/>
  <c r="AE29" i="16"/>
  <c r="AI29" i="16"/>
  <c r="AM29" i="16"/>
  <c r="AQ29" i="16"/>
  <c r="AU29" i="16"/>
  <c r="H34" i="16"/>
  <c r="H36" i="16" s="1"/>
  <c r="L34" i="16"/>
  <c r="L36" i="16" s="1"/>
  <c r="P34" i="16"/>
  <c r="P36" i="16" s="1"/>
  <c r="T34" i="16"/>
  <c r="T36" i="16" s="1"/>
  <c r="X34" i="16"/>
  <c r="X36" i="16" s="1"/>
  <c r="AB34" i="16"/>
  <c r="AB36" i="16" s="1"/>
  <c r="AF34" i="16"/>
  <c r="AF36" i="16" s="1"/>
  <c r="AJ34" i="16"/>
  <c r="AJ36" i="16" s="1"/>
  <c r="AN34" i="16"/>
  <c r="AN36" i="16" s="1"/>
  <c r="AR34" i="16"/>
  <c r="AR36" i="16" s="1"/>
  <c r="I34" i="16"/>
  <c r="I36" i="16" s="1"/>
  <c r="M34" i="16"/>
  <c r="M36" i="16" s="1"/>
  <c r="Q34" i="16"/>
  <c r="Q36" i="16" s="1"/>
  <c r="U34" i="16"/>
  <c r="U36" i="16" s="1"/>
  <c r="Y34" i="16"/>
  <c r="Y36" i="16" s="1"/>
  <c r="AC34" i="16"/>
  <c r="AC36" i="16" s="1"/>
  <c r="AG34" i="16"/>
  <c r="AG36" i="16" s="1"/>
  <c r="AK34" i="16"/>
  <c r="AK36" i="16" s="1"/>
  <c r="AO34" i="16"/>
  <c r="AO36" i="16" s="1"/>
  <c r="AS34" i="16"/>
  <c r="AS36" i="16" s="1"/>
  <c r="F10" i="16"/>
  <c r="H16" i="16"/>
  <c r="H18" i="16" s="1"/>
  <c r="M17" i="16"/>
  <c r="Q17" i="16"/>
  <c r="U17" i="16"/>
  <c r="Y17" i="16"/>
  <c r="AC17" i="16"/>
  <c r="AG17" i="16"/>
  <c r="AK17" i="16"/>
  <c r="AO17" i="16"/>
  <c r="AS17" i="16"/>
  <c r="G23" i="16"/>
  <c r="K23" i="16"/>
  <c r="O23" i="16"/>
  <c r="S23" i="16"/>
  <c r="W23" i="16"/>
  <c r="AA23" i="16"/>
  <c r="AE23" i="16"/>
  <c r="AI23" i="16"/>
  <c r="AM23" i="16"/>
  <c r="AQ23" i="16"/>
  <c r="AU23" i="16"/>
  <c r="I29" i="16"/>
  <c r="M29" i="16"/>
  <c r="Q29" i="16"/>
  <c r="U29" i="16"/>
  <c r="Y29" i="16"/>
  <c r="AC29" i="16"/>
  <c r="AG29" i="16"/>
  <c r="AK29" i="16"/>
  <c r="AO29" i="16"/>
  <c r="AS29" i="16"/>
  <c r="F57" i="6"/>
  <c r="F34" i="16"/>
  <c r="F36" i="16" s="1"/>
  <c r="J34" i="16"/>
  <c r="J36" i="16" s="1"/>
  <c r="N34" i="16"/>
  <c r="N36" i="16" s="1"/>
  <c r="R34" i="16"/>
  <c r="R36" i="16" s="1"/>
  <c r="V34" i="16"/>
  <c r="V36" i="16" s="1"/>
  <c r="Z34" i="16"/>
  <c r="Z36" i="16" s="1"/>
  <c r="AD34" i="16"/>
  <c r="AD36" i="16" s="1"/>
  <c r="AH34" i="16"/>
  <c r="AH36" i="16" s="1"/>
  <c r="AL34" i="16"/>
  <c r="AL36" i="16" s="1"/>
  <c r="AP34" i="16"/>
  <c r="AP36" i="16" s="1"/>
  <c r="AT34" i="16"/>
  <c r="AT36" i="16" s="1"/>
  <c r="I16" i="16"/>
  <c r="G34" i="16"/>
  <c r="G36" i="16" s="1"/>
  <c r="K34" i="16"/>
  <c r="K36" i="16" s="1"/>
  <c r="O34" i="16"/>
  <c r="O36" i="16" s="1"/>
  <c r="S34" i="16"/>
  <c r="S36" i="16" s="1"/>
  <c r="W34" i="16"/>
  <c r="W36" i="16" s="1"/>
  <c r="AA34" i="16"/>
  <c r="AA36" i="16" s="1"/>
  <c r="AE34" i="16"/>
  <c r="AE36" i="16" s="1"/>
  <c r="AI34" i="16"/>
  <c r="AI36" i="16" s="1"/>
  <c r="AM34" i="16"/>
  <c r="AM36" i="16" s="1"/>
  <c r="AQ34" i="16"/>
  <c r="AQ36" i="16" s="1"/>
  <c r="AU34" i="16"/>
  <c r="AU36" i="16" s="1"/>
  <c r="F12" i="16" l="1"/>
  <c r="F11" i="16" s="1"/>
  <c r="X77" i="7"/>
  <c r="X12" i="9" s="1"/>
  <c r="AN15" i="7"/>
  <c r="AM16" i="7"/>
  <c r="AM19" i="7" s="1"/>
  <c r="F59" i="6"/>
  <c r="F6" i="20"/>
  <c r="F103" i="20" s="1"/>
  <c r="T44" i="7"/>
  <c r="T14" i="20" s="1"/>
  <c r="R44" i="7"/>
  <c r="R14" i="20" s="1"/>
  <c r="L11" i="16"/>
  <c r="AE11" i="7"/>
  <c r="AE44" i="7" s="1"/>
  <c r="AH14" i="20" s="1"/>
  <c r="AB60" i="14"/>
  <c r="AE58" i="20"/>
  <c r="AB57" i="16"/>
  <c r="AE59" i="20" s="1"/>
  <c r="AG24" i="6"/>
  <c r="AG73" i="6" s="1"/>
  <c r="AG74" i="6" s="1"/>
  <c r="AJ119" i="20" s="1"/>
  <c r="AG9" i="6"/>
  <c r="AG25" i="6" s="1"/>
  <c r="AG6" i="7" s="1"/>
  <c r="AG26" i="6"/>
  <c r="AE76" i="6"/>
  <c r="AH120" i="20" s="1"/>
  <c r="AD57" i="16"/>
  <c r="AG59" i="20" s="1"/>
  <c r="AC60" i="14"/>
  <c r="AC57" i="16"/>
  <c r="AF59" i="20" s="1"/>
  <c r="AF58" i="20"/>
  <c r="AF75" i="6"/>
  <c r="AF76" i="6" s="1"/>
  <c r="AI120" i="20" s="1"/>
  <c r="AE48" i="16"/>
  <c r="O11" i="16"/>
  <c r="AC44" i="7"/>
  <c r="AF14" i="20" s="1"/>
  <c r="H11" i="16"/>
  <c r="AA11" i="16"/>
  <c r="W44" i="7"/>
  <c r="Y14" i="20" s="1"/>
  <c r="M12" i="16"/>
  <c r="N11" i="16" s="1"/>
  <c r="I18" i="16"/>
  <c r="I38" i="16" s="1"/>
  <c r="N44" i="7"/>
  <c r="N14" i="20" s="1"/>
  <c r="I11" i="16"/>
  <c r="O44" i="7"/>
  <c r="O14" i="20" s="1"/>
  <c r="AC11" i="16"/>
  <c r="Q44" i="7"/>
  <c r="Q14" i="20" s="1"/>
  <c r="AA44" i="7"/>
  <c r="AD14" i="20" s="1"/>
  <c r="V11" i="16"/>
  <c r="Z44" i="7"/>
  <c r="AC14" i="20" s="1"/>
  <c r="U44" i="7"/>
  <c r="U14" i="20" s="1"/>
  <c r="V44" i="7"/>
  <c r="X14" i="20" s="1"/>
  <c r="Y44" i="7"/>
  <c r="AB14" i="20" s="1"/>
  <c r="AA14" i="20"/>
  <c r="AB44" i="7"/>
  <c r="AE14" i="20" s="1"/>
  <c r="P44" i="7"/>
  <c r="P14" i="20" s="1"/>
  <c r="U11" i="16"/>
  <c r="M77" i="7"/>
  <c r="M15" i="20" s="1"/>
  <c r="AE11" i="16"/>
  <c r="P38" i="16"/>
  <c r="P33" i="14" s="1"/>
  <c r="P11" i="16"/>
  <c r="T11" i="16"/>
  <c r="S11" i="16"/>
  <c r="K11" i="16"/>
  <c r="R11" i="16"/>
  <c r="L72" i="20"/>
  <c r="AD77" i="7"/>
  <c r="AG15" i="20" s="1"/>
  <c r="AB11" i="16"/>
  <c r="Q88" i="3"/>
  <c r="Q92" i="3" s="1"/>
  <c r="P19" i="17"/>
  <c r="AR15" i="17"/>
  <c r="AU66" i="20" s="1"/>
  <c r="AI15" i="17"/>
  <c r="AL66" i="20" s="1"/>
  <c r="P15" i="17"/>
  <c r="P66" i="20" s="1"/>
  <c r="H15" i="17"/>
  <c r="H66" i="20" s="1"/>
  <c r="O15" i="17"/>
  <c r="O66" i="20" s="1"/>
  <c r="AJ15" i="17"/>
  <c r="AM66" i="20" s="1"/>
  <c r="M15" i="17"/>
  <c r="M66" i="20" s="1"/>
  <c r="AC15" i="17"/>
  <c r="AF66" i="20" s="1"/>
  <c r="AS15" i="17"/>
  <c r="AV66" i="20" s="1"/>
  <c r="V15" i="17"/>
  <c r="X66" i="20" s="1"/>
  <c r="AL15" i="17"/>
  <c r="AO66" i="20" s="1"/>
  <c r="W15" i="17"/>
  <c r="Y66" i="20" s="1"/>
  <c r="AM15" i="17"/>
  <c r="AP66" i="20" s="1"/>
  <c r="T15" i="17"/>
  <c r="T66" i="20" s="1"/>
  <c r="J15" i="17"/>
  <c r="J66" i="20" s="1"/>
  <c r="K15" i="17"/>
  <c r="K66" i="20" s="1"/>
  <c r="AF15" i="17"/>
  <c r="AI66" i="20" s="1"/>
  <c r="I15" i="17"/>
  <c r="I66" i="20" s="1"/>
  <c r="Y15" i="17"/>
  <c r="AB66" i="20" s="1"/>
  <c r="AO15" i="17"/>
  <c r="AR66" i="20" s="1"/>
  <c r="AH15" i="17"/>
  <c r="AK66" i="20" s="1"/>
  <c r="AA15" i="17"/>
  <c r="AD66" i="20" s="1"/>
  <c r="AQ15" i="17"/>
  <c r="AT66" i="20" s="1"/>
  <c r="N15" i="17"/>
  <c r="N66" i="20" s="1"/>
  <c r="G15" i="17"/>
  <c r="G66" i="20" s="1"/>
  <c r="X15" i="17"/>
  <c r="AA66" i="20" s="1"/>
  <c r="U15" i="17"/>
  <c r="U66" i="20" s="1"/>
  <c r="AK15" i="17"/>
  <c r="AN66" i="20" s="1"/>
  <c r="AN15" i="17"/>
  <c r="AQ66" i="20" s="1"/>
  <c r="AD15" i="17"/>
  <c r="AG66" i="20" s="1"/>
  <c r="AT15" i="17"/>
  <c r="AW66" i="20" s="1"/>
  <c r="AE15" i="17"/>
  <c r="AH66" i="20" s="1"/>
  <c r="AU15" i="17"/>
  <c r="AX66" i="20" s="1"/>
  <c r="L15" i="17"/>
  <c r="L66" i="20" s="1"/>
  <c r="R15" i="17"/>
  <c r="R66" i="20" s="1"/>
  <c r="S15" i="17"/>
  <c r="S66" i="20" s="1"/>
  <c r="AB15" i="17"/>
  <c r="AE66" i="20" s="1"/>
  <c r="Q15" i="17"/>
  <c r="Q66" i="20" s="1"/>
  <c r="AG15" i="17"/>
  <c r="AJ66" i="20" s="1"/>
  <c r="F15" i="17"/>
  <c r="F66" i="20" s="1"/>
  <c r="Z15" i="17"/>
  <c r="AC66" i="20" s="1"/>
  <c r="AP15" i="17"/>
  <c r="AS66" i="20" s="1"/>
  <c r="Q11" i="16"/>
  <c r="J11" i="16"/>
  <c r="Z11" i="16"/>
  <c r="F18" i="20"/>
  <c r="F15" i="9"/>
  <c r="W11" i="16"/>
  <c r="AD11" i="16"/>
  <c r="AF38" i="16"/>
  <c r="AI56" i="20" s="1"/>
  <c r="AF11" i="16"/>
  <c r="Y11" i="16"/>
  <c r="X38" i="16"/>
  <c r="AA56" i="20" s="1"/>
  <c r="X11" i="16"/>
  <c r="P91" i="3"/>
  <c r="P44" i="20"/>
  <c r="N75" i="20"/>
  <c r="N22" i="17"/>
  <c r="N67" i="20" s="1"/>
  <c r="N45" i="20"/>
  <c r="O94" i="3"/>
  <c r="O51" i="14"/>
  <c r="O55" i="14" s="1"/>
  <c r="AC59" i="6"/>
  <c r="AC78" i="6" s="1"/>
  <c r="AF6" i="20"/>
  <c r="AC3" i="5"/>
  <c r="U59" i="6"/>
  <c r="U78" i="6" s="1"/>
  <c r="U3" i="5"/>
  <c r="U14" i="5" s="1"/>
  <c r="U18" i="5" s="1"/>
  <c r="U6" i="20"/>
  <c r="M59" i="6"/>
  <c r="M78" i="6" s="1"/>
  <c r="M3" i="5"/>
  <c r="M14" i="5" s="1"/>
  <c r="M18" i="5" s="1"/>
  <c r="M6" i="20"/>
  <c r="AB59" i="6"/>
  <c r="AB78" i="6" s="1"/>
  <c r="AE6" i="20"/>
  <c r="AB3" i="5"/>
  <c r="AB14" i="5" s="1"/>
  <c r="AB18" i="5" s="1"/>
  <c r="T59" i="6"/>
  <c r="T78" i="6" s="1"/>
  <c r="T3" i="5"/>
  <c r="T14" i="5" s="1"/>
  <c r="T18" i="5" s="1"/>
  <c r="T6" i="20"/>
  <c r="L59" i="6"/>
  <c r="L78" i="6" s="1"/>
  <c r="L3" i="5"/>
  <c r="L14" i="5" s="1"/>
  <c r="L18" i="5" s="1"/>
  <c r="L6" i="20"/>
  <c r="AA59" i="6"/>
  <c r="AA78" i="6" s="1"/>
  <c r="AD6" i="20"/>
  <c r="AA3" i="5"/>
  <c r="S59" i="6"/>
  <c r="S78" i="6" s="1"/>
  <c r="S6" i="20"/>
  <c r="S3" i="5"/>
  <c r="S14" i="5" s="1"/>
  <c r="S18" i="5" s="1"/>
  <c r="K59" i="6"/>
  <c r="K78" i="6" s="1"/>
  <c r="K6" i="20"/>
  <c r="K3" i="5"/>
  <c r="K14" i="5" s="1"/>
  <c r="K18" i="5" s="1"/>
  <c r="K15" i="9" s="1"/>
  <c r="Z59" i="6"/>
  <c r="Z78" i="6" s="1"/>
  <c r="Z3" i="5"/>
  <c r="Z14" i="5" s="1"/>
  <c r="Z18" i="5" s="1"/>
  <c r="AC6" i="20"/>
  <c r="R59" i="6"/>
  <c r="R78" i="6" s="1"/>
  <c r="R3" i="5"/>
  <c r="R14" i="5" s="1"/>
  <c r="R18" i="5" s="1"/>
  <c r="R6" i="20"/>
  <c r="J59" i="6"/>
  <c r="J3" i="16" s="1"/>
  <c r="J65" i="16" s="1"/>
  <c r="J6" i="20"/>
  <c r="J3" i="5"/>
  <c r="Y59" i="6"/>
  <c r="Y78" i="6" s="1"/>
  <c r="AB6" i="20"/>
  <c r="Y3" i="5"/>
  <c r="Q59" i="6"/>
  <c r="Q78" i="6" s="1"/>
  <c r="Q3" i="5"/>
  <c r="Q6" i="20"/>
  <c r="I59" i="6"/>
  <c r="I78" i="6" s="1"/>
  <c r="I3" i="5"/>
  <c r="I6" i="20"/>
  <c r="AF59" i="6"/>
  <c r="AF78" i="6" s="1"/>
  <c r="AI6" i="20"/>
  <c r="AF3" i="5"/>
  <c r="X59" i="6"/>
  <c r="X78" i="6" s="1"/>
  <c r="AA6" i="20"/>
  <c r="X3" i="5"/>
  <c r="X14" i="5" s="1"/>
  <c r="X18" i="5" s="1"/>
  <c r="P59" i="6"/>
  <c r="P78" i="6" s="1"/>
  <c r="P3" i="5"/>
  <c r="P14" i="5" s="1"/>
  <c r="P18" i="5" s="1"/>
  <c r="P6" i="20"/>
  <c r="H59" i="6"/>
  <c r="H78" i="6" s="1"/>
  <c r="H3" i="5"/>
  <c r="H6" i="20"/>
  <c r="AE59" i="6"/>
  <c r="AE78" i="6" s="1"/>
  <c r="AH6" i="20"/>
  <c r="AE3" i="5"/>
  <c r="W59" i="6"/>
  <c r="W78" i="6" s="1"/>
  <c r="Y6" i="20"/>
  <c r="W3" i="5"/>
  <c r="W14" i="5" s="1"/>
  <c r="W18" i="5" s="1"/>
  <c r="O59" i="6"/>
  <c r="O78" i="6" s="1"/>
  <c r="O6" i="20"/>
  <c r="O3" i="5"/>
  <c r="G59" i="6"/>
  <c r="G78" i="6" s="1"/>
  <c r="G6" i="20"/>
  <c r="G3" i="5"/>
  <c r="AD59" i="6"/>
  <c r="AD78" i="6" s="1"/>
  <c r="AD3" i="5"/>
  <c r="AG6" i="20"/>
  <c r="V59" i="6"/>
  <c r="V78" i="6" s="1"/>
  <c r="X6" i="20"/>
  <c r="V3" i="5"/>
  <c r="V14" i="5" s="1"/>
  <c r="V18" i="5" s="1"/>
  <c r="N59" i="6"/>
  <c r="N78" i="6" s="1"/>
  <c r="N3" i="5"/>
  <c r="N14" i="5" s="1"/>
  <c r="N18" i="5" s="1"/>
  <c r="N6" i="20"/>
  <c r="F77" i="7"/>
  <c r="F14" i="20"/>
  <c r="G77" i="7"/>
  <c r="G14" i="20"/>
  <c r="V29" i="20"/>
  <c r="Z29" i="20" s="1"/>
  <c r="M24" i="9"/>
  <c r="M30" i="20"/>
  <c r="M8" i="17"/>
  <c r="M26" i="14"/>
  <c r="M28" i="14" s="1"/>
  <c r="O43" i="4"/>
  <c r="O189" i="4" s="1"/>
  <c r="O31" i="20" s="1"/>
  <c r="N187" i="4"/>
  <c r="N24" i="14" s="1"/>
  <c r="AG182" i="4"/>
  <c r="AG47" i="4" s="1"/>
  <c r="AP164" i="4"/>
  <c r="AO137" i="4"/>
  <c r="L77" i="7"/>
  <c r="I77" i="7"/>
  <c r="K77" i="7"/>
  <c r="S77" i="7"/>
  <c r="J77" i="7"/>
  <c r="H77" i="7"/>
  <c r="G29" i="16"/>
  <c r="H38" i="16"/>
  <c r="AR35" i="16"/>
  <c r="AJ35" i="16"/>
  <c r="AB35" i="16"/>
  <c r="L35" i="16"/>
  <c r="T35" i="16"/>
  <c r="AN35" i="16"/>
  <c r="AF35" i="16"/>
  <c r="X35" i="16"/>
  <c r="P35" i="16"/>
  <c r="H35" i="16"/>
  <c r="AT35" i="16"/>
  <c r="AL35" i="16"/>
  <c r="AD35" i="16"/>
  <c r="V35" i="16"/>
  <c r="N35" i="16"/>
  <c r="AP35" i="16"/>
  <c r="AH35" i="16"/>
  <c r="Z35" i="16"/>
  <c r="R35" i="16"/>
  <c r="J35" i="16"/>
  <c r="F55" i="5"/>
  <c r="O38" i="16"/>
  <c r="AQ35" i="16"/>
  <c r="AI35" i="16"/>
  <c r="AA35" i="16"/>
  <c r="S35" i="16"/>
  <c r="K35" i="16"/>
  <c r="F23" i="16"/>
  <c r="Z38" i="16"/>
  <c r="R38" i="16"/>
  <c r="J38" i="16"/>
  <c r="Q38" i="16"/>
  <c r="F17" i="16"/>
  <c r="AA38" i="16"/>
  <c r="S38" i="16"/>
  <c r="H17" i="16"/>
  <c r="Y38" i="16"/>
  <c r="AS35" i="16"/>
  <c r="AK35" i="16"/>
  <c r="AC35" i="16"/>
  <c r="U35" i="16"/>
  <c r="M35" i="16"/>
  <c r="K38" i="16"/>
  <c r="AE38" i="16"/>
  <c r="AU35" i="16"/>
  <c r="AM35" i="16"/>
  <c r="AE35" i="16"/>
  <c r="W35" i="16"/>
  <c r="O35" i="16"/>
  <c r="G35" i="16"/>
  <c r="AD38" i="16"/>
  <c r="V38" i="16"/>
  <c r="N38" i="16"/>
  <c r="F29" i="16"/>
  <c r="AB38" i="16"/>
  <c r="G38" i="16"/>
  <c r="W38" i="16"/>
  <c r="AC38" i="16"/>
  <c r="U38" i="16"/>
  <c r="AO35" i="16"/>
  <c r="AG35" i="16"/>
  <c r="Y35" i="16"/>
  <c r="Q35" i="16"/>
  <c r="I35" i="16"/>
  <c r="T38" i="16"/>
  <c r="L38" i="16"/>
  <c r="F5" i="9" l="1"/>
  <c r="F78" i="6"/>
  <c r="F7" i="9" s="1"/>
  <c r="F3" i="15" s="1"/>
  <c r="AO15" i="7"/>
  <c r="AN16" i="7"/>
  <c r="AN19" i="7" s="1"/>
  <c r="T77" i="7"/>
  <c r="T15" i="20" s="1"/>
  <c r="F112" i="20"/>
  <c r="F7" i="20"/>
  <c r="F94" i="20" s="1"/>
  <c r="F3" i="16"/>
  <c r="F65" i="16" s="1"/>
  <c r="F66" i="16" s="1"/>
  <c r="F61" i="20" s="1"/>
  <c r="F115" i="20"/>
  <c r="F113" i="20"/>
  <c r="R77" i="7"/>
  <c r="R12" i="9" s="1"/>
  <c r="I17" i="16"/>
  <c r="J17" i="16"/>
  <c r="AE77" i="7"/>
  <c r="AH15" i="20" s="1"/>
  <c r="AC77" i="7"/>
  <c r="AF15" i="20" s="1"/>
  <c r="AF75" i="7"/>
  <c r="AF46" i="16" s="1"/>
  <c r="AF48" i="16" s="1"/>
  <c r="AF11" i="7"/>
  <c r="AF44" i="7" s="1"/>
  <c r="AG75" i="6"/>
  <c r="AE56" i="16"/>
  <c r="AH24" i="6"/>
  <c r="AH73" i="6" s="1"/>
  <c r="AH74" i="6" s="1"/>
  <c r="AK119" i="20" s="1"/>
  <c r="AH9" i="6"/>
  <c r="AH25" i="6" s="1"/>
  <c r="AH6" i="7" s="1"/>
  <c r="AH26" i="6"/>
  <c r="AG53" i="6"/>
  <c r="AG10" i="16"/>
  <c r="AG57" i="6"/>
  <c r="AE47" i="16"/>
  <c r="H3" i="16"/>
  <c r="H65" i="16" s="1"/>
  <c r="H32" i="14" s="1"/>
  <c r="W77" i="7"/>
  <c r="W12" i="9" s="1"/>
  <c r="Q77" i="7"/>
  <c r="Q15" i="20" s="1"/>
  <c r="U77" i="7"/>
  <c r="U15" i="20" s="1"/>
  <c r="M38" i="16"/>
  <c r="N39" i="16" s="1"/>
  <c r="N77" i="7"/>
  <c r="N15" i="20" s="1"/>
  <c r="Z77" i="7"/>
  <c r="Z12" i="9" s="1"/>
  <c r="AA77" i="7"/>
  <c r="AD15" i="20" s="1"/>
  <c r="Z55" i="5"/>
  <c r="Z60" i="5" s="1"/>
  <c r="AC20" i="20" s="1"/>
  <c r="AC114" i="20" s="1"/>
  <c r="O77" i="7"/>
  <c r="O12" i="9" s="1"/>
  <c r="M11" i="16"/>
  <c r="Y70" i="20"/>
  <c r="G3" i="16"/>
  <c r="G65" i="16" s="1"/>
  <c r="P77" i="7"/>
  <c r="P12" i="9" s="1"/>
  <c r="L55" i="5"/>
  <c r="I3" i="16"/>
  <c r="I65" i="16" s="1"/>
  <c r="Y77" i="7"/>
  <c r="AB15" i="20" s="1"/>
  <c r="V77" i="7"/>
  <c r="X15" i="20" s="1"/>
  <c r="AB77" i="7"/>
  <c r="AB12" i="9" s="1"/>
  <c r="U55" i="5"/>
  <c r="U60" i="5" s="1"/>
  <c r="U20" i="20" s="1"/>
  <c r="U114" i="20" s="1"/>
  <c r="AB55" i="5"/>
  <c r="AB18" i="9" s="1"/>
  <c r="M12" i="9"/>
  <c r="P56" i="20"/>
  <c r="AD12" i="9"/>
  <c r="M55" i="5"/>
  <c r="M60" i="5" s="1"/>
  <c r="M20" i="20" s="1"/>
  <c r="M114" i="20" s="1"/>
  <c r="R55" i="5"/>
  <c r="R18" i="9" s="1"/>
  <c r="V55" i="5"/>
  <c r="V60" i="5" s="1"/>
  <c r="X20" i="20" s="1"/>
  <c r="X114" i="20" s="1"/>
  <c r="N115" i="20"/>
  <c r="N112" i="20"/>
  <c r="N113" i="20"/>
  <c r="X113" i="20"/>
  <c r="X112" i="20"/>
  <c r="G103" i="20"/>
  <c r="P113" i="20"/>
  <c r="P112" i="20"/>
  <c r="AA112" i="20"/>
  <c r="AA113" i="20"/>
  <c r="I115" i="20"/>
  <c r="I112" i="20"/>
  <c r="I113" i="20"/>
  <c r="I103" i="20"/>
  <c r="J115" i="20"/>
  <c r="J112" i="20"/>
  <c r="J113" i="20"/>
  <c r="J103" i="20"/>
  <c r="T113" i="20"/>
  <c r="T112" i="20"/>
  <c r="AE112" i="20"/>
  <c r="AE113" i="20"/>
  <c r="AH112" i="20"/>
  <c r="AH113" i="20"/>
  <c r="H113" i="20"/>
  <c r="H115" i="20"/>
  <c r="H112" i="20"/>
  <c r="H103" i="20"/>
  <c r="AC112" i="20"/>
  <c r="AC113" i="20"/>
  <c r="AD112" i="20"/>
  <c r="AD113" i="20"/>
  <c r="L113" i="20"/>
  <c r="L115" i="20"/>
  <c r="L112" i="20"/>
  <c r="L103" i="20"/>
  <c r="U112" i="20"/>
  <c r="U113" i="20"/>
  <c r="AF113" i="20"/>
  <c r="AF112" i="20"/>
  <c r="AG112" i="20"/>
  <c r="AG113" i="20"/>
  <c r="Y112" i="20"/>
  <c r="Y113" i="20"/>
  <c r="R112" i="20"/>
  <c r="R113" i="20"/>
  <c r="S112" i="20"/>
  <c r="S113" i="20"/>
  <c r="M115" i="20"/>
  <c r="M112" i="20"/>
  <c r="M113" i="20"/>
  <c r="N103" i="20"/>
  <c r="N98" i="20"/>
  <c r="O112" i="20"/>
  <c r="O113" i="20"/>
  <c r="O115" i="20"/>
  <c r="AI112" i="20"/>
  <c r="Q112" i="20"/>
  <c r="Q113" i="20"/>
  <c r="AB113" i="20"/>
  <c r="AB112" i="20"/>
  <c r="K112" i="20"/>
  <c r="K113" i="20"/>
  <c r="K115" i="20"/>
  <c r="K103" i="20"/>
  <c r="M103" i="20"/>
  <c r="M72" i="20"/>
  <c r="X55" i="5"/>
  <c r="X60" i="5" s="1"/>
  <c r="AA20" i="20" s="1"/>
  <c r="AA114" i="20" s="1"/>
  <c r="X33" i="14"/>
  <c r="R88" i="3"/>
  <c r="R92" i="3" s="1"/>
  <c r="Q19" i="17"/>
  <c r="V66" i="20"/>
  <c r="Z66" i="20" s="1"/>
  <c r="P55" i="5"/>
  <c r="P60" i="5" s="1"/>
  <c r="P20" i="20" s="1"/>
  <c r="P114" i="20" s="1"/>
  <c r="J78" i="6"/>
  <c r="J8" i="20" s="1"/>
  <c r="S55" i="5"/>
  <c r="S60" i="5" s="1"/>
  <c r="S20" i="20" s="1"/>
  <c r="S114" i="20" s="1"/>
  <c r="K55" i="5"/>
  <c r="K18" i="9" s="1"/>
  <c r="T55" i="5"/>
  <c r="N55" i="5"/>
  <c r="N18" i="9" s="1"/>
  <c r="I55" i="5"/>
  <c r="I18" i="9" s="1"/>
  <c r="I14" i="5"/>
  <c r="I18" i="5" s="1"/>
  <c r="H55" i="5"/>
  <c r="H18" i="9" s="1"/>
  <c r="H14" i="5"/>
  <c r="H18" i="5" s="1"/>
  <c r="G55" i="5"/>
  <c r="G18" i="9" s="1"/>
  <c r="G14" i="5"/>
  <c r="G18" i="5" s="1"/>
  <c r="Q55" i="5"/>
  <c r="Q18" i="9" s="1"/>
  <c r="Q14" i="5"/>
  <c r="Q18" i="5" s="1"/>
  <c r="N18" i="20"/>
  <c r="N15" i="9"/>
  <c r="P18" i="20"/>
  <c r="P15" i="9"/>
  <c r="S18" i="20"/>
  <c r="S15" i="9"/>
  <c r="T15" i="9"/>
  <c r="T18" i="20"/>
  <c r="O55" i="5"/>
  <c r="O18" i="9" s="1"/>
  <c r="O14" i="5"/>
  <c r="O18" i="5" s="1"/>
  <c r="K18" i="20"/>
  <c r="L15" i="9"/>
  <c r="L18" i="20"/>
  <c r="U15" i="9"/>
  <c r="U18" i="20"/>
  <c r="X18" i="20"/>
  <c r="V15" i="9"/>
  <c r="R15" i="9"/>
  <c r="R18" i="20"/>
  <c r="M15" i="9"/>
  <c r="M18" i="20"/>
  <c r="J55" i="5"/>
  <c r="J18" i="9" s="1"/>
  <c r="J14" i="5"/>
  <c r="J18" i="5" s="1"/>
  <c r="W55" i="5"/>
  <c r="W18" i="9" s="1"/>
  <c r="Y18" i="20"/>
  <c r="W15" i="9"/>
  <c r="AF55" i="5"/>
  <c r="AF14" i="5"/>
  <c r="AF18" i="5" s="1"/>
  <c r="Y55" i="5"/>
  <c r="Y18" i="9" s="1"/>
  <c r="Y14" i="5"/>
  <c r="Y18" i="5" s="1"/>
  <c r="AC18" i="20"/>
  <c r="Z15" i="9"/>
  <c r="AD55" i="5"/>
  <c r="AD14" i="5"/>
  <c r="AD18" i="5" s="1"/>
  <c r="AE18" i="20"/>
  <c r="AB15" i="9"/>
  <c r="AE55" i="5"/>
  <c r="AE18" i="9" s="1"/>
  <c r="AE14" i="5"/>
  <c r="AE18" i="5" s="1"/>
  <c r="AA55" i="5"/>
  <c r="AA18" i="9" s="1"/>
  <c r="AA14" i="5"/>
  <c r="AA18" i="5" s="1"/>
  <c r="AC55" i="5"/>
  <c r="AC18" i="9" s="1"/>
  <c r="AC14" i="5"/>
  <c r="AC18" i="5" s="1"/>
  <c r="X15" i="9"/>
  <c r="AA18" i="20"/>
  <c r="AF33" i="14"/>
  <c r="Q91" i="3"/>
  <c r="Q44" i="20"/>
  <c r="O22" i="17"/>
  <c r="O67" i="20" s="1"/>
  <c r="O45" i="20"/>
  <c r="O75" i="20"/>
  <c r="P94" i="3"/>
  <c r="P51" i="14"/>
  <c r="P55" i="14" s="1"/>
  <c r="V6" i="20"/>
  <c r="W5" i="9"/>
  <c r="Y7" i="20"/>
  <c r="W3" i="16"/>
  <c r="W65" i="16" s="1"/>
  <c r="H5" i="9"/>
  <c r="H7" i="20"/>
  <c r="I5" i="9"/>
  <c r="I7" i="20"/>
  <c r="AA5" i="9"/>
  <c r="AD7" i="20"/>
  <c r="AA3" i="16"/>
  <c r="AA65" i="16" s="1"/>
  <c r="T5" i="9"/>
  <c r="T7" i="20"/>
  <c r="T3" i="16"/>
  <c r="T65" i="16" s="1"/>
  <c r="AC5" i="9"/>
  <c r="AF7" i="20"/>
  <c r="AC3" i="16"/>
  <c r="AC65" i="16" s="1"/>
  <c r="AD5" i="9"/>
  <c r="AG7" i="20"/>
  <c r="AD3" i="16"/>
  <c r="AD65" i="16" s="1"/>
  <c r="G112" i="20"/>
  <c r="G115" i="20"/>
  <c r="G113" i="20"/>
  <c r="O5" i="9"/>
  <c r="O7" i="20"/>
  <c r="O3" i="16"/>
  <c r="O65" i="16" s="1"/>
  <c r="AF5" i="9"/>
  <c r="AI7" i="20"/>
  <c r="AF3" i="16"/>
  <c r="AF65" i="16" s="1"/>
  <c r="Z5" i="9"/>
  <c r="AC7" i="20"/>
  <c r="Z3" i="16"/>
  <c r="Z65" i="16" s="1"/>
  <c r="S5" i="9"/>
  <c r="S7" i="20"/>
  <c r="S3" i="16"/>
  <c r="S65" i="16" s="1"/>
  <c r="L5" i="9"/>
  <c r="L7" i="20"/>
  <c r="L3" i="16"/>
  <c r="L65" i="16" s="1"/>
  <c r="U5" i="9"/>
  <c r="U7" i="20"/>
  <c r="U3" i="16"/>
  <c r="U65" i="16" s="1"/>
  <c r="V5" i="9"/>
  <c r="X7" i="20"/>
  <c r="V3" i="16"/>
  <c r="V65" i="16" s="1"/>
  <c r="G5" i="9"/>
  <c r="G7" i="20"/>
  <c r="X5" i="9"/>
  <c r="AA7" i="20"/>
  <c r="X3" i="16"/>
  <c r="X65" i="16" s="1"/>
  <c r="Y5" i="9"/>
  <c r="AB7" i="20"/>
  <c r="Y3" i="16"/>
  <c r="Y65" i="16" s="1"/>
  <c r="R5" i="9"/>
  <c r="R7" i="20"/>
  <c r="R3" i="16"/>
  <c r="R65" i="16" s="1"/>
  <c r="K5" i="9"/>
  <c r="K7" i="20"/>
  <c r="K3" i="16"/>
  <c r="K65" i="16" s="1"/>
  <c r="M5" i="9"/>
  <c r="M7" i="20"/>
  <c r="M3" i="16"/>
  <c r="M65" i="16" s="1"/>
  <c r="N5" i="9"/>
  <c r="N7" i="20"/>
  <c r="N3" i="16"/>
  <c r="N65" i="16" s="1"/>
  <c r="AE5" i="9"/>
  <c r="AH7" i="20"/>
  <c r="AE3" i="16"/>
  <c r="AE65" i="16" s="1"/>
  <c r="P5" i="9"/>
  <c r="P7" i="20"/>
  <c r="P3" i="16"/>
  <c r="P65" i="16" s="1"/>
  <c r="Q5" i="9"/>
  <c r="Q7" i="20"/>
  <c r="Q3" i="16"/>
  <c r="Q65" i="16" s="1"/>
  <c r="J5" i="9"/>
  <c r="J7" i="20"/>
  <c r="AB5" i="9"/>
  <c r="AE7" i="20"/>
  <c r="AB3" i="16"/>
  <c r="AB65" i="16" s="1"/>
  <c r="F60" i="5"/>
  <c r="F20" i="20" s="1"/>
  <c r="F114" i="20" s="1"/>
  <c r="F18" i="9"/>
  <c r="K8" i="20"/>
  <c r="K7" i="9"/>
  <c r="R8" i="20"/>
  <c r="R7" i="9"/>
  <c r="L8" i="20"/>
  <c r="L7" i="9"/>
  <c r="AE8" i="20"/>
  <c r="AB7" i="9"/>
  <c r="Q8" i="20"/>
  <c r="Q7" i="9"/>
  <c r="O8" i="20"/>
  <c r="O7" i="9"/>
  <c r="AH8" i="20"/>
  <c r="AE7" i="9"/>
  <c r="AG8" i="20"/>
  <c r="AD7" i="9"/>
  <c r="X8" i="20"/>
  <c r="V7" i="9"/>
  <c r="AI8" i="20"/>
  <c r="AF7" i="9"/>
  <c r="AF8" i="20"/>
  <c r="AC7" i="9"/>
  <c r="S8" i="20"/>
  <c r="S7" i="9"/>
  <c r="AC8" i="20"/>
  <c r="Z7" i="9"/>
  <c r="T8" i="20"/>
  <c r="T7" i="9"/>
  <c r="I8" i="20"/>
  <c r="I7" i="9"/>
  <c r="G8" i="20"/>
  <c r="G7" i="9"/>
  <c r="U8" i="20"/>
  <c r="U7" i="9"/>
  <c r="AD8" i="20"/>
  <c r="AA7" i="9"/>
  <c r="P8" i="20"/>
  <c r="P7" i="9"/>
  <c r="M8" i="20"/>
  <c r="M7" i="9"/>
  <c r="H8" i="20"/>
  <c r="H7" i="9"/>
  <c r="AB8" i="20"/>
  <c r="Y7" i="9"/>
  <c r="Y8" i="20"/>
  <c r="W7" i="9"/>
  <c r="N8" i="20"/>
  <c r="N7" i="9"/>
  <c r="AA8" i="20"/>
  <c r="X7" i="9"/>
  <c r="F8" i="20"/>
  <c r="AF56" i="20"/>
  <c r="AC33" i="14"/>
  <c r="G33" i="14"/>
  <c r="G56" i="20"/>
  <c r="W33" i="14"/>
  <c r="Y56" i="20"/>
  <c r="K39" i="16"/>
  <c r="K57" i="20" s="1"/>
  <c r="K33" i="14"/>
  <c r="K56" i="20"/>
  <c r="T39" i="16"/>
  <c r="T56" i="20"/>
  <c r="T33" i="14"/>
  <c r="U56" i="20"/>
  <c r="U33" i="14"/>
  <c r="AE33" i="14"/>
  <c r="AH56" i="20"/>
  <c r="R56" i="20"/>
  <c r="R33" i="14"/>
  <c r="P39" i="16"/>
  <c r="P57" i="20" s="1"/>
  <c r="O33" i="14"/>
  <c r="O56" i="20"/>
  <c r="H56" i="20"/>
  <c r="H33" i="14"/>
  <c r="Y39" i="16"/>
  <c r="AB56" i="20"/>
  <c r="Y33" i="14"/>
  <c r="S33" i="14"/>
  <c r="S56" i="20"/>
  <c r="AC56" i="20"/>
  <c r="Z33" i="14"/>
  <c r="H15" i="20"/>
  <c r="H12" i="9"/>
  <c r="J15" i="20"/>
  <c r="J12" i="9"/>
  <c r="S15" i="20"/>
  <c r="S12" i="9"/>
  <c r="K15" i="20"/>
  <c r="K12" i="9"/>
  <c r="N56" i="20"/>
  <c r="N33" i="14"/>
  <c r="AB39" i="16"/>
  <c r="AE56" i="20"/>
  <c r="AB33" i="14"/>
  <c r="V39" i="16"/>
  <c r="X57" i="20" s="1"/>
  <c r="X56" i="20"/>
  <c r="V33" i="14"/>
  <c r="AA39" i="16"/>
  <c r="AA33" i="14"/>
  <c r="AD56" i="20"/>
  <c r="I56" i="20"/>
  <c r="I33" i="14"/>
  <c r="V14" i="20"/>
  <c r="Z14" i="20" s="1"/>
  <c r="L39" i="16"/>
  <c r="L57" i="20" s="1"/>
  <c r="L56" i="20"/>
  <c r="L33" i="14"/>
  <c r="AG56" i="20"/>
  <c r="AD33" i="14"/>
  <c r="Q39" i="16"/>
  <c r="Q57" i="20" s="1"/>
  <c r="Q56" i="20"/>
  <c r="Q33" i="14"/>
  <c r="J56" i="20"/>
  <c r="J33" i="14"/>
  <c r="I15" i="20"/>
  <c r="I12" i="9"/>
  <c r="L15" i="20"/>
  <c r="L12" i="9"/>
  <c r="G15" i="20"/>
  <c r="G12" i="9"/>
  <c r="F15" i="20"/>
  <c r="F12" i="9"/>
  <c r="N24" i="9"/>
  <c r="N30" i="20"/>
  <c r="N26" i="14"/>
  <c r="N28" i="14" s="1"/>
  <c r="N8" i="17"/>
  <c r="P43" i="4"/>
  <c r="P189" i="4" s="1"/>
  <c r="P31" i="20" s="1"/>
  <c r="P115" i="20" s="1"/>
  <c r="O187" i="4"/>
  <c r="O24" i="14" s="1"/>
  <c r="AH182" i="4"/>
  <c r="AH47" i="4" s="1"/>
  <c r="AH155" i="4"/>
  <c r="AH46" i="4" s="1"/>
  <c r="AQ164" i="4"/>
  <c r="AP137" i="4"/>
  <c r="AC39" i="16"/>
  <c r="S39" i="16"/>
  <c r="W39" i="16"/>
  <c r="J39" i="16"/>
  <c r="J57" i="20" s="1"/>
  <c r="X39" i="16"/>
  <c r="AD39" i="16"/>
  <c r="U39" i="16"/>
  <c r="U57" i="20" s="1"/>
  <c r="AE39" i="16"/>
  <c r="R39" i="16"/>
  <c r="O39" i="16"/>
  <c r="AF39" i="16"/>
  <c r="Z39" i="16"/>
  <c r="I39" i="16"/>
  <c r="I57" i="20" s="1"/>
  <c r="G11" i="16"/>
  <c r="F38" i="16"/>
  <c r="F35" i="16"/>
  <c r="H39" i="16"/>
  <c r="L60" i="5" l="1"/>
  <c r="L20" i="20" s="1"/>
  <c r="L114" i="20" s="1"/>
  <c r="L18" i="9"/>
  <c r="T12" i="9"/>
  <c r="T13" i="9" s="1"/>
  <c r="AP15" i="7"/>
  <c r="AO16" i="7"/>
  <c r="AO19" i="7"/>
  <c r="X13" i="9"/>
  <c r="R15" i="20"/>
  <c r="F96" i="20"/>
  <c r="G121" i="20"/>
  <c r="F60" i="20"/>
  <c r="F32" i="14"/>
  <c r="AE12" i="9"/>
  <c r="AE13" i="9" s="1"/>
  <c r="H60" i="20"/>
  <c r="AC12" i="9"/>
  <c r="AC13" i="9" s="1"/>
  <c r="AF47" i="16"/>
  <c r="AG59" i="6"/>
  <c r="AG3" i="5"/>
  <c r="AJ6" i="20"/>
  <c r="AI24" i="6"/>
  <c r="AI73" i="6" s="1"/>
  <c r="AI74" i="6" s="1"/>
  <c r="AL119" i="20" s="1"/>
  <c r="AI9" i="6"/>
  <c r="AI25" i="6" s="1"/>
  <c r="AI6" i="7" s="1"/>
  <c r="AI26" i="6"/>
  <c r="AH75" i="6"/>
  <c r="AH76" i="6" s="1"/>
  <c r="AK120" i="20" s="1"/>
  <c r="AE60" i="14"/>
  <c r="AH58" i="20"/>
  <c r="AE57" i="16"/>
  <c r="AH59" i="20" s="1"/>
  <c r="AI14" i="20"/>
  <c r="AI113" i="20" s="1"/>
  <c r="AF77" i="7"/>
  <c r="AH10" i="16"/>
  <c r="AH12" i="16" s="1"/>
  <c r="AH57" i="6"/>
  <c r="AH53" i="6"/>
  <c r="AG76" i="6"/>
  <c r="AJ120" i="20" s="1"/>
  <c r="AG12" i="16"/>
  <c r="AG11" i="16" s="1"/>
  <c r="AG75" i="7"/>
  <c r="AG46" i="16" s="1"/>
  <c r="AG48" i="16" s="1"/>
  <c r="AG11" i="7"/>
  <c r="AG44" i="7" s="1"/>
  <c r="AF56" i="16"/>
  <c r="Y15" i="20"/>
  <c r="H66" i="16"/>
  <c r="H61" i="20" s="1"/>
  <c r="AA15" i="20"/>
  <c r="V12" i="9"/>
  <c r="V13" i="9" s="1"/>
  <c r="V16" i="9" s="1"/>
  <c r="K60" i="5"/>
  <c r="K20" i="20" s="1"/>
  <c r="K114" i="20" s="1"/>
  <c r="G60" i="5"/>
  <c r="G20" i="20" s="1"/>
  <c r="G114" i="20" s="1"/>
  <c r="U12" i="9"/>
  <c r="U13" i="9" s="1"/>
  <c r="U48" i="20" s="1"/>
  <c r="U106" i="20" s="1"/>
  <c r="O15" i="20"/>
  <c r="Q12" i="9"/>
  <c r="Q13" i="9" s="1"/>
  <c r="Q48" i="20" s="1"/>
  <c r="Q106" i="20" s="1"/>
  <c r="Z18" i="9"/>
  <c r="X18" i="9"/>
  <c r="AC15" i="20"/>
  <c r="N12" i="9"/>
  <c r="N13" i="9" s="1"/>
  <c r="N16" i="9" s="1"/>
  <c r="N19" i="9" s="1"/>
  <c r="M33" i="14"/>
  <c r="M39" i="16"/>
  <c r="M57" i="20" s="1"/>
  <c r="M56" i="20"/>
  <c r="P15" i="20"/>
  <c r="J7" i="9"/>
  <c r="J13" i="9" s="1"/>
  <c r="AA12" i="9"/>
  <c r="AA13" i="9" s="1"/>
  <c r="Y12" i="9"/>
  <c r="Y13" i="9" s="1"/>
  <c r="AB60" i="5"/>
  <c r="AE20" i="20" s="1"/>
  <c r="AE114" i="20" s="1"/>
  <c r="U18" i="9"/>
  <c r="G60" i="20"/>
  <c r="G66" i="16"/>
  <c r="G61" i="20" s="1"/>
  <c r="G32" i="14"/>
  <c r="G13" i="9"/>
  <c r="K13" i="9"/>
  <c r="K16" i="9" s="1"/>
  <c r="T60" i="5"/>
  <c r="T20" i="20" s="1"/>
  <c r="T114" i="20" s="1"/>
  <c r="T18" i="9"/>
  <c r="O103" i="20"/>
  <c r="O98" i="20"/>
  <c r="AE15" i="20"/>
  <c r="V18" i="9"/>
  <c r="M18" i="9"/>
  <c r="R60" i="5"/>
  <c r="R20" i="20" s="1"/>
  <c r="R114" i="20" s="1"/>
  <c r="N60" i="5"/>
  <c r="N20" i="20" s="1"/>
  <c r="N114" i="20" s="1"/>
  <c r="S18" i="9"/>
  <c r="W60" i="5"/>
  <c r="Y20" i="20" s="1"/>
  <c r="Y114" i="20" s="1"/>
  <c r="P18" i="9"/>
  <c r="O60" i="5"/>
  <c r="O20" i="20" s="1"/>
  <c r="O114" i="20" s="1"/>
  <c r="AF60" i="5"/>
  <c r="AI20" i="20" s="1"/>
  <c r="AI114" i="20" s="1"/>
  <c r="AD60" i="5"/>
  <c r="AG20" i="20" s="1"/>
  <c r="AG114" i="20" s="1"/>
  <c r="F13" i="9"/>
  <c r="AA60" i="5"/>
  <c r="AD20" i="20" s="1"/>
  <c r="AD114" i="20" s="1"/>
  <c r="J60" i="5"/>
  <c r="J20" i="20" s="1"/>
  <c r="J114" i="20" s="1"/>
  <c r="Q60" i="5"/>
  <c r="Q20" i="20" s="1"/>
  <c r="Q114" i="20" s="1"/>
  <c r="X121" i="20"/>
  <c r="Y121" i="20"/>
  <c r="AI121" i="20"/>
  <c r="AH96" i="20"/>
  <c r="N121" i="20"/>
  <c r="M94" i="20"/>
  <c r="M96" i="20"/>
  <c r="S121" i="20"/>
  <c r="R96" i="20"/>
  <c r="AH121" i="20"/>
  <c r="AG96" i="20"/>
  <c r="Q121" i="20"/>
  <c r="P96" i="20"/>
  <c r="P94" i="20"/>
  <c r="L121" i="20"/>
  <c r="K96" i="20"/>
  <c r="K94" i="20"/>
  <c r="U96" i="20"/>
  <c r="AD121" i="20"/>
  <c r="AC96" i="20"/>
  <c r="P121" i="20"/>
  <c r="O96" i="20"/>
  <c r="O94" i="20"/>
  <c r="AE121" i="20"/>
  <c r="AD96" i="20"/>
  <c r="J121" i="20"/>
  <c r="I96" i="20"/>
  <c r="I94" i="20"/>
  <c r="Y96" i="20"/>
  <c r="R121" i="20"/>
  <c r="Q94" i="20"/>
  <c r="Q96" i="20"/>
  <c r="O121" i="20"/>
  <c r="N96" i="20"/>
  <c r="N94" i="20"/>
  <c r="AB121" i="20"/>
  <c r="AA96" i="20"/>
  <c r="X96" i="20"/>
  <c r="T121" i="20"/>
  <c r="S96" i="20"/>
  <c r="U121" i="20"/>
  <c r="T96" i="20"/>
  <c r="I121" i="20"/>
  <c r="H96" i="20"/>
  <c r="H94" i="20"/>
  <c r="Z6" i="20"/>
  <c r="V112" i="20"/>
  <c r="V113" i="20"/>
  <c r="AF121" i="20"/>
  <c r="AE96" i="20"/>
  <c r="K121" i="20"/>
  <c r="J96" i="20"/>
  <c r="J94" i="20"/>
  <c r="AC121" i="20"/>
  <c r="AB96" i="20"/>
  <c r="H121" i="20"/>
  <c r="G96" i="20"/>
  <c r="G94" i="20"/>
  <c r="M121" i="20"/>
  <c r="L94" i="20"/>
  <c r="L96" i="20"/>
  <c r="AI96" i="20"/>
  <c r="AG121" i="20"/>
  <c r="AF96" i="20"/>
  <c r="N72" i="20"/>
  <c r="AD18" i="9"/>
  <c r="AF18" i="9"/>
  <c r="Y60" i="5"/>
  <c r="AB20" i="20" s="1"/>
  <c r="AB114" i="20" s="1"/>
  <c r="S88" i="3"/>
  <c r="S92" i="3" s="1"/>
  <c r="R19" i="17"/>
  <c r="H15" i="9"/>
  <c r="H18" i="20"/>
  <c r="H60" i="5"/>
  <c r="H20" i="20" s="1"/>
  <c r="H114" i="20" s="1"/>
  <c r="G15" i="9"/>
  <c r="G18" i="20"/>
  <c r="I15" i="9"/>
  <c r="I18" i="20"/>
  <c r="I60" i="5"/>
  <c r="I20" i="20" s="1"/>
  <c r="I114" i="20" s="1"/>
  <c r="AC60" i="5"/>
  <c r="AF20" i="20" s="1"/>
  <c r="AF114" i="20" s="1"/>
  <c r="AE60" i="5"/>
  <c r="AH20" i="20" s="1"/>
  <c r="AH114" i="20" s="1"/>
  <c r="O15" i="9"/>
  <c r="O18" i="20"/>
  <c r="Q18" i="20"/>
  <c r="Q15" i="9"/>
  <c r="J18" i="20"/>
  <c r="J15" i="9"/>
  <c r="AD18" i="20"/>
  <c r="AA15" i="9"/>
  <c r="AD15" i="9"/>
  <c r="AG18" i="20"/>
  <c r="AF15" i="9"/>
  <c r="AI18" i="20"/>
  <c r="AC15" i="9"/>
  <c r="AF18" i="20"/>
  <c r="AE15" i="9"/>
  <c r="AH18" i="20"/>
  <c r="AB18" i="20"/>
  <c r="Y15" i="9"/>
  <c r="M32" i="14"/>
  <c r="X60" i="20"/>
  <c r="R60" i="20"/>
  <c r="R91" i="3"/>
  <c r="R44" i="20"/>
  <c r="R94" i="20" s="1"/>
  <c r="P75" i="20"/>
  <c r="P22" i="17"/>
  <c r="P67" i="20" s="1"/>
  <c r="P45" i="20"/>
  <c r="Q94" i="3"/>
  <c r="Q51" i="14"/>
  <c r="Q55" i="14" s="1"/>
  <c r="V7" i="20"/>
  <c r="AB32" i="14"/>
  <c r="AB66" i="16"/>
  <c r="AE61" i="20" s="1"/>
  <c r="AE60" i="20"/>
  <c r="AI60" i="20"/>
  <c r="AF32" i="14"/>
  <c r="AF66" i="16"/>
  <c r="AI61" i="20" s="1"/>
  <c r="AC66" i="16"/>
  <c r="AF61" i="20" s="1"/>
  <c r="AF60" i="20"/>
  <c r="AC32" i="14"/>
  <c r="AA60" i="20"/>
  <c r="X32" i="14"/>
  <c r="AD66" i="16"/>
  <c r="AG61" i="20" s="1"/>
  <c r="AG60" i="20"/>
  <c r="AD32" i="14"/>
  <c r="AH60" i="20"/>
  <c r="AE32" i="14"/>
  <c r="AE66" i="16"/>
  <c r="AH61" i="20" s="1"/>
  <c r="Y32" i="14"/>
  <c r="Y66" i="16"/>
  <c r="AB61" i="20" s="1"/>
  <c r="AB60" i="20"/>
  <c r="Z32" i="14"/>
  <c r="Z66" i="16"/>
  <c r="AC61" i="20" s="1"/>
  <c r="AC60" i="20"/>
  <c r="AD60" i="20"/>
  <c r="AA32" i="14"/>
  <c r="AA66" i="16"/>
  <c r="AD61" i="20" s="1"/>
  <c r="X3" i="15"/>
  <c r="X16" i="9"/>
  <c r="O3" i="15"/>
  <c r="O13" i="9"/>
  <c r="Q3" i="15"/>
  <c r="AB3" i="15"/>
  <c r="AB13" i="9"/>
  <c r="R3" i="15"/>
  <c r="R13" i="9"/>
  <c r="R16" i="9" s="1"/>
  <c r="R19" i="9" s="1"/>
  <c r="K3" i="15"/>
  <c r="H3" i="15"/>
  <c r="H13" i="9"/>
  <c r="M3" i="15"/>
  <c r="M13" i="9"/>
  <c r="U3" i="15"/>
  <c r="I3" i="15"/>
  <c r="I13" i="9"/>
  <c r="T3" i="15"/>
  <c r="Z3" i="15"/>
  <c r="Z13" i="9"/>
  <c r="AC48" i="20" s="1"/>
  <c r="AC106" i="20" s="1"/>
  <c r="S3" i="15"/>
  <c r="S13" i="9"/>
  <c r="S16" i="9" s="1"/>
  <c r="AF3" i="15"/>
  <c r="N3" i="15"/>
  <c r="AE3" i="15"/>
  <c r="L3" i="15"/>
  <c r="L13" i="9"/>
  <c r="L16" i="9" s="1"/>
  <c r="W3" i="15"/>
  <c r="W13" i="9"/>
  <c r="W16" i="9" s="1"/>
  <c r="W19" i="9" s="1"/>
  <c r="Y3" i="15"/>
  <c r="P3" i="15"/>
  <c r="P13" i="9"/>
  <c r="P16" i="9" s="1"/>
  <c r="AA3" i="15"/>
  <c r="G3" i="15"/>
  <c r="AC3" i="15"/>
  <c r="V3" i="15"/>
  <c r="AD3" i="15"/>
  <c r="AD13" i="9"/>
  <c r="V8" i="20"/>
  <c r="Z8" i="20" s="1"/>
  <c r="J60" i="20"/>
  <c r="J32" i="14"/>
  <c r="K60" i="20"/>
  <c r="K32" i="14"/>
  <c r="AC57" i="20"/>
  <c r="O57" i="20"/>
  <c r="AF57" i="20"/>
  <c r="AB57" i="20"/>
  <c r="I66" i="16"/>
  <c r="I61" i="20" s="1"/>
  <c r="I60" i="20"/>
  <c r="I32" i="14"/>
  <c r="R57" i="20"/>
  <c r="AG57" i="20"/>
  <c r="AD57" i="20"/>
  <c r="H57" i="20"/>
  <c r="L60" i="20"/>
  <c r="L32" i="14"/>
  <c r="N57" i="20"/>
  <c r="AH57" i="20"/>
  <c r="AA57" i="20"/>
  <c r="Y57" i="20"/>
  <c r="T57" i="20"/>
  <c r="F39" i="16"/>
  <c r="F56" i="20"/>
  <c r="F33" i="14"/>
  <c r="AI57" i="20"/>
  <c r="S57" i="20"/>
  <c r="AE57" i="20"/>
  <c r="O24" i="9"/>
  <c r="O30" i="20"/>
  <c r="O8" i="17"/>
  <c r="O26" i="14"/>
  <c r="O28" i="14" s="1"/>
  <c r="J66" i="16"/>
  <c r="Q43" i="4"/>
  <c r="Q189" i="4" s="1"/>
  <c r="Q31" i="20" s="1"/>
  <c r="Q115" i="20" s="1"/>
  <c r="P187" i="4"/>
  <c r="P24" i="14" s="1"/>
  <c r="AI182" i="4"/>
  <c r="AI47" i="4" s="1"/>
  <c r="AI155" i="4"/>
  <c r="AI46" i="4" s="1"/>
  <c r="AR164" i="4"/>
  <c r="AQ137" i="4"/>
  <c r="K66" i="16"/>
  <c r="L66" i="16"/>
  <c r="G39" i="16"/>
  <c r="L19" i="9" l="1"/>
  <c r="L22" i="9" s="1"/>
  <c r="AQ15" i="7"/>
  <c r="AP16" i="7"/>
  <c r="AP19" i="7" s="1"/>
  <c r="AG56" i="16"/>
  <c r="AI10" i="16"/>
  <c r="AI12" i="16" s="1"/>
  <c r="AI53" i="6"/>
  <c r="AI57" i="6"/>
  <c r="AG77" i="7"/>
  <c r="AJ14" i="20"/>
  <c r="AJ113" i="20" s="1"/>
  <c r="AH11" i="16"/>
  <c r="AG38" i="16"/>
  <c r="AH38" i="16"/>
  <c r="AJ9" i="6"/>
  <c r="AJ25" i="6" s="1"/>
  <c r="AJ6" i="7" s="1"/>
  <c r="AJ24" i="6"/>
  <c r="AJ73" i="6" s="1"/>
  <c r="AJ74" i="6" s="1"/>
  <c r="AM119" i="20" s="1"/>
  <c r="AJ26" i="6"/>
  <c r="AG47" i="16"/>
  <c r="AK6" i="20"/>
  <c r="AH59" i="6"/>
  <c r="AH3" i="5"/>
  <c r="AI75" i="6"/>
  <c r="AI76" i="6" s="1"/>
  <c r="AL120" i="20" s="1"/>
  <c r="AG14" i="5"/>
  <c r="AG18" i="5" s="1"/>
  <c r="AG55" i="5"/>
  <c r="AI15" i="20"/>
  <c r="AF12" i="9"/>
  <c r="AF13" i="9" s="1"/>
  <c r="AI48" i="20" s="1"/>
  <c r="AI106" i="20" s="1"/>
  <c r="AJ112" i="20"/>
  <c r="I69" i="16"/>
  <c r="I62" i="20" s="1"/>
  <c r="AI58" i="20"/>
  <c r="AF60" i="14"/>
  <c r="AF57" i="16"/>
  <c r="AI59" i="20" s="1"/>
  <c r="AH75" i="7"/>
  <c r="AH46" i="16" s="1"/>
  <c r="AH48" i="16" s="1"/>
  <c r="AH11" i="7"/>
  <c r="AH44" i="7" s="1"/>
  <c r="AG78" i="6"/>
  <c r="AJ7" i="20"/>
  <c r="AG3" i="16"/>
  <c r="AG65" i="16" s="1"/>
  <c r="AG5" i="9"/>
  <c r="H69" i="16"/>
  <c r="H62" i="20" s="1"/>
  <c r="J3" i="15"/>
  <c r="L49" i="20"/>
  <c r="L107" i="20" s="1"/>
  <c r="X19" i="9"/>
  <c r="X22" i="9" s="1"/>
  <c r="X25" i="9" s="1"/>
  <c r="X28" i="9" s="1"/>
  <c r="X4" i="15" s="1"/>
  <c r="V15" i="20"/>
  <c r="Z15" i="20" s="1"/>
  <c r="V56" i="20"/>
  <c r="Z56" i="20" s="1"/>
  <c r="T17" i="9"/>
  <c r="Y49" i="20"/>
  <c r="Y107" i="20" s="1"/>
  <c r="W22" i="9"/>
  <c r="T14" i="9"/>
  <c r="R49" i="20"/>
  <c r="R107" i="20" s="1"/>
  <c r="R22" i="9"/>
  <c r="F16" i="9"/>
  <c r="F19" i="9" s="1"/>
  <c r="N49" i="20"/>
  <c r="N107" i="20" s="1"/>
  <c r="N22" i="9"/>
  <c r="N25" i="9" s="1"/>
  <c r="N28" i="9" s="1"/>
  <c r="N4" i="15" s="1"/>
  <c r="K19" i="9"/>
  <c r="K22" i="9" s="1"/>
  <c r="K25" i="9" s="1"/>
  <c r="K28" i="9" s="1"/>
  <c r="AD16" i="9"/>
  <c r="AD19" i="9" s="1"/>
  <c r="G16" i="9"/>
  <c r="G19" i="9" s="1"/>
  <c r="P19" i="9"/>
  <c r="M16" i="9"/>
  <c r="M19" i="9" s="1"/>
  <c r="M22" i="9" s="1"/>
  <c r="M25" i="9" s="1"/>
  <c r="M50" i="20" s="1"/>
  <c r="V19" i="9"/>
  <c r="P103" i="20"/>
  <c r="P98" i="20"/>
  <c r="R32" i="14"/>
  <c r="S19" i="9"/>
  <c r="J16" i="9"/>
  <c r="J19" i="9" s="1"/>
  <c r="I16" i="9"/>
  <c r="I19" i="9" s="1"/>
  <c r="I22" i="9" s="1"/>
  <c r="F48" i="20"/>
  <c r="F106" i="20" s="1"/>
  <c r="O16" i="9"/>
  <c r="O19" i="9" s="1"/>
  <c r="V20" i="20"/>
  <c r="Z20" i="20" s="1"/>
  <c r="Z114" i="20" s="1"/>
  <c r="Z7" i="20"/>
  <c r="V96" i="20"/>
  <c r="V121" i="20"/>
  <c r="Z112" i="20"/>
  <c r="Z113" i="20"/>
  <c r="O72" i="20"/>
  <c r="AD69" i="16"/>
  <c r="AD9" i="17" s="1"/>
  <c r="T88" i="3"/>
  <c r="T92" i="3" s="1"/>
  <c r="S19" i="17"/>
  <c r="Y16" i="9"/>
  <c r="Y19" i="9" s="1"/>
  <c r="H16" i="9"/>
  <c r="H19" i="9" s="1"/>
  <c r="M66" i="16"/>
  <c r="M69" i="16" s="1"/>
  <c r="AC69" i="16"/>
  <c r="AF62" i="20" s="1"/>
  <c r="AE16" i="9"/>
  <c r="AE19" i="9" s="1"/>
  <c r="V18" i="20"/>
  <c r="Z18" i="20" s="1"/>
  <c r="AB69" i="16"/>
  <c r="AB9" i="17" s="1"/>
  <c r="V32" i="14"/>
  <c r="AC16" i="9"/>
  <c r="AC19" i="9" s="1"/>
  <c r="AA16" i="9"/>
  <c r="AA19" i="9" s="1"/>
  <c r="AE69" i="16"/>
  <c r="AE9" i="17" s="1"/>
  <c r="Y69" i="16"/>
  <c r="Y9" i="17" s="1"/>
  <c r="M60" i="20"/>
  <c r="Z69" i="16"/>
  <c r="Z9" i="17" s="1"/>
  <c r="Q32" i="14"/>
  <c r="Q60" i="20"/>
  <c r="R66" i="16"/>
  <c r="M48" i="20"/>
  <c r="M106" i="20" s="1"/>
  <c r="K48" i="20"/>
  <c r="K106" i="20" s="1"/>
  <c r="Q22" i="17"/>
  <c r="Q67" i="20" s="1"/>
  <c r="Q45" i="20"/>
  <c r="S91" i="3"/>
  <c r="S44" i="20"/>
  <c r="S94" i="20" s="1"/>
  <c r="Q75" i="20"/>
  <c r="R94" i="3"/>
  <c r="R51" i="14"/>
  <c r="R55" i="14" s="1"/>
  <c r="T32" i="14"/>
  <c r="T66" i="16"/>
  <c r="T60" i="20"/>
  <c r="AA69" i="16"/>
  <c r="AD62" i="20" s="1"/>
  <c r="AG48" i="20"/>
  <c r="AG106" i="20" s="1"/>
  <c r="S32" i="14"/>
  <c r="S66" i="16"/>
  <c r="S60" i="20"/>
  <c r="P32" i="14"/>
  <c r="Q66" i="16"/>
  <c r="P60" i="20"/>
  <c r="P66" i="16"/>
  <c r="Y48" i="20"/>
  <c r="Y106" i="20" s="1"/>
  <c r="AA48" i="20"/>
  <c r="AA106" i="20" s="1"/>
  <c r="O48" i="20"/>
  <c r="O106" i="20" s="1"/>
  <c r="N60" i="20"/>
  <c r="N32" i="14"/>
  <c r="N66" i="16"/>
  <c r="W66" i="16"/>
  <c r="Y60" i="20"/>
  <c r="W32" i="14"/>
  <c r="O60" i="20"/>
  <c r="O66" i="16"/>
  <c r="O32" i="14"/>
  <c r="X66" i="16"/>
  <c r="U32" i="14"/>
  <c r="V66" i="16"/>
  <c r="U60" i="20"/>
  <c r="U66" i="16"/>
  <c r="P48" i="20"/>
  <c r="P106" i="20" s="1"/>
  <c r="AF48" i="20"/>
  <c r="AF106" i="20" s="1"/>
  <c r="X48" i="20"/>
  <c r="X106" i="20" s="1"/>
  <c r="AD48" i="20"/>
  <c r="AD106" i="20" s="1"/>
  <c r="S48" i="20"/>
  <c r="S106" i="20" s="1"/>
  <c r="L48" i="20"/>
  <c r="L106" i="20" s="1"/>
  <c r="I48" i="20"/>
  <c r="I106" i="20" s="1"/>
  <c r="AH48" i="20"/>
  <c r="AH106" i="20" s="1"/>
  <c r="R48" i="20"/>
  <c r="R106" i="20" s="1"/>
  <c r="T16" i="9"/>
  <c r="T19" i="9" s="1"/>
  <c r="T48" i="20"/>
  <c r="T106" i="20" s="1"/>
  <c r="U16" i="9"/>
  <c r="U19" i="9" s="1"/>
  <c r="AB16" i="9"/>
  <c r="AB19" i="9" s="1"/>
  <c r="AE48" i="20"/>
  <c r="AE106" i="20" s="1"/>
  <c r="J48" i="20"/>
  <c r="J106" i="20" s="1"/>
  <c r="N48" i="20"/>
  <c r="N106" i="20" s="1"/>
  <c r="Z16" i="9"/>
  <c r="Z19" i="9" s="1"/>
  <c r="Q16" i="9"/>
  <c r="Q19" i="9" s="1"/>
  <c r="AB48" i="20"/>
  <c r="AB106" i="20" s="1"/>
  <c r="G48" i="20"/>
  <c r="G106" i="20" s="1"/>
  <c r="H48" i="20"/>
  <c r="H106" i="20" s="1"/>
  <c r="L69" i="16"/>
  <c r="L61" i="20"/>
  <c r="K69" i="16"/>
  <c r="K61" i="20"/>
  <c r="G69" i="16"/>
  <c r="G57" i="20"/>
  <c r="F69" i="16"/>
  <c r="F57" i="20"/>
  <c r="J69" i="16"/>
  <c r="J61" i="20"/>
  <c r="P24" i="9"/>
  <c r="P30" i="20"/>
  <c r="P8" i="17"/>
  <c r="P26" i="14"/>
  <c r="P28" i="14" s="1"/>
  <c r="R43" i="4"/>
  <c r="R189" i="4" s="1"/>
  <c r="R31" i="20" s="1"/>
  <c r="R115" i="20" s="1"/>
  <c r="Q187" i="4"/>
  <c r="Q24" i="14" s="1"/>
  <c r="AJ182" i="4"/>
  <c r="AJ47" i="4" s="1"/>
  <c r="AJ155" i="4"/>
  <c r="AJ46" i="4" s="1"/>
  <c r="AS164" i="4"/>
  <c r="AR137" i="4"/>
  <c r="F63" i="16"/>
  <c r="G22" i="9" l="1"/>
  <c r="G25" i="9" s="1"/>
  <c r="AR15" i="7"/>
  <c r="AQ16" i="7"/>
  <c r="AQ19" i="7" s="1"/>
  <c r="H9" i="17"/>
  <c r="AF16" i="9"/>
  <c r="AF19" i="9" s="1"/>
  <c r="AF22" i="9" s="1"/>
  <c r="I9" i="17"/>
  <c r="AF69" i="16"/>
  <c r="AF9" i="17" s="1"/>
  <c r="AJ10" i="16"/>
  <c r="AJ12" i="16" s="1"/>
  <c r="AJ53" i="6"/>
  <c r="AJ57" i="6"/>
  <c r="AJ8" i="20"/>
  <c r="AG7" i="9"/>
  <c r="AG60" i="5"/>
  <c r="AJ20" i="20" s="1"/>
  <c r="AJ114" i="20" s="1"/>
  <c r="AG18" i="9"/>
  <c r="AJ75" i="6"/>
  <c r="AJ76" i="6" s="1"/>
  <c r="AM120" i="20" s="1"/>
  <c r="AI3" i="5"/>
  <c r="AI59" i="6"/>
  <c r="AL6" i="20"/>
  <c r="AH14" i="5"/>
  <c r="AH18" i="5" s="1"/>
  <c r="AH55" i="5"/>
  <c r="AH33" i="14"/>
  <c r="AH39" i="16"/>
  <c r="AK56" i="20"/>
  <c r="AJ60" i="20"/>
  <c r="AG32" i="14"/>
  <c r="AG66" i="16"/>
  <c r="AJ61" i="20" s="1"/>
  <c r="AK14" i="20"/>
  <c r="AK113" i="20" s="1"/>
  <c r="AH77" i="7"/>
  <c r="AI75" i="7"/>
  <c r="AI46" i="16" s="1"/>
  <c r="AI48" i="16" s="1"/>
  <c r="AI11" i="7"/>
  <c r="AI44" i="7" s="1"/>
  <c r="AH78" i="6"/>
  <c r="AH5" i="9"/>
  <c r="AK7" i="20"/>
  <c r="AH3" i="16"/>
  <c r="AH65" i="16" s="1"/>
  <c r="AI11" i="16"/>
  <c r="AJ15" i="20"/>
  <c r="AG12" i="9"/>
  <c r="AJ58" i="20"/>
  <c r="AG60" i="14"/>
  <c r="AG57" i="16"/>
  <c r="AJ59" i="20" s="1"/>
  <c r="AJ18" i="20"/>
  <c r="AG15" i="9"/>
  <c r="AJ11" i="16"/>
  <c r="AI38" i="16"/>
  <c r="AK121" i="20"/>
  <c r="AJ96" i="20"/>
  <c r="AJ121" i="20"/>
  <c r="AH56" i="16"/>
  <c r="AK112" i="20"/>
  <c r="AK24" i="6"/>
  <c r="AK73" i="6" s="1"/>
  <c r="AK9" i="6"/>
  <c r="AK25" i="6" s="1"/>
  <c r="AK6" i="7" s="1"/>
  <c r="AK26" i="6"/>
  <c r="AJ56" i="20"/>
  <c r="AG33" i="14"/>
  <c r="AG39" i="16"/>
  <c r="AH47" i="16"/>
  <c r="L25" i="9"/>
  <c r="L28" i="9" s="1"/>
  <c r="L4" i="15" s="1"/>
  <c r="AA49" i="20"/>
  <c r="AA107" i="20" s="1"/>
  <c r="G49" i="20"/>
  <c r="G107" i="20" s="1"/>
  <c r="AF49" i="20"/>
  <c r="AF107" i="20" s="1"/>
  <c r="AC22" i="9"/>
  <c r="I49" i="20"/>
  <c r="I107" i="20" s="1"/>
  <c r="I25" i="9"/>
  <c r="I28" i="9" s="1"/>
  <c r="I4" i="15" s="1"/>
  <c r="X49" i="20"/>
  <c r="X107" i="20" s="1"/>
  <c r="V22" i="9"/>
  <c r="AE49" i="20"/>
  <c r="AE107" i="20" s="1"/>
  <c r="AB22" i="9"/>
  <c r="H49" i="20"/>
  <c r="H107" i="20" s="1"/>
  <c r="H22" i="9"/>
  <c r="H25" i="9" s="1"/>
  <c r="O49" i="20"/>
  <c r="O107" i="20" s="1"/>
  <c r="O22" i="9"/>
  <c r="O25" i="9" s="1"/>
  <c r="O28" i="9" s="1"/>
  <c r="O51" i="20" s="1"/>
  <c r="J49" i="20"/>
  <c r="J107" i="20" s="1"/>
  <c r="J22" i="9"/>
  <c r="J25" i="9" s="1"/>
  <c r="J28" i="9" s="1"/>
  <c r="J4" i="15" s="1"/>
  <c r="F49" i="20"/>
  <c r="F107" i="20" s="1"/>
  <c r="F22" i="9"/>
  <c r="F25" i="9" s="1"/>
  <c r="F50" i="20" s="1"/>
  <c r="T49" i="20"/>
  <c r="T107" i="20" s="1"/>
  <c r="T22" i="9"/>
  <c r="AH49" i="20"/>
  <c r="AH107" i="20" s="1"/>
  <c r="AE22" i="9"/>
  <c r="AC49" i="20"/>
  <c r="AC107" i="20" s="1"/>
  <c r="Z22" i="9"/>
  <c r="Z25" i="9" s="1"/>
  <c r="Z28" i="9" s="1"/>
  <c r="U49" i="20"/>
  <c r="U107" i="20" s="1"/>
  <c r="U22" i="9"/>
  <c r="P49" i="20"/>
  <c r="P107" i="20" s="1"/>
  <c r="P22" i="9"/>
  <c r="P25" i="9" s="1"/>
  <c r="P50" i="20" s="1"/>
  <c r="U14" i="9"/>
  <c r="Q49" i="20"/>
  <c r="Q107" i="20" s="1"/>
  <c r="Q22" i="9"/>
  <c r="AD49" i="20"/>
  <c r="AD107" i="20" s="1"/>
  <c r="AA22" i="9"/>
  <c r="AA25" i="9" s="1"/>
  <c r="AA28" i="9" s="1"/>
  <c r="AA4" i="15" s="1"/>
  <c r="AA10" i="15" s="1"/>
  <c r="AB49" i="20"/>
  <c r="AB107" i="20" s="1"/>
  <c r="Y22" i="9"/>
  <c r="Y25" i="9" s="1"/>
  <c r="Y28" i="9" s="1"/>
  <c r="Y4" i="15" s="1"/>
  <c r="AG49" i="20"/>
  <c r="AG107" i="20" s="1"/>
  <c r="AD22" i="9"/>
  <c r="S49" i="20"/>
  <c r="S107" i="20" s="1"/>
  <c r="S22" i="9"/>
  <c r="K49" i="20"/>
  <c r="K107" i="20" s="1"/>
  <c r="U17" i="9"/>
  <c r="M49" i="20"/>
  <c r="M107" i="20" s="1"/>
  <c r="Q103" i="20"/>
  <c r="Q98" i="20"/>
  <c r="V114" i="20"/>
  <c r="M61" i="20"/>
  <c r="AC9" i="17"/>
  <c r="AG62" i="20"/>
  <c r="AA121" i="20"/>
  <c r="Z96" i="20"/>
  <c r="P72" i="20"/>
  <c r="AE62" i="20"/>
  <c r="AB62" i="20"/>
  <c r="U88" i="3"/>
  <c r="U92" i="3" s="1"/>
  <c r="T19" i="17"/>
  <c r="AC62" i="20"/>
  <c r="AH62" i="20"/>
  <c r="M28" i="9"/>
  <c r="N51" i="20"/>
  <c r="K50" i="20"/>
  <c r="N50" i="20"/>
  <c r="AA9" i="17"/>
  <c r="R61" i="20"/>
  <c r="R69" i="16"/>
  <c r="T91" i="3"/>
  <c r="T44" i="20"/>
  <c r="T94" i="20" s="1"/>
  <c r="R75" i="20"/>
  <c r="R22" i="17"/>
  <c r="R67" i="20" s="1"/>
  <c r="R45" i="20"/>
  <c r="S94" i="3"/>
  <c r="S51" i="14"/>
  <c r="S55" i="14" s="1"/>
  <c r="V57" i="20"/>
  <c r="Z57" i="20" s="1"/>
  <c r="V60" i="20"/>
  <c r="Z60" i="20" s="1"/>
  <c r="AA61" i="20"/>
  <c r="X69" i="16"/>
  <c r="S61" i="20"/>
  <c r="S69" i="16"/>
  <c r="V69" i="16"/>
  <c r="X61" i="20"/>
  <c r="O61" i="20"/>
  <c r="O69" i="16"/>
  <c r="Y61" i="20"/>
  <c r="W69" i="16"/>
  <c r="T61" i="20"/>
  <c r="T69" i="16"/>
  <c r="U61" i="20"/>
  <c r="U69" i="16"/>
  <c r="Q69" i="16"/>
  <c r="Q61" i="20"/>
  <c r="V48" i="20"/>
  <c r="N61" i="20"/>
  <c r="N69" i="16"/>
  <c r="P61" i="20"/>
  <c r="P69" i="16"/>
  <c r="AA50" i="20"/>
  <c r="K4" i="15"/>
  <c r="K51" i="20"/>
  <c r="K9" i="17"/>
  <c r="K62" i="20"/>
  <c r="AA51" i="20"/>
  <c r="J9" i="17"/>
  <c r="J62" i="20"/>
  <c r="M9" i="17"/>
  <c r="M62" i="20"/>
  <c r="F9" i="17"/>
  <c r="F62" i="20"/>
  <c r="G9" i="17"/>
  <c r="G62" i="20"/>
  <c r="L9" i="17"/>
  <c r="L62" i="20"/>
  <c r="Q24" i="9"/>
  <c r="Q30" i="20"/>
  <c r="Q8" i="17"/>
  <c r="Q26" i="14"/>
  <c r="Q28" i="14" s="1"/>
  <c r="N13" i="15"/>
  <c r="N10" i="15"/>
  <c r="N16" i="15"/>
  <c r="S43" i="4"/>
  <c r="S189" i="4" s="1"/>
  <c r="S31" i="20" s="1"/>
  <c r="S115" i="20" s="1"/>
  <c r="R187" i="4"/>
  <c r="R24" i="14" s="1"/>
  <c r="AK182" i="4"/>
  <c r="AK47" i="4" s="1"/>
  <c r="AK155" i="4"/>
  <c r="AK46" i="4" s="1"/>
  <c r="AT164" i="4"/>
  <c r="AS137" i="4"/>
  <c r="G28" i="9" l="1"/>
  <c r="G50" i="20"/>
  <c r="H50" i="20"/>
  <c r="H28" i="9"/>
  <c r="H4" i="15" s="1"/>
  <c r="AS15" i="7"/>
  <c r="AR16" i="7"/>
  <c r="AR19" i="7"/>
  <c r="AG13" i="9"/>
  <c r="AI49" i="20"/>
  <c r="AI107" i="20" s="1"/>
  <c r="AI62" i="20"/>
  <c r="L51" i="20"/>
  <c r="AI47" i="16"/>
  <c r="AH66" i="16"/>
  <c r="AK61" i="20" s="1"/>
  <c r="AH32" i="14"/>
  <c r="AK60" i="20"/>
  <c r="AJ75" i="7"/>
  <c r="AJ46" i="16" s="1"/>
  <c r="AJ48" i="16" s="1"/>
  <c r="AJ56" i="16" s="1"/>
  <c r="AJ11" i="7"/>
  <c r="AJ44" i="7" s="1"/>
  <c r="AI56" i="16"/>
  <c r="L50" i="20"/>
  <c r="AJ57" i="20"/>
  <c r="AG69" i="16"/>
  <c r="AK75" i="6"/>
  <c r="AK76" i="6" s="1"/>
  <c r="AN120" i="20" s="1"/>
  <c r="AK15" i="20"/>
  <c r="AH12" i="9"/>
  <c r="AH60" i="5"/>
  <c r="AK20" i="20" s="1"/>
  <c r="AK114" i="20" s="1"/>
  <c r="AH18" i="9"/>
  <c r="AI14" i="5"/>
  <c r="AI18" i="5" s="1"/>
  <c r="AI55" i="5"/>
  <c r="AM6" i="20"/>
  <c r="AJ3" i="5"/>
  <c r="AJ59" i="6"/>
  <c r="AL24" i="6"/>
  <c r="AL73" i="6" s="1"/>
  <c r="AL74" i="6" s="1"/>
  <c r="AO119" i="20" s="1"/>
  <c r="AL9" i="6"/>
  <c r="AL25" i="6" s="1"/>
  <c r="AL6" i="7" s="1"/>
  <c r="AL26" i="6"/>
  <c r="AL14" i="20"/>
  <c r="AL113" i="20" s="1"/>
  <c r="AI77" i="7"/>
  <c r="AK57" i="20"/>
  <c r="AL112" i="20"/>
  <c r="AK10" i="16"/>
  <c r="AK12" i="16" s="1"/>
  <c r="AK53" i="6"/>
  <c r="AK57" i="6"/>
  <c r="AH60" i="14"/>
  <c r="AK58" i="20"/>
  <c r="AH57" i="16"/>
  <c r="AK59" i="20" s="1"/>
  <c r="AL56" i="20"/>
  <c r="AI39" i="16"/>
  <c r="AI33" i="14"/>
  <c r="AK96" i="20"/>
  <c r="AI78" i="6"/>
  <c r="AL7" i="20"/>
  <c r="AL121" i="20" s="1"/>
  <c r="AI3" i="16"/>
  <c r="AI65" i="16" s="1"/>
  <c r="AI5" i="9"/>
  <c r="AK74" i="6"/>
  <c r="AN119" i="20" s="1"/>
  <c r="AK8" i="20"/>
  <c r="AH7" i="9"/>
  <c r="AK18" i="20"/>
  <c r="AH15" i="9"/>
  <c r="AG3" i="15"/>
  <c r="AJ38" i="16"/>
  <c r="AC50" i="20"/>
  <c r="AB51" i="20"/>
  <c r="Q25" i="9"/>
  <c r="Q28" i="9" s="1"/>
  <c r="O4" i="15"/>
  <c r="O10" i="15" s="1"/>
  <c r="AD51" i="20"/>
  <c r="AD50" i="20"/>
  <c r="AB50" i="20"/>
  <c r="I51" i="20"/>
  <c r="O50" i="20"/>
  <c r="F28" i="9"/>
  <c r="F51" i="20" s="1"/>
  <c r="I50" i="20"/>
  <c r="J51" i="20"/>
  <c r="J50" i="20"/>
  <c r="V49" i="20"/>
  <c r="V107" i="20" s="1"/>
  <c r="M4" i="15"/>
  <c r="M10" i="15" s="1"/>
  <c r="Z48" i="20"/>
  <c r="Z106" i="20" s="1"/>
  <c r="V106" i="20"/>
  <c r="R103" i="20"/>
  <c r="R98" i="20"/>
  <c r="Q72" i="20"/>
  <c r="V88" i="3"/>
  <c r="V92" i="3" s="1"/>
  <c r="U19" i="17"/>
  <c r="M51" i="20"/>
  <c r="N20" i="15"/>
  <c r="N30" i="9" s="1"/>
  <c r="N31" i="9" s="1"/>
  <c r="R62" i="20"/>
  <c r="R9" i="17"/>
  <c r="T94" i="3"/>
  <c r="T51" i="14"/>
  <c r="T55" i="14" s="1"/>
  <c r="S75" i="20"/>
  <c r="U91" i="3"/>
  <c r="U44" i="20"/>
  <c r="S22" i="17"/>
  <c r="S67" i="20" s="1"/>
  <c r="S45" i="20"/>
  <c r="V61" i="20"/>
  <c r="Z61" i="20" s="1"/>
  <c r="W9" i="17"/>
  <c r="Y62" i="20"/>
  <c r="P62" i="20"/>
  <c r="P9" i="17"/>
  <c r="T62" i="20"/>
  <c r="T9" i="17"/>
  <c r="O62" i="20"/>
  <c r="O9" i="17"/>
  <c r="AA62" i="20"/>
  <c r="X9" i="17"/>
  <c r="U62" i="20"/>
  <c r="U9" i="17"/>
  <c r="X62" i="20"/>
  <c r="V9" i="17"/>
  <c r="N62" i="20"/>
  <c r="N9" i="17"/>
  <c r="Q9" i="17"/>
  <c r="Q62" i="20"/>
  <c r="S62" i="20"/>
  <c r="S9" i="17"/>
  <c r="P28" i="9"/>
  <c r="P51" i="20" s="1"/>
  <c r="Z4" i="15"/>
  <c r="AC51" i="20"/>
  <c r="J13" i="15"/>
  <c r="J10" i="15"/>
  <c r="J16" i="15"/>
  <c r="AA13" i="15"/>
  <c r="AA16" i="15"/>
  <c r="I10" i="15"/>
  <c r="I13" i="15"/>
  <c r="I16" i="15"/>
  <c r="X13" i="15"/>
  <c r="X10" i="15"/>
  <c r="X16" i="15"/>
  <c r="L16" i="15"/>
  <c r="L13" i="15"/>
  <c r="L10" i="15"/>
  <c r="K10" i="15"/>
  <c r="K16" i="15"/>
  <c r="K13" i="15"/>
  <c r="Y13" i="15"/>
  <c r="Y10" i="15"/>
  <c r="Y16" i="15"/>
  <c r="R24" i="9"/>
  <c r="R25" i="9" s="1"/>
  <c r="R30" i="20"/>
  <c r="R26" i="14"/>
  <c r="R28" i="14" s="1"/>
  <c r="R8" i="17"/>
  <c r="T43" i="4"/>
  <c r="T189" i="4" s="1"/>
  <c r="T31" i="20" s="1"/>
  <c r="T115" i="20" s="1"/>
  <c r="S187" i="4"/>
  <c r="S24" i="14" s="1"/>
  <c r="AL182" i="4"/>
  <c r="AL47" i="4" s="1"/>
  <c r="AL155" i="4"/>
  <c r="AL46" i="4" s="1"/>
  <c r="AU164" i="4"/>
  <c r="AT137" i="4"/>
  <c r="G51" i="20" l="1"/>
  <c r="G4" i="15"/>
  <c r="AT15" i="7"/>
  <c r="AS16" i="7"/>
  <c r="AS19" i="7"/>
  <c r="AK11" i="16"/>
  <c r="AJ47" i="16"/>
  <c r="AL57" i="20"/>
  <c r="AL15" i="20"/>
  <c r="AI12" i="9"/>
  <c r="AH13" i="9"/>
  <c r="AH3" i="15"/>
  <c r="AM24" i="6"/>
  <c r="AM73" i="6" s="1"/>
  <c r="AM9" i="6"/>
  <c r="AM25" i="6" s="1"/>
  <c r="AM6" i="7" s="1"/>
  <c r="AM26" i="6"/>
  <c r="AJ62" i="20"/>
  <c r="AG9" i="17"/>
  <c r="AI57" i="16"/>
  <c r="AL59" i="20" s="1"/>
  <c r="AI60" i="14"/>
  <c r="AL58" i="20"/>
  <c r="AI66" i="16"/>
  <c r="AL61" i="20" s="1"/>
  <c r="AL60" i="20"/>
  <c r="AI32" i="14"/>
  <c r="AK3" i="5"/>
  <c r="AK59" i="6"/>
  <c r="AN6" i="20"/>
  <c r="AH69" i="16"/>
  <c r="AL10" i="16"/>
  <c r="AL12" i="16" s="1"/>
  <c r="AL57" i="6"/>
  <c r="AL53" i="6"/>
  <c r="AJ78" i="6"/>
  <c r="AJ5" i="9"/>
  <c r="AM7" i="20"/>
  <c r="AM121" i="20" s="1"/>
  <c r="AJ3" i="16"/>
  <c r="AJ65" i="16" s="1"/>
  <c r="AL18" i="20"/>
  <c r="AI15" i="9"/>
  <c r="AM14" i="20"/>
  <c r="AM113" i="20" s="1"/>
  <c r="AJ77" i="7"/>
  <c r="AL8" i="20"/>
  <c r="AI7" i="9"/>
  <c r="AM74" i="6"/>
  <c r="AP119" i="20" s="1"/>
  <c r="AM112" i="20"/>
  <c r="AG16" i="9"/>
  <c r="AG19" i="9" s="1"/>
  <c r="AJ48" i="20"/>
  <c r="AJ106" i="20" s="1"/>
  <c r="AI60" i="5"/>
  <c r="AL20" i="20" s="1"/>
  <c r="AL114" i="20" s="1"/>
  <c r="AI18" i="9"/>
  <c r="AJ33" i="14"/>
  <c r="AJ39" i="16"/>
  <c r="AM56" i="20"/>
  <c r="AL96" i="20"/>
  <c r="AK38" i="16"/>
  <c r="AL75" i="6"/>
  <c r="AJ14" i="5"/>
  <c r="AJ18" i="5" s="1"/>
  <c r="AJ55" i="5"/>
  <c r="AJ18" i="9" s="1"/>
  <c r="AK75" i="7"/>
  <c r="AK46" i="16" s="1"/>
  <c r="AK48" i="16" s="1"/>
  <c r="AK11" i="7"/>
  <c r="AK44" i="7" s="1"/>
  <c r="AJ60" i="14"/>
  <c r="AM58" i="20"/>
  <c r="AJ57" i="16"/>
  <c r="AM59" i="20" s="1"/>
  <c r="Q50" i="20"/>
  <c r="H51" i="20"/>
  <c r="O16" i="15"/>
  <c r="O13" i="15"/>
  <c r="F4" i="15"/>
  <c r="F13" i="15" s="1"/>
  <c r="Z49" i="20"/>
  <c r="Z107" i="20" s="1"/>
  <c r="M13" i="15"/>
  <c r="M16" i="15"/>
  <c r="S103" i="20"/>
  <c r="S98" i="20"/>
  <c r="V44" i="20"/>
  <c r="V94" i="20" s="1"/>
  <c r="U94" i="20"/>
  <c r="R72" i="20"/>
  <c r="W88" i="3"/>
  <c r="W92" i="3" s="1"/>
  <c r="V19" i="17"/>
  <c r="AA20" i="15"/>
  <c r="X20" i="15"/>
  <c r="I20" i="15"/>
  <c r="L20" i="15"/>
  <c r="K20" i="15"/>
  <c r="J20" i="15"/>
  <c r="J30" i="9" s="1"/>
  <c r="J31" i="9" s="1"/>
  <c r="Y20" i="15"/>
  <c r="P4" i="15"/>
  <c r="P10" i="15" s="1"/>
  <c r="V91" i="3"/>
  <c r="X44" i="20"/>
  <c r="X94" i="20" s="1"/>
  <c r="T75" i="20"/>
  <c r="U94" i="3"/>
  <c r="U51" i="14"/>
  <c r="U55" i="14" s="1"/>
  <c r="T22" i="17"/>
  <c r="T67" i="20" s="1"/>
  <c r="T45" i="20"/>
  <c r="V62" i="20"/>
  <c r="Z62" i="20" s="1"/>
  <c r="Z16" i="15"/>
  <c r="Z13" i="15"/>
  <c r="Z10" i="15"/>
  <c r="N33" i="20"/>
  <c r="H16" i="15"/>
  <c r="H13" i="15"/>
  <c r="H10" i="15"/>
  <c r="S24" i="9"/>
  <c r="S25" i="9" s="1"/>
  <c r="S30" i="20"/>
  <c r="S8" i="17"/>
  <c r="S26" i="14"/>
  <c r="S28" i="14" s="1"/>
  <c r="N7" i="17"/>
  <c r="N10" i="17" s="1"/>
  <c r="N52" i="20"/>
  <c r="Q4" i="15"/>
  <c r="Q51" i="20"/>
  <c r="R28" i="9"/>
  <c r="R50" i="20"/>
  <c r="U43" i="4"/>
  <c r="U189" i="4" s="1"/>
  <c r="U31" i="20" s="1"/>
  <c r="T187" i="4"/>
  <c r="T24" i="14" s="1"/>
  <c r="AM182" i="4"/>
  <c r="AM47" i="4" s="1"/>
  <c r="AM155" i="4"/>
  <c r="AM46" i="4" s="1"/>
  <c r="AU137" i="4"/>
  <c r="G13" i="15" l="1"/>
  <c r="G16" i="15"/>
  <c r="G10" i="15"/>
  <c r="AU15" i="7"/>
  <c r="AT16" i="7"/>
  <c r="AT19" i="7"/>
  <c r="F10" i="15"/>
  <c r="AL11" i="16"/>
  <c r="AI69" i="16"/>
  <c r="AL62" i="20" s="1"/>
  <c r="AH9" i="17"/>
  <c r="AK62" i="20"/>
  <c r="AM57" i="6"/>
  <c r="AM53" i="6"/>
  <c r="AM10" i="16"/>
  <c r="AM12" i="16" s="1"/>
  <c r="AM18" i="20"/>
  <c r="AJ15" i="9"/>
  <c r="AJ60" i="5"/>
  <c r="AM20" i="20" s="1"/>
  <c r="AM114" i="20" s="1"/>
  <c r="AM15" i="20"/>
  <c r="AJ12" i="9"/>
  <c r="AL59" i="6"/>
  <c r="AL3" i="5"/>
  <c r="AO6" i="20"/>
  <c r="AH16" i="9"/>
  <c r="AH19" i="9" s="1"/>
  <c r="AK48" i="20"/>
  <c r="AK106" i="20" s="1"/>
  <c r="AK47" i="16"/>
  <c r="AK56" i="16"/>
  <c r="AL75" i="7"/>
  <c r="AL46" i="16" s="1"/>
  <c r="AL48" i="16" s="1"/>
  <c r="AL11" i="7"/>
  <c r="AL44" i="7" s="1"/>
  <c r="AL76" i="6"/>
  <c r="AO120" i="20" s="1"/>
  <c r="AI13" i="9"/>
  <c r="AI3" i="15"/>
  <c r="AL38" i="16"/>
  <c r="AK14" i="5"/>
  <c r="AK18" i="5" s="1"/>
  <c r="AK55" i="5"/>
  <c r="AN9" i="6"/>
  <c r="AN25" i="6" s="1"/>
  <c r="AN6" i="7" s="1"/>
  <c r="AN24" i="6"/>
  <c r="AN73" i="6" s="1"/>
  <c r="AN74" i="6" s="1"/>
  <c r="AQ119" i="20" s="1"/>
  <c r="AN26" i="6"/>
  <c r="AM8" i="20"/>
  <c r="AJ7" i="9"/>
  <c r="AK33" i="14"/>
  <c r="AN56" i="20"/>
  <c r="AK39" i="16"/>
  <c r="AM57" i="20"/>
  <c r="AM60" i="20"/>
  <c r="AJ32" i="14"/>
  <c r="AJ66" i="16"/>
  <c r="AM61" i="20" s="1"/>
  <c r="AN112" i="20"/>
  <c r="AM75" i="6"/>
  <c r="AM76" i="6" s="1"/>
  <c r="AP120" i="20" s="1"/>
  <c r="AN14" i="20"/>
  <c r="AN113" i="20" s="1"/>
  <c r="AK77" i="7"/>
  <c r="AJ49" i="20"/>
  <c r="AJ107" i="20" s="1"/>
  <c r="AG22" i="9"/>
  <c r="AM96" i="20"/>
  <c r="AK78" i="6"/>
  <c r="AK5" i="9"/>
  <c r="AN7" i="20"/>
  <c r="AN121" i="20" s="1"/>
  <c r="AK3" i="16"/>
  <c r="AK65" i="16" s="1"/>
  <c r="O20" i="15"/>
  <c r="O30" i="9" s="1"/>
  <c r="O31" i="9" s="1"/>
  <c r="F16" i="15"/>
  <c r="M20" i="15"/>
  <c r="M33" i="20" s="1"/>
  <c r="T103" i="20"/>
  <c r="T98" i="20"/>
  <c r="N108" i="20"/>
  <c r="V31" i="20"/>
  <c r="V115" i="20" s="1"/>
  <c r="U115" i="20"/>
  <c r="S72" i="20"/>
  <c r="X88" i="3"/>
  <c r="X92" i="3" s="1"/>
  <c r="W19" i="17"/>
  <c r="H20" i="15"/>
  <c r="Z20" i="15"/>
  <c r="P16" i="15"/>
  <c r="P13" i="15"/>
  <c r="V94" i="3"/>
  <c r="V51" i="14"/>
  <c r="V55" i="14" s="1"/>
  <c r="W91" i="3"/>
  <c r="Y44" i="20"/>
  <c r="U75" i="20"/>
  <c r="U98" i="20" s="1"/>
  <c r="U22" i="17"/>
  <c r="U67" i="20" s="1"/>
  <c r="V67" i="20" s="1"/>
  <c r="U45" i="20"/>
  <c r="V45" i="20" s="1"/>
  <c r="J33" i="20"/>
  <c r="J7" i="17"/>
  <c r="J10" i="17" s="1"/>
  <c r="J52" i="20"/>
  <c r="J108" i="20" s="1"/>
  <c r="AD33" i="20"/>
  <c r="AA30" i="9"/>
  <c r="AA31" i="9" s="1"/>
  <c r="X30" i="9"/>
  <c r="X31" i="9" s="1"/>
  <c r="AA33" i="20"/>
  <c r="L30" i="9"/>
  <c r="L31" i="9" s="1"/>
  <c r="L33" i="20"/>
  <c r="I33" i="20"/>
  <c r="I30" i="9"/>
  <c r="I31" i="9" s="1"/>
  <c r="Y30" i="9"/>
  <c r="Y31" i="9" s="1"/>
  <c r="AB33" i="20"/>
  <c r="K30" i="9"/>
  <c r="K31" i="9" s="1"/>
  <c r="K33" i="20"/>
  <c r="N26" i="17"/>
  <c r="N65" i="20"/>
  <c r="T24" i="9"/>
  <c r="T25" i="9" s="1"/>
  <c r="T30" i="20"/>
  <c r="T8" i="17"/>
  <c r="T26" i="14"/>
  <c r="T28" i="14" s="1"/>
  <c r="R4" i="15"/>
  <c r="R51" i="20"/>
  <c r="S28" i="9"/>
  <c r="S50" i="20"/>
  <c r="Q16" i="15"/>
  <c r="Q10" i="15"/>
  <c r="Q13" i="15"/>
  <c r="V43" i="4"/>
  <c r="V189" i="4" s="1"/>
  <c r="X31" i="20" s="1"/>
  <c r="X115" i="20" s="1"/>
  <c r="U187" i="4"/>
  <c r="U24" i="14" s="1"/>
  <c r="AN182" i="4"/>
  <c r="AN47" i="4" s="1"/>
  <c r="AN155" i="4"/>
  <c r="AN46" i="4" s="1"/>
  <c r="G20" i="15" l="1"/>
  <c r="AU16" i="7"/>
  <c r="AU19" i="7" s="1"/>
  <c r="O33" i="20"/>
  <c r="F20" i="15"/>
  <c r="F33" i="20" s="1"/>
  <c r="AI9" i="17"/>
  <c r="AJ69" i="16"/>
  <c r="AJ9" i="17" s="1"/>
  <c r="AK12" i="9"/>
  <c r="AN15" i="20"/>
  <c r="AL56" i="16"/>
  <c r="AL55" i="5"/>
  <c r="AL18" i="9" s="1"/>
  <c r="AL14" i="5"/>
  <c r="AL18" i="5" s="1"/>
  <c r="AK15" i="9"/>
  <c r="AN18" i="20"/>
  <c r="AN8" i="20"/>
  <c r="AK7" i="9"/>
  <c r="AN57" i="20"/>
  <c r="AN75" i="6"/>
  <c r="AM11" i="16"/>
  <c r="AO14" i="20"/>
  <c r="AO113" i="20" s="1"/>
  <c r="AL77" i="7"/>
  <c r="AO112" i="20"/>
  <c r="AN60" i="20"/>
  <c r="AK32" i="14"/>
  <c r="AK66" i="16"/>
  <c r="AN61" i="20" s="1"/>
  <c r="AN57" i="6"/>
  <c r="AN10" i="16"/>
  <c r="AN12" i="16" s="1"/>
  <c r="AN53" i="6"/>
  <c r="AK60" i="5"/>
  <c r="AN20" i="20" s="1"/>
  <c r="AN114" i="20" s="1"/>
  <c r="AK18" i="9"/>
  <c r="AN96" i="20"/>
  <c r="AI16" i="9"/>
  <c r="AI19" i="9" s="1"/>
  <c r="AL48" i="20"/>
  <c r="AL106" i="20" s="1"/>
  <c r="AL47" i="16"/>
  <c r="AL78" i="6"/>
  <c r="AL5" i="9"/>
  <c r="AL3" i="16"/>
  <c r="AL65" i="16" s="1"/>
  <c r="AO7" i="20"/>
  <c r="AO121" i="20" s="1"/>
  <c r="AM38" i="16"/>
  <c r="AM75" i="7"/>
  <c r="AM46" i="16" s="1"/>
  <c r="AM48" i="16" s="1"/>
  <c r="AM11" i="7"/>
  <c r="AM44" i="7" s="1"/>
  <c r="AJ3" i="15"/>
  <c r="AJ13" i="9"/>
  <c r="AO24" i="6"/>
  <c r="AO73" i="6" s="1"/>
  <c r="AO74" i="6" s="1"/>
  <c r="AR119" i="20" s="1"/>
  <c r="AO9" i="6"/>
  <c r="AO25" i="6" s="1"/>
  <c r="AO6" i="7" s="1"/>
  <c r="AO26" i="6"/>
  <c r="AO56" i="20"/>
  <c r="AL33" i="14"/>
  <c r="AL39" i="16"/>
  <c r="AK60" i="14"/>
  <c r="AK57" i="16"/>
  <c r="AN59" i="20" s="1"/>
  <c r="AN58" i="20"/>
  <c r="AH22" i="9"/>
  <c r="AK49" i="20"/>
  <c r="AK107" i="20" s="1"/>
  <c r="AM3" i="5"/>
  <c r="AP6" i="20"/>
  <c r="AM59" i="6"/>
  <c r="M30" i="9"/>
  <c r="M31" i="9" s="1"/>
  <c r="M52" i="20" s="1"/>
  <c r="N122" i="20" s="1"/>
  <c r="V75" i="20"/>
  <c r="U103" i="20"/>
  <c r="N90" i="20"/>
  <c r="Z44" i="20"/>
  <c r="Z94" i="20" s="1"/>
  <c r="Y94" i="20"/>
  <c r="T72" i="20"/>
  <c r="Y88" i="3"/>
  <c r="Y92" i="3" s="1"/>
  <c r="X19" i="17"/>
  <c r="P20" i="15"/>
  <c r="P33" i="20" s="1"/>
  <c r="Q20" i="15"/>
  <c r="V22" i="17"/>
  <c r="X67" i="20" s="1"/>
  <c r="X45" i="20"/>
  <c r="X91" i="3"/>
  <c r="AA44" i="20"/>
  <c r="AA94" i="20" s="1"/>
  <c r="W94" i="3"/>
  <c r="W51" i="14"/>
  <c r="W55" i="14" s="1"/>
  <c r="X75" i="20"/>
  <c r="Z30" i="9"/>
  <c r="Z31" i="9" s="1"/>
  <c r="AC33" i="20"/>
  <c r="J65" i="20"/>
  <c r="J26" i="17"/>
  <c r="H30" i="9"/>
  <c r="H31" i="9" s="1"/>
  <c r="H33" i="20"/>
  <c r="AD52" i="20"/>
  <c r="AA7" i="17"/>
  <c r="AA10" i="17" s="1"/>
  <c r="K52" i="20"/>
  <c r="K108" i="20" s="1"/>
  <c r="K7" i="17"/>
  <c r="K10" i="17" s="1"/>
  <c r="L52" i="20"/>
  <c r="L7" i="17"/>
  <c r="L10" i="17" s="1"/>
  <c r="Y7" i="17"/>
  <c r="Y10" i="17" s="1"/>
  <c r="AB52" i="20"/>
  <c r="I7" i="17"/>
  <c r="I10" i="17" s="1"/>
  <c r="I52" i="20"/>
  <c r="X7" i="17"/>
  <c r="X10" i="17" s="1"/>
  <c r="AA52" i="20"/>
  <c r="S4" i="15"/>
  <c r="S51" i="20"/>
  <c r="N69" i="20"/>
  <c r="U24" i="9"/>
  <c r="U25" i="9" s="1"/>
  <c r="U30" i="20"/>
  <c r="V30" i="20" s="1"/>
  <c r="U8" i="17"/>
  <c r="U26" i="14"/>
  <c r="U28" i="14" s="1"/>
  <c r="T28" i="9"/>
  <c r="T26" i="9" s="1"/>
  <c r="T50" i="20"/>
  <c r="O7" i="17"/>
  <c r="O10" i="17" s="1"/>
  <c r="O52" i="20"/>
  <c r="O108" i="20" s="1"/>
  <c r="R16" i="15"/>
  <c r="R13" i="15"/>
  <c r="R10" i="15"/>
  <c r="W43" i="4"/>
  <c r="V187" i="4"/>
  <c r="V24" i="14" s="1"/>
  <c r="AO182" i="4"/>
  <c r="AO47" i="4" s="1"/>
  <c r="AO155" i="4"/>
  <c r="AO46" i="4" s="1"/>
  <c r="G33" i="20" l="1"/>
  <c r="G30" i="9"/>
  <c r="G31" i="9" s="1"/>
  <c r="X103" i="20"/>
  <c r="X98" i="20"/>
  <c r="F30" i="9"/>
  <c r="F31" i="9" s="1"/>
  <c r="AM62" i="20"/>
  <c r="AM55" i="5"/>
  <c r="AM18" i="9" s="1"/>
  <c r="AM14" i="5"/>
  <c r="AM18" i="5" s="1"/>
  <c r="AP9" i="6"/>
  <c r="AP25" i="6" s="1"/>
  <c r="AP6" i="7" s="1"/>
  <c r="AP24" i="6"/>
  <c r="AP73" i="6" s="1"/>
  <c r="AP74" i="6" s="1"/>
  <c r="AS119" i="20" s="1"/>
  <c r="AP26" i="6"/>
  <c r="AL32" i="14"/>
  <c r="AL66" i="16"/>
  <c r="AO61" i="20" s="1"/>
  <c r="AO60" i="20"/>
  <c r="AK69" i="16"/>
  <c r="AM47" i="16"/>
  <c r="AJ16" i="9"/>
  <c r="AJ19" i="9" s="1"/>
  <c r="AM48" i="20"/>
  <c r="AM106" i="20" s="1"/>
  <c r="AL49" i="20"/>
  <c r="AL107" i="20" s="1"/>
  <c r="AI22" i="9"/>
  <c r="AL60" i="5"/>
  <c r="AO20" i="20" s="1"/>
  <c r="AO114" i="20" s="1"/>
  <c r="AO18" i="20"/>
  <c r="AL15" i="9"/>
  <c r="AP112" i="20"/>
  <c r="AP14" i="20"/>
  <c r="AP113" i="20" s="1"/>
  <c r="AM77" i="7"/>
  <c r="AO96" i="20"/>
  <c r="AN59" i="6"/>
  <c r="AN3" i="5"/>
  <c r="AQ6" i="20"/>
  <c r="AO15" i="20"/>
  <c r="AL12" i="9"/>
  <c r="AN75" i="7"/>
  <c r="AN46" i="16" s="1"/>
  <c r="AN48" i="16" s="1"/>
  <c r="AN56" i="16" s="1"/>
  <c r="AN11" i="7"/>
  <c r="AN44" i="7" s="1"/>
  <c r="AK3" i="15"/>
  <c r="AK13" i="9"/>
  <c r="AO58" i="20"/>
  <c r="AL60" i="14"/>
  <c r="AL57" i="16"/>
  <c r="AO59" i="20" s="1"/>
  <c r="AM56" i="16"/>
  <c r="AN38" i="16"/>
  <c r="AO53" i="6"/>
  <c r="AO57" i="6"/>
  <c r="AO10" i="16"/>
  <c r="AO12" i="16" s="1"/>
  <c r="AN11" i="16"/>
  <c r="AM78" i="6"/>
  <c r="AM3" i="16"/>
  <c r="AM65" i="16" s="1"/>
  <c r="AM5" i="9"/>
  <c r="AP7" i="20"/>
  <c r="AP121" i="20" s="1"/>
  <c r="AO57" i="20"/>
  <c r="AO75" i="6"/>
  <c r="AO76" i="6" s="1"/>
  <c r="AR120" i="20" s="1"/>
  <c r="AM33" i="14"/>
  <c r="AM39" i="16"/>
  <c r="AP56" i="20"/>
  <c r="AO8" i="20"/>
  <c r="AL7" i="9"/>
  <c r="AN76" i="6"/>
  <c r="AQ120" i="20" s="1"/>
  <c r="M108" i="20"/>
  <c r="M7" i="17"/>
  <c r="M10" i="17" s="1"/>
  <c r="M26" i="17" s="1"/>
  <c r="M69" i="20" s="1"/>
  <c r="M122" i="20"/>
  <c r="L108" i="20"/>
  <c r="J122" i="20"/>
  <c r="I108" i="20"/>
  <c r="AB122" i="20"/>
  <c r="O122" i="20"/>
  <c r="L122" i="20"/>
  <c r="J90" i="20"/>
  <c r="K122" i="20"/>
  <c r="V98" i="20"/>
  <c r="V103" i="20"/>
  <c r="U72" i="20"/>
  <c r="V72" i="20" s="1"/>
  <c r="Z88" i="3"/>
  <c r="Z92" i="3" s="1"/>
  <c r="Y19" i="17"/>
  <c r="R20" i="15"/>
  <c r="R30" i="9" s="1"/>
  <c r="R31" i="9" s="1"/>
  <c r="P30" i="9"/>
  <c r="P31" i="9" s="1"/>
  <c r="P7" i="17" s="1"/>
  <c r="P10" i="17" s="1"/>
  <c r="P65" i="20" s="1"/>
  <c r="Y75" i="20"/>
  <c r="Y98" i="20" s="1"/>
  <c r="W22" i="17"/>
  <c r="Y67" i="20" s="1"/>
  <c r="Z67" i="20" s="1"/>
  <c r="Y45" i="20"/>
  <c r="Z45" i="20" s="1"/>
  <c r="X94" i="3"/>
  <c r="X51" i="14"/>
  <c r="X55" i="14" s="1"/>
  <c r="Y91" i="3"/>
  <c r="AB44" i="20"/>
  <c r="AB94" i="20" s="1"/>
  <c r="AC52" i="20"/>
  <c r="AD122" i="20" s="1"/>
  <c r="Z7" i="17"/>
  <c r="Z10" i="17" s="1"/>
  <c r="J69" i="20"/>
  <c r="H52" i="20"/>
  <c r="H7" i="17"/>
  <c r="H10" i="17" s="1"/>
  <c r="AD65" i="20"/>
  <c r="AD70" i="20" s="1"/>
  <c r="I65" i="20"/>
  <c r="I26" i="17"/>
  <c r="L26" i="17"/>
  <c r="L65" i="20"/>
  <c r="K26" i="17"/>
  <c r="K65" i="20"/>
  <c r="AA65" i="20"/>
  <c r="AA70" i="20" s="1"/>
  <c r="AB65" i="20"/>
  <c r="AB70" i="20" s="1"/>
  <c r="V24" i="9"/>
  <c r="V25" i="9" s="1"/>
  <c r="X30" i="20"/>
  <c r="V26" i="14"/>
  <c r="V28" i="14" s="1"/>
  <c r="V8" i="17"/>
  <c r="U28" i="9"/>
  <c r="U50" i="20"/>
  <c r="V50" i="20" s="1"/>
  <c r="O26" i="17"/>
  <c r="O65" i="20"/>
  <c r="Q30" i="9"/>
  <c r="Q31" i="9" s="1"/>
  <c r="Q33" i="20"/>
  <c r="T4" i="15"/>
  <c r="T51" i="20"/>
  <c r="S10" i="15"/>
  <c r="S16" i="15"/>
  <c r="S13" i="15"/>
  <c r="W187" i="4"/>
  <c r="AA189" i="4"/>
  <c r="AD31" i="20" s="1"/>
  <c r="AD115" i="20" s="1"/>
  <c r="Z189" i="4"/>
  <c r="AC31" i="20" s="1"/>
  <c r="AC115" i="20" s="1"/>
  <c r="W189" i="4"/>
  <c r="Y31" i="20" s="1"/>
  <c r="Y189" i="4"/>
  <c r="AB31" i="20" s="1"/>
  <c r="AB115" i="20" s="1"/>
  <c r="X189" i="4"/>
  <c r="AA31" i="20" s="1"/>
  <c r="AA115" i="20" s="1"/>
  <c r="AP182" i="4"/>
  <c r="AP47" i="4" s="1"/>
  <c r="AP155" i="4"/>
  <c r="AP46" i="4" s="1"/>
  <c r="G7" i="17" l="1"/>
  <c r="G10" i="17" s="1"/>
  <c r="G52" i="20"/>
  <c r="G108" i="20" s="1"/>
  <c r="M59" i="14"/>
  <c r="M62" i="14" s="1"/>
  <c r="M64" i="14" s="1"/>
  <c r="M77" i="20" s="1"/>
  <c r="F52" i="20"/>
  <c r="G53" i="20" s="1"/>
  <c r="F7" i="17"/>
  <c r="F10" i="17" s="1"/>
  <c r="F26" i="17" s="1"/>
  <c r="K59" i="14"/>
  <c r="K62" i="14" s="1"/>
  <c r="K64" i="14" s="1"/>
  <c r="K77" i="20" s="1"/>
  <c r="J59" i="14"/>
  <c r="J62" i="14" s="1"/>
  <c r="J64" i="14" s="1"/>
  <c r="J77" i="20" s="1"/>
  <c r="O59" i="14"/>
  <c r="O62" i="14" s="1"/>
  <c r="O64" i="14" s="1"/>
  <c r="O77" i="20" s="1"/>
  <c r="L59" i="14"/>
  <c r="L62" i="14" s="1"/>
  <c r="L76" i="20" s="1"/>
  <c r="L89" i="20" s="1"/>
  <c r="N59" i="14"/>
  <c r="N62" i="14" s="1"/>
  <c r="N76" i="20" s="1"/>
  <c r="N89" i="20" s="1"/>
  <c r="F59" i="14"/>
  <c r="F62" i="14" s="1"/>
  <c r="F76" i="20" s="1"/>
  <c r="I59" i="14"/>
  <c r="I62" i="14" s="1"/>
  <c r="I76" i="20" s="1"/>
  <c r="I89" i="20" s="1"/>
  <c r="G59" i="14"/>
  <c r="G62" i="14" s="1"/>
  <c r="G76" i="20" s="1"/>
  <c r="H59" i="14"/>
  <c r="H62" i="14" s="1"/>
  <c r="H64" i="14" s="1"/>
  <c r="H77" i="20" s="1"/>
  <c r="H99" i="20" s="1"/>
  <c r="AO38" i="16"/>
  <c r="AQ14" i="20"/>
  <c r="AQ113" i="20" s="1"/>
  <c r="AN77" i="7"/>
  <c r="AP57" i="20"/>
  <c r="AP60" i="20"/>
  <c r="AM32" i="14"/>
  <c r="AM66" i="16"/>
  <c r="AP61" i="20" s="1"/>
  <c r="AN47" i="16"/>
  <c r="AN14" i="5"/>
  <c r="AN18" i="5" s="1"/>
  <c r="AN55" i="5"/>
  <c r="AN18" i="9" s="1"/>
  <c r="AP15" i="20"/>
  <c r="AM12" i="9"/>
  <c r="AP75" i="6"/>
  <c r="AL3" i="15"/>
  <c r="AL13" i="9"/>
  <c r="AP8" i="20"/>
  <c r="AM7" i="9"/>
  <c r="AR6" i="20"/>
  <c r="AO3" i="5"/>
  <c r="AO59" i="6"/>
  <c r="AP58" i="20"/>
  <c r="AM60" i="14"/>
  <c r="AM57" i="16"/>
  <c r="AP59" i="20" s="1"/>
  <c r="AK16" i="9"/>
  <c r="AK19" i="9" s="1"/>
  <c r="AN48" i="20"/>
  <c r="AN106" i="20" s="1"/>
  <c r="AN78" i="6"/>
  <c r="AN5" i="9"/>
  <c r="AN3" i="16"/>
  <c r="AN65" i="16" s="1"/>
  <c r="AQ7" i="20"/>
  <c r="AQ121" i="20" s="1"/>
  <c r="AN62" i="20"/>
  <c r="AK9" i="17"/>
  <c r="AP10" i="16"/>
  <c r="AP12" i="16" s="1"/>
  <c r="AP53" i="6"/>
  <c r="AP57" i="6"/>
  <c r="AM15" i="9"/>
  <c r="AP18" i="20"/>
  <c r="AM60" i="5"/>
  <c r="AP20" i="20" s="1"/>
  <c r="AP114" i="20" s="1"/>
  <c r="AO75" i="7"/>
  <c r="AO46" i="16" s="1"/>
  <c r="AO48" i="16" s="1"/>
  <c r="AO11" i="7"/>
  <c r="AO44" i="7" s="1"/>
  <c r="AN33" i="14"/>
  <c r="AQ56" i="20"/>
  <c r="AN39" i="16"/>
  <c r="AQ112" i="20"/>
  <c r="AM49" i="20"/>
  <c r="AM107" i="20" s="1"/>
  <c r="AJ22" i="9"/>
  <c r="AQ24" i="6"/>
  <c r="AQ73" i="6" s="1"/>
  <c r="AQ9" i="6"/>
  <c r="AQ25" i="6" s="1"/>
  <c r="AQ6" i="7" s="1"/>
  <c r="AQ26" i="6"/>
  <c r="AL69" i="16"/>
  <c r="AQ58" i="20"/>
  <c r="AN60" i="14"/>
  <c r="AN57" i="16"/>
  <c r="AQ59" i="20" s="1"/>
  <c r="AP76" i="6"/>
  <c r="AS120" i="20" s="1"/>
  <c r="AP96" i="20"/>
  <c r="AO11" i="16"/>
  <c r="M65" i="20"/>
  <c r="I122" i="20"/>
  <c r="H108" i="20"/>
  <c r="AA24" i="14"/>
  <c r="AA26" i="14" s="1"/>
  <c r="AA28" i="14" s="1"/>
  <c r="AD72" i="20" s="1"/>
  <c r="Y24" i="14"/>
  <c r="Y26" i="14" s="1"/>
  <c r="Y28" i="14" s="1"/>
  <c r="AB72" i="20" s="1"/>
  <c r="X24" i="14"/>
  <c r="X26" i="14" s="1"/>
  <c r="X28" i="14" s="1"/>
  <c r="AA72" i="20" s="1"/>
  <c r="W24" i="14"/>
  <c r="W26" i="14" s="1"/>
  <c r="W28" i="14" s="1"/>
  <c r="Z24" i="14"/>
  <c r="Z26" i="14" s="1"/>
  <c r="Z28" i="14" s="1"/>
  <c r="AC72" i="20" s="1"/>
  <c r="P59" i="14"/>
  <c r="P62" i="14" s="1"/>
  <c r="M76" i="20"/>
  <c r="Q59" i="14"/>
  <c r="Q62" i="14" s="1"/>
  <c r="R59" i="14"/>
  <c r="R62" i="14" s="1"/>
  <c r="AB90" i="20"/>
  <c r="I90" i="20"/>
  <c r="Z75" i="20"/>
  <c r="Y103" i="20"/>
  <c r="AA90" i="20"/>
  <c r="L90" i="20"/>
  <c r="M90" i="20"/>
  <c r="O90" i="20"/>
  <c r="P90" i="20"/>
  <c r="Z31" i="20"/>
  <c r="Z115" i="20" s="1"/>
  <c r="Y115" i="20"/>
  <c r="G90" i="20"/>
  <c r="K90" i="20"/>
  <c r="AC122" i="20"/>
  <c r="X72" i="20"/>
  <c r="AA88" i="3"/>
  <c r="AA92" i="3" s="1"/>
  <c r="Z19" i="17"/>
  <c r="S20" i="15"/>
  <c r="S33" i="20" s="1"/>
  <c r="P26" i="17"/>
  <c r="P69" i="20" s="1"/>
  <c r="P52" i="20"/>
  <c r="P108" i="20" s="1"/>
  <c r="AA75" i="20"/>
  <c r="AA103" i="20" s="1"/>
  <c r="X22" i="17"/>
  <c r="AA45" i="20"/>
  <c r="Z91" i="3"/>
  <c r="AC44" i="20"/>
  <c r="AC94" i="20" s="1"/>
  <c r="Y94" i="3"/>
  <c r="Y51" i="14"/>
  <c r="Y55" i="14" s="1"/>
  <c r="AC65" i="20"/>
  <c r="AC70" i="20" s="1"/>
  <c r="R33" i="20"/>
  <c r="H65" i="20"/>
  <c r="H26" i="17"/>
  <c r="L69" i="20"/>
  <c r="I69" i="20"/>
  <c r="K69" i="20"/>
  <c r="W24" i="9"/>
  <c r="W25" i="9" s="1"/>
  <c r="Y30" i="20"/>
  <c r="Z30" i="20" s="1"/>
  <c r="W8" i="17"/>
  <c r="T16" i="15"/>
  <c r="T13" i="15"/>
  <c r="T10" i="15"/>
  <c r="Q7" i="17"/>
  <c r="Q10" i="17" s="1"/>
  <c r="Q52" i="20"/>
  <c r="Q108" i="20" s="1"/>
  <c r="O69" i="20"/>
  <c r="U4" i="15"/>
  <c r="U51" i="20"/>
  <c r="V51" i="20" s="1"/>
  <c r="V28" i="9"/>
  <c r="X50" i="20"/>
  <c r="R7" i="17"/>
  <c r="R10" i="17" s="1"/>
  <c r="R52" i="20"/>
  <c r="AQ182" i="4"/>
  <c r="AQ47" i="4" s="1"/>
  <c r="AQ155" i="4"/>
  <c r="AQ46" i="4" s="1"/>
  <c r="H122" i="20" l="1"/>
  <c r="G65" i="20"/>
  <c r="G89" i="20" s="1"/>
  <c r="G26" i="17"/>
  <c r="G69" i="20" s="1"/>
  <c r="F65" i="20"/>
  <c r="F89" i="20" s="1"/>
  <c r="K76" i="20"/>
  <c r="K89" i="20" s="1"/>
  <c r="J76" i="20"/>
  <c r="J89" i="20" s="1"/>
  <c r="O53" i="20"/>
  <c r="M53" i="20"/>
  <c r="F53" i="20"/>
  <c r="M89" i="20"/>
  <c r="I64" i="14"/>
  <c r="I77" i="20" s="1"/>
  <c r="I99" i="20" s="1"/>
  <c r="O76" i="20"/>
  <c r="O89" i="20" s="1"/>
  <c r="L64" i="14"/>
  <c r="L77" i="20" s="1"/>
  <c r="L99" i="20" s="1"/>
  <c r="G64" i="14"/>
  <c r="G77" i="20" s="1"/>
  <c r="G91" i="20" s="1"/>
  <c r="H53" i="20"/>
  <c r="K53" i="20"/>
  <c r="N64" i="14"/>
  <c r="N77" i="20" s="1"/>
  <c r="N99" i="20" s="1"/>
  <c r="L53" i="20"/>
  <c r="I53" i="20"/>
  <c r="F108" i="20"/>
  <c r="F64" i="14"/>
  <c r="F77" i="20" s="1"/>
  <c r="F99" i="20" s="1"/>
  <c r="N53" i="20"/>
  <c r="J53" i="20"/>
  <c r="G122" i="20"/>
  <c r="H76" i="20"/>
  <c r="H89" i="20" s="1"/>
  <c r="AN66" i="16"/>
  <c r="AQ61" i="20" s="1"/>
  <c r="AQ60" i="20"/>
  <c r="AN32" i="14"/>
  <c r="AN15" i="9"/>
  <c r="AQ18" i="20"/>
  <c r="AN60" i="5"/>
  <c r="AQ20" i="20" s="1"/>
  <c r="AQ114" i="20" s="1"/>
  <c r="AQ75" i="6"/>
  <c r="AQ76" i="6" s="1"/>
  <c r="AT120" i="20" s="1"/>
  <c r="AS6" i="20"/>
  <c r="AP3" i="5"/>
  <c r="AP59" i="6"/>
  <c r="AQ96" i="20"/>
  <c r="AM13" i="9"/>
  <c r="AM3" i="15"/>
  <c r="AQ15" i="20"/>
  <c r="AN12" i="9"/>
  <c r="AP38" i="16"/>
  <c r="AN49" i="20"/>
  <c r="AN107" i="20" s="1"/>
  <c r="AK22" i="9"/>
  <c r="AO78" i="6"/>
  <c r="AR7" i="20"/>
  <c r="AO5" i="9"/>
  <c r="AO3" i="16"/>
  <c r="AO65" i="16" s="1"/>
  <c r="AP75" i="7"/>
  <c r="AP46" i="16" s="1"/>
  <c r="AP48" i="16" s="1"/>
  <c r="AP11" i="7"/>
  <c r="AP44" i="7" s="1"/>
  <c r="AQ74" i="6"/>
  <c r="AT119" i="20" s="1"/>
  <c r="AL9" i="17"/>
  <c r="AO62" i="20"/>
  <c r="AR9" i="6"/>
  <c r="AR25" i="6" s="1"/>
  <c r="AR6" i="7" s="1"/>
  <c r="AR24" i="6"/>
  <c r="AR73" i="6" s="1"/>
  <c r="AR26" i="6"/>
  <c r="AO77" i="7"/>
  <c r="AR14" i="20"/>
  <c r="AR113" i="20" s="1"/>
  <c r="AO55" i="5"/>
  <c r="AO18" i="9" s="1"/>
  <c r="AO14" i="5"/>
  <c r="AO18" i="5" s="1"/>
  <c r="AO48" i="20"/>
  <c r="AO106" i="20" s="1"/>
  <c r="AL16" i="9"/>
  <c r="AL19" i="9" s="1"/>
  <c r="AM69" i="16"/>
  <c r="AO39" i="16"/>
  <c r="AO33" i="14"/>
  <c r="AR56" i="20"/>
  <c r="AQ57" i="6"/>
  <c r="AQ10" i="16"/>
  <c r="AQ12" i="16" s="1"/>
  <c r="AQ53" i="6"/>
  <c r="AQ57" i="20"/>
  <c r="AO47" i="16"/>
  <c r="AO56" i="16"/>
  <c r="AQ8" i="20"/>
  <c r="AN7" i="9"/>
  <c r="AR112" i="20"/>
  <c r="AP11" i="16"/>
  <c r="K91" i="20"/>
  <c r="K99" i="20"/>
  <c r="M91" i="20"/>
  <c r="M99" i="20"/>
  <c r="O91" i="20"/>
  <c r="O99" i="20"/>
  <c r="J91" i="20"/>
  <c r="J99" i="20"/>
  <c r="P76" i="20"/>
  <c r="P89" i="20" s="1"/>
  <c r="P64" i="14"/>
  <c r="P77" i="20" s="1"/>
  <c r="Q76" i="20"/>
  <c r="Q64" i="14"/>
  <c r="Q77" i="20" s="1"/>
  <c r="Q99" i="20" s="1"/>
  <c r="R76" i="20"/>
  <c r="R64" i="14"/>
  <c r="R77" i="20" s="1"/>
  <c r="R99" i="20" s="1"/>
  <c r="R122" i="20"/>
  <c r="AC90" i="20"/>
  <c r="Z98" i="20"/>
  <c r="Z103" i="20"/>
  <c r="R108" i="20"/>
  <c r="Q122" i="20"/>
  <c r="P122" i="20"/>
  <c r="H91" i="20"/>
  <c r="H90" i="20"/>
  <c r="Y72" i="20"/>
  <c r="Z72" i="20" s="1"/>
  <c r="AB88" i="3"/>
  <c r="AB92" i="3" s="1"/>
  <c r="AA19" i="17"/>
  <c r="F90" i="20"/>
  <c r="F27" i="17"/>
  <c r="F34" i="14" s="1"/>
  <c r="F36" i="14" s="1"/>
  <c r="F69" i="20"/>
  <c r="T20" i="15"/>
  <c r="T33" i="20" s="1"/>
  <c r="P53" i="20"/>
  <c r="AA91" i="3"/>
  <c r="AD44" i="20"/>
  <c r="AD94" i="20" s="1"/>
  <c r="AB75" i="20"/>
  <c r="AB103" i="20" s="1"/>
  <c r="Y22" i="17"/>
  <c r="AB45" i="20"/>
  <c r="AA67" i="20"/>
  <c r="X26" i="17"/>
  <c r="Z94" i="3"/>
  <c r="Z51" i="14"/>
  <c r="Z55" i="14" s="1"/>
  <c r="S30" i="9"/>
  <c r="S31" i="9" s="1"/>
  <c r="H69" i="20"/>
  <c r="Q53" i="20"/>
  <c r="R53" i="20"/>
  <c r="U16" i="15"/>
  <c r="U13" i="15"/>
  <c r="U10" i="15"/>
  <c r="Q26" i="17"/>
  <c r="Q65" i="20"/>
  <c r="R26" i="17"/>
  <c r="R65" i="20"/>
  <c r="W28" i="9"/>
  <c r="Y50" i="20"/>
  <c r="Z50" i="20" s="1"/>
  <c r="V4" i="15"/>
  <c r="X51" i="20"/>
  <c r="AR182" i="4"/>
  <c r="AR47" i="4" s="1"/>
  <c r="AR155" i="4"/>
  <c r="AR46" i="4" s="1"/>
  <c r="G99" i="20" l="1"/>
  <c r="I91" i="20"/>
  <c r="F91" i="20"/>
  <c r="L91" i="20"/>
  <c r="N91" i="20"/>
  <c r="AN69" i="16"/>
  <c r="AN9" i="17" s="1"/>
  <c r="AN3" i="15"/>
  <c r="AN13" i="9"/>
  <c r="AQ38" i="16"/>
  <c r="AR57" i="20"/>
  <c r="AP56" i="16"/>
  <c r="AQ11" i="16"/>
  <c r="AP78" i="6"/>
  <c r="AP5" i="9"/>
  <c r="AS7" i="20"/>
  <c r="AS121" i="20" s="1"/>
  <c r="AP3" i="16"/>
  <c r="AP65" i="16" s="1"/>
  <c r="AP48" i="20"/>
  <c r="AP106" i="20" s="1"/>
  <c r="AM16" i="9"/>
  <c r="AM19" i="9" s="1"/>
  <c r="AP14" i="5"/>
  <c r="AP18" i="5" s="1"/>
  <c r="AP55" i="5"/>
  <c r="AP18" i="9" s="1"/>
  <c r="AP47" i="16"/>
  <c r="AL22" i="9"/>
  <c r="AO49" i="20"/>
  <c r="AO107" i="20" s="1"/>
  <c r="AS24" i="6"/>
  <c r="AS73" i="6" s="1"/>
  <c r="AS9" i="6"/>
  <c r="AS25" i="6" s="1"/>
  <c r="AS6" i="7" s="1"/>
  <c r="AS26" i="6"/>
  <c r="AS112" i="20"/>
  <c r="AR18" i="20"/>
  <c r="AO15" i="9"/>
  <c r="AO60" i="5"/>
  <c r="AR20" i="20" s="1"/>
  <c r="AR114" i="20" s="1"/>
  <c r="AR10" i="16"/>
  <c r="AR12" i="16" s="1"/>
  <c r="AR57" i="6"/>
  <c r="AR53" i="6"/>
  <c r="AR8" i="20"/>
  <c r="AO7" i="9"/>
  <c r="AQ75" i="7"/>
  <c r="AQ46" i="16" s="1"/>
  <c r="AQ48" i="16" s="1"/>
  <c r="AQ11" i="7"/>
  <c r="AQ44" i="7" s="1"/>
  <c r="AQ62" i="20"/>
  <c r="AM9" i="17"/>
  <c r="AP62" i="20"/>
  <c r="AO66" i="16"/>
  <c r="AR61" i="20" s="1"/>
  <c r="AO32" i="14"/>
  <c r="AR60" i="20"/>
  <c r="AO60" i="14"/>
  <c r="AO57" i="16"/>
  <c r="AR59" i="20" s="1"/>
  <c r="AR58" i="20"/>
  <c r="AT6" i="20"/>
  <c r="AQ59" i="6"/>
  <c r="AQ3" i="5"/>
  <c r="AO12" i="9"/>
  <c r="AR15" i="20"/>
  <c r="AR75" i="6"/>
  <c r="AR76" i="6" s="1"/>
  <c r="AU120" i="20" s="1"/>
  <c r="AR11" i="7"/>
  <c r="AS14" i="20"/>
  <c r="AS113" i="20" s="1"/>
  <c r="AP77" i="7"/>
  <c r="AR96" i="20"/>
  <c r="AS56" i="20"/>
  <c r="AP39" i="16"/>
  <c r="AP33" i="14"/>
  <c r="AR121" i="20"/>
  <c r="AR74" i="6"/>
  <c r="AU119" i="20" s="1"/>
  <c r="P91" i="20"/>
  <c r="P99" i="20"/>
  <c r="S52" i="20"/>
  <c r="S59" i="14"/>
  <c r="S62" i="14" s="1"/>
  <c r="R89" i="20"/>
  <c r="R91" i="20"/>
  <c r="R90" i="20"/>
  <c r="Q89" i="20"/>
  <c r="Q91" i="20"/>
  <c r="Q90" i="20"/>
  <c r="AC88" i="3"/>
  <c r="AC92" i="3" s="1"/>
  <c r="AB19" i="17"/>
  <c r="F68" i="20"/>
  <c r="G25" i="17"/>
  <c r="G27" i="17" s="1"/>
  <c r="F73" i="20"/>
  <c r="F38" i="14"/>
  <c r="U20" i="15"/>
  <c r="U33" i="20" s="1"/>
  <c r="V33" i="20" s="1"/>
  <c r="AB91" i="3"/>
  <c r="AE44" i="20"/>
  <c r="AE94" i="20" s="1"/>
  <c r="AA69" i="20"/>
  <c r="AC75" i="20"/>
  <c r="AC103" i="20" s="1"/>
  <c r="Z22" i="17"/>
  <c r="AC45" i="20"/>
  <c r="AB67" i="20"/>
  <c r="Y26" i="17"/>
  <c r="AA94" i="3"/>
  <c r="AA51" i="14"/>
  <c r="AA55" i="14" s="1"/>
  <c r="S7" i="17"/>
  <c r="S10" i="17" s="1"/>
  <c r="S65" i="20" s="1"/>
  <c r="T30" i="9"/>
  <c r="T31" i="9" s="1"/>
  <c r="T7" i="17" s="1"/>
  <c r="T10" i="17" s="1"/>
  <c r="W4" i="15"/>
  <c r="Y51" i="20"/>
  <c r="Z51" i="20" s="1"/>
  <c r="Q69" i="20"/>
  <c r="R69" i="20"/>
  <c r="V10" i="15"/>
  <c r="V16" i="15"/>
  <c r="V13" i="15"/>
  <c r="AS182" i="4"/>
  <c r="AS47" i="4" s="1"/>
  <c r="AS155" i="4"/>
  <c r="AS46" i="4" s="1"/>
  <c r="AR11" i="16" l="1"/>
  <c r="AS57" i="20"/>
  <c r="AT112" i="20"/>
  <c r="AP49" i="20"/>
  <c r="AP107" i="20" s="1"/>
  <c r="AM22" i="9"/>
  <c r="AQ47" i="16"/>
  <c r="AO3" i="15"/>
  <c r="AO13" i="9"/>
  <c r="AS58" i="20"/>
  <c r="AP60" i="14"/>
  <c r="AP57" i="16"/>
  <c r="AS59" i="20" s="1"/>
  <c r="AQ39" i="16"/>
  <c r="AQ33" i="14"/>
  <c r="AT56" i="20"/>
  <c r="AR75" i="7"/>
  <c r="AR46" i="16" s="1"/>
  <c r="AR48" i="16" s="1"/>
  <c r="AR56" i="16" s="1"/>
  <c r="AR44" i="7"/>
  <c r="AQ55" i="5"/>
  <c r="AQ18" i="9" s="1"/>
  <c r="AQ14" i="5"/>
  <c r="AQ18" i="5" s="1"/>
  <c r="AT24" i="6"/>
  <c r="AT73" i="6" s="1"/>
  <c r="AT9" i="6"/>
  <c r="AT25" i="6" s="1"/>
  <c r="AT6" i="7" s="1"/>
  <c r="AT26" i="6"/>
  <c r="AS74" i="6"/>
  <c r="AV119" i="20" s="1"/>
  <c r="AS8" i="20"/>
  <c r="AP7" i="9"/>
  <c r="AO69" i="16"/>
  <c r="AN16" i="9"/>
  <c r="AN19" i="9" s="1"/>
  <c r="AQ48" i="20"/>
  <c r="AQ106" i="20" s="1"/>
  <c r="AS15" i="20"/>
  <c r="AP12" i="9"/>
  <c r="AQ56" i="16"/>
  <c r="AS75" i="6"/>
  <c r="AS96" i="20"/>
  <c r="AR38" i="16"/>
  <c r="AQ78" i="6"/>
  <c r="AT7" i="20"/>
  <c r="AQ5" i="9"/>
  <c r="AQ3" i="16"/>
  <c r="AQ65" i="16" s="1"/>
  <c r="AT14" i="20"/>
  <c r="AT113" i="20" s="1"/>
  <c r="AQ77" i="7"/>
  <c r="AR59" i="6"/>
  <c r="AU6" i="20"/>
  <c r="AR3" i="5"/>
  <c r="AS10" i="16"/>
  <c r="AS12" i="16" s="1"/>
  <c r="AS57" i="6"/>
  <c r="AS53" i="6"/>
  <c r="AS18" i="20"/>
  <c r="AP15" i="9"/>
  <c r="AP60" i="5"/>
  <c r="AS20" i="20" s="1"/>
  <c r="AS114" i="20" s="1"/>
  <c r="AS60" i="20"/>
  <c r="AP66" i="16"/>
  <c r="AS61" i="20" s="1"/>
  <c r="AP32" i="14"/>
  <c r="S122" i="20"/>
  <c r="S108" i="20"/>
  <c r="S53" i="20"/>
  <c r="T59" i="14"/>
  <c r="T62" i="14" s="1"/>
  <c r="T76" i="20" s="1"/>
  <c r="S76" i="20"/>
  <c r="S89" i="20" s="1"/>
  <c r="S64" i="14"/>
  <c r="S77" i="20" s="1"/>
  <c r="S90" i="20"/>
  <c r="G68" i="20"/>
  <c r="G34" i="14"/>
  <c r="G36" i="14" s="1"/>
  <c r="F74" i="20"/>
  <c r="F102" i="20" s="1"/>
  <c r="AD88" i="3"/>
  <c r="AD92" i="3" s="1"/>
  <c r="AC19" i="17"/>
  <c r="H25" i="17"/>
  <c r="H27" i="17" s="1"/>
  <c r="F85" i="20"/>
  <c r="V20" i="15"/>
  <c r="X33" i="20" s="1"/>
  <c r="U30" i="9"/>
  <c r="U31" i="9" s="1"/>
  <c r="S26" i="17"/>
  <c r="S69" i="20" s="1"/>
  <c r="AD75" i="20"/>
  <c r="AD103" i="20" s="1"/>
  <c r="AB94" i="3"/>
  <c r="AB51" i="14"/>
  <c r="AB55" i="14" s="1"/>
  <c r="AA22" i="17"/>
  <c r="AD45" i="20"/>
  <c r="AC67" i="20"/>
  <c r="Z26" i="17"/>
  <c r="AB69" i="20"/>
  <c r="AC91" i="3"/>
  <c r="AF44" i="20"/>
  <c r="AF94" i="20" s="1"/>
  <c r="T52" i="20"/>
  <c r="T108" i="20" s="1"/>
  <c r="T26" i="17"/>
  <c r="T65" i="20"/>
  <c r="W10" i="15"/>
  <c r="W16" i="15"/>
  <c r="W13" i="15"/>
  <c r="AU182" i="4"/>
  <c r="AU47" i="4" s="1"/>
  <c r="AT182" i="4"/>
  <c r="AT47" i="4" s="1"/>
  <c r="AU155" i="4"/>
  <c r="AU46" i="4" s="1"/>
  <c r="AT155" i="4"/>
  <c r="AT46" i="4" s="1"/>
  <c r="AR47" i="16" l="1"/>
  <c r="AT15" i="20"/>
  <c r="AQ12" i="9"/>
  <c r="AP3" i="15"/>
  <c r="AP13" i="9"/>
  <c r="AR14" i="5"/>
  <c r="AR18" i="5" s="1"/>
  <c r="AR55" i="5"/>
  <c r="AT8" i="20"/>
  <c r="AQ7" i="9"/>
  <c r="AT57" i="20"/>
  <c r="AR78" i="6"/>
  <c r="AU7" i="20"/>
  <c r="AU121" i="20" s="1"/>
  <c r="AR3" i="16"/>
  <c r="AR65" i="16" s="1"/>
  <c r="AR5" i="9"/>
  <c r="AS11" i="16"/>
  <c r="AS75" i="7"/>
  <c r="AS46" i="16" s="1"/>
  <c r="AS48" i="16" s="1"/>
  <c r="AS11" i="7"/>
  <c r="AS44" i="7" s="1"/>
  <c r="AR62" i="20"/>
  <c r="AO9" i="17"/>
  <c r="AT10" i="16"/>
  <c r="AT12" i="16" s="1"/>
  <c r="AT53" i="6"/>
  <c r="AT57" i="6"/>
  <c r="AT18" i="20"/>
  <c r="AQ15" i="9"/>
  <c r="AQ60" i="5"/>
  <c r="AT20" i="20" s="1"/>
  <c r="AT114" i="20" s="1"/>
  <c r="AS38" i="16"/>
  <c r="AT96" i="20"/>
  <c r="AR39" i="16"/>
  <c r="AR33" i="14"/>
  <c r="AU56" i="20"/>
  <c r="AT75" i="6"/>
  <c r="AU14" i="20"/>
  <c r="AU113" i="20" s="1"/>
  <c r="AR77" i="7"/>
  <c r="AT74" i="6"/>
  <c r="AW119" i="20" s="1"/>
  <c r="AP69" i="16"/>
  <c r="AV6" i="20"/>
  <c r="AS3" i="5"/>
  <c r="AS59" i="6"/>
  <c r="AU112" i="20"/>
  <c r="AQ66" i="16"/>
  <c r="AT61" i="20" s="1"/>
  <c r="AT60" i="20"/>
  <c r="AQ32" i="14"/>
  <c r="AS76" i="6"/>
  <c r="AV120" i="20" s="1"/>
  <c r="AT121" i="20"/>
  <c r="AT58" i="20"/>
  <c r="AQ57" i="16"/>
  <c r="AT59" i="20" s="1"/>
  <c r="AQ60" i="14"/>
  <c r="AQ49" i="20"/>
  <c r="AQ107" i="20" s="1"/>
  <c r="AN22" i="9"/>
  <c r="AU24" i="6"/>
  <c r="AU73" i="6" s="1"/>
  <c r="AU74" i="6" s="1"/>
  <c r="AX119" i="20" s="1"/>
  <c r="AU9" i="6"/>
  <c r="AU25" i="6" s="1"/>
  <c r="AU6" i="7" s="1"/>
  <c r="AU11" i="7" s="1"/>
  <c r="AR60" i="14"/>
  <c r="AU58" i="20"/>
  <c r="AR57" i="16"/>
  <c r="AU59" i="20" s="1"/>
  <c r="AO16" i="9"/>
  <c r="AO19" i="9" s="1"/>
  <c r="AR48" i="20"/>
  <c r="AR106" i="20" s="1"/>
  <c r="S91" i="20"/>
  <c r="S99" i="20"/>
  <c r="T64" i="14"/>
  <c r="T77" i="20" s="1"/>
  <c r="U7" i="17"/>
  <c r="U10" i="17" s="1"/>
  <c r="U65" i="20" s="1"/>
  <c r="U59" i="14"/>
  <c r="U62" i="14" s="1"/>
  <c r="T89" i="20"/>
  <c r="T90" i="20"/>
  <c r="T122" i="20"/>
  <c r="G38" i="14"/>
  <c r="G73" i="20"/>
  <c r="H68" i="20"/>
  <c r="H34" i="14"/>
  <c r="H36" i="14" s="1"/>
  <c r="F86" i="20"/>
  <c r="AE88" i="3"/>
  <c r="AE92" i="3" s="1"/>
  <c r="AD19" i="17"/>
  <c r="I25" i="17"/>
  <c r="I27" i="17" s="1"/>
  <c r="W20" i="15"/>
  <c r="U52" i="20"/>
  <c r="V30" i="9"/>
  <c r="V31" i="9" s="1"/>
  <c r="AC69" i="20"/>
  <c r="AE75" i="20"/>
  <c r="AE103" i="20" s="1"/>
  <c r="AB22" i="17"/>
  <c r="AE67" i="20" s="1"/>
  <c r="AE45" i="20"/>
  <c r="AD91" i="3"/>
  <c r="AG44" i="20"/>
  <c r="AG94" i="20" s="1"/>
  <c r="AC94" i="3"/>
  <c r="AC51" i="14"/>
  <c r="AC55" i="14" s="1"/>
  <c r="AD67" i="20"/>
  <c r="AA26" i="17"/>
  <c r="T53" i="20"/>
  <c r="T69" i="20"/>
  <c r="AB74" i="4"/>
  <c r="AB43" i="4" s="1"/>
  <c r="AF74" i="4"/>
  <c r="AF43" i="4" s="1"/>
  <c r="AS74" i="4"/>
  <c r="AS43" i="4" s="1"/>
  <c r="AM74" i="4"/>
  <c r="AM43" i="4" s="1"/>
  <c r="AC74" i="4"/>
  <c r="AC43" i="4" s="1"/>
  <c r="AN74" i="4"/>
  <c r="AN43" i="4" s="1"/>
  <c r="AR74" i="4"/>
  <c r="AR43" i="4" s="1"/>
  <c r="AI74" i="4"/>
  <c r="AI43" i="4" s="1"/>
  <c r="AO74" i="4"/>
  <c r="AO43" i="4" s="1"/>
  <c r="AH74" i="4"/>
  <c r="AH43" i="4" s="1"/>
  <c r="AK74" i="4"/>
  <c r="AK43" i="4" s="1"/>
  <c r="AJ74" i="4"/>
  <c r="AJ43" i="4" s="1"/>
  <c r="AD74" i="4"/>
  <c r="AD43" i="4" s="1"/>
  <c r="AL74" i="4"/>
  <c r="AL43" i="4" s="1"/>
  <c r="AT74" i="4"/>
  <c r="AT43" i="4" s="1"/>
  <c r="AG74" i="4"/>
  <c r="AG43" i="4" s="1"/>
  <c r="AP74" i="4"/>
  <c r="AP43" i="4" s="1"/>
  <c r="AQ74" i="4"/>
  <c r="AQ43" i="4" s="1"/>
  <c r="AU74" i="4"/>
  <c r="AU43" i="4" s="1"/>
  <c r="AE74" i="4"/>
  <c r="AE43" i="4" s="1"/>
  <c r="AB101" i="4"/>
  <c r="AB44" i="4" s="1"/>
  <c r="AS101" i="4"/>
  <c r="AS44" i="4" s="1"/>
  <c r="AC101" i="4"/>
  <c r="AC44" i="4" s="1"/>
  <c r="AE101" i="4"/>
  <c r="AE44" i="4" s="1"/>
  <c r="AK101" i="4"/>
  <c r="AK44" i="4" s="1"/>
  <c r="AN101" i="4"/>
  <c r="AN44" i="4" s="1"/>
  <c r="AO101" i="4"/>
  <c r="AO44" i="4" s="1"/>
  <c r="AT101" i="4"/>
  <c r="AT44" i="4" s="1"/>
  <c r="AF101" i="4"/>
  <c r="AF44" i="4" s="1"/>
  <c r="AG101" i="4"/>
  <c r="AG44" i="4" s="1"/>
  <c r="AP101" i="4"/>
  <c r="AP44" i="4" s="1"/>
  <c r="AI101" i="4"/>
  <c r="AI44" i="4" s="1"/>
  <c r="AL101" i="4"/>
  <c r="AL44" i="4" s="1"/>
  <c r="AH101" i="4"/>
  <c r="AH44" i="4" s="1"/>
  <c r="AD101" i="4"/>
  <c r="AD44" i="4" s="1"/>
  <c r="AR101" i="4"/>
  <c r="AR44" i="4" s="1"/>
  <c r="AM101" i="4"/>
  <c r="AM44" i="4" s="1"/>
  <c r="AJ101" i="4"/>
  <c r="AJ44" i="4" s="1"/>
  <c r="AQ101" i="4"/>
  <c r="AQ44" i="4" s="1"/>
  <c r="AU101" i="4"/>
  <c r="AU44" i="4" s="1"/>
  <c r="AB128" i="4"/>
  <c r="AB45" i="4" s="1"/>
  <c r="AQ128" i="4"/>
  <c r="AQ45" i="4" s="1"/>
  <c r="AI128" i="4"/>
  <c r="AI45" i="4" s="1"/>
  <c r="AL128" i="4"/>
  <c r="AL45" i="4" s="1"/>
  <c r="AJ128" i="4"/>
  <c r="AJ45" i="4" s="1"/>
  <c r="AP128" i="4"/>
  <c r="AP45" i="4" s="1"/>
  <c r="AS128" i="4"/>
  <c r="AS45" i="4" s="1"/>
  <c r="AC128" i="4"/>
  <c r="AC45" i="4" s="1"/>
  <c r="AF128" i="4"/>
  <c r="AF45" i="4" s="1"/>
  <c r="AN128" i="4"/>
  <c r="AN45" i="4" s="1"/>
  <c r="AM128" i="4"/>
  <c r="AM45" i="4" s="1"/>
  <c r="AR128" i="4"/>
  <c r="AR45" i="4" s="1"/>
  <c r="AT128" i="4"/>
  <c r="AT45" i="4" s="1"/>
  <c r="AG128" i="4"/>
  <c r="AG45" i="4" s="1"/>
  <c r="AK128" i="4"/>
  <c r="AK45" i="4" s="1"/>
  <c r="AE128" i="4"/>
  <c r="AE45" i="4" s="1"/>
  <c r="AO128" i="4"/>
  <c r="AO45" i="4" s="1"/>
  <c r="AU128" i="4"/>
  <c r="AU45" i="4" s="1"/>
  <c r="AD128" i="4"/>
  <c r="AD45" i="4" s="1"/>
  <c r="AH128" i="4"/>
  <c r="AH45" i="4" s="1"/>
  <c r="AT11" i="16" l="1"/>
  <c r="AT75" i="7"/>
  <c r="AT46" i="16" s="1"/>
  <c r="AT48" i="16" s="1"/>
  <c r="AT11" i="7"/>
  <c r="AT44" i="7" s="1"/>
  <c r="AS78" i="6"/>
  <c r="AS5" i="9"/>
  <c r="AV7" i="20"/>
  <c r="AV121" i="20" s="1"/>
  <c r="AS3" i="16"/>
  <c r="AS65" i="16" s="1"/>
  <c r="AT3" i="5"/>
  <c r="AW6" i="20"/>
  <c r="AT59" i="6"/>
  <c r="AR66" i="16"/>
  <c r="AU61" i="20" s="1"/>
  <c r="AR32" i="14"/>
  <c r="AU60" i="20"/>
  <c r="AT76" i="6"/>
  <c r="AW120" i="20" s="1"/>
  <c r="AR49" i="20"/>
  <c r="AR107" i="20" s="1"/>
  <c r="AO22" i="9"/>
  <c r="AU57" i="6"/>
  <c r="AU10" i="16"/>
  <c r="AU12" i="16" s="1"/>
  <c r="AU38" i="16" s="1"/>
  <c r="AU53" i="6"/>
  <c r="AS55" i="5"/>
  <c r="AS18" i="9" s="1"/>
  <c r="AS14" i="5"/>
  <c r="AS18" i="5" s="1"/>
  <c r="AU15" i="20"/>
  <c r="AR12" i="9"/>
  <c r="AT38" i="16"/>
  <c r="AS47" i="16"/>
  <c r="AS56" i="16"/>
  <c r="AU96" i="20"/>
  <c r="AU18" i="20"/>
  <c r="AR15" i="9"/>
  <c r="AS62" i="20"/>
  <c r="AP9" i="17"/>
  <c r="AU57" i="20"/>
  <c r="AQ69" i="16"/>
  <c r="AV14" i="20"/>
  <c r="AV113" i="20" s="1"/>
  <c r="AS77" i="7"/>
  <c r="AR60" i="5"/>
  <c r="AU20" i="20" s="1"/>
  <c r="AU114" i="20" s="1"/>
  <c r="AR18" i="9"/>
  <c r="AU75" i="6"/>
  <c r="AU76" i="6" s="1"/>
  <c r="AX120" i="20" s="1"/>
  <c r="AV112" i="20"/>
  <c r="AS39" i="16"/>
  <c r="AV56" i="20"/>
  <c r="AS33" i="14"/>
  <c r="AU8" i="20"/>
  <c r="AR7" i="9"/>
  <c r="AQ13" i="9"/>
  <c r="AQ3" i="15"/>
  <c r="AP16" i="9"/>
  <c r="AP19" i="9" s="1"/>
  <c r="AS48" i="20"/>
  <c r="AS106" i="20" s="1"/>
  <c r="T91" i="20"/>
  <c r="T99" i="20"/>
  <c r="U26" i="17"/>
  <c r="U69" i="20" s="1"/>
  <c r="V69" i="20" s="1"/>
  <c r="V59" i="14"/>
  <c r="V62" i="14" s="1"/>
  <c r="U76" i="20"/>
  <c r="V76" i="20" s="1"/>
  <c r="U64" i="14"/>
  <c r="U77" i="20" s="1"/>
  <c r="V7" i="17"/>
  <c r="V10" i="17" s="1"/>
  <c r="V26" i="17" s="1"/>
  <c r="G85" i="20"/>
  <c r="V65" i="20"/>
  <c r="U90" i="20"/>
  <c r="V52" i="20"/>
  <c r="V122" i="20" s="1"/>
  <c r="U122" i="20"/>
  <c r="J25" i="17"/>
  <c r="J27" i="17" s="1"/>
  <c r="J34" i="14" s="1"/>
  <c r="J36" i="14" s="1"/>
  <c r="I34" i="14"/>
  <c r="I36" i="14" s="1"/>
  <c r="H38" i="14"/>
  <c r="H73" i="20"/>
  <c r="G74" i="20"/>
  <c r="G86" i="20" s="1"/>
  <c r="AF88" i="3"/>
  <c r="AF92" i="3" s="1"/>
  <c r="AE19" i="17"/>
  <c r="I68" i="20"/>
  <c r="U53" i="20"/>
  <c r="V53" i="20" s="1"/>
  <c r="X52" i="20"/>
  <c r="AF75" i="20"/>
  <c r="AF103" i="20" s="1"/>
  <c r="AC22" i="17"/>
  <c r="AF67" i="20" s="1"/>
  <c r="AF45" i="20"/>
  <c r="AE91" i="3"/>
  <c r="AH44" i="20"/>
  <c r="AH94" i="20" s="1"/>
  <c r="AD69" i="20"/>
  <c r="AD94" i="3"/>
  <c r="AD51" i="14"/>
  <c r="AD55" i="14" s="1"/>
  <c r="W30" i="9"/>
  <c r="W31" i="9" s="1"/>
  <c r="Y33" i="20"/>
  <c r="Z33" i="20" s="1"/>
  <c r="AG189" i="4"/>
  <c r="AJ31" i="20" s="1"/>
  <c r="AJ115" i="20" s="1"/>
  <c r="AM189" i="4"/>
  <c r="AP31" i="20" s="1"/>
  <c r="AP115" i="20" s="1"/>
  <c r="AU189" i="4"/>
  <c r="AX31" i="20" s="1"/>
  <c r="AT189" i="4"/>
  <c r="AW31" i="20" s="1"/>
  <c r="AK189" i="4"/>
  <c r="AN31" i="20" s="1"/>
  <c r="AN115" i="20" s="1"/>
  <c r="AR189" i="4"/>
  <c r="AU31" i="20" s="1"/>
  <c r="AU115" i="20" s="1"/>
  <c r="AS189" i="4"/>
  <c r="AV31" i="20" s="1"/>
  <c r="AV115" i="20" s="1"/>
  <c r="AJ189" i="4"/>
  <c r="AM31" i="20" s="1"/>
  <c r="AM115" i="20" s="1"/>
  <c r="AQ189" i="4"/>
  <c r="AT31" i="20" s="1"/>
  <c r="AT115" i="20" s="1"/>
  <c r="AL189" i="4"/>
  <c r="AO31" i="20" s="1"/>
  <c r="AO115" i="20" s="1"/>
  <c r="AH189" i="4"/>
  <c r="AK31" i="20" s="1"/>
  <c r="AK115" i="20" s="1"/>
  <c r="AN189" i="4"/>
  <c r="AQ31" i="20" s="1"/>
  <c r="AQ115" i="20" s="1"/>
  <c r="AF189" i="4"/>
  <c r="AI31" i="20" s="1"/>
  <c r="AI115" i="20" s="1"/>
  <c r="AE189" i="4"/>
  <c r="AH31" i="20" s="1"/>
  <c r="AH115" i="20" s="1"/>
  <c r="AI189" i="4"/>
  <c r="AL31" i="20" s="1"/>
  <c r="AL115" i="20" s="1"/>
  <c r="AP189" i="4"/>
  <c r="AS31" i="20" s="1"/>
  <c r="AS115" i="20" s="1"/>
  <c r="AD189" i="4"/>
  <c r="AG31" i="20" s="1"/>
  <c r="AG115" i="20" s="1"/>
  <c r="AO189" i="4"/>
  <c r="AR31" i="20" s="1"/>
  <c r="AR115" i="20" s="1"/>
  <c r="AC189" i="4"/>
  <c r="AF31" i="20" s="1"/>
  <c r="AF115" i="20" s="1"/>
  <c r="AB189" i="4"/>
  <c r="AE31" i="20" s="1"/>
  <c r="AE115" i="20" s="1"/>
  <c r="AU187" i="4"/>
  <c r="AE187" i="4"/>
  <c r="AG187" i="4"/>
  <c r="AJ187" i="4"/>
  <c r="AI187" i="4"/>
  <c r="AM187" i="4"/>
  <c r="AT187" i="4"/>
  <c r="AK187" i="4"/>
  <c r="AR187" i="4"/>
  <c r="AS187" i="4"/>
  <c r="AQ187" i="4"/>
  <c r="AL187" i="4"/>
  <c r="AH187" i="4"/>
  <c r="AN187" i="4"/>
  <c r="AF187" i="4"/>
  <c r="AP187" i="4"/>
  <c r="AD187" i="4"/>
  <c r="AO187" i="4"/>
  <c r="AC187" i="4"/>
  <c r="AB187" i="4"/>
  <c r="AB24" i="14" s="1"/>
  <c r="V77" i="20" l="1"/>
  <c r="V99" i="20" s="1"/>
  <c r="U99" i="20"/>
  <c r="AU59" i="6"/>
  <c r="AU5" i="9" s="1"/>
  <c r="AW115" i="20"/>
  <c r="AR69" i="16"/>
  <c r="AR9" i="17" s="1"/>
  <c r="AT47" i="16"/>
  <c r="AU11" i="16"/>
  <c r="AT14" i="5"/>
  <c r="AT18" i="5" s="1"/>
  <c r="AT55" i="5"/>
  <c r="AT48" i="20"/>
  <c r="AT106" i="20" s="1"/>
  <c r="AQ16" i="9"/>
  <c r="AQ19" i="9" s="1"/>
  <c r="AU75" i="7"/>
  <c r="AU46" i="16" s="1"/>
  <c r="AU48" i="16" s="1"/>
  <c r="AU56" i="16" s="1"/>
  <c r="AU44" i="7"/>
  <c r="AV58" i="20"/>
  <c r="AS60" i="14"/>
  <c r="AS57" i="16"/>
  <c r="AV59" i="20" s="1"/>
  <c r="AX6" i="20"/>
  <c r="AU3" i="5"/>
  <c r="AV8" i="20"/>
  <c r="AS7" i="9"/>
  <c r="AR3" i="15"/>
  <c r="AR13" i="9"/>
  <c r="AV57" i="20"/>
  <c r="AU33" i="14"/>
  <c r="AX56" i="20"/>
  <c r="AU39" i="16"/>
  <c r="AT78" i="6"/>
  <c r="AT3" i="16"/>
  <c r="AT65" i="16" s="1"/>
  <c r="AT5" i="9"/>
  <c r="AW7" i="20"/>
  <c r="AS32" i="14"/>
  <c r="AS66" i="16"/>
  <c r="AV61" i="20" s="1"/>
  <c r="AV60" i="20"/>
  <c r="AW14" i="20"/>
  <c r="AW113" i="20" s="1"/>
  <c r="AT77" i="7"/>
  <c r="AS12" i="9"/>
  <c r="AV15" i="20"/>
  <c r="AS49" i="20"/>
  <c r="AS107" i="20" s="1"/>
  <c r="AP22" i="9"/>
  <c r="AT62" i="20"/>
  <c r="AQ9" i="17"/>
  <c r="AW56" i="20"/>
  <c r="AT33" i="14"/>
  <c r="AT39" i="16"/>
  <c r="AS60" i="5"/>
  <c r="AV20" i="20" s="1"/>
  <c r="AV114" i="20" s="1"/>
  <c r="AS15" i="9"/>
  <c r="AV18" i="20"/>
  <c r="AW112" i="20"/>
  <c r="AV96" i="20"/>
  <c r="AT56" i="16"/>
  <c r="AO24" i="14"/>
  <c r="AO26" i="14" s="1"/>
  <c r="AO28" i="14" s="1"/>
  <c r="AN24" i="14"/>
  <c r="AN26" i="14" s="1"/>
  <c r="AN28" i="14" s="1"/>
  <c r="K25" i="17"/>
  <c r="K27" i="17" s="1"/>
  <c r="K34" i="14" s="1"/>
  <c r="K36" i="14" s="1"/>
  <c r="K38" i="14" s="1"/>
  <c r="AS24" i="14"/>
  <c r="AS26" i="14" s="1"/>
  <c r="AS28" i="14" s="1"/>
  <c r="AD24" i="14"/>
  <c r="AD26" i="14" s="1"/>
  <c r="AD28" i="14" s="1"/>
  <c r="AH24" i="14"/>
  <c r="AH26" i="14" s="1"/>
  <c r="AH28" i="14" s="1"/>
  <c r="AR24" i="14"/>
  <c r="AR26" i="14" s="1"/>
  <c r="AR28" i="14" s="1"/>
  <c r="AI24" i="14"/>
  <c r="AI26" i="14" s="1"/>
  <c r="AI28" i="14" s="1"/>
  <c r="AU24" i="14"/>
  <c r="AU26" i="14" s="1"/>
  <c r="AU28" i="14" s="1"/>
  <c r="AP24" i="14"/>
  <c r="AP26" i="14" s="1"/>
  <c r="AP28" i="14" s="1"/>
  <c r="AL24" i="14"/>
  <c r="AL26" i="14" s="1"/>
  <c r="AL28" i="14" s="1"/>
  <c r="AK24" i="14"/>
  <c r="AK26" i="14" s="1"/>
  <c r="AK28" i="14" s="1"/>
  <c r="AJ24" i="14"/>
  <c r="AJ26" i="14" s="1"/>
  <c r="AJ28" i="14" s="1"/>
  <c r="AC24" i="14"/>
  <c r="AC26" i="14" s="1"/>
  <c r="AC28" i="14" s="1"/>
  <c r="AF24" i="14"/>
  <c r="AF26" i="14" s="1"/>
  <c r="AF28" i="14" s="1"/>
  <c r="AQ24" i="14"/>
  <c r="AQ26" i="14" s="1"/>
  <c r="AQ28" i="14" s="1"/>
  <c r="AT24" i="14"/>
  <c r="AT26" i="14" s="1"/>
  <c r="AT28" i="14" s="1"/>
  <c r="AG24" i="14"/>
  <c r="AG26" i="14" s="1"/>
  <c r="AG28" i="14" s="1"/>
  <c r="AM24" i="14"/>
  <c r="AE24" i="14"/>
  <c r="AE26" i="14" s="1"/>
  <c r="AE28" i="14" s="1"/>
  <c r="U89" i="20"/>
  <c r="X65" i="20"/>
  <c r="U91" i="20"/>
  <c r="AA59" i="14"/>
  <c r="AA62" i="14" s="1"/>
  <c r="Y59" i="14"/>
  <c r="Y62" i="14" s="1"/>
  <c r="W59" i="14"/>
  <c r="W62" i="14" s="1"/>
  <c r="X59" i="14"/>
  <c r="X62" i="14" s="1"/>
  <c r="X76" i="20"/>
  <c r="V64" i="14"/>
  <c r="X77" i="20" s="1"/>
  <c r="X99" i="20" s="1"/>
  <c r="Z59" i="14"/>
  <c r="Z62" i="14" s="1"/>
  <c r="H85" i="20"/>
  <c r="V89" i="20"/>
  <c r="V90" i="20"/>
  <c r="G102" i="20"/>
  <c r="V108" i="20"/>
  <c r="J68" i="20"/>
  <c r="H74" i="20"/>
  <c r="I73" i="20"/>
  <c r="I38" i="14"/>
  <c r="J73" i="20"/>
  <c r="J38" i="14"/>
  <c r="AG88" i="3"/>
  <c r="AG92" i="3" s="1"/>
  <c r="AF19" i="17"/>
  <c r="X53" i="20"/>
  <c r="AF91" i="3"/>
  <c r="AI44" i="20"/>
  <c r="AI94" i="20" s="1"/>
  <c r="AG75" i="20"/>
  <c r="AG103" i="20" s="1"/>
  <c r="AE94" i="3"/>
  <c r="AE51" i="14"/>
  <c r="AE55" i="14" s="1"/>
  <c r="AD22" i="17"/>
  <c r="AG67" i="20" s="1"/>
  <c r="AG45" i="20"/>
  <c r="AN24" i="9"/>
  <c r="AN25" i="9" s="1"/>
  <c r="AQ30" i="20"/>
  <c r="AN8" i="17"/>
  <c r="AC24" i="9"/>
  <c r="AC25" i="9" s="1"/>
  <c r="AF30" i="20"/>
  <c r="AC8" i="17"/>
  <c r="AF24" i="9"/>
  <c r="AF25" i="9" s="1"/>
  <c r="AI30" i="20"/>
  <c r="AF8" i="17"/>
  <c r="AQ24" i="9"/>
  <c r="AT30" i="20"/>
  <c r="AQ8" i="17"/>
  <c r="AT24" i="9"/>
  <c r="AW30" i="20"/>
  <c r="AT8" i="17"/>
  <c r="AG24" i="9"/>
  <c r="AG25" i="9" s="1"/>
  <c r="AJ30" i="20"/>
  <c r="AG8" i="17"/>
  <c r="AS24" i="9"/>
  <c r="AV30" i="20"/>
  <c r="AS8" i="17"/>
  <c r="AE24" i="9"/>
  <c r="AE25" i="9" s="1"/>
  <c r="AH30" i="20"/>
  <c r="AE8" i="17"/>
  <c r="AO24" i="9"/>
  <c r="AO25" i="9" s="1"/>
  <c r="AR30" i="20"/>
  <c r="AO8" i="17"/>
  <c r="AM24" i="9"/>
  <c r="AM25" i="9" s="1"/>
  <c r="AP30" i="20"/>
  <c r="AM8" i="17"/>
  <c r="AM26" i="14"/>
  <c r="AM28" i="14" s="1"/>
  <c r="AD24" i="9"/>
  <c r="AD25" i="9" s="1"/>
  <c r="AG30" i="20"/>
  <c r="AD8" i="17"/>
  <c r="AH24" i="9"/>
  <c r="AH25" i="9" s="1"/>
  <c r="AK30" i="20"/>
  <c r="AH8" i="17"/>
  <c r="AR24" i="9"/>
  <c r="AU30" i="20"/>
  <c r="AR8" i="17"/>
  <c r="AI24" i="9"/>
  <c r="AI25" i="9" s="1"/>
  <c r="AL30" i="20"/>
  <c r="AI8" i="17"/>
  <c r="AU24" i="9"/>
  <c r="AX30" i="20"/>
  <c r="AU8" i="17"/>
  <c r="Y52" i="20"/>
  <c r="W7" i="17"/>
  <c r="W10" i="17" s="1"/>
  <c r="X69" i="20"/>
  <c r="AB24" i="9"/>
  <c r="AB25" i="9" s="1"/>
  <c r="AE30" i="20"/>
  <c r="AB8" i="17"/>
  <c r="AB26" i="14"/>
  <c r="AB28" i="14" s="1"/>
  <c r="AP24" i="9"/>
  <c r="AS30" i="20"/>
  <c r="AP8" i="17"/>
  <c r="AL24" i="9"/>
  <c r="AL25" i="9" s="1"/>
  <c r="AO30" i="20"/>
  <c r="AL8" i="17"/>
  <c r="AK24" i="9"/>
  <c r="AK25" i="9" s="1"/>
  <c r="AN30" i="20"/>
  <c r="AK8" i="17"/>
  <c r="AJ24" i="9"/>
  <c r="AJ25" i="9" s="1"/>
  <c r="AM30" i="20"/>
  <c r="AJ8" i="17"/>
  <c r="V91" i="20" l="1"/>
  <c r="AU47" i="16"/>
  <c r="AP25" i="9"/>
  <c r="AP28" i="9" s="1"/>
  <c r="AU62" i="20"/>
  <c r="AX57" i="20"/>
  <c r="AS3" i="15"/>
  <c r="AS13" i="9"/>
  <c r="AX112" i="20"/>
  <c r="AT60" i="5"/>
  <c r="AW20" i="20" s="1"/>
  <c r="AW114" i="20" s="1"/>
  <c r="AT18" i="9"/>
  <c r="AR16" i="9"/>
  <c r="AR19" i="9" s="1"/>
  <c r="AU48" i="20"/>
  <c r="AU106" i="20" s="1"/>
  <c r="AX58" i="20"/>
  <c r="AU57" i="16"/>
  <c r="AX59" i="20" s="1"/>
  <c r="AU60" i="14"/>
  <c r="AW58" i="20"/>
  <c r="AT60" i="14"/>
  <c r="AT57" i="16"/>
  <c r="AW59" i="20" s="1"/>
  <c r="AW57" i="20"/>
  <c r="AW60" i="20"/>
  <c r="AT32" i="14"/>
  <c r="AT66" i="16"/>
  <c r="AW61" i="20" s="1"/>
  <c r="AU78" i="6"/>
  <c r="AX7" i="20"/>
  <c r="AX96" i="20" s="1"/>
  <c r="AU3" i="16"/>
  <c r="AU65" i="16" s="1"/>
  <c r="AQ22" i="9"/>
  <c r="AQ25" i="9" s="1"/>
  <c r="AT49" i="20"/>
  <c r="AT107" i="20" s="1"/>
  <c r="AW96" i="20"/>
  <c r="AX14" i="20"/>
  <c r="AX113" i="20" s="1"/>
  <c r="AU77" i="7"/>
  <c r="AT15" i="9"/>
  <c r="AW18" i="20"/>
  <c r="AW121" i="20"/>
  <c r="AT12" i="9"/>
  <c r="AW15" i="20"/>
  <c r="AW8" i="20"/>
  <c r="AT7" i="9"/>
  <c r="AS69" i="16"/>
  <c r="AX115" i="20"/>
  <c r="AU55" i="5"/>
  <c r="AU18" i="9" s="1"/>
  <c r="AU14" i="5"/>
  <c r="AU18" i="5" s="1"/>
  <c r="X90" i="20"/>
  <c r="K68" i="20"/>
  <c r="K73" i="20"/>
  <c r="K85" i="20" s="1"/>
  <c r="L25" i="17"/>
  <c r="L27" i="17" s="1"/>
  <c r="L34" i="14" s="1"/>
  <c r="L36" i="14" s="1"/>
  <c r="L73" i="20" s="1"/>
  <c r="X89" i="20"/>
  <c r="X91" i="20"/>
  <c r="AD76" i="20"/>
  <c r="AD89" i="20" s="1"/>
  <c r="AA64" i="14"/>
  <c r="AD77" i="20" s="1"/>
  <c r="AD91" i="20" s="1"/>
  <c r="AC76" i="20"/>
  <c r="AC89" i="20" s="1"/>
  <c r="Z64" i="14"/>
  <c r="AC77" i="20" s="1"/>
  <c r="AC91" i="20" s="1"/>
  <c r="AA76" i="20"/>
  <c r="AA89" i="20" s="1"/>
  <c r="X64" i="14"/>
  <c r="AA77" i="20" s="1"/>
  <c r="AA91" i="20" s="1"/>
  <c r="Y76" i="20"/>
  <c r="Z76" i="20" s="1"/>
  <c r="W64" i="14"/>
  <c r="Y77" i="20" s="1"/>
  <c r="AB76" i="20"/>
  <c r="AB89" i="20" s="1"/>
  <c r="Y64" i="14"/>
  <c r="AB77" i="20" s="1"/>
  <c r="AB91" i="20" s="1"/>
  <c r="Z52" i="20"/>
  <c r="Y122" i="20"/>
  <c r="J85" i="20"/>
  <c r="I85" i="20"/>
  <c r="H102" i="20"/>
  <c r="H86" i="20"/>
  <c r="AN72" i="20"/>
  <c r="AK72" i="20"/>
  <c r="AG72" i="20"/>
  <c r="AW72" i="20"/>
  <c r="AO72" i="20"/>
  <c r="AS72" i="20"/>
  <c r="AM72" i="20"/>
  <c r="AE72" i="20"/>
  <c r="AX72" i="20"/>
  <c r="AL72" i="20"/>
  <c r="AU72" i="20"/>
  <c r="AP72" i="20"/>
  <c r="AR72" i="20"/>
  <c r="AH72" i="20"/>
  <c r="AV72" i="20"/>
  <c r="AJ72" i="20"/>
  <c r="AT72" i="20"/>
  <c r="AI72" i="20"/>
  <c r="AF72" i="20"/>
  <c r="AQ72" i="20"/>
  <c r="J74" i="20"/>
  <c r="J86" i="20" s="1"/>
  <c r="I74" i="20"/>
  <c r="K74" i="20"/>
  <c r="AH88" i="3"/>
  <c r="AH92" i="3" s="1"/>
  <c r="AG19" i="17"/>
  <c r="M25" i="17"/>
  <c r="M27" i="17" s="1"/>
  <c r="M34" i="14" s="1"/>
  <c r="M36" i="14" s="1"/>
  <c r="AF94" i="3"/>
  <c r="AF51" i="14"/>
  <c r="AF55" i="14" s="1"/>
  <c r="AG91" i="3"/>
  <c r="AJ44" i="20"/>
  <c r="AJ94" i="20" s="1"/>
  <c r="AH75" i="20"/>
  <c r="AH103" i="20" s="1"/>
  <c r="AE22" i="17"/>
  <c r="AH67" i="20" s="1"/>
  <c r="AH45" i="20"/>
  <c r="Y53" i="20"/>
  <c r="Z53" i="20" s="1"/>
  <c r="AA53" i="20" s="1"/>
  <c r="AB53" i="20" s="1"/>
  <c r="AC53" i="20" s="1"/>
  <c r="AD53" i="20" s="1"/>
  <c r="AJ28" i="9"/>
  <c r="AM50" i="20"/>
  <c r="W26" i="17"/>
  <c r="Y65" i="20"/>
  <c r="Z70" i="20" s="1"/>
  <c r="AI28" i="9"/>
  <c r="AL50" i="20"/>
  <c r="AH28" i="9"/>
  <c r="AK50" i="20"/>
  <c r="AD28" i="9"/>
  <c r="AG50" i="20"/>
  <c r="AM28" i="9"/>
  <c r="AP50" i="20"/>
  <c r="AO28" i="9"/>
  <c r="AR50" i="20"/>
  <c r="AE28" i="9"/>
  <c r="AH50" i="20"/>
  <c r="AK28" i="9"/>
  <c r="AN50" i="20"/>
  <c r="AL28" i="9"/>
  <c r="AO50" i="20"/>
  <c r="AB28" i="9"/>
  <c r="AE50" i="20"/>
  <c r="AG28" i="9"/>
  <c r="AJ50" i="20"/>
  <c r="AF28" i="9"/>
  <c r="AI50" i="20"/>
  <c r="AC28" i="9"/>
  <c r="AF50" i="20"/>
  <c r="AN28" i="9"/>
  <c r="AQ50" i="20"/>
  <c r="Z77" i="20" l="1"/>
  <c r="Z99" i="20" s="1"/>
  <c r="Y99" i="20"/>
  <c r="AS50" i="20"/>
  <c r="AX121" i="20"/>
  <c r="AT69" i="16"/>
  <c r="AW62" i="20" s="1"/>
  <c r="F97" i="20"/>
  <c r="AQ28" i="9"/>
  <c r="AQ4" i="15" s="1"/>
  <c r="AT50" i="20"/>
  <c r="AT13" i="9"/>
  <c r="AT3" i="15"/>
  <c r="AS9" i="17"/>
  <c r="AV62" i="20"/>
  <c r="AV48" i="20"/>
  <c r="AV106" i="20" s="1"/>
  <c r="AS16" i="9"/>
  <c r="AS19" i="9" s="1"/>
  <c r="AU15" i="9"/>
  <c r="AX18" i="20"/>
  <c r="AU60" i="5"/>
  <c r="AX20" i="20" s="1"/>
  <c r="AX114" i="20" s="1"/>
  <c r="AX8" i="20"/>
  <c r="AU7" i="9"/>
  <c r="AX60" i="20"/>
  <c r="AU66" i="16"/>
  <c r="AX61" i="20" s="1"/>
  <c r="AU32" i="14"/>
  <c r="AX15" i="20"/>
  <c r="AU12" i="9"/>
  <c r="AU49" i="20"/>
  <c r="AU107" i="20" s="1"/>
  <c r="AR22" i="9"/>
  <c r="AR25" i="9" s="1"/>
  <c r="AA71" i="20"/>
  <c r="AD71" i="20"/>
  <c r="Z71" i="20"/>
  <c r="AC71" i="20"/>
  <c r="AB71" i="20"/>
  <c r="L38" i="14"/>
  <c r="L74" i="20" s="1"/>
  <c r="L68" i="20"/>
  <c r="K102" i="20"/>
  <c r="I102" i="20"/>
  <c r="I86" i="20"/>
  <c r="Z65" i="20"/>
  <c r="Y89" i="20"/>
  <c r="Y91" i="20"/>
  <c r="Y90" i="20"/>
  <c r="J102" i="20"/>
  <c r="K86" i="20"/>
  <c r="AA122" i="20"/>
  <c r="Z108" i="20"/>
  <c r="L85" i="20"/>
  <c r="M38" i="14"/>
  <c r="M73" i="20"/>
  <c r="AI88" i="3"/>
  <c r="AI92" i="3" s="1"/>
  <c r="AH19" i="17"/>
  <c r="M68" i="20"/>
  <c r="N25" i="17"/>
  <c r="N27" i="17" s="1"/>
  <c r="N34" i="14" s="1"/>
  <c r="N36" i="14" s="1"/>
  <c r="AH91" i="3"/>
  <c r="AK44" i="20"/>
  <c r="AK94" i="20" s="1"/>
  <c r="AG94" i="3"/>
  <c r="AG51" i="14"/>
  <c r="AG55" i="14" s="1"/>
  <c r="AI75" i="20"/>
  <c r="AI103" i="20" s="1"/>
  <c r="AF22" i="17"/>
  <c r="AI67" i="20" s="1"/>
  <c r="AI45" i="20"/>
  <c r="AL4" i="15"/>
  <c r="AO51" i="20"/>
  <c r="AM4" i="15"/>
  <c r="AP51" i="20"/>
  <c r="AH4" i="15"/>
  <c r="AK51" i="20"/>
  <c r="AI4" i="15"/>
  <c r="AL51" i="20"/>
  <c r="Y69" i="20"/>
  <c r="Z69" i="20" s="1"/>
  <c r="AE4" i="15"/>
  <c r="AH51" i="20"/>
  <c r="AC4" i="15"/>
  <c r="AF51" i="20"/>
  <c r="AG4" i="15"/>
  <c r="AJ51" i="20"/>
  <c r="AK4" i="15"/>
  <c r="AN51" i="20"/>
  <c r="AN4" i="15"/>
  <c r="AQ51" i="20"/>
  <c r="AF4" i="15"/>
  <c r="AI51" i="20"/>
  <c r="AB4" i="15"/>
  <c r="AE51" i="20"/>
  <c r="AP4" i="15"/>
  <c r="AS51" i="20"/>
  <c r="AO4" i="15"/>
  <c r="AR51" i="20"/>
  <c r="AD4" i="15"/>
  <c r="AG51" i="20"/>
  <c r="AJ4" i="15"/>
  <c r="AM51" i="20"/>
  <c r="AT9" i="17" l="1"/>
  <c r="AT51" i="20"/>
  <c r="AU69" i="16"/>
  <c r="AX62" i="20" s="1"/>
  <c r="AV49" i="20"/>
  <c r="AV107" i="20" s="1"/>
  <c r="AS22" i="9"/>
  <c r="AS25" i="9" s="1"/>
  <c r="AT16" i="9"/>
  <c r="AT19" i="9" s="1"/>
  <c r="AW48" i="20"/>
  <c r="AW106" i="20" s="1"/>
  <c r="AU50" i="20"/>
  <c r="AR28" i="9"/>
  <c r="AU3" i="15"/>
  <c r="AU13" i="9"/>
  <c r="L102" i="20"/>
  <c r="M85" i="20"/>
  <c r="L86" i="20"/>
  <c r="Z89" i="20"/>
  <c r="Z91" i="20"/>
  <c r="Z90" i="20"/>
  <c r="N38" i="14"/>
  <c r="N73" i="20"/>
  <c r="M74" i="20"/>
  <c r="M86" i="20" s="1"/>
  <c r="AJ88" i="3"/>
  <c r="AJ92" i="3" s="1"/>
  <c r="AI19" i="17"/>
  <c r="N68" i="20"/>
  <c r="O25" i="17"/>
  <c r="O27" i="17" s="1"/>
  <c r="O34" i="14" s="1"/>
  <c r="O36" i="14" s="1"/>
  <c r="AI91" i="3"/>
  <c r="AL44" i="20"/>
  <c r="AL94" i="20" s="1"/>
  <c r="AH94" i="3"/>
  <c r="AH51" i="14"/>
  <c r="AH55" i="14" s="1"/>
  <c r="AJ75" i="20"/>
  <c r="AJ103" i="20" s="1"/>
  <c r="AG22" i="17"/>
  <c r="AJ67" i="20" s="1"/>
  <c r="AJ45" i="20"/>
  <c r="AO16" i="15"/>
  <c r="AO13" i="15"/>
  <c r="AO10" i="15"/>
  <c r="AP16" i="15"/>
  <c r="AP13" i="15"/>
  <c r="AP10" i="15"/>
  <c r="AN13" i="15"/>
  <c r="AN10" i="15"/>
  <c r="AN16" i="15"/>
  <c r="AG13" i="15"/>
  <c r="AG10" i="15"/>
  <c r="AG16" i="15"/>
  <c r="AE10" i="15"/>
  <c r="AE16" i="15"/>
  <c r="AE13" i="15"/>
  <c r="AI10" i="15"/>
  <c r="AI16" i="15"/>
  <c r="AI13" i="15"/>
  <c r="AM10" i="15"/>
  <c r="AM13" i="15"/>
  <c r="AM16" i="15"/>
  <c r="AJ10" i="15"/>
  <c r="AJ13" i="15"/>
  <c r="AJ16" i="15"/>
  <c r="AD10" i="15"/>
  <c r="AD16" i="15"/>
  <c r="AD13" i="15"/>
  <c r="AB10" i="15"/>
  <c r="AB13" i="15"/>
  <c r="AB16" i="15"/>
  <c r="AF16" i="15"/>
  <c r="AF10" i="15"/>
  <c r="AF13" i="15"/>
  <c r="AK10" i="15"/>
  <c r="AK13" i="15"/>
  <c r="AK16" i="15"/>
  <c r="AC10" i="15"/>
  <c r="AC16" i="15"/>
  <c r="AC13" i="15"/>
  <c r="AQ16" i="15"/>
  <c r="AQ13" i="15"/>
  <c r="AQ10" i="15"/>
  <c r="AH16" i="15"/>
  <c r="AH13" i="15"/>
  <c r="AH10" i="15"/>
  <c r="AL13" i="15"/>
  <c r="AL16" i="15"/>
  <c r="AL10" i="15"/>
  <c r="AU9" i="17" l="1"/>
  <c r="AT22" i="9"/>
  <c r="AT25" i="9" s="1"/>
  <c r="AW49" i="20"/>
  <c r="AW107" i="20" s="1"/>
  <c r="AU16" i="9"/>
  <c r="AU19" i="9" s="1"/>
  <c r="AX48" i="20"/>
  <c r="AX106" i="20" s="1"/>
  <c r="AU51" i="20"/>
  <c r="AR4" i="15"/>
  <c r="AV50" i="20"/>
  <c r="AS28" i="9"/>
  <c r="N85" i="20"/>
  <c r="M102" i="20"/>
  <c r="O73" i="20"/>
  <c r="O38" i="14"/>
  <c r="N74" i="20"/>
  <c r="AK88" i="3"/>
  <c r="AK92" i="3" s="1"/>
  <c r="AJ19" i="17"/>
  <c r="O68" i="20"/>
  <c r="P25" i="17"/>
  <c r="P27" i="17" s="1"/>
  <c r="P34" i="14" s="1"/>
  <c r="P36" i="14" s="1"/>
  <c r="AG20" i="15"/>
  <c r="AG30" i="9" s="1"/>
  <c r="AG31" i="9" s="1"/>
  <c r="AH20" i="15"/>
  <c r="AK33" i="20" s="1"/>
  <c r="AC20" i="15"/>
  <c r="AC30" i="9" s="1"/>
  <c r="AC31" i="9" s="1"/>
  <c r="AP20" i="15"/>
  <c r="AQ20" i="15"/>
  <c r="AK20" i="15"/>
  <c r="AN33" i="20" s="1"/>
  <c r="AD20" i="15"/>
  <c r="AI20" i="15"/>
  <c r="AE20" i="15"/>
  <c r="AM20" i="15"/>
  <c r="AL20" i="15"/>
  <c r="AF20" i="15"/>
  <c r="AB20" i="15"/>
  <c r="AJ20" i="15"/>
  <c r="AN20" i="15"/>
  <c r="AO20" i="15"/>
  <c r="AO30" i="9" s="1"/>
  <c r="AO31" i="9" s="1"/>
  <c r="AJ91" i="3"/>
  <c r="AM44" i="20"/>
  <c r="AM94" i="20" s="1"/>
  <c r="AK75" i="20"/>
  <c r="AK103" i="20" s="1"/>
  <c r="AH22" i="17"/>
  <c r="AK67" i="20" s="1"/>
  <c r="AK45" i="20"/>
  <c r="AI94" i="3"/>
  <c r="AI51" i="14"/>
  <c r="AI55" i="14" s="1"/>
  <c r="AR10" i="15" l="1"/>
  <c r="AR13" i="15"/>
  <c r="AR16" i="15"/>
  <c r="AS4" i="15"/>
  <c r="AV51" i="20"/>
  <c r="AU22" i="9"/>
  <c r="AU25" i="9" s="1"/>
  <c r="AX49" i="20"/>
  <c r="AX107" i="20" s="1"/>
  <c r="AW50" i="20"/>
  <c r="AT28" i="9"/>
  <c r="O85" i="20"/>
  <c r="N102" i="20"/>
  <c r="N86" i="20"/>
  <c r="P38" i="14"/>
  <c r="P73" i="20"/>
  <c r="O74" i="20"/>
  <c r="AL88" i="3"/>
  <c r="AL92" i="3" s="1"/>
  <c r="AK19" i="17"/>
  <c r="P68" i="20"/>
  <c r="Q25" i="17"/>
  <c r="Q27" i="17" s="1"/>
  <c r="Q34" i="14" s="1"/>
  <c r="Q36" i="14" s="1"/>
  <c r="AJ33" i="20"/>
  <c r="AH30" i="9"/>
  <c r="AH31" i="9" s="1"/>
  <c r="AK30" i="9"/>
  <c r="AK31" i="9" s="1"/>
  <c r="AL75" i="20"/>
  <c r="AL103" i="20" s="1"/>
  <c r="AI22" i="17"/>
  <c r="AL67" i="20" s="1"/>
  <c r="AL45" i="20"/>
  <c r="AK91" i="3"/>
  <c r="AN44" i="20"/>
  <c r="AN94" i="20" s="1"/>
  <c r="AJ94" i="3"/>
  <c r="AJ51" i="14"/>
  <c r="AJ55" i="14" s="1"/>
  <c r="AR33" i="20"/>
  <c r="AF33" i="20"/>
  <c r="AO7" i="17"/>
  <c r="AO10" i="17" s="1"/>
  <c r="AR52" i="20"/>
  <c r="AJ30" i="9"/>
  <c r="AJ31" i="9" s="1"/>
  <c r="AM33" i="20"/>
  <c r="AE30" i="9"/>
  <c r="AE31" i="9" s="1"/>
  <c r="AH33" i="20"/>
  <c r="AQ30" i="9"/>
  <c r="AQ31" i="9" s="1"/>
  <c r="AT33" i="20"/>
  <c r="AG7" i="17"/>
  <c r="AG10" i="17" s="1"/>
  <c r="AJ52" i="20"/>
  <c r="AB30" i="9"/>
  <c r="AB31" i="9" s="1"/>
  <c r="AB59" i="14" s="1"/>
  <c r="AB62" i="14" s="1"/>
  <c r="AE33" i="20"/>
  <c r="AM30" i="9"/>
  <c r="AM31" i="9" s="1"/>
  <c r="AP33" i="20"/>
  <c r="AL30" i="9"/>
  <c r="AL31" i="9" s="1"/>
  <c r="AO33" i="20"/>
  <c r="AI30" i="9"/>
  <c r="AI31" i="9" s="1"/>
  <c r="AL33" i="20"/>
  <c r="AN30" i="9"/>
  <c r="AN31" i="9" s="1"/>
  <c r="AQ33" i="20"/>
  <c r="AF30" i="9"/>
  <c r="AF31" i="9" s="1"/>
  <c r="AI33" i="20"/>
  <c r="AP30" i="9"/>
  <c r="AP31" i="9" s="1"/>
  <c r="AS33" i="20"/>
  <c r="AD30" i="9"/>
  <c r="AD31" i="9" s="1"/>
  <c r="AG33" i="20"/>
  <c r="AC7" i="17"/>
  <c r="AC10" i="17" s="1"/>
  <c r="AF52" i="20"/>
  <c r="AD59" i="14" l="1"/>
  <c r="AD62" i="14" s="1"/>
  <c r="AD64" i="14" s="1"/>
  <c r="AG77" i="20" s="1"/>
  <c r="AS10" i="15"/>
  <c r="AS16" i="15"/>
  <c r="AS13" i="15"/>
  <c r="AX50" i="20"/>
  <c r="AU28" i="9"/>
  <c r="AW51" i="20"/>
  <c r="AT4" i="15"/>
  <c r="AR20" i="15"/>
  <c r="AF59" i="14"/>
  <c r="AF62" i="14" s="1"/>
  <c r="AI59" i="14"/>
  <c r="AI62" i="14" s="1"/>
  <c r="AL59" i="14"/>
  <c r="AL62" i="14" s="1"/>
  <c r="AO76" i="20" s="1"/>
  <c r="AE76" i="20"/>
  <c r="AB64" i="14"/>
  <c r="AE77" i="20" s="1"/>
  <c r="AQ59" i="14"/>
  <c r="AQ62" i="14" s="1"/>
  <c r="AT76" i="20" s="1"/>
  <c r="AN52" i="20"/>
  <c r="AK59" i="14"/>
  <c r="AK62" i="14" s="1"/>
  <c r="AN76" i="20" s="1"/>
  <c r="AH7" i="17"/>
  <c r="AH10" i="17" s="1"/>
  <c r="AK65" i="20" s="1"/>
  <c r="AK70" i="20" s="1"/>
  <c r="AH59" i="14"/>
  <c r="AH62" i="14" s="1"/>
  <c r="AG59" i="14"/>
  <c r="AG62" i="14" s="1"/>
  <c r="AE59" i="14"/>
  <c r="AE62" i="14" s="1"/>
  <c r="AP59" i="14"/>
  <c r="AP62" i="14" s="1"/>
  <c r="AS76" i="20" s="1"/>
  <c r="AN59" i="14"/>
  <c r="AN62" i="14" s="1"/>
  <c r="AQ76" i="20" s="1"/>
  <c r="AM59" i="14"/>
  <c r="AM62" i="14" s="1"/>
  <c r="AP76" i="20" s="1"/>
  <c r="AO59" i="14"/>
  <c r="AO62" i="14" s="1"/>
  <c r="AR76" i="20" s="1"/>
  <c r="AC59" i="14"/>
  <c r="AC62" i="14" s="1"/>
  <c r="AJ59" i="14"/>
  <c r="AJ62" i="14" s="1"/>
  <c r="AM76" i="20" s="1"/>
  <c r="P85" i="20"/>
  <c r="O102" i="20"/>
  <c r="O86" i="20"/>
  <c r="Q38" i="14"/>
  <c r="Q73" i="20"/>
  <c r="P74" i="20"/>
  <c r="AM88" i="3"/>
  <c r="AM92" i="3" s="1"/>
  <c r="AL19" i="17"/>
  <c r="Q68" i="20"/>
  <c r="R25" i="17"/>
  <c r="R27" i="17" s="1"/>
  <c r="R34" i="14" s="1"/>
  <c r="R36" i="14" s="1"/>
  <c r="AK52" i="20"/>
  <c r="AK122" i="20" s="1"/>
  <c r="AK7" i="17"/>
  <c r="AK10" i="17" s="1"/>
  <c r="AN65" i="20" s="1"/>
  <c r="AN70" i="20" s="1"/>
  <c r="AL91" i="3"/>
  <c r="AO44" i="20"/>
  <c r="AO94" i="20" s="1"/>
  <c r="AM75" i="20"/>
  <c r="AM103" i="20" s="1"/>
  <c r="AK94" i="3"/>
  <c r="AK51" i="14"/>
  <c r="AK55" i="14" s="1"/>
  <c r="AJ22" i="17"/>
  <c r="AM67" i="20" s="1"/>
  <c r="AM45" i="20"/>
  <c r="AF7" i="17"/>
  <c r="AF10" i="17" s="1"/>
  <c r="AI52" i="20"/>
  <c r="AJ122" i="20" s="1"/>
  <c r="AC26" i="17"/>
  <c r="AF65" i="20"/>
  <c r="AF70" i="20" s="1"/>
  <c r="AN7" i="17"/>
  <c r="AN10" i="17" s="1"/>
  <c r="AQ52" i="20"/>
  <c r="AR122" i="20" s="1"/>
  <c r="AM7" i="17"/>
  <c r="AM10" i="17" s="1"/>
  <c r="AP52" i="20"/>
  <c r="AG26" i="17"/>
  <c r="AJ65" i="20"/>
  <c r="AJ70" i="20" s="1"/>
  <c r="AE7" i="17"/>
  <c r="AE10" i="17" s="1"/>
  <c r="AH52" i="20"/>
  <c r="AP7" i="17"/>
  <c r="AP10" i="17" s="1"/>
  <c r="AS52" i="20"/>
  <c r="AL7" i="17"/>
  <c r="AL10" i="17" s="1"/>
  <c r="AO52" i="20"/>
  <c r="AD7" i="17"/>
  <c r="AD10" i="17" s="1"/>
  <c r="AG52" i="20"/>
  <c r="AI7" i="17"/>
  <c r="AI10" i="17" s="1"/>
  <c r="AL52" i="20"/>
  <c r="AE52" i="20"/>
  <c r="AB7" i="17"/>
  <c r="AB10" i="17" s="1"/>
  <c r="AQ7" i="17"/>
  <c r="AQ10" i="17" s="1"/>
  <c r="AT52" i="20"/>
  <c r="AJ7" i="17"/>
  <c r="AJ10" i="17" s="1"/>
  <c r="AM52" i="20"/>
  <c r="AR65" i="20"/>
  <c r="AR70" i="20" s="1"/>
  <c r="AG76" i="20" l="1"/>
  <c r="AI122" i="20"/>
  <c r="AH122" i="20"/>
  <c r="AT13" i="15"/>
  <c r="AT16" i="15"/>
  <c r="AT10" i="15"/>
  <c r="AU33" i="20"/>
  <c r="AR30" i="9"/>
  <c r="AR31" i="9" s="1"/>
  <c r="AU4" i="15"/>
  <c r="AX51" i="20"/>
  <c r="AS20" i="15"/>
  <c r="AN122" i="20"/>
  <c r="AH26" i="17"/>
  <c r="AK69" i="20" s="1"/>
  <c r="AJ64" i="14"/>
  <c r="AM77" i="20" s="1"/>
  <c r="AH76" i="20"/>
  <c r="AE64" i="14"/>
  <c r="AH77" i="20" s="1"/>
  <c r="AJ76" i="20"/>
  <c r="AJ89" i="20" s="1"/>
  <c r="AG64" i="14"/>
  <c r="AJ77" i="20" s="1"/>
  <c r="AJ91" i="20" s="1"/>
  <c r="AK76" i="20"/>
  <c r="AK89" i="20" s="1"/>
  <c r="AH64" i="14"/>
  <c r="AK77" i="20" s="1"/>
  <c r="AK91" i="20" s="1"/>
  <c r="AL76" i="20"/>
  <c r="AI64" i="14"/>
  <c r="AL77" i="20" s="1"/>
  <c r="AF76" i="20"/>
  <c r="AF89" i="20" s="1"/>
  <c r="AC64" i="14"/>
  <c r="AF77" i="20" s="1"/>
  <c r="AF91" i="20" s="1"/>
  <c r="AI76" i="20"/>
  <c r="AF64" i="14"/>
  <c r="AI77" i="20" s="1"/>
  <c r="AT122" i="20"/>
  <c r="AM122" i="20"/>
  <c r="AP122" i="20"/>
  <c r="AR89" i="20"/>
  <c r="AQ122" i="20"/>
  <c r="AN89" i="20"/>
  <c r="AL122" i="20"/>
  <c r="AS122" i="20"/>
  <c r="AG122" i="20"/>
  <c r="AF122" i="20"/>
  <c r="AE122" i="20"/>
  <c r="P102" i="20"/>
  <c r="P86" i="20"/>
  <c r="Q85" i="20"/>
  <c r="AO122" i="20"/>
  <c r="R38" i="14"/>
  <c r="R73" i="20"/>
  <c r="Q74" i="20"/>
  <c r="Q86" i="20" s="1"/>
  <c r="AN88" i="3"/>
  <c r="AN92" i="3" s="1"/>
  <c r="AM19" i="17"/>
  <c r="R68" i="20"/>
  <c r="S25" i="17"/>
  <c r="S27" i="17" s="1"/>
  <c r="S34" i="14" s="1"/>
  <c r="S36" i="14" s="1"/>
  <c r="AM91" i="3"/>
  <c r="AP44" i="20"/>
  <c r="AP94" i="20" s="1"/>
  <c r="AN75" i="20"/>
  <c r="AN103" i="20" s="1"/>
  <c r="AK64" i="14"/>
  <c r="AN77" i="20" s="1"/>
  <c r="AN91" i="20" s="1"/>
  <c r="AK22" i="17"/>
  <c r="AN45" i="20"/>
  <c r="AL94" i="3"/>
  <c r="AL51" i="14"/>
  <c r="AL55" i="14" s="1"/>
  <c r="AE53" i="20"/>
  <c r="AF53" i="20" s="1"/>
  <c r="AG53" i="20" s="1"/>
  <c r="AH53" i="20" s="1"/>
  <c r="AI53" i="20" s="1"/>
  <c r="AJ53" i="20" s="1"/>
  <c r="AK53" i="20" s="1"/>
  <c r="AL53" i="20" s="1"/>
  <c r="AM53" i="20" s="1"/>
  <c r="AN53" i="20" s="1"/>
  <c r="AO53" i="20" s="1"/>
  <c r="AP53" i="20" s="1"/>
  <c r="AQ53" i="20" s="1"/>
  <c r="AR53" i="20" s="1"/>
  <c r="AS53" i="20" s="1"/>
  <c r="AT53" i="20" s="1"/>
  <c r="AJ26" i="17"/>
  <c r="AM65" i="20"/>
  <c r="AM70" i="20" s="1"/>
  <c r="AS65" i="20"/>
  <c r="AS70" i="20" s="1"/>
  <c r="AP65" i="20"/>
  <c r="AP70" i="20" s="1"/>
  <c r="AT65" i="20"/>
  <c r="AT70" i="20" s="1"/>
  <c r="AO65" i="20"/>
  <c r="AO70" i="20" s="1"/>
  <c r="AJ69" i="20"/>
  <c r="AQ65" i="20"/>
  <c r="AQ70" i="20" s="1"/>
  <c r="AI26" i="17"/>
  <c r="AL65" i="20"/>
  <c r="AL70" i="20" s="1"/>
  <c r="AB26" i="17"/>
  <c r="AE65" i="20"/>
  <c r="AE70" i="20" s="1"/>
  <c r="AD26" i="17"/>
  <c r="AG65" i="20"/>
  <c r="AG70" i="20" s="1"/>
  <c r="AE26" i="17"/>
  <c r="AH65" i="20"/>
  <c r="AH70" i="20" s="1"/>
  <c r="AF69" i="20"/>
  <c r="AF26" i="17"/>
  <c r="AI65" i="20"/>
  <c r="AI70" i="20" s="1"/>
  <c r="AT20" i="15" l="1"/>
  <c r="AT30" i="9" s="1"/>
  <c r="AT31" i="9" s="1"/>
  <c r="AS30" i="9"/>
  <c r="AS31" i="9" s="1"/>
  <c r="AS59" i="14" s="1"/>
  <c r="AS62" i="14" s="1"/>
  <c r="AV76" i="20" s="1"/>
  <c r="AV33" i="20"/>
  <c r="AU16" i="15"/>
  <c r="AU13" i="15"/>
  <c r="AU10" i="15"/>
  <c r="AR7" i="17"/>
  <c r="AR10" i="17" s="1"/>
  <c r="AU65" i="20" s="1"/>
  <c r="AU70" i="20" s="1"/>
  <c r="AU71" i="20" s="1"/>
  <c r="AR59" i="14"/>
  <c r="AR62" i="14" s="1"/>
  <c r="AU76" i="20" s="1"/>
  <c r="AU52" i="20"/>
  <c r="AU53" i="20" s="1"/>
  <c r="AE71" i="20"/>
  <c r="AH71" i="20"/>
  <c r="AS71" i="20"/>
  <c r="AF71" i="20"/>
  <c r="AJ71" i="20"/>
  <c r="AQ71" i="20"/>
  <c r="AT71" i="20"/>
  <c r="AK71" i="20"/>
  <c r="AR71" i="20"/>
  <c r="AM71" i="20"/>
  <c r="AO71" i="20"/>
  <c r="AP71" i="20"/>
  <c r="AN71" i="20"/>
  <c r="AI71" i="20"/>
  <c r="AG71" i="20"/>
  <c r="AL71" i="20"/>
  <c r="AL89" i="20"/>
  <c r="AL91" i="20"/>
  <c r="AP89" i="20"/>
  <c r="AS89" i="20"/>
  <c r="AQ89" i="20"/>
  <c r="AT89" i="20"/>
  <c r="AM91" i="20"/>
  <c r="AM89" i="20"/>
  <c r="AI91" i="20"/>
  <c r="AI89" i="20"/>
  <c r="AH89" i="20"/>
  <c r="AH91" i="20"/>
  <c r="AG89" i="20"/>
  <c r="AG91" i="20"/>
  <c r="AE91" i="20"/>
  <c r="AE89" i="20"/>
  <c r="AO89" i="20"/>
  <c r="Q102" i="20"/>
  <c r="R85" i="20"/>
  <c r="S38" i="14"/>
  <c r="S73" i="20"/>
  <c r="R74" i="20"/>
  <c r="R86" i="20" s="1"/>
  <c r="AO88" i="3"/>
  <c r="AO92" i="3" s="1"/>
  <c r="AN19" i="17"/>
  <c r="S68" i="20"/>
  <c r="T25" i="17"/>
  <c r="T27" i="17" s="1"/>
  <c r="T34" i="14" s="1"/>
  <c r="T36" i="14" s="1"/>
  <c r="AN67" i="20"/>
  <c r="AK26" i="17"/>
  <c r="AO75" i="20"/>
  <c r="AO103" i="20" s="1"/>
  <c r="AL64" i="14"/>
  <c r="AO77" i="20" s="1"/>
  <c r="AO91" i="20" s="1"/>
  <c r="AL22" i="17"/>
  <c r="AO45" i="20"/>
  <c r="AN91" i="3"/>
  <c r="AQ44" i="20"/>
  <c r="AQ94" i="20" s="1"/>
  <c r="AM94" i="3"/>
  <c r="AM51" i="14"/>
  <c r="AM55" i="14" s="1"/>
  <c r="AL69" i="20"/>
  <c r="AM69" i="20"/>
  <c r="AE69" i="20"/>
  <c r="AI69" i="20"/>
  <c r="AH69" i="20"/>
  <c r="AG69" i="20"/>
  <c r="AU89" i="20" l="1"/>
  <c r="AW33" i="20"/>
  <c r="AU20" i="15"/>
  <c r="AX33" i="20" s="1"/>
  <c r="AT7" i="17"/>
  <c r="AT10" i="17" s="1"/>
  <c r="AW65" i="20" s="1"/>
  <c r="AW52" i="20"/>
  <c r="AU122" i="20"/>
  <c r="AT59" i="14"/>
  <c r="AT62" i="14" s="1"/>
  <c r="AW76" i="20" s="1"/>
  <c r="AS7" i="17"/>
  <c r="AS10" i="17" s="1"/>
  <c r="AV65" i="20" s="1"/>
  <c r="AV52" i="20"/>
  <c r="R102" i="20"/>
  <c r="S85" i="20"/>
  <c r="T38" i="14"/>
  <c r="T73" i="20"/>
  <c r="S74" i="20"/>
  <c r="AP88" i="3"/>
  <c r="AP92" i="3" s="1"/>
  <c r="AO19" i="17"/>
  <c r="T68" i="20"/>
  <c r="U25" i="17"/>
  <c r="U27" i="17" s="1"/>
  <c r="U34" i="14" s="1"/>
  <c r="U36" i="14" s="1"/>
  <c r="AM22" i="17"/>
  <c r="AP45" i="20"/>
  <c r="AN94" i="3"/>
  <c r="AN51" i="14"/>
  <c r="AN55" i="14" s="1"/>
  <c r="AO91" i="3"/>
  <c r="AR44" i="20"/>
  <c r="AR94" i="20" s="1"/>
  <c r="AP75" i="20"/>
  <c r="AP103" i="20" s="1"/>
  <c r="AM64" i="14"/>
  <c r="AP77" i="20" s="1"/>
  <c r="AP91" i="20" s="1"/>
  <c r="AN69" i="20"/>
  <c r="AO67" i="20"/>
  <c r="AL26" i="17"/>
  <c r="AU30" i="9" l="1"/>
  <c r="AU31" i="9" s="1"/>
  <c r="AU59" i="14" s="1"/>
  <c r="AU62" i="14" s="1"/>
  <c r="AX76" i="20" s="1"/>
  <c r="AW122" i="20"/>
  <c r="AV53" i="20"/>
  <c r="AW53" i="20" s="1"/>
  <c r="AV122" i="20"/>
  <c r="AV70" i="20"/>
  <c r="AV89" i="20"/>
  <c r="AW70" i="20"/>
  <c r="AW89" i="20"/>
  <c r="T85" i="20"/>
  <c r="S102" i="20"/>
  <c r="S86" i="20"/>
  <c r="U73" i="20"/>
  <c r="U38" i="14"/>
  <c r="T74" i="20"/>
  <c r="AQ88" i="3"/>
  <c r="AQ92" i="3" s="1"/>
  <c r="AP19" i="17"/>
  <c r="U68" i="20"/>
  <c r="V68" i="20" s="1"/>
  <c r="V25" i="17"/>
  <c r="V27" i="17" s="1"/>
  <c r="V34" i="14" s="1"/>
  <c r="V36" i="14" s="1"/>
  <c r="AO69" i="20"/>
  <c r="AO94" i="3"/>
  <c r="AO51" i="14"/>
  <c r="AO55" i="14" s="1"/>
  <c r="AP67" i="20"/>
  <c r="AM26" i="17"/>
  <c r="AQ75" i="20"/>
  <c r="AQ103" i="20" s="1"/>
  <c r="AN64" i="14"/>
  <c r="AQ77" i="20" s="1"/>
  <c r="AQ91" i="20" s="1"/>
  <c r="AP91" i="3"/>
  <c r="AS44" i="20"/>
  <c r="AS94" i="20" s="1"/>
  <c r="AN22" i="17"/>
  <c r="AQ45" i="20"/>
  <c r="AU7" i="17" l="1"/>
  <c r="AU10" i="17" s="1"/>
  <c r="AX65" i="20" s="1"/>
  <c r="AX89" i="20" s="1"/>
  <c r="AX52" i="20"/>
  <c r="AX122" i="20" s="1"/>
  <c r="AV71" i="20"/>
  <c r="AW71" i="20"/>
  <c r="T102" i="20"/>
  <c r="V73" i="20"/>
  <c r="U85" i="20"/>
  <c r="T86" i="20"/>
  <c r="V38" i="14"/>
  <c r="X73" i="20"/>
  <c r="U74" i="20"/>
  <c r="U86" i="20" s="1"/>
  <c r="AR88" i="3"/>
  <c r="AR92" i="3" s="1"/>
  <c r="AQ19" i="17"/>
  <c r="X68" i="20"/>
  <c r="W25" i="17"/>
  <c r="W27" i="17" s="1"/>
  <c r="W34" i="14" s="1"/>
  <c r="W36" i="14" s="1"/>
  <c r="AP94" i="3"/>
  <c r="AP51" i="14"/>
  <c r="AP55" i="14" s="1"/>
  <c r="AO22" i="17"/>
  <c r="AR45" i="20"/>
  <c r="AP69" i="20"/>
  <c r="AQ67" i="20"/>
  <c r="AN26" i="17"/>
  <c r="AR75" i="20"/>
  <c r="AR103" i="20" s="1"/>
  <c r="AO64" i="14"/>
  <c r="AR77" i="20" s="1"/>
  <c r="AR91" i="20" s="1"/>
  <c r="AQ91" i="3"/>
  <c r="AT44" i="20"/>
  <c r="AT94" i="20" s="1"/>
  <c r="AX53" i="20" l="1"/>
  <c r="AX70" i="20"/>
  <c r="F132" i="20" s="1"/>
  <c r="V74" i="20"/>
  <c r="U102" i="20"/>
  <c r="X85" i="20"/>
  <c r="V85" i="20"/>
  <c r="W38" i="14"/>
  <c r="Y73" i="20"/>
  <c r="X74" i="20"/>
  <c r="X86" i="20" s="1"/>
  <c r="AS88" i="3"/>
  <c r="AS92" i="3" s="1"/>
  <c r="AR19" i="17"/>
  <c r="Y68" i="20"/>
  <c r="Z68" i="20" s="1"/>
  <c r="X25" i="17"/>
  <c r="X27" i="17" s="1"/>
  <c r="X34" i="14" s="1"/>
  <c r="X36" i="14" s="1"/>
  <c r="AQ94" i="3"/>
  <c r="AQ51" i="14"/>
  <c r="AQ55" i="14" s="1"/>
  <c r="AR91" i="3"/>
  <c r="AU44" i="20"/>
  <c r="AU94" i="20" s="1"/>
  <c r="AP22" i="17"/>
  <c r="AS45" i="20"/>
  <c r="AQ69" i="20"/>
  <c r="AR67" i="20"/>
  <c r="AO26" i="17"/>
  <c r="AS75" i="20"/>
  <c r="AS103" i="20" s="1"/>
  <c r="AP64" i="14"/>
  <c r="AS77" i="20" s="1"/>
  <c r="AS91" i="20" s="1"/>
  <c r="F130" i="20" l="1"/>
  <c r="AX71" i="20"/>
  <c r="F134" i="20" s="1"/>
  <c r="Z73" i="20"/>
  <c r="Y85" i="20"/>
  <c r="V102" i="20"/>
  <c r="X102" i="20"/>
  <c r="V86" i="20"/>
  <c r="X38" i="14"/>
  <c r="AA73" i="20"/>
  <c r="Y74" i="20"/>
  <c r="Y86" i="20" s="1"/>
  <c r="AT88" i="3"/>
  <c r="AT92" i="3" s="1"/>
  <c r="AS19" i="17"/>
  <c r="AA68" i="20"/>
  <c r="Y25" i="17"/>
  <c r="Y27" i="17" s="1"/>
  <c r="Y34" i="14" s="1"/>
  <c r="Y36" i="14" s="1"/>
  <c r="AS91" i="3"/>
  <c r="AV44" i="20"/>
  <c r="AV94" i="20" s="1"/>
  <c r="AR69" i="20"/>
  <c r="AR94" i="3"/>
  <c r="AR51" i="14"/>
  <c r="AR55" i="14" s="1"/>
  <c r="AQ22" i="17"/>
  <c r="AT45" i="20"/>
  <c r="AS67" i="20"/>
  <c r="AP26" i="17"/>
  <c r="AT75" i="20"/>
  <c r="AT103" i="20" s="1"/>
  <c r="AQ64" i="14"/>
  <c r="AT77" i="20" s="1"/>
  <c r="AT91" i="20" s="1"/>
  <c r="Z74" i="20" l="1"/>
  <c r="Z86" i="20" s="1"/>
  <c r="Y102" i="20"/>
  <c r="AA85" i="20"/>
  <c r="Z85" i="20"/>
  <c r="Y38" i="14"/>
  <c r="AB73" i="20"/>
  <c r="AA74" i="20"/>
  <c r="AU88" i="3"/>
  <c r="AT19" i="17"/>
  <c r="AB68" i="20"/>
  <c r="Z25" i="17"/>
  <c r="Z27" i="17" s="1"/>
  <c r="Z34" i="14" s="1"/>
  <c r="Z36" i="14" s="1"/>
  <c r="AS94" i="3"/>
  <c r="AS51" i="14"/>
  <c r="AS55" i="14" s="1"/>
  <c r="AT67" i="20"/>
  <c r="AQ26" i="17"/>
  <c r="AT91" i="3"/>
  <c r="AW44" i="20"/>
  <c r="AW94" i="20" s="1"/>
  <c r="AS69" i="20"/>
  <c r="AU75" i="20"/>
  <c r="AU103" i="20" s="1"/>
  <c r="AR64" i="14"/>
  <c r="AU77" i="20" s="1"/>
  <c r="AU91" i="20" s="1"/>
  <c r="AR22" i="17"/>
  <c r="AU45" i="20"/>
  <c r="AU91" i="3" l="1"/>
  <c r="AU94" i="3" s="1"/>
  <c r="AU92" i="3"/>
  <c r="AU19" i="17" s="1"/>
  <c r="AA102" i="20"/>
  <c r="AB85" i="20"/>
  <c r="AA86" i="20"/>
  <c r="Z102" i="20"/>
  <c r="AC73" i="20"/>
  <c r="Z38" i="14"/>
  <c r="AB74" i="20"/>
  <c r="AX44" i="20"/>
  <c r="AX94" i="20" s="1"/>
  <c r="AC68" i="20"/>
  <c r="AA25" i="17"/>
  <c r="AA27" i="17" s="1"/>
  <c r="AA34" i="14" s="1"/>
  <c r="AA36" i="14" s="1"/>
  <c r="AT94" i="3"/>
  <c r="AT51" i="14"/>
  <c r="AT55" i="14" s="1"/>
  <c r="AS22" i="17"/>
  <c r="AV45" i="20"/>
  <c r="AU67" i="20"/>
  <c r="AR26" i="17"/>
  <c r="AT69" i="20"/>
  <c r="AV75" i="20"/>
  <c r="AV103" i="20" s="1"/>
  <c r="AS64" i="14"/>
  <c r="AV77" i="20" s="1"/>
  <c r="AV91" i="20" s="1"/>
  <c r="AU51" i="14" l="1"/>
  <c r="AU55" i="14" s="1"/>
  <c r="AX75" i="20" s="1"/>
  <c r="AX103" i="20" s="1"/>
  <c r="F95" i="20"/>
  <c r="AB102" i="20"/>
  <c r="AC85" i="20"/>
  <c r="AB86" i="20"/>
  <c r="AA38" i="14"/>
  <c r="AD73" i="20"/>
  <c r="AC74" i="20"/>
  <c r="AC86" i="20" s="1"/>
  <c r="AD68" i="20"/>
  <c r="AB25" i="17"/>
  <c r="AB27" i="17" s="1"/>
  <c r="AB34" i="14" s="1"/>
  <c r="AB36" i="14" s="1"/>
  <c r="AV67" i="20"/>
  <c r="AS26" i="17"/>
  <c r="AU69" i="20"/>
  <c r="AW75" i="20"/>
  <c r="AW103" i="20" s="1"/>
  <c r="AT64" i="14"/>
  <c r="AW77" i="20" s="1"/>
  <c r="AW91" i="20" s="1"/>
  <c r="AT22" i="17"/>
  <c r="AW45" i="20"/>
  <c r="AX45" i="20"/>
  <c r="AU22" i="17"/>
  <c r="AU64" i="14" l="1"/>
  <c r="AX77" i="20" s="1"/>
  <c r="AX91" i="20" s="1"/>
  <c r="AC102" i="20"/>
  <c r="AD85" i="20"/>
  <c r="AB38" i="14"/>
  <c r="AE73" i="20"/>
  <c r="AD74" i="20"/>
  <c r="AD86" i="20" s="1"/>
  <c r="AE68" i="20"/>
  <c r="AC25" i="17"/>
  <c r="AC27" i="17" s="1"/>
  <c r="AC34" i="14" s="1"/>
  <c r="AC36" i="14" s="1"/>
  <c r="AW67" i="20"/>
  <c r="AT26" i="17"/>
  <c r="AX67" i="20"/>
  <c r="AU26" i="17"/>
  <c r="AV69" i="20"/>
  <c r="AD102" i="20" l="1"/>
  <c r="AE85" i="20"/>
  <c r="AF73" i="20"/>
  <c r="AC38" i="14"/>
  <c r="AE74" i="20"/>
  <c r="AE86" i="20" s="1"/>
  <c r="AF68" i="20"/>
  <c r="AD25" i="17"/>
  <c r="AD27" i="17" s="1"/>
  <c r="AD34" i="14" s="1"/>
  <c r="AD36" i="14" s="1"/>
  <c r="AX69" i="20"/>
  <c r="AW69" i="20"/>
  <c r="AF85" i="20" l="1"/>
  <c r="AE102" i="20"/>
  <c r="AD38" i="14"/>
  <c r="AG73" i="20"/>
  <c r="AF74" i="20"/>
  <c r="AG68" i="20"/>
  <c r="AE25" i="17"/>
  <c r="AE27" i="17" s="1"/>
  <c r="AE34" i="14" s="1"/>
  <c r="AE36" i="14" s="1"/>
  <c r="AF102" i="20" l="1"/>
  <c r="AF86" i="20"/>
  <c r="AG85" i="20"/>
  <c r="AE38" i="14"/>
  <c r="AH73" i="20"/>
  <c r="AG74" i="20"/>
  <c r="AG86" i="20" s="1"/>
  <c r="AH68" i="20"/>
  <c r="AF25" i="17"/>
  <c r="AF27" i="17" s="1"/>
  <c r="AF34" i="14" s="1"/>
  <c r="AF36" i="14" s="1"/>
  <c r="AH85" i="20" l="1"/>
  <c r="AG102" i="20"/>
  <c r="AF38" i="14"/>
  <c r="AI73" i="20"/>
  <c r="AH74" i="20"/>
  <c r="AI68" i="20"/>
  <c r="AG25" i="17"/>
  <c r="AG27" i="17" s="1"/>
  <c r="AG34" i="14" s="1"/>
  <c r="AG36" i="14" s="1"/>
  <c r="AH102" i="20" l="1"/>
  <c r="AI85" i="20"/>
  <c r="AH86" i="20"/>
  <c r="AI74" i="20"/>
  <c r="AI86" i="20" s="1"/>
  <c r="AG38" i="14"/>
  <c r="AJ73" i="20"/>
  <c r="AJ68" i="20"/>
  <c r="AH25" i="17"/>
  <c r="AH27" i="17" s="1"/>
  <c r="AH34" i="14" s="1"/>
  <c r="AH36" i="14" s="1"/>
  <c r="AJ85" i="20" l="1"/>
  <c r="AI102" i="20"/>
  <c r="AJ74" i="20"/>
  <c r="AK73" i="20"/>
  <c r="AH38" i="14"/>
  <c r="AK68" i="20"/>
  <c r="AI25" i="17"/>
  <c r="AI27" i="17" s="1"/>
  <c r="AI34" i="14" s="1"/>
  <c r="AI36" i="14" s="1"/>
  <c r="AJ102" i="20" l="1"/>
  <c r="AJ86" i="20"/>
  <c r="AK85" i="20"/>
  <c r="AI38" i="14"/>
  <c r="AL73" i="20"/>
  <c r="AK74" i="20"/>
  <c r="AK86" i="20" s="1"/>
  <c r="AL68" i="20"/>
  <c r="AJ25" i="17"/>
  <c r="AJ27" i="17" s="1"/>
  <c r="AJ34" i="14" s="1"/>
  <c r="AJ36" i="14" s="1"/>
  <c r="AL85" i="20" l="1"/>
  <c r="AK102" i="20"/>
  <c r="AJ38" i="14"/>
  <c r="AM73" i="20"/>
  <c r="AL74" i="20"/>
  <c r="AM68" i="20"/>
  <c r="AK25" i="17"/>
  <c r="AK27" i="17" s="1"/>
  <c r="AK34" i="14" s="1"/>
  <c r="AK36" i="14" s="1"/>
  <c r="AL102" i="20" l="1"/>
  <c r="AM85" i="20"/>
  <c r="AL86" i="20"/>
  <c r="AN73" i="20"/>
  <c r="AK38" i="14"/>
  <c r="AM74" i="20"/>
  <c r="AN68" i="20"/>
  <c r="AL25" i="17"/>
  <c r="AL27" i="17" s="1"/>
  <c r="AL34" i="14" s="1"/>
  <c r="AL36" i="14" s="1"/>
  <c r="AN85" i="20" l="1"/>
  <c r="AM102" i="20"/>
  <c r="AM86" i="20"/>
  <c r="AL38" i="14"/>
  <c r="AO73" i="20"/>
  <c r="AN74" i="20"/>
  <c r="AN86" i="20" s="1"/>
  <c r="AO68" i="20"/>
  <c r="AM25" i="17"/>
  <c r="AM27" i="17" s="1"/>
  <c r="AM34" i="14" s="1"/>
  <c r="AM36" i="14" s="1"/>
  <c r="AO85" i="20" l="1"/>
  <c r="AN102" i="20"/>
  <c r="AO74" i="20"/>
  <c r="AM38" i="14"/>
  <c r="AP73" i="20"/>
  <c r="AP68" i="20"/>
  <c r="AN25" i="17"/>
  <c r="AN27" i="17" s="1"/>
  <c r="AN34" i="14" s="1"/>
  <c r="AN36" i="14" s="1"/>
  <c r="AP85" i="20" l="1"/>
  <c r="AO102" i="20"/>
  <c r="AO86" i="20"/>
  <c r="AN38" i="14"/>
  <c r="AQ73" i="20"/>
  <c r="AP74" i="20"/>
  <c r="AP86" i="20" s="1"/>
  <c r="AQ68" i="20"/>
  <c r="AO25" i="17"/>
  <c r="AO27" i="17" s="1"/>
  <c r="AO34" i="14" s="1"/>
  <c r="AO36" i="14" s="1"/>
  <c r="AP102" i="20" l="1"/>
  <c r="AQ85" i="20"/>
  <c r="AQ74" i="20"/>
  <c r="AO38" i="14"/>
  <c r="AR73" i="20"/>
  <c r="AR68" i="20"/>
  <c r="AP25" i="17"/>
  <c r="AP27" i="17" s="1"/>
  <c r="AP34" i="14" s="1"/>
  <c r="AP36" i="14" s="1"/>
  <c r="AQ102" i="20" l="1"/>
  <c r="AQ86" i="20"/>
  <c r="AR85" i="20"/>
  <c r="AR74" i="20"/>
  <c r="AR86" i="20" s="1"/>
  <c r="AP38" i="14"/>
  <c r="AS73" i="20"/>
  <c r="AS68" i="20"/>
  <c r="AQ25" i="17"/>
  <c r="AQ27" i="17" s="1"/>
  <c r="AQ34" i="14" s="1"/>
  <c r="AQ36" i="14" s="1"/>
  <c r="AS85" i="20" l="1"/>
  <c r="AR102" i="20"/>
  <c r="AS74" i="20"/>
  <c r="AT73" i="20"/>
  <c r="AQ38" i="14"/>
  <c r="AT68" i="20"/>
  <c r="AR25" i="17"/>
  <c r="AR27" i="17" s="1"/>
  <c r="AR34" i="14" s="1"/>
  <c r="AR36" i="14" s="1"/>
  <c r="AS102" i="20" l="1"/>
  <c r="AT85" i="20"/>
  <c r="AS86" i="20"/>
  <c r="AR38" i="14"/>
  <c r="AU73" i="20"/>
  <c r="AT74" i="20"/>
  <c r="AU68" i="20"/>
  <c r="AS25" i="17"/>
  <c r="AS27" i="17" s="1"/>
  <c r="AS34" i="14" s="1"/>
  <c r="AS36" i="14" s="1"/>
  <c r="AT102" i="20" l="1"/>
  <c r="AT86" i="20"/>
  <c r="AU85" i="20"/>
  <c r="AS38" i="14"/>
  <c r="AV73" i="20"/>
  <c r="AU74" i="20"/>
  <c r="AU86" i="20" s="1"/>
  <c r="AV68" i="20"/>
  <c r="AT25" i="17"/>
  <c r="AT27" i="17" s="1"/>
  <c r="AT34" i="14" s="1"/>
  <c r="AT36" i="14" s="1"/>
  <c r="AU102" i="20" l="1"/>
  <c r="AV85" i="20"/>
  <c r="AT38" i="14"/>
  <c r="AW73" i="20"/>
  <c r="AV74" i="20"/>
  <c r="AV86" i="20" s="1"/>
  <c r="AW68" i="20"/>
  <c r="AU25" i="17"/>
  <c r="AU27" i="17" s="1"/>
  <c r="AV102" i="20" l="1"/>
  <c r="AW85" i="20"/>
  <c r="AX68" i="20"/>
  <c r="AU34" i="14"/>
  <c r="AU36" i="14" s="1"/>
  <c r="AW74" i="20"/>
  <c r="AW86" i="20" s="1"/>
  <c r="AW102" i="20" l="1"/>
  <c r="AU38" i="14"/>
  <c r="AX73" i="20"/>
  <c r="AX85" i="20" l="1"/>
  <c r="AX74" i="20"/>
  <c r="AX102" i="20" l="1"/>
  <c r="AX86" i="20"/>
  <c r="F41" i="4"/>
  <c r="X41" i="4"/>
  <c r="Y41" i="4"/>
  <c r="AG41" i="4"/>
  <c r="AM41" i="4"/>
  <c r="AN41" i="4"/>
  <c r="AJ41" i="4"/>
  <c r="AB41" i="4"/>
  <c r="AI41" i="4"/>
  <c r="Z41" i="4"/>
  <c r="AF41" i="4"/>
  <c r="AA41" i="4"/>
  <c r="AD41" i="4"/>
  <c r="AQ41" i="4"/>
  <c r="AC41" i="4"/>
  <c r="AP41" i="4"/>
  <c r="AH41" i="4"/>
  <c r="AO41" i="4"/>
  <c r="AT41" i="4"/>
  <c r="AE41" i="4"/>
  <c r="AU41" i="4"/>
  <c r="AS41" i="4"/>
  <c r="AK41" i="4"/>
  <c r="AL41" i="4"/>
  <c r="AR41" i="4"/>
  <c r="M41" i="4" l="1"/>
  <c r="V41" i="4"/>
  <c r="K41" i="4"/>
  <c r="R41" i="4"/>
  <c r="P41" i="4"/>
  <c r="Q41" i="4"/>
  <c r="O41" i="4"/>
  <c r="G41" i="4"/>
  <c r="T41" i="4"/>
  <c r="S41" i="4"/>
  <c r="H41" i="4"/>
  <c r="U41" i="4"/>
  <c r="L41" i="4"/>
  <c r="N41" i="4"/>
  <c r="I41" i="4"/>
  <c r="W41" i="4"/>
  <c r="J41" i="4"/>
</calcChain>
</file>

<file path=xl/comments1.xml><?xml version="1.0" encoding="utf-8"?>
<comments xmlns="http://schemas.openxmlformats.org/spreadsheetml/2006/main">
  <authors>
    <author>Stephan Schmitt-Degenhardt</author>
  </authors>
  <commentList>
    <comment ref="C10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Ericka Mejia (EJA)</author>
    <author>Stephan Schmitt-Degenhardt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>Son gastos depreciables y amortizables</t>
        </r>
      </text>
    </comment>
    <comment ref="B36" authorId="1" shapeId="0">
      <text>
        <r>
          <rPr>
            <sz val="9"/>
            <color indexed="81"/>
            <rFont val="Tahoma"/>
            <family val="2"/>
          </rPr>
          <t>Suma en estas celdas todas inversiones del periodo con una vida útil de lo indicado en columna C</t>
        </r>
      </text>
    </comment>
    <comment ref="B41" authorId="1" shapeId="0">
      <text>
        <r>
          <rPr>
            <sz val="9"/>
            <color indexed="81"/>
            <rFont val="Tahoma"/>
            <family val="2"/>
          </rPr>
          <t>Este es una ayuda para verificar si había calculado correctamente.</t>
        </r>
      </text>
    </comment>
    <comment ref="B43" authorId="1" shapeId="0">
      <text>
        <r>
          <rPr>
            <sz val="9"/>
            <color indexed="81"/>
            <rFont val="Tahoma"/>
            <family val="2"/>
          </rPr>
          <t>Hasta dic-2016 se calcula la depreciación como promedio de los meses entre compra y dic-2016</t>
        </r>
      </text>
    </comment>
  </commentList>
</comments>
</file>

<file path=xl/comments3.xml><?xml version="1.0" encoding="utf-8"?>
<comments xmlns="http://schemas.openxmlformats.org/spreadsheetml/2006/main">
  <authors>
    <author>Ericka Mejia (EJA)</author>
    <author>Stephan Schmitt-Degenhardt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Ericka Mejia (EJA):</t>
        </r>
        <r>
          <rPr>
            <sz val="9"/>
            <color indexed="81"/>
            <rFont val="Tahoma"/>
            <family val="2"/>
          </rPr>
          <t xml:space="preserve">
Gastos por contrapartida son co-financiados por el Programa AEA? Ustedes no van a co-fianciar cmpra de equipos como fotovoltáticos o algo así?</t>
        </r>
      </text>
    </comment>
    <comment ref="B59" authorId="1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66" authorId="1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73" authorId="1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80" authorId="1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87" authorId="1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</commentList>
</comments>
</file>

<file path=xl/comments4.xml><?xml version="1.0" encoding="utf-8"?>
<comments xmlns="http://schemas.openxmlformats.org/spreadsheetml/2006/main">
  <authors>
    <author>Stephan Schmitt-Degenhardt</author>
  </authors>
  <commentList>
    <comment ref="B14" authorId="0" shapeId="0">
      <text>
        <r>
          <rPr>
            <sz val="9"/>
            <color indexed="81"/>
            <rFont val="Tahoma"/>
            <family val="2"/>
          </rPr>
          <t>Se asume que no vende inversiones. En caso contrario, use "Extra" para los ingresos, y deduzca los ingresos aca.</t>
        </r>
      </text>
    </comment>
  </commentList>
</comments>
</file>

<file path=xl/comments5.xml><?xml version="1.0" encoding="utf-8"?>
<comments xmlns="http://schemas.openxmlformats.org/spreadsheetml/2006/main">
  <authors>
    <author>Stephan Schmitt-Degenhardt</author>
  </authors>
  <commentList>
    <comment ref="B99" authorId="0" shapeId="0">
      <text>
        <r>
          <rPr>
            <b/>
            <sz val="9"/>
            <color indexed="81"/>
            <rFont val="Tahoma"/>
            <family val="2"/>
          </rPr>
          <t>Stephan Schmitt-Degenhardt:</t>
        </r>
        <r>
          <rPr>
            <sz val="9"/>
            <color indexed="81"/>
            <rFont val="Tahoma"/>
            <family val="2"/>
          </rPr>
          <t xml:space="preserve">
Nota que en ese cálculo todos pasivos son de terceros</t>
        </r>
      </text>
    </comment>
    <comment ref="B134" authorId="0" shapeId="0">
      <text>
        <r>
          <rPr>
            <sz val="9"/>
            <color indexed="81"/>
            <rFont val="Tahoma"/>
            <family val="2"/>
          </rPr>
          <t xml:space="preserve">Valor aproximado
</t>
        </r>
      </text>
    </comment>
  </commentList>
</comments>
</file>

<file path=xl/sharedStrings.xml><?xml version="1.0" encoding="utf-8"?>
<sst xmlns="http://schemas.openxmlformats.org/spreadsheetml/2006/main" count="1757" uniqueCount="509">
  <si>
    <t>Consultorías, asesorías y similares</t>
  </si>
  <si>
    <t>Personal</t>
  </si>
  <si>
    <t>Alimentos y bebidas</t>
  </si>
  <si>
    <t>Alquileres</t>
  </si>
  <si>
    <t>Equipos</t>
  </si>
  <si>
    <t>Materiales e insumos</t>
  </si>
  <si>
    <t>Gastos financieros</t>
  </si>
  <si>
    <t>Otros gastos por contrapartida</t>
  </si>
  <si>
    <t xml:space="preserve"> </t>
  </si>
  <si>
    <t>Unidad</t>
  </si>
  <si>
    <t>US$</t>
  </si>
  <si>
    <t>Inversiones</t>
  </si>
  <si>
    <t>Tasa de descuento usado</t>
  </si>
  <si>
    <t>%</t>
  </si>
  <si>
    <t>Valor Actual Neto (VAN)</t>
  </si>
  <si>
    <t>Tasa Interna de Retorno (TIR)</t>
  </si>
  <si>
    <t>Impuestos</t>
  </si>
  <si>
    <t>Cuentas por cobrar</t>
  </si>
  <si>
    <t>Cuentas por pagar</t>
  </si>
  <si>
    <t>INGRESOS</t>
  </si>
  <si>
    <t>precio promedio de venta</t>
  </si>
  <si>
    <t>unidades vendidos por beneficiario</t>
  </si>
  <si>
    <t>Total producto/servicio A</t>
  </si>
  <si>
    <t>Total producto/servicio B</t>
  </si>
  <si>
    <t>Total producto/servicio C</t>
  </si>
  <si>
    <t>Total producto/servicio D</t>
  </si>
  <si>
    <t>ingresos por ventas</t>
  </si>
  <si>
    <t>Total otros productos/servicios</t>
  </si>
  <si>
    <t>sueldo (promedio por persona)</t>
  </si>
  <si>
    <t>beneficios (promedio por persona)</t>
  </si>
  <si>
    <t>otro (promedio por persona)</t>
  </si>
  <si>
    <t>Total costo persona/grupo de personas A</t>
  </si>
  <si>
    <t>Número</t>
  </si>
  <si>
    <t>Total costo persona/grupo de personas B</t>
  </si>
  <si>
    <t>Total costo persona/grupo de personas C</t>
  </si>
  <si>
    <t>Total costo persona/grupo de personas D</t>
  </si>
  <si>
    <t>Total costo persona/grupo de personas E</t>
  </si>
  <si>
    <t>ventas</t>
  </si>
  <si>
    <t>PERSONAL</t>
  </si>
  <si>
    <t>COSTOS OPERATIVOS</t>
  </si>
  <si>
    <t>seguros</t>
  </si>
  <si>
    <t>alquileres</t>
  </si>
  <si>
    <t>reparaciones</t>
  </si>
  <si>
    <t>servicios profesionales independientes</t>
  </si>
  <si>
    <t>gastos varios</t>
  </si>
  <si>
    <t>INVERSIONES</t>
  </si>
  <si>
    <t>propiedad industrial (patentes y marcas)</t>
  </si>
  <si>
    <t>derechos de traspaso</t>
  </si>
  <si>
    <t>aplicaciones informáticas</t>
  </si>
  <si>
    <t>Inmovilizado material</t>
  </si>
  <si>
    <t>mobiliario</t>
  </si>
  <si>
    <t>elementos de transporte</t>
  </si>
  <si>
    <t>otro inmovilizado material</t>
  </si>
  <si>
    <t>Recursos propios</t>
  </si>
  <si>
    <t>subvenciones a la explotación</t>
  </si>
  <si>
    <t>BALANCE</t>
  </si>
  <si>
    <t>CUENTA DE RESULTADOS</t>
  </si>
  <si>
    <t>otros gastos</t>
  </si>
  <si>
    <t>Total costos de mercadeo &amp; venta</t>
  </si>
  <si>
    <t>IMPUESTOS</t>
  </si>
  <si>
    <t>impuestos fijos</t>
  </si>
  <si>
    <t>días pendientes</t>
  </si>
  <si>
    <t>cambio al periodo anterior</t>
  </si>
  <si>
    <t>días de inventario</t>
  </si>
  <si>
    <t>inventario</t>
  </si>
  <si>
    <t>leasing</t>
  </si>
  <si>
    <t>ACTIVOS</t>
  </si>
  <si>
    <t>Inmovilizado inmaterial</t>
  </si>
  <si>
    <t>PASIVOS</t>
  </si>
  <si>
    <t>Pasivos fijos</t>
  </si>
  <si>
    <t>SUMA ACTIVOS</t>
  </si>
  <si>
    <t>Otras deudas a largo plazo</t>
  </si>
  <si>
    <t>Pasivos circulantes</t>
  </si>
  <si>
    <t>SUMA PASIVOS</t>
  </si>
  <si>
    <t>Beneficios Antes de Intereses e Impuestos (BAII)</t>
  </si>
  <si>
    <t>./. gastos financieros</t>
  </si>
  <si>
    <t>Beneficios antes de impuestos (BAI)</t>
  </si>
  <si>
    <t>FINANCIACIÓN DE LA INICIATIVA</t>
  </si>
  <si>
    <t>capital de la EP</t>
  </si>
  <si>
    <t>aportaciones de otros socios</t>
  </si>
  <si>
    <t>aportación de socio C</t>
  </si>
  <si>
    <t>aportación de socio B</t>
  </si>
  <si>
    <t>aportación de socio A</t>
  </si>
  <si>
    <t>herramientas</t>
  </si>
  <si>
    <t>equipos informáticos</t>
  </si>
  <si>
    <t>Gastos de establecimiento</t>
  </si>
  <si>
    <t>gastos de producción de prueba y arranque</t>
  </si>
  <si>
    <t>existencias iniciales</t>
  </si>
  <si>
    <t>capital de trabajo inicial</t>
  </si>
  <si>
    <t>gastos de puesta en marcha</t>
  </si>
  <si>
    <t>estudios de facibilidad y otros estudios</t>
  </si>
  <si>
    <t>capacitación inicial de personal</t>
  </si>
  <si>
    <t>fianzas por alquiler de edificios</t>
  </si>
  <si>
    <t>instalaciones de electricidad, agua, etc.</t>
  </si>
  <si>
    <t>otros gastos de establecimiento</t>
  </si>
  <si>
    <t>transporte</t>
  </si>
  <si>
    <t>servicios al cliente</t>
  </si>
  <si>
    <t>campañas de conscientización</t>
  </si>
  <si>
    <t>viajes y per diems</t>
  </si>
  <si>
    <t>Dinero líquido al inicio (caja y bancos)</t>
  </si>
  <si>
    <t>+ cambios en capital de trabajo</t>
  </si>
  <si>
    <t>FLUJO DE CAJA</t>
  </si>
  <si>
    <t>Información adicional</t>
  </si>
  <si>
    <t>segmento de beneficiarios:</t>
  </si>
  <si>
    <t>TOTAL DE INGRESOS</t>
  </si>
  <si>
    <t>---</t>
  </si>
  <si>
    <t>número que pertenecen a este grupo</t>
  </si>
  <si>
    <t>- tiempo trabajando en producción</t>
  </si>
  <si>
    <t>- tiempo trabajando en ventas</t>
  </si>
  <si>
    <t>- tiempo trabajando en administración/general</t>
  </si>
  <si>
    <t>Persona/grupo de personas E:</t>
  </si>
  <si>
    <t>costo promedio en producción</t>
  </si>
  <si>
    <t>costo promedio en ventas</t>
  </si>
  <si>
    <t>costo promedio en administración/general</t>
  </si>
  <si>
    <t>costos totales en producción</t>
  </si>
  <si>
    <t>costos totales en ventas</t>
  </si>
  <si>
    <t>costos totales en administración/general</t>
  </si>
  <si>
    <t>Costos de todo el personal</t>
  </si>
  <si>
    <t>Total costos de personal</t>
  </si>
  <si>
    <t>número de personal en producción</t>
  </si>
  <si>
    <t>número de personal en ventas</t>
  </si>
  <si>
    <t>número de personal en administración/general</t>
  </si>
  <si>
    <t>Número total de personal</t>
  </si>
  <si>
    <t>Costo promedio de todo el personal</t>
  </si>
  <si>
    <t>Ventas</t>
  </si>
  <si>
    <t>Mercadeo y ventas</t>
  </si>
  <si>
    <t>costos de personal de venta</t>
  </si>
  <si>
    <t>Administración y general</t>
  </si>
  <si>
    <t>capacitaciones de (todo el) personal</t>
  </si>
  <si>
    <t>Proyectos de RSE (si fuese el caso)</t>
  </si>
  <si>
    <t>Deuda incobrable</t>
  </si>
  <si>
    <t>deuda incobrable (% de ventas)</t>
  </si>
  <si>
    <t>Total costos de administración y general</t>
  </si>
  <si>
    <t>Total proyectos de RSE</t>
  </si>
  <si>
    <t>Inmovilizados materiales</t>
  </si>
  <si>
    <t>Total de inmovilizados materiales</t>
  </si>
  <si>
    <t>Inmovilizados inmateriales</t>
  </si>
  <si>
    <t>Total de inmovilizados inmateriales</t>
  </si>
  <si>
    <t>Total de gastos de establecimiento</t>
  </si>
  <si>
    <t>DEPRECIACÓN y AMORTIZACIÓN</t>
  </si>
  <si>
    <t>A: Total de inversiones con vida útil de … años</t>
  </si>
  <si>
    <t>B: Total de inversiones con vida útil de … años</t>
  </si>
  <si>
    <t>C: Total de inversiones con vida útil de … años</t>
  </si>
  <si>
    <t>D: Total de inversiones con vida útil de … años</t>
  </si>
  <si>
    <t>E: Total de inversiones con vida útil de … años</t>
  </si>
  <si>
    <t>A: Depreciación/amortización anual</t>
  </si>
  <si>
    <t>B: Depreciación/amortización anual</t>
  </si>
  <si>
    <t>C: Depreciación/amortización anual</t>
  </si>
  <si>
    <t>D: Depreciación/amortización anual</t>
  </si>
  <si>
    <t>E: Depreciación/amortización anual</t>
  </si>
  <si>
    <t>Devoluciones y previsiones sobre las ventas</t>
  </si>
  <si>
    <t>% sobre las ventas</t>
  </si>
  <si>
    <t>Otros ingresos</t>
  </si>
  <si>
    <t>COSTOS DE TODO EL PERSONAL</t>
  </si>
  <si>
    <t>COSTOS TOTALES OPERATIVOS</t>
  </si>
  <si>
    <t>Personal pagado por hora</t>
  </si>
  <si>
    <t>Total costo de personal pagado por hora</t>
  </si>
  <si>
    <t>OTROS COSTOS</t>
  </si>
  <si>
    <t>TOTAL DE COSTOS DE VENTA</t>
  </si>
  <si>
    <t>comisiones (% de venta)</t>
  </si>
  <si>
    <t>mano de obra contratada</t>
  </si>
  <si>
    <t>gastos bancarios/financieros regulares</t>
  </si>
  <si>
    <t>otros gastos:</t>
  </si>
  <si>
    <t>suscripciones y membresías</t>
  </si>
  <si>
    <t>insumos operativos</t>
  </si>
  <si>
    <t>permisos y licencias</t>
  </si>
  <si>
    <t>ganancias (perdidas) sobre ventas de activos</t>
  </si>
  <si>
    <t>VENTAS</t>
  </si>
  <si>
    <t>OTROS INGRESOS</t>
  </si>
  <si>
    <t>TOTAL DE OTROS INGRESOS</t>
  </si>
  <si>
    <t>utilidades de producción</t>
  </si>
  <si>
    <t>utilidades generales</t>
  </si>
  <si>
    <t>mantenimiento de maquinarias/instalaciones</t>
  </si>
  <si>
    <t>RECURSOS PROPIOS</t>
  </si>
  <si>
    <t>Recursos de las EP/EA</t>
  </si>
  <si>
    <t>Co-financiamiento por el Programa AEA</t>
  </si>
  <si>
    <t>Total de co-financiamiento por el Programa AEA</t>
  </si>
  <si>
    <t>otras aportaciones:</t>
  </si>
  <si>
    <t>…</t>
  </si>
  <si>
    <t>RECURSOS AJENOS</t>
  </si>
  <si>
    <t>Crédito/préstamo A:</t>
  </si>
  <si>
    <t>Gastos generales de fabricación</t>
  </si>
  <si>
    <t>Total de gastos generales de fabricación</t>
  </si>
  <si>
    <t>Crédito/préstamo B:</t>
  </si>
  <si>
    <t>Crédito/préstamo C:</t>
  </si>
  <si>
    <t>Crédito/préstamo D:</t>
  </si>
  <si>
    <t>Total de créditos/préstamos</t>
  </si>
  <si>
    <t>interés pagado</t>
  </si>
  <si>
    <t>interés</t>
  </si>
  <si>
    <t>desembolso</t>
  </si>
  <si>
    <t>desembolso recibido</t>
  </si>
  <si>
    <t>deuda pendiente</t>
  </si>
  <si>
    <t>TOTAL DE RECURSOS AJENOS</t>
  </si>
  <si>
    <t>TOTAL DE RECURSOS PROPIOS Y AJENOS</t>
  </si>
  <si>
    <t>GASTOS</t>
  </si>
  <si>
    <t>./. Impuestos</t>
  </si>
  <si>
    <t>Otros ingresos/gastos extraordinarios</t>
  </si>
  <si>
    <t>Total de otros ingresos/gastos extraordinarios</t>
  </si>
  <si>
    <t>TOTAL DE INGRESOS/GASTOS EXTRAORDINARIOS</t>
  </si>
  <si>
    <t>./. depreciación y amortización</t>
  </si>
  <si>
    <t>+ ingresos/gastos extraordinarios</t>
  </si>
  <si>
    <t>ingreso extraordinario:</t>
  </si>
  <si>
    <t>gasto extraordinario:</t>
  </si>
  <si>
    <t>CAPITAL DE TRABAJO</t>
  </si>
  <si>
    <t>% de ventas</t>
  </si>
  <si>
    <t>saldo final</t>
  </si>
  <si>
    <t>efectivo recibido</t>
  </si>
  <si>
    <t>CUENTAS POR COBRAR</t>
  </si>
  <si>
    <t>INVENTARIO</t>
  </si>
  <si>
    <t>CUENTAS POR PAGAR</t>
  </si>
  <si>
    <t>Cuentas por pagar, materiales</t>
  </si>
  <si>
    <t>compras</t>
  </si>
  <si>
    <t>efectivo pagado</t>
  </si>
  <si>
    <t>costos de material por unidad</t>
  </si>
  <si>
    <t>unidades vendidas</t>
  </si>
  <si>
    <t>Costos totales producto/servicio A</t>
  </si>
  <si>
    <t>otros costos directos por unidad</t>
  </si>
  <si>
    <t>costos de mano de obra</t>
  </si>
  <si>
    <t xml:space="preserve">% de mano de obra trabajando en producción </t>
  </si>
  <si>
    <t>Costos totales producto/servicio B</t>
  </si>
  <si>
    <t>Costos totales producto/servicio C</t>
  </si>
  <si>
    <t>Costos totales producto/servicio D</t>
  </si>
  <si>
    <t>Otros productos/servicios:</t>
  </si>
  <si>
    <t>Costos totales otros productos/servicios</t>
  </si>
  <si>
    <t>costos de material</t>
  </si>
  <si>
    <t>otros costos directos</t>
  </si>
  <si>
    <t>TOTAL DE COSTOS DIRECTOS</t>
  </si>
  <si>
    <t>Personal de producción</t>
  </si>
  <si>
    <t>Gastos de compra de materiales</t>
  </si>
  <si>
    <t>Total de gastos de compra</t>
  </si>
  <si>
    <t>otros materiales</t>
  </si>
  <si>
    <t>costos totales de materiales</t>
  </si>
  <si>
    <t>costos totales de servicios/insumos operativos</t>
  </si>
  <si>
    <t>Días</t>
  </si>
  <si>
    <t>rotación de inventario por año</t>
  </si>
  <si>
    <t>TOTAL CAMBIO DE CAPITAL DE TRABAJO</t>
  </si>
  <si>
    <t>+ depreciación</t>
  </si>
  <si>
    <t>ACTIVIDADES OPERACIONALES</t>
  </si>
  <si>
    <t>ACTIVIDADES DE INVERSIÓN</t>
  </si>
  <si>
    <t>ACTIVIDADES DE FINANCIACIÓN</t>
  </si>
  <si>
    <t>COSTOS DE VENTA</t>
  </si>
  <si>
    <t>COSTOS DIRECTOS</t>
  </si>
  <si>
    <t>MERCADEO Y VENTAS</t>
  </si>
  <si>
    <t>ADMINISTRACIÓN Y GENERAL</t>
  </si>
  <si>
    <t>GASTOS DE ESTABLECIMIENTO</t>
  </si>
  <si>
    <t>OTROS INGRESOS/GASTOS EXTRAORDINARIOS</t>
  </si>
  <si>
    <t>INMOVILIZADOS</t>
  </si>
  <si>
    <t>COSTOS TOTALES DE INVERSIONES</t>
  </si>
  <si>
    <t>DEPRECIACÓN TOTAL</t>
  </si>
  <si>
    <t>IMPUESTOS TOTALES</t>
  </si>
  <si>
    <t>Ingresos totales</t>
  </si>
  <si>
    <t>VALOR ACTUAL DE INVERSIONES</t>
  </si>
  <si>
    <t>impuestos sobre los ingresos totales</t>
  </si>
  <si>
    <t>impuestos sobre los BAI</t>
  </si>
  <si>
    <t>otros impuestos como % de BAI</t>
  </si>
  <si>
    <t>Retiros de capital</t>
  </si>
  <si>
    <t>Total de retiros</t>
  </si>
  <si>
    <t>costos de desembolso</t>
  </si>
  <si>
    <t>días</t>
  </si>
  <si>
    <t>./. depreciación/amortización</t>
  </si>
  <si>
    <t>terrenos</t>
  </si>
  <si>
    <t>construcciones</t>
  </si>
  <si>
    <t>maquinaria</t>
  </si>
  <si>
    <t>herramientas y útiles</t>
  </si>
  <si>
    <t>= Inmovilizados materiales, inmateriales y intangibles neto</t>
  </si>
  <si>
    <t>Total de inmovilizado material</t>
  </si>
  <si>
    <t>Total de inmovilizado inmaterial</t>
  </si>
  <si>
    <t>Total de recursos propios</t>
  </si>
  <si>
    <t>Total de recursos ajenos</t>
  </si>
  <si>
    <t>Total de pasivos circulantes</t>
  </si>
  <si>
    <t>co-financiamiento por el Programa AEA</t>
  </si>
  <si>
    <t>TOTAL DE RECURSOS PROPIOS ACTUALES</t>
  </si>
  <si>
    <t>capital propio y aportaciones</t>
  </si>
  <si>
    <t>existencias</t>
  </si>
  <si>
    <t>cuentas por cobrar</t>
  </si>
  <si>
    <t>./. Retiros</t>
  </si>
  <si>
    <t>cuentas por pagar</t>
  </si>
  <si>
    <t>= flujo de caja operativo</t>
  </si>
  <si>
    <t>- inversiones</t>
  </si>
  <si>
    <t>= flujo de caja proveniente de inversión</t>
  </si>
  <si>
    <t>= flujo de caja proveniente de financiamiento</t>
  </si>
  <si>
    <t>+ cambios en deuda que devenga intereses</t>
  </si>
  <si>
    <t>beneficios después de impuestos (BDI)</t>
  </si>
  <si>
    <t>cambios en flujo de caja al periodo anterior</t>
  </si>
  <si>
    <t>ACTIVOS FIJOS</t>
  </si>
  <si>
    <t>ACTIVOS CIRCULANTES</t>
  </si>
  <si>
    <t>PASIVOS FIJOS</t>
  </si>
  <si>
    <t>PASIVOS CIRCULANTES</t>
  </si>
  <si>
    <t>RATIOS Y RESULTADOS PRINCIPALES</t>
  </si>
  <si>
    <t>Total de ingresos</t>
  </si>
  <si>
    <t>Costos del personal</t>
  </si>
  <si>
    <t>Costos directos</t>
  </si>
  <si>
    <t>Costos de venta</t>
  </si>
  <si>
    <t>Depreciación y amortización</t>
  </si>
  <si>
    <t>Valor actual de inversiones</t>
  </si>
  <si>
    <t>Recursos propios y aportaciones invertidos</t>
  </si>
  <si>
    <t>Recursos propios actuales</t>
  </si>
  <si>
    <t>Beneficio bruto</t>
  </si>
  <si>
    <t>Cambio al periodo anterior</t>
  </si>
  <si>
    <t>Inventario</t>
  </si>
  <si>
    <t>Cambio del capital de trabajo</t>
  </si>
  <si>
    <t>Flujo de caja operativo</t>
  </si>
  <si>
    <t>Flujo de caja proveniente de inversión</t>
  </si>
  <si>
    <t>Flujo de caja proveniente de financiamiento</t>
  </si>
  <si>
    <t>Efectivo al final del año</t>
  </si>
  <si>
    <t>Total de activos fijos</t>
  </si>
  <si>
    <t>Total de activos circulantes</t>
  </si>
  <si>
    <t>Activos fijos</t>
  </si>
  <si>
    <t>Activos circulantes</t>
  </si>
  <si>
    <t>Activos</t>
  </si>
  <si>
    <t>Pasivos</t>
  </si>
  <si>
    <t>Total de pasivos fijos</t>
  </si>
  <si>
    <t>Costos de mercadeo &amp; venta</t>
  </si>
  <si>
    <t>Costos de administración y general</t>
  </si>
  <si>
    <t>Costos operativos</t>
  </si>
  <si>
    <t>Ingresos/gastos extraordinarios</t>
  </si>
  <si>
    <t>Desembolsos de crédito</t>
  </si>
  <si>
    <t>Interés pagado</t>
  </si>
  <si>
    <t>Repagos</t>
  </si>
  <si>
    <t>Deuda pendiente</t>
  </si>
  <si>
    <t>Recursos propios y ajenos</t>
  </si>
  <si>
    <t>RESULTADOS PRINCIPALES DEL PLAN</t>
  </si>
  <si>
    <t>jul-15 a oct-16</t>
  </si>
  <si>
    <t>2015 y 2016</t>
  </si>
  <si>
    <t>Periodo de Recuperación de la Inversion (PRI)</t>
  </si>
  <si>
    <t>INDICADORES FINANCIEROS</t>
  </si>
  <si>
    <t>Relación costos de personal a ingresos por ventas</t>
  </si>
  <si>
    <t>Relación costos directos a ingresos por ventas</t>
  </si>
  <si>
    <t>Relación costos operativos a ingresos por ventas</t>
  </si>
  <si>
    <t>Total de inversiones</t>
  </si>
  <si>
    <t>Relación del valor actual de inversiones a ingresos por ventas</t>
  </si>
  <si>
    <t>Ingresos</t>
  </si>
  <si>
    <t>TOTAL DE CUENTAS POR COBRAR</t>
  </si>
  <si>
    <t>Cuentas por pagar, servicios y insumos operativos</t>
  </si>
  <si>
    <t>TOTAL DE CUENTAS POR PAGAR</t>
  </si>
  <si>
    <t>Extra</t>
  </si>
  <si>
    <t>Financiación</t>
  </si>
  <si>
    <t>Cuenta de resultados</t>
  </si>
  <si>
    <t>Capital de trabajo</t>
  </si>
  <si>
    <t>Flujo de caja</t>
  </si>
  <si>
    <t>Balance</t>
  </si>
  <si>
    <t>Indicadores de liquidez o de solvencia</t>
  </si>
  <si>
    <t>Fondo de maniobra/Activos</t>
  </si>
  <si>
    <t>Indicadores de flujo de efectivo</t>
  </si>
  <si>
    <t>Flujo de caja operativo/Passivo circulante</t>
  </si>
  <si>
    <t>Razón circulante</t>
  </si>
  <si>
    <t>Activo circulante/Pasivo circulante</t>
  </si>
  <si>
    <t>Fondo de maniobra sobre activos</t>
  </si>
  <si>
    <t>Razón de flujo de caja operativo</t>
  </si>
  <si>
    <t>Razón de cobertura de intereses en efectivo</t>
  </si>
  <si>
    <t>Razón de deuda total</t>
  </si>
  <si>
    <t>Flujo de caja operativo/Passivo</t>
  </si>
  <si>
    <t>Indicadores de endeudamiento o de cobertura</t>
  </si>
  <si>
    <t>Endeudamiento financiero</t>
  </si>
  <si>
    <t>Obligaciones financieras/Ventas netas</t>
  </si>
  <si>
    <t>VENTAS NETAS</t>
  </si>
  <si>
    <t>Ventas netas</t>
  </si>
  <si>
    <t>Carga financiera</t>
  </si>
  <si>
    <t>Gastos financieros/Ventas netas</t>
  </si>
  <si>
    <t>Pasivo fijo/Recursos propios</t>
  </si>
  <si>
    <t>Razón pasivo-capital (incl. cofinanciamiento AEA)</t>
  </si>
  <si>
    <t>Pasivo con terceros/Recursos propios</t>
  </si>
  <si>
    <t>Apalancamiento total</t>
  </si>
  <si>
    <t>Indicadores de actividad, rotación o de eficiencia</t>
  </si>
  <si>
    <t>Rotación de la inversión</t>
  </si>
  <si>
    <t>Ventas/Activos</t>
  </si>
  <si>
    <t>Rotación de capital</t>
  </si>
  <si>
    <t>Ventas/(Recursos propios+Pasivos fijos)</t>
  </si>
  <si>
    <t>Indicadores de rentabilidad</t>
  </si>
  <si>
    <t>Beneficio bruto/Ventas netas</t>
  </si>
  <si>
    <t>Rentabilidad bruta</t>
  </si>
  <si>
    <t>Rentabilidad operacional</t>
  </si>
  <si>
    <t>ventas netas</t>
  </si>
  <si>
    <t>= Beneficio operacional</t>
  </si>
  <si>
    <t>GASTOS GENERALES DE FABRICACIÓN</t>
  </si>
  <si>
    <t>TOTAL DE GASTOS GENERALES</t>
  </si>
  <si>
    <t>./. costos directos y generales de producción</t>
  </si>
  <si>
    <t>./. costos de mercadeo y venta</t>
  </si>
  <si>
    <t>= Beneficio bruto / Margen de contribución</t>
  </si>
  <si>
    <t>+ otros ingresos</t>
  </si>
  <si>
    <t>= Total ingresos</t>
  </si>
  <si>
    <t>= Margen comercial</t>
  </si>
  <si>
    <t>= Beneficio antes de intereses, impuestos, depreciación, amortización</t>
  </si>
  <si>
    <t>./. costos de administración y otros (sin amortización, depreciación)</t>
  </si>
  <si>
    <t>Beneficios después de impuestos (BDI) = beneficio neto</t>
  </si>
  <si>
    <t>Rentabilidad del patrimonio (ROE)</t>
  </si>
  <si>
    <t>Beneficio neto/Recursos propios</t>
  </si>
  <si>
    <t>Beneficio operacional/Ventas netas</t>
  </si>
  <si>
    <t>Beneficio operacional</t>
  </si>
  <si>
    <t>Beneficios después de impuestos (BDI)/beneficio neto</t>
  </si>
  <si>
    <t>Otras relaciones</t>
  </si>
  <si>
    <t>Endeudamiento financiero (máximo)</t>
  </si>
  <si>
    <t>Carga financiera (máximo)</t>
  </si>
  <si>
    <t>Cambios</t>
  </si>
  <si>
    <t>número de beneficiarios (productos A-D)</t>
  </si>
  <si>
    <t>número</t>
  </si>
  <si>
    <t>crecimiento de beneficiarios</t>
  </si>
  <si>
    <t>unidades vendidas (productos A-D)</t>
  </si>
  <si>
    <t xml:space="preserve">crecimiento de unidades vendidas </t>
  </si>
  <si>
    <t>Crecimiento de beneficiarios (producto/servicio A-D)</t>
  </si>
  <si>
    <t>Crecimiento de unidades vendidas  (producto/servicio A-D)</t>
  </si>
  <si>
    <t>Crecimiento de ventas</t>
  </si>
  <si>
    <t>Crecimiento de beneficio neto</t>
  </si>
  <si>
    <t>INDICADORES PRINCIPALES DEL PROGRAMA AEA</t>
  </si>
  <si>
    <t>-</t>
  </si>
  <si>
    <t>flete</t>
  </si>
  <si>
    <t>otros gastos asociados con la compra de materiales</t>
  </si>
  <si>
    <t>otros costos:</t>
  </si>
  <si>
    <t>INGRESOS Y GASTOS</t>
  </si>
  <si>
    <t>EXTRAORDINARIOS</t>
  </si>
  <si>
    <t>= comisiones</t>
  </si>
  <si>
    <t>= total de unidades vendidas</t>
  </si>
  <si>
    <t>= total de beneficiarios</t>
  </si>
  <si>
    <t>= Devoluciones/previsiones</t>
  </si>
  <si>
    <t>costos indirectos de mano de obra de producción</t>
  </si>
  <si>
    <t>proyecto A:</t>
  </si>
  <si>
    <t>proyecto B:</t>
  </si>
  <si>
    <t>proyecto C:</t>
  </si>
  <si>
    <t>= Total deuda incobrable</t>
  </si>
  <si>
    <t>terreno A:</t>
  </si>
  <si>
    <t>terreno B:</t>
  </si>
  <si>
    <t>terreno otros:</t>
  </si>
  <si>
    <t>construccion A:</t>
  </si>
  <si>
    <t>construccion B:</t>
  </si>
  <si>
    <t>construccion otros:</t>
  </si>
  <si>
    <t>maquinaria/instalación A:</t>
  </si>
  <si>
    <t>maquinaria/instalación B:</t>
  </si>
  <si>
    <t>maquinaria/instalación C:</t>
  </si>
  <si>
    <t>maquinaria/instalación D:</t>
  </si>
  <si>
    <t>maquinaria/instalación E:</t>
  </si>
  <si>
    <t>maquinaria/instalación otras:</t>
  </si>
  <si>
    <t>= impuestos sobre los ingresos totales</t>
  </si>
  <si>
    <t>= impuestos sobre los BAI</t>
  </si>
  <si>
    <t>= otros impuestos como % de BAI</t>
  </si>
  <si>
    <t xml:space="preserve">co-financiamiento AEA como % de recursos de EP/EA </t>
  </si>
  <si>
    <t>Cuentas por cobrar, producto/servicio A:</t>
  </si>
  <si>
    <t>Cuentas por cobrar, producto/servicio B:</t>
  </si>
  <si>
    <t>Cuentas por cobrar, producto/servicio C:</t>
  </si>
  <si>
    <t>Cuentas por cobrar, producto/servicio D:</t>
  </si>
  <si>
    <t>Cuentas por cobrar, otros productos/servicios:</t>
  </si>
  <si>
    <t>Linea de control</t>
  </si>
  <si>
    <t>flujo de caja</t>
  </si>
  <si>
    <t>+ cambios en cofinaciamiento AEA</t>
  </si>
  <si>
    <t>+ cambios en capital propio</t>
  </si>
  <si>
    <t>cambio en recursos ajenos disponibles</t>
  </si>
  <si>
    <t>repago del crédito</t>
  </si>
  <si>
    <t>efectivo al inicio del periodo</t>
  </si>
  <si>
    <t>EFECTIVO AL FINAL DEL PERIODO</t>
  </si>
  <si>
    <t>beneficio neto</t>
  </si>
  <si>
    <t>BDI acumulado</t>
  </si>
  <si>
    <t>(Flujo de caja operativo+ intereses+impuestos)/intereses</t>
  </si>
  <si>
    <t>INSTRUCTIVO</t>
  </si>
  <si>
    <t>Otras celdas que contienen fórmulas que no pueden ser cambiadas están marcadas así:</t>
  </si>
  <si>
    <t>Algunas celdas tienen comentarios, marcados asi:</t>
  </si>
  <si>
    <t>Si un resultado es muy importante, la celda en el que se encuentra está marcada así:
Estas celdas contienen fórmulas que no pueden ser cambiadas.</t>
  </si>
  <si>
    <t>número de beneficiarios</t>
  </si>
  <si>
    <t>costos del personal administrativo</t>
  </si>
  <si>
    <t>gastos de constitución</t>
  </si>
  <si>
    <t>Total de recursos propios y aportes</t>
  </si>
  <si>
    <t>Este es un plan financiero simplificado, que le permite alguna flexibilidad. Está dividido en 14 pestañas. En las primeras 8 pestañas (a la izquierda de la pestaña titulada “---“) usted ingresa sus datos. Las pestañas restantes muestran los resultados de los datos ingresados (solamente en la pestaña “Capital de Trabajo” hay que ingresar algunos datos adicionales).</t>
  </si>
  <si>
    <t>Si un texto esta seguido por un “:”, brinda información adicional en la celda siguiente  (por ejemplo en la pestaña "Ingresos", "segmento de beneficiarios:" puede escribir en columna C "Mujeres")</t>
  </si>
  <si>
    <t>Beneficios Antes de Intereses e Impuestos (BAII - EBIT)</t>
  </si>
  <si>
    <t>Beneficios antes de impuestos (BAI - EBT)</t>
  </si>
  <si>
    <t xml:space="preserve">otras aportaciones: </t>
  </si>
  <si>
    <t>otros ingresos: Sistema de Capacitación</t>
  </si>
  <si>
    <t>otros ingresos: Instalación 10 Sist. Solares</t>
  </si>
  <si>
    <t>otros ingresos: Pagos de obras en Baños</t>
  </si>
  <si>
    <t>ingreso extraordinario: Beneficiarios Valorizado</t>
  </si>
  <si>
    <t>Alquiler de locales</t>
  </si>
  <si>
    <t>Mano de obra</t>
  </si>
  <si>
    <t>Clientes de AGROPIA</t>
  </si>
  <si>
    <t>Clientes de AGROMANTARO</t>
  </si>
  <si>
    <t>Producto/servicio D: Deshidratadores semi industriales</t>
  </si>
  <si>
    <t>Servicio de instalación de thermas</t>
  </si>
  <si>
    <t>Operario de planta</t>
  </si>
  <si>
    <r>
      <t>Producto: Thermas solares de 80 lt. Marca D</t>
    </r>
    <r>
      <rPr>
        <b/>
        <sz val="11"/>
        <color rgb="FF000000"/>
        <rFont val="Calibri"/>
        <family val="2"/>
      </rPr>
      <t>'</t>
    </r>
    <r>
      <rPr>
        <b/>
        <sz val="11"/>
        <color rgb="FF000000"/>
        <rFont val="Calibri"/>
        <family val="2"/>
        <scheme val="minor"/>
      </rPr>
      <t xml:space="preserve">SOl </t>
    </r>
  </si>
  <si>
    <t>Producto: Deshidratadores familiares</t>
  </si>
  <si>
    <t xml:space="preserve">Persona B: Para venta de equipos y dispositivos </t>
  </si>
  <si>
    <t>Vendedor de equipos</t>
  </si>
  <si>
    <t>Contador</t>
  </si>
  <si>
    <t>Personas A: Para servicio de deshidratado de Aguaymanto, Hojas de alcachofa y papa</t>
  </si>
  <si>
    <t>Persona C: Labores de contabilidad del negocio</t>
  </si>
  <si>
    <t xml:space="preserve">Persona D: </t>
  </si>
  <si>
    <t>Kg</t>
  </si>
  <si>
    <t>Producto/servicio  A:Servicio de deshidratado</t>
  </si>
  <si>
    <t xml:space="preserve">Producto  B:Thermas solares de 80 lt. Marca D'SOl </t>
  </si>
  <si>
    <t>Producto C: Deshidratadores familiares</t>
  </si>
  <si>
    <t>Producto  D: Deshidratadores semi industriales</t>
  </si>
  <si>
    <t>Servicio  B: Deshidratado de hojas de alcachofa</t>
  </si>
  <si>
    <t>Servicio A: Deshidratado de aguaymanto a socios de AGROPIA</t>
  </si>
  <si>
    <t>Servicio C:Deshidratado de papa</t>
  </si>
  <si>
    <t>unidades en Kg, deshidratadas por cliente</t>
  </si>
  <si>
    <t>publicidad (aviso radial)</t>
  </si>
  <si>
    <t>campañas de promoción (visita guiada)</t>
  </si>
  <si>
    <t>Utiles de escritorio</t>
  </si>
  <si>
    <t>Lap top</t>
  </si>
  <si>
    <t>Impuesto a la renta</t>
  </si>
  <si>
    <t>aporte otro financiero A:  AGROPIA</t>
  </si>
  <si>
    <t>aporte otro financiero B: Municipalidad de Castrovirreyna</t>
  </si>
  <si>
    <t xml:space="preserve">aporte otro financiero C: </t>
  </si>
  <si>
    <t>capital de la EP: CEDINCO</t>
  </si>
  <si>
    <t>aporte otro financiero C: AVSF</t>
  </si>
  <si>
    <t>2 profesionales</t>
  </si>
  <si>
    <t>Viajes/movilidad</t>
  </si>
  <si>
    <t>Otros gastos elegibles (LB/LS/Sistemat. Resultados)</t>
  </si>
  <si>
    <t>Servicios publicidad y difusión (impresión de folletos guias manuales y publicidad)</t>
  </si>
  <si>
    <t>Crédito a los clientes para compra de maquinas de energia solar</t>
  </si>
  <si>
    <t>Servicio de deshidratado a terceros</t>
  </si>
  <si>
    <t>ingresos por intereses (solo intereses)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</si>
</sst>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S/.&quot;\ #,##0.00;[Red]&quot;S/.&quot;\ \-#,##0.00"/>
    <numFmt numFmtId="164" formatCode="General_)"/>
    <numFmt numFmtId="165" formatCode="_-* #,##0.00&quot; Pts&quot;_-;\-* #,##0.00&quot; Pts&quot;_-;_-* \-??&quot; Pts&quot;_-;_-@_-"/>
    <numFmt numFmtId="166" formatCode="_-* #,##0.00\ _P_t_s_-;\-* #,##0.00\ _P_t_s_-;_-* \-??\ _P_t_s_-;_-@_-"/>
    <numFmt numFmtId="167" formatCode="_-* #,##0\ _P_t_s_-;\-* #,##0\ _P_t_s_-;_-* &quot;- &quot;_P_t_s_-;_-@_-"/>
    <numFmt numFmtId="168" formatCode="0.0"/>
    <numFmt numFmtId="169" formatCode="#,##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Helv"/>
    </font>
    <font>
      <b/>
      <sz val="20"/>
      <color rgb="FF0070C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4" fontId="4" fillId="0" borderId="0"/>
    <xf numFmtId="0" fontId="6" fillId="0" borderId="0"/>
    <xf numFmtId="166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ill="0" applyBorder="0" applyAlignment="0" applyProtection="0"/>
    <xf numFmtId="9" fontId="6" fillId="0" borderId="0" applyFill="0" applyBorder="0" applyAlignment="0" applyProtection="0"/>
    <xf numFmtId="166" fontId="6" fillId="0" borderId="0" applyFill="0" applyBorder="0" applyAlignment="0" applyProtection="0"/>
    <xf numFmtId="166" fontId="6" fillId="0" borderId="0" applyFill="0" applyBorder="0" applyAlignment="0" applyProtection="0"/>
    <xf numFmtId="166" fontId="6" fillId="0" borderId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0" fillId="2" borderId="0" xfId="0" applyFill="1" applyProtection="1"/>
    <xf numFmtId="0" fontId="0" fillId="2" borderId="0" xfId="0" applyFill="1" applyAlignment="1" applyProtection="1">
      <alignment horizontal="left" vertical="center" wrapText="1"/>
    </xf>
    <xf numFmtId="17" fontId="2" fillId="3" borderId="1" xfId="0" applyNumberFormat="1" applyFont="1" applyFill="1" applyBorder="1" applyAlignment="1" applyProtection="1">
      <alignment vertical="center" wrapText="1"/>
    </xf>
    <xf numFmtId="0" fontId="2" fillId="3" borderId="1" xfId="0" applyNumberFormat="1" applyFont="1" applyFill="1" applyBorder="1" applyAlignment="1" applyProtection="1">
      <alignment horizontal="right" vertical="center" wrapText="1"/>
    </xf>
    <xf numFmtId="0" fontId="2" fillId="3" borderId="0" xfId="0" applyNumberFormat="1" applyFont="1" applyFill="1" applyBorder="1" applyAlignment="1" applyProtection="1">
      <alignment horizontal="right" vertical="center" wrapText="1"/>
    </xf>
    <xf numFmtId="0" fontId="3" fillId="3" borderId="1" xfId="0" applyNumberFormat="1" applyFont="1" applyFill="1" applyBorder="1" applyAlignment="1" applyProtection="1">
      <alignment vertical="center" wrapText="1"/>
    </xf>
    <xf numFmtId="0" fontId="3" fillId="3" borderId="0" xfId="0" applyNumberFormat="1" applyFont="1" applyFill="1" applyBorder="1" applyAlignment="1" applyProtection="1">
      <alignment vertical="center" wrapText="1"/>
    </xf>
    <xf numFmtId="0" fontId="2" fillId="3" borderId="0" xfId="0" applyNumberFormat="1" applyFont="1" applyFill="1" applyBorder="1" applyAlignment="1" applyProtection="1">
      <alignment vertical="center" wrapText="1"/>
    </xf>
    <xf numFmtId="0" fontId="0" fillId="2" borderId="0" xfId="0" applyNumberFormat="1" applyFill="1" applyProtection="1"/>
    <xf numFmtId="0" fontId="2" fillId="3" borderId="1" xfId="0" applyNumberFormat="1" applyFont="1" applyFill="1" applyBorder="1" applyAlignment="1" applyProtection="1">
      <alignment vertical="center" wrapText="1"/>
    </xf>
    <xf numFmtId="0" fontId="1" fillId="2" borderId="0" xfId="0" applyNumberFormat="1" applyFont="1" applyFill="1" applyProtection="1"/>
    <xf numFmtId="0" fontId="3" fillId="3" borderId="0" xfId="0" applyNumberFormat="1" applyFont="1" applyFill="1" applyBorder="1" applyAlignment="1" applyProtection="1">
      <alignment horizontal="right" vertical="center" wrapText="1"/>
    </xf>
    <xf numFmtId="0" fontId="0" fillId="2" borderId="0" xfId="0" applyFill="1" applyAlignment="1" applyProtection="1">
      <alignment horizontal="left" vertical="center" wrapText="1"/>
    </xf>
    <xf numFmtId="17" fontId="2" fillId="3" borderId="0" xfId="0" applyNumberFormat="1" applyFont="1" applyFill="1" applyBorder="1" applyAlignment="1" applyProtection="1">
      <alignment vertical="center" wrapText="1"/>
    </xf>
    <xf numFmtId="0" fontId="5" fillId="2" borderId="0" xfId="0" applyFont="1" applyFill="1" applyProtection="1"/>
    <xf numFmtId="0" fontId="0" fillId="2" borderId="0" xfId="0" applyFill="1" applyAlignment="1" applyProtection="1">
      <alignment horizontal="left" vertical="center" wrapText="1"/>
    </xf>
    <xf numFmtId="0" fontId="0" fillId="2" borderId="0" xfId="0" applyFill="1" applyAlignment="1" applyProtection="1">
      <alignment horizontal="left" vertical="center" wrapText="1"/>
    </xf>
    <xf numFmtId="0" fontId="3" fillId="3" borderId="1" xfId="0" quotePrefix="1" applyNumberFormat="1" applyFont="1" applyFill="1" applyBorder="1" applyAlignment="1" applyProtection="1">
      <alignment vertical="center" wrapText="1"/>
    </xf>
    <xf numFmtId="0" fontId="3" fillId="3" borderId="1" xfId="0" applyNumberFormat="1" applyFont="1" applyFill="1" applyBorder="1" applyAlignment="1" applyProtection="1">
      <alignment vertical="center"/>
    </xf>
    <xf numFmtId="0" fontId="2" fillId="3" borderId="1" xfId="0" applyNumberFormat="1" applyFont="1" applyFill="1" applyBorder="1" applyAlignment="1" applyProtection="1">
      <alignment vertical="center"/>
    </xf>
    <xf numFmtId="0" fontId="3" fillId="3" borderId="0" xfId="0" applyNumberFormat="1" applyFont="1" applyFill="1" applyBorder="1" applyAlignment="1" applyProtection="1">
      <alignment vertical="center"/>
    </xf>
    <xf numFmtId="0" fontId="0" fillId="2" borderId="0" xfId="0" applyFill="1" applyAlignment="1" applyProtection="1">
      <alignment horizontal="left" vertical="center" wrapText="1"/>
    </xf>
    <xf numFmtId="0" fontId="3" fillId="3" borderId="0" xfId="0" quotePrefix="1" applyNumberFormat="1" applyFont="1" applyFill="1" applyBorder="1" applyAlignment="1" applyProtection="1">
      <alignment horizontal="center" vertical="center" wrapText="1"/>
    </xf>
    <xf numFmtId="9" fontId="3" fillId="3" borderId="0" xfId="0" applyNumberFormat="1" applyFont="1" applyFill="1" applyBorder="1" applyAlignment="1" applyProtection="1">
      <alignment vertical="center" wrapText="1"/>
    </xf>
    <xf numFmtId="1" fontId="3" fillId="3" borderId="0" xfId="0" applyNumberFormat="1" applyFont="1" applyFill="1" applyBorder="1" applyAlignment="1" applyProtection="1">
      <alignment vertical="center" wrapText="1"/>
    </xf>
    <xf numFmtId="1" fontId="2" fillId="3" borderId="0" xfId="0" applyNumberFormat="1" applyFont="1" applyFill="1" applyBorder="1" applyAlignment="1" applyProtection="1">
      <alignment vertical="center" wrapText="1"/>
    </xf>
    <xf numFmtId="0" fontId="0" fillId="2" borderId="0" xfId="0" applyNumberFormat="1" applyFont="1" applyFill="1" applyProtection="1"/>
    <xf numFmtId="0" fontId="8" fillId="3" borderId="1" xfId="0" applyNumberFormat="1" applyFont="1" applyFill="1" applyBorder="1" applyAlignment="1" applyProtection="1">
      <alignment vertical="center"/>
    </xf>
    <xf numFmtId="0" fontId="8" fillId="4" borderId="1" xfId="0" applyNumberFormat="1" applyFont="1" applyFill="1" applyBorder="1" applyAlignment="1" applyProtection="1">
      <alignment vertical="center"/>
    </xf>
    <xf numFmtId="0" fontId="2" fillId="4" borderId="1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Border="1" applyAlignment="1" applyProtection="1">
      <alignment vertical="center" wrapText="1"/>
    </xf>
    <xf numFmtId="0" fontId="3" fillId="4" borderId="0" xfId="0" applyNumberFormat="1" applyFont="1" applyFill="1" applyBorder="1" applyAlignment="1" applyProtection="1">
      <alignment vertical="center" wrapText="1"/>
    </xf>
    <xf numFmtId="0" fontId="2" fillId="4" borderId="1" xfId="0" applyNumberFormat="1" applyFont="1" applyFill="1" applyBorder="1" applyAlignment="1" applyProtection="1">
      <alignment vertical="center" wrapText="1"/>
    </xf>
    <xf numFmtId="0" fontId="3" fillId="4" borderId="1" xfId="0" applyNumberFormat="1" applyFont="1" applyFill="1" applyBorder="1" applyAlignment="1" applyProtection="1">
      <alignment vertical="center" wrapText="1"/>
    </xf>
    <xf numFmtId="0" fontId="0" fillId="2" borderId="0" xfId="0" applyFill="1" applyAlignment="1" applyProtection="1">
      <alignment horizontal="left" vertical="center" wrapText="1"/>
    </xf>
    <xf numFmtId="0" fontId="0" fillId="2" borderId="0" xfId="0" applyFill="1" applyAlignment="1" applyProtection="1">
      <alignment horizontal="left" vertical="center" wrapText="1"/>
    </xf>
    <xf numFmtId="0" fontId="9" fillId="3" borderId="1" xfId="0" applyNumberFormat="1" applyFont="1" applyFill="1" applyBorder="1" applyAlignment="1" applyProtection="1">
      <alignment vertical="center" wrapText="1"/>
    </xf>
    <xf numFmtId="0" fontId="10" fillId="3" borderId="1" xfId="0" applyNumberFormat="1" applyFont="1" applyFill="1" applyBorder="1" applyAlignment="1" applyProtection="1">
      <alignment vertical="center"/>
    </xf>
    <xf numFmtId="0" fontId="0" fillId="4" borderId="0" xfId="0" applyNumberFormat="1" applyFill="1" applyProtection="1"/>
    <xf numFmtId="0" fontId="10" fillId="4" borderId="1" xfId="0" applyNumberFormat="1" applyFont="1" applyFill="1" applyBorder="1" applyAlignment="1" applyProtection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11" fillId="2" borderId="0" xfId="0" applyFont="1" applyFill="1" applyProtection="1"/>
    <xf numFmtId="0" fontId="0" fillId="2" borderId="0" xfId="0" applyFill="1" applyAlignment="1" applyProtection="1">
      <alignment horizontal="left" vertical="center" wrapText="1"/>
    </xf>
    <xf numFmtId="9" fontId="2" fillId="3" borderId="0" xfId="0" applyNumberFormat="1" applyFont="1" applyFill="1" applyBorder="1" applyAlignment="1" applyProtection="1">
      <alignment vertical="center" wrapText="1"/>
    </xf>
    <xf numFmtId="0" fontId="14" fillId="3" borderId="1" xfId="0" applyNumberFormat="1" applyFont="1" applyFill="1" applyBorder="1" applyAlignment="1" applyProtection="1">
      <alignment vertical="center"/>
    </xf>
    <xf numFmtId="0" fontId="15" fillId="3" borderId="1" xfId="0" applyNumberFormat="1" applyFont="1" applyFill="1" applyBorder="1" applyAlignment="1" applyProtection="1">
      <alignment vertical="center" wrapText="1"/>
    </xf>
    <xf numFmtId="0" fontId="3" fillId="3" borderId="2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vertical="center" wrapText="1"/>
    </xf>
    <xf numFmtId="0" fontId="3" fillId="5" borderId="1" xfId="0" applyNumberFormat="1" applyFont="1" applyFill="1" applyBorder="1" applyAlignment="1" applyProtection="1">
      <alignment vertical="center"/>
    </xf>
    <xf numFmtId="0" fontId="3" fillId="5" borderId="0" xfId="0" applyNumberFormat="1" applyFont="1" applyFill="1" applyBorder="1" applyAlignment="1" applyProtection="1">
      <alignment vertical="center" wrapText="1"/>
    </xf>
    <xf numFmtId="0" fontId="2" fillId="5" borderId="1" xfId="0" applyNumberFormat="1" applyFont="1" applyFill="1" applyBorder="1" applyAlignment="1" applyProtection="1">
      <alignment vertical="center"/>
    </xf>
    <xf numFmtId="0" fontId="2" fillId="5" borderId="0" xfId="0" applyNumberFormat="1" applyFont="1" applyFill="1" applyBorder="1" applyAlignment="1" applyProtection="1">
      <alignment vertical="center" wrapText="1"/>
    </xf>
    <xf numFmtId="0" fontId="8" fillId="5" borderId="1" xfId="0" applyNumberFormat="1" applyFont="1" applyFill="1" applyBorder="1" applyAlignment="1" applyProtection="1">
      <alignment vertical="center"/>
    </xf>
    <xf numFmtId="0" fontId="3" fillId="5" borderId="1" xfId="0" applyNumberFormat="1" applyFont="1" applyFill="1" applyBorder="1" applyAlignment="1" applyProtection="1">
      <alignment vertical="center" wrapText="1"/>
    </xf>
    <xf numFmtId="0" fontId="3" fillId="3" borderId="0" xfId="0" quotePrefix="1" applyNumberFormat="1" applyFont="1" applyFill="1" applyBorder="1" applyAlignment="1" applyProtection="1">
      <alignment horizontal="right" vertical="center" wrapText="1"/>
    </xf>
    <xf numFmtId="0" fontId="10" fillId="4" borderId="0" xfId="0" applyNumberFormat="1" applyFont="1" applyFill="1" applyBorder="1" applyAlignment="1" applyProtection="1">
      <alignment vertical="center" wrapText="1"/>
    </xf>
    <xf numFmtId="0" fontId="9" fillId="4" borderId="0" xfId="0" applyNumberFormat="1" applyFont="1" applyFill="1" applyBorder="1" applyAlignment="1" applyProtection="1">
      <alignment vertical="center" wrapText="1"/>
    </xf>
    <xf numFmtId="0" fontId="10" fillId="5" borderId="0" xfId="0" applyNumberFormat="1" applyFont="1" applyFill="1" applyBorder="1" applyAlignment="1" applyProtection="1">
      <alignment vertical="center" wrapText="1"/>
    </xf>
    <xf numFmtId="0" fontId="2" fillId="5" borderId="1" xfId="0" applyNumberFormat="1" applyFont="1" applyFill="1" applyBorder="1" applyAlignment="1" applyProtection="1">
      <alignment vertical="center" wrapText="1"/>
    </xf>
    <xf numFmtId="1" fontId="3" fillId="5" borderId="0" xfId="0" applyNumberFormat="1" applyFont="1" applyFill="1" applyBorder="1" applyAlignment="1" applyProtection="1">
      <alignment vertical="center" wrapText="1"/>
    </xf>
    <xf numFmtId="1" fontId="2" fillId="5" borderId="0" xfId="0" applyNumberFormat="1" applyFont="1" applyFill="1" applyBorder="1" applyAlignment="1" applyProtection="1">
      <alignment vertical="center" wrapText="1"/>
    </xf>
    <xf numFmtId="0" fontId="10" fillId="4" borderId="1" xfId="0" applyNumberFormat="1" applyFont="1" applyFill="1" applyBorder="1" applyAlignment="1" applyProtection="1">
      <alignment vertical="center" wrapText="1"/>
    </xf>
    <xf numFmtId="0" fontId="10" fillId="5" borderId="1" xfId="0" applyNumberFormat="1" applyFont="1" applyFill="1" applyBorder="1" applyAlignment="1" applyProtection="1">
      <alignment vertical="center"/>
    </xf>
    <xf numFmtId="0" fontId="10" fillId="5" borderId="1" xfId="0" applyNumberFormat="1" applyFont="1" applyFill="1" applyBorder="1" applyAlignment="1" applyProtection="1">
      <alignment vertical="center" wrapText="1"/>
    </xf>
    <xf numFmtId="17" fontId="2" fillId="5" borderId="0" xfId="0" applyNumberFormat="1" applyFont="1" applyFill="1" applyBorder="1" applyAlignment="1" applyProtection="1">
      <alignment vertical="center" wrapText="1"/>
    </xf>
    <xf numFmtId="0" fontId="3" fillId="5" borderId="1" xfId="0" quotePrefix="1" applyNumberFormat="1" applyFont="1" applyFill="1" applyBorder="1" applyAlignment="1" applyProtection="1">
      <alignment vertical="center" wrapText="1"/>
    </xf>
    <xf numFmtId="0" fontId="3" fillId="5" borderId="1" xfId="0" quotePrefix="1" applyNumberFormat="1" applyFont="1" applyFill="1" applyBorder="1" applyAlignment="1" applyProtection="1">
      <alignment vertical="center"/>
    </xf>
    <xf numFmtId="0" fontId="2" fillId="5" borderId="1" xfId="0" quotePrefix="1" applyNumberFormat="1" applyFont="1" applyFill="1" applyBorder="1" applyAlignment="1" applyProtection="1">
      <alignment vertical="center"/>
    </xf>
    <xf numFmtId="0" fontId="2" fillId="5" borderId="1" xfId="0" quotePrefix="1" applyNumberFormat="1" applyFont="1" applyFill="1" applyBorder="1" applyAlignment="1" applyProtection="1">
      <alignment vertical="center" wrapText="1"/>
    </xf>
    <xf numFmtId="1" fontId="10" fillId="4" borderId="0" xfId="0" applyNumberFormat="1" applyFont="1" applyFill="1" applyBorder="1" applyAlignment="1" applyProtection="1">
      <alignment vertical="center" wrapText="1"/>
    </xf>
    <xf numFmtId="168" fontId="3" fillId="5" borderId="0" xfId="0" applyNumberFormat="1" applyFont="1" applyFill="1" applyBorder="1" applyAlignment="1" applyProtection="1">
      <alignment vertical="center" wrapText="1"/>
    </xf>
    <xf numFmtId="0" fontId="3" fillId="5" borderId="0" xfId="0" quotePrefix="1" applyNumberFormat="1" applyFont="1" applyFill="1" applyBorder="1" applyAlignment="1" applyProtection="1">
      <alignment vertical="center" wrapText="1"/>
    </xf>
    <xf numFmtId="1" fontId="3" fillId="3" borderId="0" xfId="0" applyNumberFormat="1" applyFont="1" applyFill="1" applyBorder="1" applyAlignment="1" applyProtection="1">
      <alignment horizontal="right" vertical="center" wrapText="1"/>
    </xf>
    <xf numFmtId="1" fontId="10" fillId="5" borderId="0" xfId="0" applyNumberFormat="1" applyFont="1" applyFill="1" applyBorder="1" applyAlignment="1" applyProtection="1">
      <alignment vertical="center" wrapText="1"/>
    </xf>
    <xf numFmtId="1" fontId="3" fillId="4" borderId="0" xfId="0" applyNumberFormat="1" applyFont="1" applyFill="1" applyBorder="1" applyAlignment="1" applyProtection="1">
      <alignment vertical="center" wrapText="1"/>
    </xf>
    <xf numFmtId="1" fontId="3" fillId="3" borderId="0" xfId="0" quotePrefix="1" applyNumberFormat="1" applyFont="1" applyFill="1" applyBorder="1" applyAlignment="1" applyProtection="1">
      <alignment horizontal="right" vertical="center" wrapText="1"/>
    </xf>
    <xf numFmtId="0" fontId="14" fillId="5" borderId="1" xfId="0" applyNumberFormat="1" applyFont="1" applyFill="1" applyBorder="1" applyAlignment="1" applyProtection="1">
      <alignment vertical="center"/>
    </xf>
    <xf numFmtId="0" fontId="15" fillId="5" borderId="1" xfId="0" applyNumberFormat="1" applyFont="1" applyFill="1" applyBorder="1" applyAlignment="1" applyProtection="1">
      <alignment vertical="center" wrapText="1"/>
    </xf>
    <xf numFmtId="1" fontId="3" fillId="5" borderId="0" xfId="0" quotePrefix="1" applyNumberFormat="1" applyFont="1" applyFill="1" applyBorder="1" applyAlignment="1" applyProtection="1">
      <alignment horizontal="right" vertical="center" wrapText="1"/>
    </xf>
    <xf numFmtId="1" fontId="0" fillId="2" borderId="0" xfId="0" applyNumberFormat="1" applyFill="1" applyProtection="1"/>
    <xf numFmtId="168" fontId="3" fillId="5" borderId="0" xfId="0" quotePrefix="1" applyNumberFormat="1" applyFont="1" applyFill="1" applyBorder="1" applyAlignment="1" applyProtection="1">
      <alignment horizontal="right" vertical="center" wrapText="1"/>
    </xf>
    <xf numFmtId="2" fontId="3" fillId="5" borderId="0" xfId="0" applyNumberFormat="1" applyFont="1" applyFill="1" applyBorder="1" applyAlignment="1" applyProtection="1">
      <alignment vertical="center" wrapText="1"/>
    </xf>
    <xf numFmtId="2" fontId="3" fillId="3" borderId="0" xfId="0" applyNumberFormat="1" applyFont="1" applyFill="1" applyBorder="1" applyAlignment="1" applyProtection="1">
      <alignment vertical="center" wrapText="1"/>
    </xf>
    <xf numFmtId="2" fontId="2" fillId="3" borderId="0" xfId="0" applyNumberFormat="1" applyFont="1" applyFill="1" applyBorder="1" applyAlignment="1" applyProtection="1">
      <alignment vertical="center" wrapText="1"/>
    </xf>
    <xf numFmtId="2" fontId="2" fillId="3" borderId="0" xfId="0" applyNumberFormat="1" applyFont="1" applyFill="1" applyBorder="1" applyAlignment="1" applyProtection="1">
      <alignment horizontal="right" vertical="center" wrapText="1"/>
    </xf>
    <xf numFmtId="2" fontId="2" fillId="4" borderId="0" xfId="0" applyNumberFormat="1" applyFont="1" applyFill="1" applyBorder="1" applyAlignment="1" applyProtection="1">
      <alignment vertical="center" wrapText="1"/>
    </xf>
    <xf numFmtId="2" fontId="2" fillId="4" borderId="0" xfId="0" applyNumberFormat="1" applyFont="1" applyFill="1" applyBorder="1" applyAlignment="1" applyProtection="1">
      <alignment horizontal="right" vertical="center" wrapText="1"/>
    </xf>
    <xf numFmtId="8" fontId="2" fillId="3" borderId="0" xfId="0" applyNumberFormat="1" applyFont="1" applyFill="1" applyBorder="1" applyAlignment="1" applyProtection="1">
      <alignment vertical="center" wrapText="1"/>
    </xf>
    <xf numFmtId="2" fontId="3" fillId="6" borderId="0" xfId="0" applyNumberFormat="1" applyFont="1" applyFill="1" applyBorder="1" applyAlignment="1" applyProtection="1">
      <alignment vertical="center" wrapText="1"/>
    </xf>
    <xf numFmtId="2" fontId="2" fillId="5" borderId="0" xfId="0" applyNumberFormat="1" applyFont="1" applyFill="1" applyBorder="1" applyAlignment="1" applyProtection="1">
      <alignment vertical="center" wrapText="1"/>
    </xf>
    <xf numFmtId="0" fontId="10" fillId="4" borderId="0" xfId="0" applyFont="1" applyFill="1" applyProtection="1"/>
    <xf numFmtId="0" fontId="0" fillId="3" borderId="0" xfId="0" applyFill="1" applyProtection="1"/>
    <xf numFmtId="0" fontId="0" fillId="5" borderId="0" xfId="0" applyFill="1" applyProtection="1"/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left" vertical="center" wrapText="1"/>
    </xf>
    <xf numFmtId="17" fontId="2" fillId="6" borderId="1" xfId="0" applyNumberFormat="1" applyFont="1" applyFill="1" applyBorder="1" applyAlignment="1" applyProtection="1">
      <alignment horizontal="right" vertical="center" wrapText="1"/>
    </xf>
    <xf numFmtId="17" fontId="2" fillId="6" borderId="0" xfId="0" applyNumberFormat="1" applyFont="1" applyFill="1" applyBorder="1" applyAlignment="1" applyProtection="1">
      <alignment horizontal="right" vertical="center" wrapText="1"/>
    </xf>
    <xf numFmtId="0" fontId="2" fillId="6" borderId="0" xfId="0" applyNumberFormat="1" applyFont="1" applyFill="1" applyBorder="1" applyAlignment="1" applyProtection="1">
      <alignment vertical="center" wrapText="1"/>
    </xf>
    <xf numFmtId="1" fontId="3" fillId="6" borderId="0" xfId="0" applyNumberFormat="1" applyFont="1" applyFill="1" applyBorder="1" applyAlignment="1" applyProtection="1">
      <alignment vertical="center" wrapText="1"/>
    </xf>
    <xf numFmtId="2" fontId="2" fillId="6" borderId="0" xfId="0" applyNumberFormat="1" applyFont="1" applyFill="1" applyBorder="1" applyAlignment="1" applyProtection="1">
      <alignment vertical="center" wrapText="1"/>
    </xf>
    <xf numFmtId="0" fontId="5" fillId="2" borderId="0" xfId="0" applyNumberFormat="1" applyFont="1" applyFill="1" applyProtection="1">
      <protection locked="0"/>
    </xf>
    <xf numFmtId="0" fontId="0" fillId="2" borderId="0" xfId="0" applyNumberFormat="1" applyFill="1" applyAlignment="1" applyProtection="1">
      <alignment horizontal="left" vertical="center" wrapText="1"/>
      <protection locked="0"/>
    </xf>
    <xf numFmtId="0" fontId="2" fillId="3" borderId="1" xfId="0" applyNumberFormat="1" applyFont="1" applyFill="1" applyBorder="1" applyAlignment="1" applyProtection="1">
      <alignment vertical="center" wrapText="1"/>
      <protection locked="0"/>
    </xf>
    <xf numFmtId="17" fontId="2" fillId="3" borderId="1" xfId="0" applyNumberFormat="1" applyFont="1" applyFill="1" applyBorder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2" borderId="0" xfId="0" applyNumberFormat="1" applyFill="1" applyProtection="1">
      <protection locked="0"/>
    </xf>
    <xf numFmtId="0" fontId="2" fillId="3" borderId="0" xfId="0" applyNumberFormat="1" applyFont="1" applyFill="1" applyBorder="1" applyAlignment="1" applyProtection="1">
      <alignment vertical="center" wrapText="1"/>
      <protection locked="0"/>
    </xf>
    <xf numFmtId="0" fontId="2" fillId="3" borderId="0" xfId="0" applyNumberFormat="1" applyFont="1" applyFill="1" applyBorder="1" applyAlignment="1" applyProtection="1">
      <alignment horizontal="right" vertical="center" wrapText="1"/>
      <protection locked="0"/>
    </xf>
    <xf numFmtId="0" fontId="8" fillId="3" borderId="1" xfId="0" applyNumberFormat="1" applyFont="1" applyFill="1" applyBorder="1" applyAlignment="1" applyProtection="1">
      <alignment vertical="center"/>
      <protection locked="0"/>
    </xf>
    <xf numFmtId="0" fontId="3" fillId="3" borderId="1" xfId="0" applyNumberFormat="1" applyFont="1" applyFill="1" applyBorder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 applyProtection="1">
      <alignment vertical="center"/>
      <protection locked="0"/>
    </xf>
    <xf numFmtId="0" fontId="3" fillId="3" borderId="0" xfId="0" applyNumberFormat="1" applyFont="1" applyFill="1" applyBorder="1" applyAlignment="1" applyProtection="1">
      <alignment vertical="center" wrapText="1"/>
      <protection locked="0"/>
    </xf>
    <xf numFmtId="0" fontId="2" fillId="5" borderId="1" xfId="0" applyNumberFormat="1" applyFont="1" applyFill="1" applyBorder="1" applyAlignment="1" applyProtection="1">
      <alignment vertical="center" wrapText="1"/>
      <protection locked="0"/>
    </xf>
    <xf numFmtId="0" fontId="2" fillId="5" borderId="0" xfId="0" applyNumberFormat="1" applyFont="1" applyFill="1" applyBorder="1" applyAlignment="1" applyProtection="1">
      <alignment vertical="center" wrapText="1"/>
      <protection locked="0"/>
    </xf>
    <xf numFmtId="0" fontId="3" fillId="5" borderId="0" xfId="0" applyNumberFormat="1" applyFont="1" applyFill="1" applyBorder="1" applyAlignment="1" applyProtection="1">
      <alignment vertical="center" wrapText="1"/>
      <protection locked="0"/>
    </xf>
    <xf numFmtId="0" fontId="10" fillId="0" borderId="1" xfId="0" applyNumberFormat="1" applyFont="1" applyFill="1" applyBorder="1" applyAlignment="1" applyProtection="1">
      <alignment vertical="center"/>
      <protection locked="0"/>
    </xf>
    <xf numFmtId="0" fontId="9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NumberFormat="1" applyFill="1" applyProtection="1">
      <protection locked="0"/>
    </xf>
    <xf numFmtId="0" fontId="3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16" fillId="5" borderId="1" xfId="0" applyNumberFormat="1" applyFont="1" applyFill="1" applyBorder="1" applyAlignment="1" applyProtection="1">
      <alignment horizontal="right" vertical="center" wrapText="1"/>
      <protection locked="0"/>
    </xf>
    <xf numFmtId="0" fontId="16" fillId="5" borderId="0" xfId="0" applyNumberFormat="1" applyFont="1" applyFill="1" applyBorder="1" applyAlignment="1" applyProtection="1">
      <alignment horizontal="right" vertical="center" wrapText="1"/>
      <protection locked="0"/>
    </xf>
    <xf numFmtId="0" fontId="3" fillId="5" borderId="1" xfId="0" applyNumberFormat="1" applyFont="1" applyFill="1" applyBorder="1" applyAlignment="1" applyProtection="1">
      <alignment vertical="center" wrapText="1"/>
      <protection locked="0"/>
    </xf>
    <xf numFmtId="0" fontId="3" fillId="5" borderId="0" xfId="0" applyNumberFormat="1" applyFont="1" applyFill="1" applyBorder="1" applyAlignment="1" applyProtection="1">
      <alignment horizontal="center" vertical="center" wrapText="1"/>
      <protection locked="0"/>
    </xf>
    <xf numFmtId="1" fontId="3" fillId="5" borderId="0" xfId="0" applyNumberFormat="1" applyFont="1" applyFill="1" applyBorder="1" applyAlignment="1" applyProtection="1">
      <alignment vertical="center" wrapText="1"/>
      <protection locked="0"/>
    </xf>
    <xf numFmtId="0" fontId="10" fillId="4" borderId="1" xfId="0" applyNumberFormat="1" applyFont="1" applyFill="1" applyBorder="1" applyAlignment="1" applyProtection="1">
      <alignment vertical="center"/>
      <protection locked="0"/>
    </xf>
    <xf numFmtId="0" fontId="9" fillId="4" borderId="1" xfId="0" applyNumberFormat="1" applyFont="1" applyFill="1" applyBorder="1" applyAlignment="1" applyProtection="1">
      <alignment vertical="center" wrapText="1"/>
      <protection locked="0"/>
    </xf>
    <xf numFmtId="0" fontId="9" fillId="4" borderId="0" xfId="0" applyNumberFormat="1" applyFont="1" applyFill="1" applyBorder="1" applyAlignment="1" applyProtection="1">
      <alignment horizontal="left" vertical="center" wrapText="1"/>
      <protection locked="0"/>
    </xf>
    <xf numFmtId="0" fontId="10" fillId="4" borderId="0" xfId="0" applyNumberFormat="1" applyFont="1" applyFill="1" applyBorder="1" applyAlignment="1" applyProtection="1">
      <alignment vertical="center" wrapText="1"/>
      <protection locked="0"/>
    </xf>
    <xf numFmtId="1" fontId="10" fillId="4" borderId="0" xfId="0" applyNumberFormat="1" applyFont="1" applyFill="1" applyBorder="1" applyAlignment="1" applyProtection="1">
      <alignment vertical="center" wrapText="1"/>
      <protection locked="0"/>
    </xf>
    <xf numFmtId="0" fontId="0" fillId="4" borderId="0" xfId="0" applyNumberFormat="1" applyFill="1" applyProtection="1">
      <protection locked="0"/>
    </xf>
    <xf numFmtId="1" fontId="3" fillId="3" borderId="0" xfId="0" applyNumberFormat="1" applyFont="1" applyFill="1" applyBorder="1" applyAlignment="1" applyProtection="1">
      <alignment vertical="center" wrapText="1"/>
      <protection locked="0"/>
    </xf>
    <xf numFmtId="1" fontId="2" fillId="3" borderId="0" xfId="0" applyNumberFormat="1" applyFont="1" applyFill="1" applyBorder="1" applyAlignment="1" applyProtection="1">
      <alignment vertical="center" wrapText="1"/>
      <protection locked="0"/>
    </xf>
    <xf numFmtId="1" fontId="2" fillId="3" borderId="0" xfId="0" applyNumberFormat="1" applyFont="1" applyFill="1" applyBorder="1" applyAlignment="1" applyProtection="1">
      <alignment horizontal="right" vertical="center" wrapText="1"/>
      <protection locked="0"/>
    </xf>
    <xf numFmtId="0" fontId="3" fillId="4" borderId="0" xfId="0" applyNumberFormat="1" applyFont="1" applyFill="1" applyBorder="1" applyAlignment="1" applyProtection="1">
      <alignment horizontal="left" vertical="center" wrapText="1"/>
      <protection locked="0"/>
    </xf>
    <xf numFmtId="4" fontId="3" fillId="3" borderId="0" xfId="0" applyNumberFormat="1" applyFont="1" applyFill="1" applyBorder="1" applyAlignment="1" applyProtection="1">
      <alignment vertical="center" wrapText="1"/>
    </xf>
    <xf numFmtId="4" fontId="3" fillId="5" borderId="0" xfId="0" applyNumberFormat="1" applyFont="1" applyFill="1" applyBorder="1" applyAlignment="1" applyProtection="1">
      <alignment vertical="center" wrapText="1"/>
    </xf>
    <xf numFmtId="4" fontId="2" fillId="5" borderId="0" xfId="0" applyNumberFormat="1" applyFont="1" applyFill="1" applyBorder="1" applyAlignment="1" applyProtection="1">
      <alignment vertical="center" wrapText="1"/>
    </xf>
    <xf numFmtId="4" fontId="2" fillId="3" borderId="0" xfId="0" applyNumberFormat="1" applyFont="1" applyFill="1" applyBorder="1" applyAlignment="1" applyProtection="1">
      <alignment vertical="center" wrapText="1"/>
    </xf>
    <xf numFmtId="1" fontId="17" fillId="5" borderId="0" xfId="0" applyNumberFormat="1" applyFont="1" applyFill="1" applyBorder="1" applyAlignment="1" applyProtection="1">
      <alignment vertical="center" wrapText="1"/>
    </xf>
    <xf numFmtId="1" fontId="18" fillId="5" borderId="0" xfId="0" applyNumberFormat="1" applyFont="1" applyFill="1" applyBorder="1" applyAlignment="1" applyProtection="1">
      <alignment vertical="center" wrapText="1"/>
    </xf>
    <xf numFmtId="1" fontId="17" fillId="3" borderId="0" xfId="0" applyNumberFormat="1" applyFont="1" applyFill="1" applyBorder="1" applyAlignment="1" applyProtection="1">
      <alignment vertical="center" wrapText="1"/>
    </xf>
    <xf numFmtId="1" fontId="17" fillId="6" borderId="0" xfId="0" applyNumberFormat="1" applyFont="1" applyFill="1" applyBorder="1" applyAlignment="1" applyProtection="1">
      <alignment vertical="center" wrapText="1"/>
    </xf>
    <xf numFmtId="168" fontId="18" fillId="4" borderId="0" xfId="0" applyNumberFormat="1" applyFont="1" applyFill="1" applyBorder="1" applyAlignment="1" applyProtection="1">
      <alignment vertical="center" wrapText="1"/>
    </xf>
    <xf numFmtId="9" fontId="18" fillId="4" borderId="0" xfId="0" applyNumberFormat="1" applyFont="1" applyFill="1" applyBorder="1" applyAlignment="1" applyProtection="1">
      <alignment vertical="center" wrapText="1"/>
    </xf>
    <xf numFmtId="1" fontId="18" fillId="4" borderId="0" xfId="0" applyNumberFormat="1" applyFont="1" applyFill="1" applyBorder="1" applyAlignment="1" applyProtection="1">
      <alignment vertical="center" wrapText="1"/>
    </xf>
    <xf numFmtId="0" fontId="3" fillId="3" borderId="0" xfId="0" quotePrefix="1" applyNumberFormat="1" applyFont="1" applyFill="1" applyBorder="1" applyAlignment="1" applyProtection="1">
      <alignment horizontal="left" vertical="center" wrapText="1"/>
    </xf>
    <xf numFmtId="17" fontId="2" fillId="3" borderId="1" xfId="0" applyNumberFormat="1" applyFont="1" applyFill="1" applyBorder="1" applyAlignment="1" applyProtection="1">
      <alignment horizontal="left" vertical="center" wrapText="1"/>
    </xf>
    <xf numFmtId="0" fontId="3" fillId="3" borderId="0" xfId="0" applyNumberFormat="1" applyFont="1" applyFill="1" applyBorder="1" applyAlignment="1" applyProtection="1">
      <alignment horizontal="left" vertical="center"/>
    </xf>
    <xf numFmtId="0" fontId="3" fillId="5" borderId="0" xfId="0" applyNumberFormat="1" applyFont="1" applyFill="1" applyBorder="1" applyAlignment="1" applyProtection="1">
      <alignment horizontal="left" vertical="center"/>
    </xf>
    <xf numFmtId="0" fontId="2" fillId="5" borderId="0" xfId="0" applyNumberFormat="1" applyFont="1" applyFill="1" applyBorder="1" applyAlignment="1" applyProtection="1">
      <alignment horizontal="left" vertical="center"/>
    </xf>
    <xf numFmtId="0" fontId="3" fillId="4" borderId="0" xfId="0" applyNumberFormat="1" applyFont="1" applyFill="1" applyBorder="1" applyAlignment="1" applyProtection="1">
      <alignment horizontal="left" vertical="center"/>
    </xf>
    <xf numFmtId="0" fontId="2" fillId="3" borderId="0" xfId="0" applyNumberFormat="1" applyFont="1" applyFill="1" applyBorder="1" applyAlignment="1" applyProtection="1">
      <alignment horizontal="left" vertical="center"/>
    </xf>
    <xf numFmtId="0" fontId="2" fillId="4" borderId="0" xfId="0" applyNumberFormat="1" applyFont="1" applyFill="1" applyBorder="1" applyAlignment="1" applyProtection="1">
      <alignment horizontal="left" vertical="center"/>
    </xf>
    <xf numFmtId="0" fontId="0" fillId="2" borderId="0" xfId="0" applyFill="1" applyAlignment="1" applyProtection="1">
      <alignment horizontal="left"/>
    </xf>
    <xf numFmtId="0" fontId="15" fillId="3" borderId="0" xfId="0" applyNumberFormat="1" applyFont="1" applyFill="1" applyBorder="1" applyAlignment="1" applyProtection="1">
      <alignment vertical="center" wrapText="1"/>
    </xf>
    <xf numFmtId="2" fontId="15" fillId="3" borderId="0" xfId="0" applyNumberFormat="1" applyFont="1" applyFill="1" applyBorder="1" applyAlignment="1" applyProtection="1">
      <alignment vertical="center" wrapText="1"/>
    </xf>
    <xf numFmtId="2" fontId="0" fillId="2" borderId="0" xfId="0" applyNumberFormat="1" applyFill="1" applyProtection="1"/>
    <xf numFmtId="168" fontId="3" fillId="3" borderId="0" xfId="0" applyNumberFormat="1" applyFont="1" applyFill="1" applyBorder="1" applyAlignment="1" applyProtection="1">
      <alignment vertical="center" wrapText="1"/>
    </xf>
    <xf numFmtId="168" fontId="15" fillId="3" borderId="0" xfId="0" applyNumberFormat="1" applyFont="1" applyFill="1" applyBorder="1" applyAlignment="1" applyProtection="1">
      <alignment vertical="center" wrapText="1"/>
    </xf>
    <xf numFmtId="1" fontId="1" fillId="2" borderId="0" xfId="0" applyNumberFormat="1" applyFont="1" applyFill="1" applyProtection="1"/>
    <xf numFmtId="168" fontId="2" fillId="5" borderId="0" xfId="0" applyNumberFormat="1" applyFont="1" applyFill="1" applyBorder="1" applyAlignment="1" applyProtection="1">
      <alignment vertical="center" wrapText="1"/>
    </xf>
    <xf numFmtId="0" fontId="3" fillId="3" borderId="0" xfId="0" applyNumberFormat="1" applyFont="1" applyFill="1" applyBorder="1" applyAlignment="1" applyProtection="1">
      <alignment horizontal="left" vertical="center" wrapText="1"/>
    </xf>
    <xf numFmtId="0" fontId="3" fillId="7" borderId="0" xfId="0" applyNumberFormat="1" applyFont="1" applyFill="1" applyBorder="1" applyAlignment="1" applyProtection="1">
      <alignment horizontal="left" vertical="center"/>
    </xf>
    <xf numFmtId="169" fontId="3" fillId="5" borderId="0" xfId="0" applyNumberFormat="1" applyFont="1" applyFill="1" applyBorder="1" applyAlignment="1" applyProtection="1">
      <alignment vertical="center" wrapText="1"/>
    </xf>
    <xf numFmtId="0" fontId="18" fillId="3" borderId="1" xfId="0" applyNumberFormat="1" applyFont="1" applyFill="1" applyBorder="1" applyAlignment="1" applyProtection="1">
      <alignment horizontal="right" vertical="center" wrapText="1"/>
    </xf>
    <xf numFmtId="0" fontId="18" fillId="3" borderId="0" xfId="0" applyNumberFormat="1" applyFont="1" applyFill="1" applyBorder="1" applyAlignment="1" applyProtection="1">
      <alignment horizontal="right" vertical="center" wrapText="1"/>
    </xf>
    <xf numFmtId="0" fontId="17" fillId="3" borderId="0" xfId="0" applyNumberFormat="1" applyFont="1" applyFill="1" applyBorder="1" applyAlignment="1" applyProtection="1">
      <alignment horizontal="right" vertical="center" wrapText="1"/>
    </xf>
    <xf numFmtId="0" fontId="17" fillId="3" borderId="0" xfId="0" applyNumberFormat="1" applyFont="1" applyFill="1" applyBorder="1" applyAlignment="1" applyProtection="1">
      <alignment vertical="center" wrapText="1"/>
    </xf>
    <xf numFmtId="168" fontId="17" fillId="3" borderId="0" xfId="0" applyNumberFormat="1" applyFont="1" applyFill="1" applyBorder="1" applyAlignment="1" applyProtection="1">
      <alignment vertical="center" wrapText="1"/>
    </xf>
    <xf numFmtId="0" fontId="17" fillId="5" borderId="0" xfId="0" applyNumberFormat="1" applyFont="1" applyFill="1" applyBorder="1" applyAlignment="1" applyProtection="1">
      <alignment vertical="center" wrapText="1"/>
    </xf>
    <xf numFmtId="0" fontId="18" fillId="5" borderId="0" xfId="0" applyNumberFormat="1" applyFont="1" applyFill="1" applyBorder="1" applyAlignment="1" applyProtection="1">
      <alignment vertical="center" wrapText="1"/>
    </xf>
    <xf numFmtId="9" fontId="17" fillId="3" borderId="0" xfId="0" applyNumberFormat="1" applyFont="1" applyFill="1" applyBorder="1" applyAlignment="1" applyProtection="1">
      <alignment vertical="center" wrapText="1"/>
    </xf>
    <xf numFmtId="0" fontId="17" fillId="2" borderId="0" xfId="0" applyFont="1" applyFill="1" applyProtection="1"/>
    <xf numFmtId="0" fontId="3" fillId="8" borderId="1" xfId="0" applyNumberFormat="1" applyFont="1" applyFill="1" applyBorder="1" applyAlignment="1" applyProtection="1">
      <alignment vertical="center" wrapText="1"/>
    </xf>
    <xf numFmtId="0" fontId="3" fillId="8" borderId="0" xfId="0" applyNumberFormat="1" applyFont="1" applyFill="1" applyBorder="1" applyAlignment="1" applyProtection="1">
      <alignment vertical="center" wrapText="1"/>
    </xf>
    <xf numFmtId="168" fontId="3" fillId="8" borderId="0" xfId="0" applyNumberFormat="1" applyFont="1" applyFill="1" applyBorder="1" applyAlignment="1" applyProtection="1">
      <alignment vertical="center" wrapText="1"/>
    </xf>
    <xf numFmtId="0" fontId="0" fillId="8" borderId="0" xfId="0" applyNumberFormat="1" applyFill="1" applyProtection="1"/>
    <xf numFmtId="2" fontId="3" fillId="8" borderId="0" xfId="0" applyNumberFormat="1" applyFont="1" applyFill="1" applyBorder="1" applyAlignment="1" applyProtection="1">
      <alignment vertical="center" wrapText="1"/>
    </xf>
    <xf numFmtId="0" fontId="3" fillId="8" borderId="0" xfId="0" applyNumberFormat="1" applyFont="1" applyFill="1" applyBorder="1" applyAlignment="1" applyProtection="1">
      <alignment vertical="center" wrapText="1"/>
      <protection locked="0"/>
    </xf>
    <xf numFmtId="2" fontId="10" fillId="5" borderId="0" xfId="0" applyNumberFormat="1" applyFont="1" applyFill="1" applyBorder="1" applyAlignment="1" applyProtection="1">
      <alignment vertical="center" wrapText="1"/>
    </xf>
    <xf numFmtId="9" fontId="3" fillId="2" borderId="0" xfId="0" applyNumberFormat="1" applyFont="1" applyFill="1" applyBorder="1" applyAlignment="1" applyProtection="1">
      <alignment vertical="center" wrapText="1"/>
    </xf>
    <xf numFmtId="0" fontId="20" fillId="3" borderId="0" xfId="0" applyNumberFormat="1" applyFont="1" applyFill="1" applyBorder="1" applyAlignment="1" applyProtection="1">
      <alignment horizontal="left" vertical="center" wrapText="1"/>
    </xf>
    <xf numFmtId="0" fontId="14" fillId="3" borderId="1" xfId="0" applyNumberFormat="1" applyFont="1" applyFill="1" applyBorder="1" applyAlignment="1" applyProtection="1">
      <alignment horizontal="right" vertical="center" wrapText="1"/>
    </xf>
    <xf numFmtId="0" fontId="14" fillId="3" borderId="0" xfId="0" applyNumberFormat="1" applyFont="1" applyFill="1" applyBorder="1" applyAlignment="1" applyProtection="1">
      <alignment horizontal="right" vertical="center" wrapText="1"/>
    </xf>
    <xf numFmtId="0" fontId="15" fillId="3" borderId="0" xfId="0" applyNumberFormat="1" applyFont="1" applyFill="1" applyBorder="1" applyAlignment="1" applyProtection="1">
      <alignment horizontal="right" vertical="center" wrapText="1"/>
    </xf>
    <xf numFmtId="0" fontId="15" fillId="3" borderId="0" xfId="0" quotePrefix="1" applyNumberFormat="1" applyFont="1" applyFill="1" applyBorder="1" applyAlignment="1" applyProtection="1">
      <alignment horizontal="right" vertical="center" wrapText="1"/>
    </xf>
    <xf numFmtId="0" fontId="15" fillId="5" borderId="0" xfId="0" applyNumberFormat="1" applyFont="1" applyFill="1" applyBorder="1" applyAlignment="1" applyProtection="1">
      <alignment vertical="center" wrapText="1"/>
    </xf>
    <xf numFmtId="1" fontId="15" fillId="5" borderId="0" xfId="0" applyNumberFormat="1" applyFont="1" applyFill="1" applyBorder="1" applyAlignment="1" applyProtection="1">
      <alignment vertical="center" wrapText="1"/>
    </xf>
    <xf numFmtId="1" fontId="14" fillId="5" borderId="0" xfId="0" applyNumberFormat="1" applyFont="1" applyFill="1" applyBorder="1" applyAlignment="1" applyProtection="1">
      <alignment vertical="center" wrapText="1"/>
    </xf>
    <xf numFmtId="0" fontId="14" fillId="5" borderId="0" xfId="0" applyNumberFormat="1" applyFont="1" applyFill="1" applyBorder="1" applyAlignment="1" applyProtection="1">
      <alignment vertical="center" wrapText="1"/>
    </xf>
    <xf numFmtId="2" fontId="14" fillId="5" borderId="0" xfId="0" applyNumberFormat="1" applyFont="1" applyFill="1" applyBorder="1" applyAlignment="1" applyProtection="1">
      <alignment vertical="center" wrapText="1"/>
    </xf>
    <xf numFmtId="1" fontId="14" fillId="4" borderId="0" xfId="0" applyNumberFormat="1" applyFont="1" applyFill="1" applyBorder="1" applyAlignment="1" applyProtection="1">
      <alignment vertical="center" wrapText="1"/>
    </xf>
    <xf numFmtId="9" fontId="15" fillId="3" borderId="0" xfId="0" applyNumberFormat="1" applyFont="1" applyFill="1" applyBorder="1" applyAlignment="1" applyProtection="1">
      <alignment vertical="center" wrapText="1"/>
    </xf>
    <xf numFmtId="1" fontId="15" fillId="3" borderId="0" xfId="0" applyNumberFormat="1" applyFont="1" applyFill="1" applyBorder="1" applyAlignment="1" applyProtection="1">
      <alignment vertical="center" wrapText="1"/>
    </xf>
    <xf numFmtId="168" fontId="15" fillId="5" borderId="0" xfId="0" applyNumberFormat="1" applyFont="1" applyFill="1" applyBorder="1" applyAlignment="1" applyProtection="1">
      <alignment vertical="center" wrapText="1"/>
    </xf>
    <xf numFmtId="0" fontId="15" fillId="2" borderId="0" xfId="0" applyFont="1" applyFill="1" applyProtection="1"/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2" fillId="3" borderId="3" xfId="0" applyNumberFormat="1" applyFont="1" applyFill="1" applyBorder="1" applyAlignment="1" applyProtection="1">
      <alignment horizontal="left" vertical="center"/>
    </xf>
    <xf numFmtId="0" fontId="2" fillId="3" borderId="4" xfId="0" applyNumberFormat="1" applyFont="1" applyFill="1" applyBorder="1" applyAlignment="1" applyProtection="1">
      <alignment horizontal="left" vertical="center"/>
    </xf>
    <xf numFmtId="0" fontId="2" fillId="3" borderId="3" xfId="0" applyNumberFormat="1" applyFont="1" applyFill="1" applyBorder="1" applyAlignment="1" applyProtection="1">
      <alignment horizontal="left" vertical="center" wrapText="1"/>
    </xf>
    <xf numFmtId="0" fontId="2" fillId="3" borderId="4" xfId="0" applyNumberFormat="1" applyFont="1" applyFill="1" applyBorder="1" applyAlignment="1" applyProtection="1">
      <alignment horizontal="left" vertical="center" wrapText="1"/>
    </xf>
  </cellXfs>
  <cellStyles count="11">
    <cellStyle name="Comma [0] 2" xfId="4"/>
    <cellStyle name="Comma 2" xfId="3"/>
    <cellStyle name="Comma 3" xfId="7"/>
    <cellStyle name="Comma 4" xfId="8"/>
    <cellStyle name="Comma 5" xfId="9"/>
    <cellStyle name="Currency 2" xfId="5"/>
    <cellStyle name="Hyperlink 2" xfId="10"/>
    <cellStyle name="Normal" xfId="0" builtinId="0"/>
    <cellStyle name="Normal 2" xfId="1"/>
    <cellStyle name="Normal 3" xfId="2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18"/>
  <sheetViews>
    <sheetView workbookViewId="0">
      <selection activeCell="B18" sqref="B18"/>
    </sheetView>
  </sheetViews>
  <sheetFormatPr baseColWidth="10" defaultColWidth="9.109375" defaultRowHeight="14.4" x14ac:dyDescent="0.3"/>
  <cols>
    <col min="1" max="1" width="7.88671875" customWidth="1"/>
    <col min="2" max="2" width="79.5546875" customWidth="1"/>
    <col min="3" max="3" width="16.6640625" customWidth="1"/>
  </cols>
  <sheetData>
    <row r="1" spans="1:37" ht="25.8" x14ac:dyDescent="0.5">
      <c r="A1" s="15" t="s">
        <v>451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">
      <c r="A3" s="92"/>
      <c r="B3" s="92"/>
      <c r="C3" s="92"/>
      <c r="D3" s="9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64.5" customHeight="1" x14ac:dyDescent="0.3">
      <c r="A4" s="92"/>
      <c r="B4" s="94" t="s">
        <v>459</v>
      </c>
      <c r="C4" s="92"/>
      <c r="D4" s="9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s="92"/>
      <c r="B5" s="92"/>
      <c r="C5" s="92"/>
      <c r="D5" s="9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3">
      <c r="A6" s="92"/>
      <c r="B6" s="200" t="s">
        <v>454</v>
      </c>
      <c r="C6" s="91" t="s">
        <v>167</v>
      </c>
      <c r="D6" s="9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7" customHeight="1" x14ac:dyDescent="0.3">
      <c r="A7" s="92"/>
      <c r="B7" s="201"/>
      <c r="C7" s="92"/>
      <c r="D7" s="9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3">
      <c r="A8" s="92"/>
      <c r="B8" s="95" t="s">
        <v>452</v>
      </c>
      <c r="C8" s="93"/>
      <c r="D8" s="9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42" customHeight="1" x14ac:dyDescent="0.3">
      <c r="A9" s="92"/>
      <c r="B9" s="96" t="s">
        <v>460</v>
      </c>
      <c r="C9" s="92"/>
      <c r="D9" s="9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20.25" customHeight="1" x14ac:dyDescent="0.3">
      <c r="A10" s="92"/>
      <c r="B10" s="92" t="s">
        <v>453</v>
      </c>
      <c r="C10" s="92"/>
      <c r="D10" s="9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s="92"/>
      <c r="B11" s="92"/>
      <c r="C11" s="92"/>
      <c r="D11" s="9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</sheetData>
  <mergeCells count="1">
    <mergeCell ref="B6:B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1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32" sqref="K32"/>
    </sheetView>
  </sheetViews>
  <sheetFormatPr baseColWidth="10" defaultColWidth="11.44140625" defaultRowHeight="14.4" x14ac:dyDescent="0.3"/>
  <cols>
    <col min="1" max="1" width="3" style="1" customWidth="1"/>
    <col min="2" max="2" width="51" style="1" customWidth="1"/>
    <col min="3" max="3" width="21.21875" style="1" customWidth="1"/>
    <col min="4" max="4" width="9.109375" style="1" customWidth="1"/>
    <col min="5" max="5" width="6" style="1" customWidth="1"/>
    <col min="6" max="6" width="10" style="1" customWidth="1"/>
    <col min="7" max="7" width="9.44140625" style="1" customWidth="1"/>
    <col min="8" max="11" width="10.44140625" style="1" customWidth="1"/>
    <col min="12" max="24" width="9.109375" style="1" customWidth="1"/>
    <col min="25" max="37" width="9" style="1" customWidth="1"/>
    <col min="38" max="39" width="12.33203125" style="1" bestFit="1" customWidth="1"/>
    <col min="40" max="47" width="11.5546875" style="1" bestFit="1" customWidth="1"/>
    <col min="48" max="16384" width="11.44140625" style="1"/>
  </cols>
  <sheetData>
    <row r="1" spans="1:47" ht="24.75" customHeight="1" x14ac:dyDescent="0.5">
      <c r="A1" s="42" t="s">
        <v>56</v>
      </c>
      <c r="B1" s="16"/>
      <c r="C1" s="3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3">
      <c r="B2" s="35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3">
      <c r="A3" s="38" t="s">
        <v>19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3">
      <c r="A4" s="2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3">
      <c r="A5" s="20"/>
      <c r="B5" s="54" t="s">
        <v>372</v>
      </c>
      <c r="C5" s="50"/>
      <c r="D5" s="50" t="s">
        <v>10</v>
      </c>
      <c r="E5" s="50"/>
      <c r="F5" s="60">
        <f>INGRESOS!F59</f>
        <v>49480.479000000007</v>
      </c>
      <c r="G5" s="60">
        <f>INGRESOS!G59</f>
        <v>47072.484000000004</v>
      </c>
      <c r="H5" s="60">
        <f>INGRESOS!H59</f>
        <v>48933.054000000004</v>
      </c>
      <c r="I5" s="60">
        <f>INGRESOS!I59</f>
        <v>47072.484000000004</v>
      </c>
      <c r="J5" s="60">
        <f>INGRESOS!J59</f>
        <v>48933.054000000004</v>
      </c>
      <c r="K5" s="60">
        <f>INGRESOS!K59</f>
        <v>28027.385999999999</v>
      </c>
      <c r="L5" s="60">
        <f>INGRESOS!L59</f>
        <v>29887.955999999998</v>
      </c>
      <c r="M5" s="60">
        <f>INGRESOS!M59</f>
        <v>28027.385999999999</v>
      </c>
      <c r="N5" s="60">
        <f>INGRESOS!N59</f>
        <v>29887.955999999998</v>
      </c>
      <c r="O5" s="60">
        <f>INGRESOS!O59</f>
        <v>28027.385999999999</v>
      </c>
      <c r="P5" s="60">
        <f>INGRESOS!P59</f>
        <v>29887.955999999998</v>
      </c>
      <c r="Q5" s="60">
        <f>INGRESOS!Q59</f>
        <v>28027.385999999999</v>
      </c>
      <c r="R5" s="60">
        <f>INGRESOS!R59</f>
        <v>29887.955999999998</v>
      </c>
      <c r="S5" s="60">
        <f>INGRESOS!S59</f>
        <v>28027.385999999999</v>
      </c>
      <c r="T5" s="60">
        <f>INGRESOS!T59</f>
        <v>29887.955999999998</v>
      </c>
      <c r="U5" s="60">
        <f>INGRESOS!U59</f>
        <v>28027.385999999999</v>
      </c>
      <c r="V5" s="60">
        <f>INGRESOS!V59</f>
        <v>29887.955999999998</v>
      </c>
      <c r="W5" s="60">
        <f>INGRESOS!W59</f>
        <v>28027.385999999999</v>
      </c>
      <c r="X5" s="60">
        <f>INGRESOS!X59</f>
        <v>529741.11600000004</v>
      </c>
      <c r="Y5" s="60">
        <f>INGRESOS!Y59</f>
        <v>529741.11600000004</v>
      </c>
      <c r="Z5" s="60">
        <f>INGRESOS!Z59</f>
        <v>529741.11600000004</v>
      </c>
      <c r="AA5" s="60">
        <f>INGRESOS!AA59</f>
        <v>529741.11600000004</v>
      </c>
      <c r="AB5" s="60">
        <f>INGRESOS!AB59</f>
        <v>529741.11600000004</v>
      </c>
      <c r="AC5" s="60">
        <f>INGRESOS!AC59</f>
        <v>529741.11600000004</v>
      </c>
      <c r="AD5" s="60">
        <f>INGRESOS!AD59</f>
        <v>529741.11600000004</v>
      </c>
      <c r="AE5" s="60">
        <f>INGRESOS!AE59</f>
        <v>529741.11600000004</v>
      </c>
      <c r="AF5" s="60">
        <f>INGRESOS!AF59</f>
        <v>529741.11600000004</v>
      </c>
      <c r="AG5" s="60">
        <f>INGRESOS!AG59</f>
        <v>529741.11600000004</v>
      </c>
      <c r="AH5" s="60">
        <f>INGRESOS!AH59</f>
        <v>529741.11600000004</v>
      </c>
      <c r="AI5" s="60">
        <f>INGRESOS!AI59</f>
        <v>529741.11600000004</v>
      </c>
      <c r="AJ5" s="60">
        <f>INGRESOS!AJ59</f>
        <v>529741.11600000004</v>
      </c>
      <c r="AK5" s="60">
        <f>INGRESOS!AK59</f>
        <v>529741.11600000004</v>
      </c>
      <c r="AL5" s="60">
        <f>INGRESOS!AL59</f>
        <v>529741.11600000004</v>
      </c>
      <c r="AM5" s="60">
        <f>INGRESOS!AM59</f>
        <v>529741.11600000004</v>
      </c>
      <c r="AN5" s="60">
        <f>INGRESOS!AN59</f>
        <v>529741.11600000004</v>
      </c>
      <c r="AO5" s="60">
        <f>INGRESOS!AO59</f>
        <v>529741.11600000004</v>
      </c>
      <c r="AP5" s="60">
        <f>INGRESOS!AP59</f>
        <v>529741.11600000004</v>
      </c>
      <c r="AQ5" s="60">
        <f>INGRESOS!AQ59</f>
        <v>529741.11600000004</v>
      </c>
      <c r="AR5" s="60">
        <f>INGRESOS!AR59</f>
        <v>529741.11600000004</v>
      </c>
      <c r="AS5" s="60">
        <f>INGRESOS!AS59</f>
        <v>529741.11600000004</v>
      </c>
      <c r="AT5" s="60">
        <f>INGRESOS!AT59</f>
        <v>529741.11600000004</v>
      </c>
      <c r="AU5" s="60">
        <f>INGRESOS!AU59</f>
        <v>529741.11600000004</v>
      </c>
    </row>
    <row r="6" spans="1:47" s="9" customFormat="1" ht="14.25" customHeight="1" x14ac:dyDescent="0.3">
      <c r="A6" s="20"/>
      <c r="B6" s="66" t="s">
        <v>379</v>
      </c>
      <c r="C6" s="50"/>
      <c r="D6" s="50" t="s">
        <v>10</v>
      </c>
      <c r="E6" s="50"/>
      <c r="F6" s="60">
        <f>INGRESOS!F71</f>
        <v>0</v>
      </c>
      <c r="G6" s="60">
        <f>INGRESOS!G71</f>
        <v>0</v>
      </c>
      <c r="H6" s="60">
        <f>INGRESOS!H71</f>
        <v>0</v>
      </c>
      <c r="I6" s="60">
        <f>INGRESOS!I71</f>
        <v>0</v>
      </c>
      <c r="J6" s="60">
        <f>INGRESOS!J71</f>
        <v>0</v>
      </c>
      <c r="K6" s="60">
        <f>INGRESOS!K71</f>
        <v>0</v>
      </c>
      <c r="L6" s="60">
        <f>INGRESOS!L71</f>
        <v>0</v>
      </c>
      <c r="M6" s="60">
        <f>INGRESOS!M71</f>
        <v>0</v>
      </c>
      <c r="N6" s="60">
        <f>INGRESOS!N71</f>
        <v>0</v>
      </c>
      <c r="O6" s="60">
        <f>INGRESOS!O71</f>
        <v>1775.05</v>
      </c>
      <c r="P6" s="60">
        <f>INGRESOS!P71</f>
        <v>0</v>
      </c>
      <c r="Q6" s="60">
        <f>INGRESOS!Q71</f>
        <v>0</v>
      </c>
      <c r="R6" s="60">
        <f>INGRESOS!R71</f>
        <v>1775.04</v>
      </c>
      <c r="S6" s="60">
        <f>INGRESOS!S71</f>
        <v>0</v>
      </c>
      <c r="T6" s="60">
        <f>INGRESOS!T71</f>
        <v>0</v>
      </c>
      <c r="U6" s="60">
        <f>INGRESOS!U71</f>
        <v>0</v>
      </c>
      <c r="V6" s="60">
        <f>INGRESOS!V71</f>
        <v>0</v>
      </c>
      <c r="W6" s="60">
        <f>INGRESOS!W71</f>
        <v>0</v>
      </c>
      <c r="X6" s="60">
        <f>INGRESOS!X71</f>
        <v>0</v>
      </c>
      <c r="Y6" s="60">
        <f>INGRESOS!Y71</f>
        <v>0</v>
      </c>
      <c r="Z6" s="60">
        <f>INGRESOS!Z71</f>
        <v>0</v>
      </c>
      <c r="AA6" s="60">
        <f>INGRESOS!AA71</f>
        <v>0</v>
      </c>
      <c r="AB6" s="60">
        <f>INGRESOS!AB71</f>
        <v>0</v>
      </c>
      <c r="AC6" s="60">
        <f>INGRESOS!AC71</f>
        <v>0</v>
      </c>
      <c r="AD6" s="60">
        <f>INGRESOS!AD71</f>
        <v>0</v>
      </c>
      <c r="AE6" s="60">
        <f>INGRESOS!AE71</f>
        <v>0</v>
      </c>
      <c r="AF6" s="60">
        <f>INGRESOS!AF71</f>
        <v>0</v>
      </c>
      <c r="AG6" s="60">
        <f>INGRESOS!AG71</f>
        <v>0</v>
      </c>
      <c r="AH6" s="60">
        <f>INGRESOS!AH71</f>
        <v>0</v>
      </c>
      <c r="AI6" s="60">
        <f>INGRESOS!AI71</f>
        <v>0</v>
      </c>
      <c r="AJ6" s="60">
        <f>INGRESOS!AJ71</f>
        <v>0</v>
      </c>
      <c r="AK6" s="60">
        <f>INGRESOS!AK71</f>
        <v>0</v>
      </c>
      <c r="AL6" s="60">
        <f>INGRESOS!AL71</f>
        <v>0</v>
      </c>
      <c r="AM6" s="60">
        <f>INGRESOS!AM71</f>
        <v>0</v>
      </c>
      <c r="AN6" s="60">
        <f>INGRESOS!AN71</f>
        <v>0</v>
      </c>
      <c r="AO6" s="60">
        <f>INGRESOS!AO71</f>
        <v>0</v>
      </c>
      <c r="AP6" s="60">
        <f>INGRESOS!AP71</f>
        <v>0</v>
      </c>
      <c r="AQ6" s="60">
        <f>INGRESOS!AQ71</f>
        <v>0</v>
      </c>
      <c r="AR6" s="60">
        <f>INGRESOS!AR71</f>
        <v>0</v>
      </c>
      <c r="AS6" s="60">
        <f>INGRESOS!AS71</f>
        <v>0</v>
      </c>
      <c r="AT6" s="60">
        <f>INGRESOS!AT71</f>
        <v>0</v>
      </c>
      <c r="AU6" s="60">
        <f>INGRESOS!AU71</f>
        <v>0</v>
      </c>
    </row>
    <row r="7" spans="1:47" s="9" customFormat="1" ht="14.25" customHeight="1" x14ac:dyDescent="0.3">
      <c r="A7" s="20" t="s">
        <v>8</v>
      </c>
      <c r="B7" s="69" t="s">
        <v>380</v>
      </c>
      <c r="C7" s="52"/>
      <c r="D7" s="50" t="s">
        <v>10</v>
      </c>
      <c r="E7" s="50"/>
      <c r="F7" s="60">
        <f>INGRESOS!F78</f>
        <v>49480.479000000007</v>
      </c>
      <c r="G7" s="60">
        <f>INGRESOS!G78</f>
        <v>47072.484000000004</v>
      </c>
      <c r="H7" s="60">
        <f>INGRESOS!H78</f>
        <v>48933.054000000004</v>
      </c>
      <c r="I7" s="60">
        <f>INGRESOS!I78</f>
        <v>47072.484000000004</v>
      </c>
      <c r="J7" s="60">
        <f>INGRESOS!J78</f>
        <v>48933.054000000004</v>
      </c>
      <c r="K7" s="60">
        <f>INGRESOS!K78</f>
        <v>28027.385999999999</v>
      </c>
      <c r="L7" s="60">
        <f>INGRESOS!L78</f>
        <v>29887.955999999998</v>
      </c>
      <c r="M7" s="60">
        <f>INGRESOS!M78</f>
        <v>28027.385999999999</v>
      </c>
      <c r="N7" s="60">
        <f>INGRESOS!N78</f>
        <v>29887.955999999998</v>
      </c>
      <c r="O7" s="60">
        <f>INGRESOS!O78</f>
        <v>29802.435999999998</v>
      </c>
      <c r="P7" s="60">
        <f>INGRESOS!P78</f>
        <v>29887.955999999998</v>
      </c>
      <c r="Q7" s="60">
        <f>INGRESOS!Q78</f>
        <v>28027.385999999999</v>
      </c>
      <c r="R7" s="60">
        <f>INGRESOS!R78</f>
        <v>31662.995999999999</v>
      </c>
      <c r="S7" s="60">
        <f>INGRESOS!S78</f>
        <v>28027.385999999999</v>
      </c>
      <c r="T7" s="60">
        <f>INGRESOS!T78</f>
        <v>29887.955999999998</v>
      </c>
      <c r="U7" s="60">
        <f>INGRESOS!U78</f>
        <v>28027.385999999999</v>
      </c>
      <c r="V7" s="60">
        <f>INGRESOS!V78</f>
        <v>29887.955999999998</v>
      </c>
      <c r="W7" s="60">
        <f>INGRESOS!W78</f>
        <v>28027.385999999999</v>
      </c>
      <c r="X7" s="60">
        <f>INGRESOS!X78</f>
        <v>529741.11600000004</v>
      </c>
      <c r="Y7" s="60">
        <f>INGRESOS!Y78</f>
        <v>529741.11600000004</v>
      </c>
      <c r="Z7" s="60">
        <f>INGRESOS!Z78</f>
        <v>529741.11600000004</v>
      </c>
      <c r="AA7" s="60">
        <f>INGRESOS!AA78</f>
        <v>529741.11600000004</v>
      </c>
      <c r="AB7" s="60">
        <f>INGRESOS!AB78</f>
        <v>529741.11600000004</v>
      </c>
      <c r="AC7" s="60">
        <f>INGRESOS!AC78</f>
        <v>529741.11600000004</v>
      </c>
      <c r="AD7" s="60">
        <f>INGRESOS!AD78</f>
        <v>529741.11600000004</v>
      </c>
      <c r="AE7" s="60">
        <f>INGRESOS!AE78</f>
        <v>529741.11600000004</v>
      </c>
      <c r="AF7" s="60">
        <f>INGRESOS!AF78</f>
        <v>529741.11600000004</v>
      </c>
      <c r="AG7" s="60">
        <f>INGRESOS!AG78</f>
        <v>529741.11600000004</v>
      </c>
      <c r="AH7" s="60">
        <f>INGRESOS!AH78</f>
        <v>529741.11600000004</v>
      </c>
      <c r="AI7" s="60">
        <f>INGRESOS!AI78</f>
        <v>529741.11600000004</v>
      </c>
      <c r="AJ7" s="60">
        <f>INGRESOS!AJ78</f>
        <v>529741.11600000004</v>
      </c>
      <c r="AK7" s="60">
        <f>INGRESOS!AK78</f>
        <v>529741.11600000004</v>
      </c>
      <c r="AL7" s="60">
        <f>INGRESOS!AL78</f>
        <v>529741.11600000004</v>
      </c>
      <c r="AM7" s="60">
        <f>INGRESOS!AM78</f>
        <v>529741.11600000004</v>
      </c>
      <c r="AN7" s="60">
        <f>INGRESOS!AN78</f>
        <v>529741.11600000004</v>
      </c>
      <c r="AO7" s="60">
        <f>INGRESOS!AO78</f>
        <v>529741.11600000004</v>
      </c>
      <c r="AP7" s="60">
        <f>INGRESOS!AP78</f>
        <v>529741.11600000004</v>
      </c>
      <c r="AQ7" s="60">
        <f>INGRESOS!AQ78</f>
        <v>529741.11600000004</v>
      </c>
      <c r="AR7" s="60">
        <f>INGRESOS!AR78</f>
        <v>529741.11600000004</v>
      </c>
      <c r="AS7" s="60">
        <f>INGRESOS!AS78</f>
        <v>529741.11600000004</v>
      </c>
      <c r="AT7" s="60">
        <f>INGRESOS!AT78</f>
        <v>529741.11600000004</v>
      </c>
      <c r="AU7" s="60">
        <f>INGRESOS!AU78</f>
        <v>529741.11600000004</v>
      </c>
    </row>
    <row r="8" spans="1:47" s="9" customFormat="1" ht="14.25" customHeight="1" x14ac:dyDescent="0.3">
      <c r="A8" s="20"/>
      <c r="B8" s="10"/>
      <c r="C8" s="8"/>
      <c r="D8" s="7"/>
      <c r="E8" s="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</row>
    <row r="9" spans="1:47" s="9" customFormat="1" ht="14.25" customHeight="1" x14ac:dyDescent="0.3">
      <c r="A9" s="20"/>
      <c r="B9" s="10"/>
      <c r="C9" s="8"/>
      <c r="D9" s="7"/>
      <c r="E9" s="7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</row>
    <row r="10" spans="1:47" s="9" customFormat="1" ht="14.25" customHeight="1" x14ac:dyDescent="0.3">
      <c r="A10" s="38" t="s">
        <v>194</v>
      </c>
      <c r="B10" s="10"/>
      <c r="C10" s="8"/>
      <c r="D10" s="7"/>
      <c r="E10" s="7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</row>
    <row r="11" spans="1:47" s="9" customFormat="1" ht="14.25" customHeight="1" x14ac:dyDescent="0.3">
      <c r="A11" s="20"/>
      <c r="B11" s="10"/>
      <c r="C11" s="8"/>
      <c r="D11" s="7"/>
      <c r="E11" s="7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</row>
    <row r="12" spans="1:47" s="9" customFormat="1" ht="14.25" customHeight="1" x14ac:dyDescent="0.3">
      <c r="A12" s="20"/>
      <c r="B12" s="54" t="s">
        <v>376</v>
      </c>
      <c r="C12" s="50"/>
      <c r="D12" s="50" t="s">
        <v>10</v>
      </c>
      <c r="E12" s="50"/>
      <c r="F12" s="60">
        <f>'COSTOS DE VENTA'!F77</f>
        <v>39682.978639999994</v>
      </c>
      <c r="G12" s="60">
        <f>'COSTOS DE VENTA'!G77</f>
        <v>39212.840239999998</v>
      </c>
      <c r="H12" s="60">
        <f>'COSTOS DE VENTA'!H77</f>
        <v>39220.856240000001</v>
      </c>
      <c r="I12" s="60">
        <f>'COSTOS DE VENTA'!I77</f>
        <v>39224.864239999995</v>
      </c>
      <c r="J12" s="60">
        <f>'COSTOS DE VENTA'!J77</f>
        <v>39228.872239999997</v>
      </c>
      <c r="K12" s="60">
        <f>'COSTOS DE VENTA'!K77</f>
        <v>23402.651259999999</v>
      </c>
      <c r="L12" s="60">
        <f>'COSTOS DE VENTA'!L77</f>
        <v>22228.018399999997</v>
      </c>
      <c r="M12" s="60">
        <f>'COSTOS DE VENTA'!M77</f>
        <v>22830.651259999999</v>
      </c>
      <c r="N12" s="60">
        <f>'COSTOS DE VENTA'!N77</f>
        <v>22228.018399999997</v>
      </c>
      <c r="O12" s="60">
        <f>'COSTOS DE VENTA'!O77</f>
        <v>22830.651259999999</v>
      </c>
      <c r="P12" s="60">
        <f>'COSTOS DE VENTA'!P77</f>
        <v>22228.018399999997</v>
      </c>
      <c r="Q12" s="60">
        <f>'COSTOS DE VENTA'!Q77</f>
        <v>22830.651259999999</v>
      </c>
      <c r="R12" s="60">
        <f>'COSTOS DE VENTA'!R77</f>
        <v>22800.018399999997</v>
      </c>
      <c r="S12" s="60">
        <f>'COSTOS DE VENTA'!S77</f>
        <v>22830.651259999999</v>
      </c>
      <c r="T12" s="60">
        <f>'COSTOS DE VENTA'!T77</f>
        <v>22228.018399999997</v>
      </c>
      <c r="U12" s="60">
        <f>'COSTOS DE VENTA'!U77</f>
        <v>22830.651259999999</v>
      </c>
      <c r="V12" s="60">
        <f>'COSTOS DE VENTA'!V77</f>
        <v>22228.018399999997</v>
      </c>
      <c r="W12" s="60">
        <f>'COSTOS DE VENTA'!W77</f>
        <v>23402.651259999999</v>
      </c>
      <c r="X12" s="60">
        <f>'COSTOS DE VENTA'!X77</f>
        <v>271532.10376000003</v>
      </c>
      <c r="Y12" s="60">
        <f>'COSTOS DE VENTA'!Y77</f>
        <v>271532.10376000003</v>
      </c>
      <c r="Z12" s="60">
        <f>'COSTOS DE VENTA'!Z77</f>
        <v>271532.10376000003</v>
      </c>
      <c r="AA12" s="60">
        <f>'COSTOS DE VENTA'!AA77</f>
        <v>271532.10376000003</v>
      </c>
      <c r="AB12" s="60">
        <f>'COSTOS DE VENTA'!AB77</f>
        <v>271532.10376000003</v>
      </c>
      <c r="AC12" s="60">
        <f>'COSTOS DE VENTA'!AC77</f>
        <v>271532.10376000003</v>
      </c>
      <c r="AD12" s="60">
        <f>'COSTOS DE VENTA'!AD77</f>
        <v>271532.10376000003</v>
      </c>
      <c r="AE12" s="60">
        <f>'COSTOS DE VENTA'!AE77</f>
        <v>271532.10376000003</v>
      </c>
      <c r="AF12" s="60">
        <f>'COSTOS DE VENTA'!AF77</f>
        <v>271532.10376000003</v>
      </c>
      <c r="AG12" s="60">
        <f>'COSTOS DE VENTA'!AG77</f>
        <v>271532.10376000003</v>
      </c>
      <c r="AH12" s="60">
        <f>'COSTOS DE VENTA'!AH77</f>
        <v>271532.10376000003</v>
      </c>
      <c r="AI12" s="60">
        <f>'COSTOS DE VENTA'!AI77</f>
        <v>271532.10376000003</v>
      </c>
      <c r="AJ12" s="60">
        <f>'COSTOS DE VENTA'!AJ77</f>
        <v>271532.10376000003</v>
      </c>
      <c r="AK12" s="60">
        <f>'COSTOS DE VENTA'!AK77</f>
        <v>271532.10376000003</v>
      </c>
      <c r="AL12" s="60">
        <f>'COSTOS DE VENTA'!AL77</f>
        <v>271532.10376000003</v>
      </c>
      <c r="AM12" s="60">
        <f>'COSTOS DE VENTA'!AM77</f>
        <v>271532.10376000003</v>
      </c>
      <c r="AN12" s="60">
        <f>'COSTOS DE VENTA'!AN77</f>
        <v>271532.10376000003</v>
      </c>
      <c r="AO12" s="60">
        <f>'COSTOS DE VENTA'!AO77</f>
        <v>271532.10376000003</v>
      </c>
      <c r="AP12" s="60">
        <f>'COSTOS DE VENTA'!AP77</f>
        <v>271532.10376000003</v>
      </c>
      <c r="AQ12" s="60">
        <f>'COSTOS DE VENTA'!AQ77</f>
        <v>271532.10376000003</v>
      </c>
      <c r="AR12" s="60">
        <f>'COSTOS DE VENTA'!AR77</f>
        <v>271532.10376000003</v>
      </c>
      <c r="AS12" s="60">
        <f>'COSTOS DE VENTA'!AS77</f>
        <v>271532.10376000003</v>
      </c>
      <c r="AT12" s="60">
        <f>'COSTOS DE VENTA'!AT77</f>
        <v>271532.10376000003</v>
      </c>
      <c r="AU12" s="60">
        <f>'COSTOS DE VENTA'!AU77</f>
        <v>271532.10376000003</v>
      </c>
    </row>
    <row r="13" spans="1:47" s="9" customFormat="1" ht="14.25" customHeight="1" x14ac:dyDescent="0.3">
      <c r="A13" s="20" t="s">
        <v>8</v>
      </c>
      <c r="B13" s="69" t="s">
        <v>378</v>
      </c>
      <c r="C13" s="52"/>
      <c r="D13" s="50" t="s">
        <v>10</v>
      </c>
      <c r="E13" s="50"/>
      <c r="F13" s="60">
        <f>F7-F12</f>
        <v>9797.5003600000127</v>
      </c>
      <c r="G13" s="60">
        <f>G7-G12</f>
        <v>7859.6437600000063</v>
      </c>
      <c r="H13" s="60">
        <f t="shared" ref="H13:AU13" si="0">H7-H12</f>
        <v>9712.1977600000027</v>
      </c>
      <c r="I13" s="60">
        <f t="shared" si="0"/>
        <v>7847.6197600000087</v>
      </c>
      <c r="J13" s="60">
        <f t="shared" si="0"/>
        <v>9704.1817600000068</v>
      </c>
      <c r="K13" s="60">
        <f>K7-K12</f>
        <v>4624.7347399999999</v>
      </c>
      <c r="L13" s="60">
        <f t="shared" si="0"/>
        <v>7659.9376000000011</v>
      </c>
      <c r="M13" s="60">
        <f t="shared" si="0"/>
        <v>5196.7347399999999</v>
      </c>
      <c r="N13" s="60">
        <f t="shared" si="0"/>
        <v>7659.9376000000011</v>
      </c>
      <c r="O13" s="60">
        <f t="shared" si="0"/>
        <v>6971.7847399999991</v>
      </c>
      <c r="P13" s="60">
        <f t="shared" si="0"/>
        <v>7659.9376000000011</v>
      </c>
      <c r="Q13" s="60">
        <f t="shared" si="0"/>
        <v>5196.7347399999999</v>
      </c>
      <c r="R13" s="60">
        <f t="shared" si="0"/>
        <v>8862.977600000002</v>
      </c>
      <c r="S13" s="60">
        <f t="shared" si="0"/>
        <v>5196.7347399999999</v>
      </c>
      <c r="T13" s="60">
        <f t="shared" si="0"/>
        <v>7659.9376000000011</v>
      </c>
      <c r="U13" s="60">
        <f t="shared" si="0"/>
        <v>5196.7347399999999</v>
      </c>
      <c r="V13" s="60">
        <f t="shared" si="0"/>
        <v>7659.9376000000011</v>
      </c>
      <c r="W13" s="60">
        <f t="shared" si="0"/>
        <v>4624.7347399999999</v>
      </c>
      <c r="X13" s="60">
        <f>X7-X12</f>
        <v>258209.01224000001</v>
      </c>
      <c r="Y13" s="60">
        <f t="shared" si="0"/>
        <v>258209.01224000001</v>
      </c>
      <c r="Z13" s="60">
        <f t="shared" si="0"/>
        <v>258209.01224000001</v>
      </c>
      <c r="AA13" s="60">
        <f t="shared" si="0"/>
        <v>258209.01224000001</v>
      </c>
      <c r="AB13" s="60">
        <f t="shared" si="0"/>
        <v>258209.01224000001</v>
      </c>
      <c r="AC13" s="60">
        <f t="shared" si="0"/>
        <v>258209.01224000001</v>
      </c>
      <c r="AD13" s="60">
        <f t="shared" si="0"/>
        <v>258209.01224000001</v>
      </c>
      <c r="AE13" s="60">
        <f t="shared" si="0"/>
        <v>258209.01224000001</v>
      </c>
      <c r="AF13" s="60">
        <f t="shared" si="0"/>
        <v>258209.01224000001</v>
      </c>
      <c r="AG13" s="60">
        <f>AG7-AG12</f>
        <v>258209.01224000001</v>
      </c>
      <c r="AH13" s="60">
        <f t="shared" si="0"/>
        <v>258209.01224000001</v>
      </c>
      <c r="AI13" s="60">
        <f t="shared" si="0"/>
        <v>258209.01224000001</v>
      </c>
      <c r="AJ13" s="60">
        <f t="shared" si="0"/>
        <v>258209.01224000001</v>
      </c>
      <c r="AK13" s="60">
        <f t="shared" si="0"/>
        <v>258209.01224000001</v>
      </c>
      <c r="AL13" s="60">
        <f t="shared" si="0"/>
        <v>258209.01224000001</v>
      </c>
      <c r="AM13" s="60">
        <f t="shared" si="0"/>
        <v>258209.01224000001</v>
      </c>
      <c r="AN13" s="60">
        <f t="shared" si="0"/>
        <v>258209.01224000001</v>
      </c>
      <c r="AO13" s="60">
        <f t="shared" si="0"/>
        <v>258209.01224000001</v>
      </c>
      <c r="AP13" s="60">
        <f t="shared" si="0"/>
        <v>258209.01224000001</v>
      </c>
      <c r="AQ13" s="60">
        <f t="shared" si="0"/>
        <v>258209.01224000001</v>
      </c>
      <c r="AR13" s="60">
        <f t="shared" si="0"/>
        <v>258209.01224000001</v>
      </c>
      <c r="AS13" s="60">
        <f t="shared" si="0"/>
        <v>258209.01224000001</v>
      </c>
      <c r="AT13" s="60">
        <f t="shared" si="0"/>
        <v>258209.01224000001</v>
      </c>
      <c r="AU13" s="60">
        <f t="shared" si="0"/>
        <v>258209.01224000001</v>
      </c>
    </row>
    <row r="14" spans="1:47" s="9" customFormat="1" ht="14.25" customHeight="1" x14ac:dyDescent="0.3">
      <c r="A14" s="20"/>
      <c r="B14" s="6" t="s">
        <v>8</v>
      </c>
      <c r="C14" s="7"/>
      <c r="D14" s="7"/>
      <c r="E14" s="7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>
        <f>SUM(F15:T15)</f>
        <v>18622.475000000002</v>
      </c>
      <c r="U14" s="25">
        <f>SUM(F16:T16)</f>
        <v>92988.120100000044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</row>
    <row r="15" spans="1:47" s="9" customFormat="1" ht="14.25" customHeight="1" x14ac:dyDescent="0.3">
      <c r="A15" s="20"/>
      <c r="B15" s="54" t="s">
        <v>377</v>
      </c>
      <c r="C15" s="50"/>
      <c r="D15" s="50" t="s">
        <v>10</v>
      </c>
      <c r="E15" s="50"/>
      <c r="F15" s="60">
        <f>'COSTOS OPERATIVOS'!F18</f>
        <v>1668.365</v>
      </c>
      <c r="G15" s="60">
        <f>'COSTOS OPERATIVOS'!G18</f>
        <v>918.36500000000001</v>
      </c>
      <c r="H15" s="60">
        <f>'COSTOS OPERATIVOS'!H18</f>
        <v>918.36500000000001</v>
      </c>
      <c r="I15" s="60">
        <f>'COSTOS OPERATIVOS'!I18</f>
        <v>1518.365</v>
      </c>
      <c r="J15" s="60">
        <f>'COSTOS OPERATIVOS'!J18</f>
        <v>918.36500000000001</v>
      </c>
      <c r="K15" s="60">
        <f>'COSTOS OPERATIVOS'!K18</f>
        <v>1766.865</v>
      </c>
      <c r="L15" s="60">
        <f>'COSTOS OPERATIVOS'!L18</f>
        <v>1518.365</v>
      </c>
      <c r="M15" s="60">
        <f>'COSTOS OPERATIVOS'!M18</f>
        <v>918.36500000000001</v>
      </c>
      <c r="N15" s="60">
        <f>'COSTOS OPERATIVOS'!N18</f>
        <v>918.36500000000001</v>
      </c>
      <c r="O15" s="60">
        <f>'COSTOS OPERATIVOS'!O18</f>
        <v>1518.365</v>
      </c>
      <c r="P15" s="60">
        <f>'COSTOS OPERATIVOS'!P18</f>
        <v>918.36500000000001</v>
      </c>
      <c r="Q15" s="60">
        <f>'COSTOS OPERATIVOS'!Q18</f>
        <v>918.36500000000001</v>
      </c>
      <c r="R15" s="60">
        <f>'COSTOS OPERATIVOS'!R18</f>
        <v>2366.8649999999998</v>
      </c>
      <c r="S15" s="60">
        <f>'COSTOS OPERATIVOS'!S18</f>
        <v>918.36500000000001</v>
      </c>
      <c r="T15" s="60">
        <f>'COSTOS OPERATIVOS'!T18</f>
        <v>918.36500000000001</v>
      </c>
      <c r="U15" s="60">
        <f>'COSTOS OPERATIVOS'!U18</f>
        <v>1518.365</v>
      </c>
      <c r="V15" s="60">
        <f>'COSTOS OPERATIVOS'!V18</f>
        <v>918.36500000000001</v>
      </c>
      <c r="W15" s="60">
        <f>'COSTOS OPERATIVOS'!W18</f>
        <v>1068.365</v>
      </c>
      <c r="X15" s="60">
        <f>'COSTOS OPERATIVOS'!X18</f>
        <v>13017.38</v>
      </c>
      <c r="Y15" s="60">
        <f>'COSTOS OPERATIVOS'!Y18</f>
        <v>13017.38</v>
      </c>
      <c r="Z15" s="60">
        <f>'COSTOS OPERATIVOS'!Z18</f>
        <v>13017.38</v>
      </c>
      <c r="AA15" s="60">
        <f>'COSTOS OPERATIVOS'!AA18</f>
        <v>13017.38</v>
      </c>
      <c r="AB15" s="60">
        <f>'COSTOS OPERATIVOS'!AB18</f>
        <v>13017.38</v>
      </c>
      <c r="AC15" s="60">
        <f>'COSTOS OPERATIVOS'!AC18</f>
        <v>13017.38</v>
      </c>
      <c r="AD15" s="60">
        <f>'COSTOS OPERATIVOS'!AD18</f>
        <v>13017.38</v>
      </c>
      <c r="AE15" s="60">
        <f>'COSTOS OPERATIVOS'!AE18</f>
        <v>13017.38</v>
      </c>
      <c r="AF15" s="60">
        <f>'COSTOS OPERATIVOS'!AF18</f>
        <v>13017.38</v>
      </c>
      <c r="AG15" s="60">
        <f>'COSTOS OPERATIVOS'!AG18</f>
        <v>13017.38</v>
      </c>
      <c r="AH15" s="60">
        <f>'COSTOS OPERATIVOS'!AH18</f>
        <v>13017.38</v>
      </c>
      <c r="AI15" s="60">
        <f>'COSTOS OPERATIVOS'!AI18</f>
        <v>13017.38</v>
      </c>
      <c r="AJ15" s="60">
        <f>'COSTOS OPERATIVOS'!AJ18</f>
        <v>13017.38</v>
      </c>
      <c r="AK15" s="60">
        <f>'COSTOS OPERATIVOS'!AK18</f>
        <v>13017.38</v>
      </c>
      <c r="AL15" s="60">
        <f>'COSTOS OPERATIVOS'!AL18</f>
        <v>13017.38</v>
      </c>
      <c r="AM15" s="60">
        <f>'COSTOS OPERATIVOS'!AM18</f>
        <v>13017.38</v>
      </c>
      <c r="AN15" s="60">
        <f>'COSTOS OPERATIVOS'!AN18</f>
        <v>13017.38</v>
      </c>
      <c r="AO15" s="60">
        <f>'COSTOS OPERATIVOS'!AO18</f>
        <v>13017.38</v>
      </c>
      <c r="AP15" s="60">
        <f>'COSTOS OPERATIVOS'!AP18</f>
        <v>13017.38</v>
      </c>
      <c r="AQ15" s="60">
        <f>'COSTOS OPERATIVOS'!AQ18</f>
        <v>13017.38</v>
      </c>
      <c r="AR15" s="60">
        <f>'COSTOS OPERATIVOS'!AR18</f>
        <v>13017.38</v>
      </c>
      <c r="AS15" s="60">
        <f>'COSTOS OPERATIVOS'!AS18</f>
        <v>13017.38</v>
      </c>
      <c r="AT15" s="60">
        <f>'COSTOS OPERATIVOS'!AT18</f>
        <v>13017.38</v>
      </c>
      <c r="AU15" s="60">
        <f>'COSTOS OPERATIVOS'!AU18</f>
        <v>13017.38</v>
      </c>
    </row>
    <row r="16" spans="1:47" s="9" customFormat="1" ht="14.25" customHeight="1" x14ac:dyDescent="0.3">
      <c r="A16" s="20"/>
      <c r="B16" s="69" t="s">
        <v>381</v>
      </c>
      <c r="C16" s="50"/>
      <c r="D16" s="50" t="s">
        <v>10</v>
      </c>
      <c r="E16" s="50"/>
      <c r="F16" s="60">
        <f>F13-F15</f>
        <v>8129.135360000013</v>
      </c>
      <c r="G16" s="60">
        <f>G13-G15</f>
        <v>6941.2787600000065</v>
      </c>
      <c r="H16" s="60">
        <f t="shared" ref="H16:AU16" si="1">H13-H15</f>
        <v>8793.832760000003</v>
      </c>
      <c r="I16" s="60">
        <f t="shared" si="1"/>
        <v>6329.2547600000089</v>
      </c>
      <c r="J16" s="60">
        <f t="shared" si="1"/>
        <v>8785.816760000007</v>
      </c>
      <c r="K16" s="60">
        <f t="shared" si="1"/>
        <v>2857.8697400000001</v>
      </c>
      <c r="L16" s="60">
        <f t="shared" si="1"/>
        <v>6141.5726000000013</v>
      </c>
      <c r="M16" s="60">
        <f t="shared" si="1"/>
        <v>4278.3697400000001</v>
      </c>
      <c r="N16" s="60">
        <f t="shared" si="1"/>
        <v>6741.5726000000013</v>
      </c>
      <c r="O16" s="60">
        <f t="shared" si="1"/>
        <v>5453.4197399999994</v>
      </c>
      <c r="P16" s="60">
        <f t="shared" si="1"/>
        <v>6741.5726000000013</v>
      </c>
      <c r="Q16" s="60">
        <f t="shared" si="1"/>
        <v>4278.3697400000001</v>
      </c>
      <c r="R16" s="60">
        <f t="shared" si="1"/>
        <v>6496.1126000000022</v>
      </c>
      <c r="S16" s="60">
        <f t="shared" si="1"/>
        <v>4278.3697400000001</v>
      </c>
      <c r="T16" s="60">
        <f t="shared" si="1"/>
        <v>6741.5726000000013</v>
      </c>
      <c r="U16" s="60">
        <f t="shared" si="1"/>
        <v>3678.3697400000001</v>
      </c>
      <c r="V16" s="60">
        <f t="shared" si="1"/>
        <v>6741.5726000000013</v>
      </c>
      <c r="W16" s="60">
        <f t="shared" si="1"/>
        <v>3556.3697400000001</v>
      </c>
      <c r="X16" s="60">
        <f t="shared" si="1"/>
        <v>245191.63224000001</v>
      </c>
      <c r="Y16" s="60">
        <f t="shared" si="1"/>
        <v>245191.63224000001</v>
      </c>
      <c r="Z16" s="60">
        <f t="shared" si="1"/>
        <v>245191.63224000001</v>
      </c>
      <c r="AA16" s="60">
        <f t="shared" si="1"/>
        <v>245191.63224000001</v>
      </c>
      <c r="AB16" s="60">
        <f t="shared" si="1"/>
        <v>245191.63224000001</v>
      </c>
      <c r="AC16" s="60">
        <f t="shared" si="1"/>
        <v>245191.63224000001</v>
      </c>
      <c r="AD16" s="60">
        <f t="shared" si="1"/>
        <v>245191.63224000001</v>
      </c>
      <c r="AE16" s="60">
        <f t="shared" si="1"/>
        <v>245191.63224000001</v>
      </c>
      <c r="AF16" s="60">
        <f t="shared" si="1"/>
        <v>245191.63224000001</v>
      </c>
      <c r="AG16" s="60">
        <f t="shared" si="1"/>
        <v>245191.63224000001</v>
      </c>
      <c r="AH16" s="60">
        <f t="shared" si="1"/>
        <v>245191.63224000001</v>
      </c>
      <c r="AI16" s="60">
        <f t="shared" si="1"/>
        <v>245191.63224000001</v>
      </c>
      <c r="AJ16" s="60">
        <f t="shared" si="1"/>
        <v>245191.63224000001</v>
      </c>
      <c r="AK16" s="60">
        <f t="shared" si="1"/>
        <v>245191.63224000001</v>
      </c>
      <c r="AL16" s="60">
        <f t="shared" si="1"/>
        <v>245191.63224000001</v>
      </c>
      <c r="AM16" s="60">
        <f t="shared" si="1"/>
        <v>245191.63224000001</v>
      </c>
      <c r="AN16" s="60">
        <f t="shared" si="1"/>
        <v>245191.63224000001</v>
      </c>
      <c r="AO16" s="60">
        <f t="shared" si="1"/>
        <v>245191.63224000001</v>
      </c>
      <c r="AP16" s="60">
        <f t="shared" si="1"/>
        <v>245191.63224000001</v>
      </c>
      <c r="AQ16" s="60">
        <f t="shared" si="1"/>
        <v>245191.63224000001</v>
      </c>
      <c r="AR16" s="60">
        <f t="shared" si="1"/>
        <v>245191.63224000001</v>
      </c>
      <c r="AS16" s="60">
        <f t="shared" si="1"/>
        <v>245191.63224000001</v>
      </c>
      <c r="AT16" s="60">
        <f t="shared" si="1"/>
        <v>245191.63224000001</v>
      </c>
      <c r="AU16" s="60">
        <f t="shared" si="1"/>
        <v>245191.63224000001</v>
      </c>
    </row>
    <row r="17" spans="1:47" s="9" customFormat="1" ht="14.25" customHeight="1" x14ac:dyDescent="0.3">
      <c r="A17" s="20"/>
      <c r="B17" s="6"/>
      <c r="C17" s="7"/>
      <c r="D17" s="7"/>
      <c r="E17" s="7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>
        <f>SUM(F18:T18)</f>
        <v>4761.3649999999998</v>
      </c>
      <c r="U17" s="25">
        <f>SUM(F19:T19)</f>
        <v>88226.755100000039</v>
      </c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</row>
    <row r="18" spans="1:47" s="9" customFormat="1" ht="14.25" customHeight="1" x14ac:dyDescent="0.3">
      <c r="A18" s="20"/>
      <c r="B18" s="54" t="s">
        <v>383</v>
      </c>
      <c r="C18" s="50"/>
      <c r="D18" s="50" t="s">
        <v>10</v>
      </c>
      <c r="E18" s="50"/>
      <c r="F18" s="60">
        <f>'COSTOS OPERATIVOS'!F42+'COSTOS OPERATIVOS'!F51+'COSTOS OPERATIVOS'!F55</f>
        <v>444</v>
      </c>
      <c r="G18" s="60">
        <f>'COSTOS OPERATIVOS'!G42+'COSTOS OPERATIVOS'!G51+'COSTOS OPERATIVOS'!G55</f>
        <v>254</v>
      </c>
      <c r="H18" s="60">
        <f>'COSTOS OPERATIVOS'!H42+'COSTOS OPERATIVOS'!H51+'COSTOS OPERATIVOS'!H55</f>
        <v>254</v>
      </c>
      <c r="I18" s="60">
        <f>'COSTOS OPERATIVOS'!I42+'COSTOS OPERATIVOS'!I51+'COSTOS OPERATIVOS'!I55</f>
        <v>1015.365</v>
      </c>
      <c r="J18" s="60">
        <f>'COSTOS OPERATIVOS'!J42+'COSTOS OPERATIVOS'!J51+'COSTOS OPERATIVOS'!J55</f>
        <v>254</v>
      </c>
      <c r="K18" s="60">
        <f>'COSTOS OPERATIVOS'!K42+'COSTOS OPERATIVOS'!K51+'COSTOS OPERATIVOS'!K55</f>
        <v>254</v>
      </c>
      <c r="L18" s="60">
        <f>'COSTOS OPERATIVOS'!L42+'COSTOS OPERATIVOS'!L51+'COSTOS OPERATIVOS'!L55</f>
        <v>254</v>
      </c>
      <c r="M18" s="60">
        <f>'COSTOS OPERATIVOS'!M42+'COSTOS OPERATIVOS'!M51+'COSTOS OPERATIVOS'!M55</f>
        <v>254</v>
      </c>
      <c r="N18" s="60">
        <f>'COSTOS OPERATIVOS'!N42+'COSTOS OPERATIVOS'!N51+'COSTOS OPERATIVOS'!N55</f>
        <v>254</v>
      </c>
      <c r="O18" s="60">
        <f>'COSTOS OPERATIVOS'!O42+'COSTOS OPERATIVOS'!O51+'COSTOS OPERATIVOS'!O55</f>
        <v>254</v>
      </c>
      <c r="P18" s="60">
        <f>'COSTOS OPERATIVOS'!P42+'COSTOS OPERATIVOS'!P51+'COSTOS OPERATIVOS'!P55</f>
        <v>254</v>
      </c>
      <c r="Q18" s="60">
        <f>'COSTOS OPERATIVOS'!Q42+'COSTOS OPERATIVOS'!Q51+'COSTOS OPERATIVOS'!Q55</f>
        <v>254</v>
      </c>
      <c r="R18" s="60">
        <f>'COSTOS OPERATIVOS'!R42+'COSTOS OPERATIVOS'!R51+'COSTOS OPERATIVOS'!R55</f>
        <v>254</v>
      </c>
      <c r="S18" s="60">
        <f>'COSTOS OPERATIVOS'!S42+'COSTOS OPERATIVOS'!S51+'COSTOS OPERATIVOS'!S55</f>
        <v>254</v>
      </c>
      <c r="T18" s="60">
        <f>'COSTOS OPERATIVOS'!T42+'COSTOS OPERATIVOS'!T51+'COSTOS OPERATIVOS'!T55</f>
        <v>254</v>
      </c>
      <c r="U18" s="60">
        <f>'COSTOS OPERATIVOS'!U42+'COSTOS OPERATIVOS'!U51+'COSTOS OPERATIVOS'!U55</f>
        <v>254</v>
      </c>
      <c r="V18" s="60">
        <f>'COSTOS OPERATIVOS'!V42+'COSTOS OPERATIVOS'!V51+'COSTOS OPERATIVOS'!V55</f>
        <v>254</v>
      </c>
      <c r="W18" s="60">
        <f>'COSTOS OPERATIVOS'!W42+'COSTOS OPERATIVOS'!W51+'COSTOS OPERATIVOS'!W55</f>
        <v>254</v>
      </c>
      <c r="X18" s="60">
        <f>'COSTOS OPERATIVOS'!X42+'COSTOS OPERATIVOS'!X51+'COSTOS OPERATIVOS'!X55</f>
        <v>254</v>
      </c>
      <c r="Y18" s="60">
        <f>'COSTOS OPERATIVOS'!Y42+'COSTOS OPERATIVOS'!Y51+'COSTOS OPERATIVOS'!Y55</f>
        <v>254</v>
      </c>
      <c r="Z18" s="60">
        <f>'COSTOS OPERATIVOS'!Z42+'COSTOS OPERATIVOS'!Z51+'COSTOS OPERATIVOS'!Z55</f>
        <v>254</v>
      </c>
      <c r="AA18" s="60">
        <f>'COSTOS OPERATIVOS'!AA42+'COSTOS OPERATIVOS'!AA51+'COSTOS OPERATIVOS'!AA55</f>
        <v>254</v>
      </c>
      <c r="AB18" s="60">
        <f>'COSTOS OPERATIVOS'!AB42+'COSTOS OPERATIVOS'!AB51+'COSTOS OPERATIVOS'!AB55</f>
        <v>254</v>
      </c>
      <c r="AC18" s="60">
        <f>'COSTOS OPERATIVOS'!AC42+'COSTOS OPERATIVOS'!AC51+'COSTOS OPERATIVOS'!AC55</f>
        <v>254</v>
      </c>
      <c r="AD18" s="60">
        <f>'COSTOS OPERATIVOS'!AD42+'COSTOS OPERATIVOS'!AD51+'COSTOS OPERATIVOS'!AD55</f>
        <v>254</v>
      </c>
      <c r="AE18" s="60">
        <f>'COSTOS OPERATIVOS'!AE42+'COSTOS OPERATIVOS'!AE51+'COSTOS OPERATIVOS'!AE55</f>
        <v>254</v>
      </c>
      <c r="AF18" s="60">
        <f>'COSTOS OPERATIVOS'!AF42+'COSTOS OPERATIVOS'!AF51+'COSTOS OPERATIVOS'!AF55</f>
        <v>254</v>
      </c>
      <c r="AG18" s="60">
        <f>'COSTOS OPERATIVOS'!AG42+'COSTOS OPERATIVOS'!AG51+'COSTOS OPERATIVOS'!AG55</f>
        <v>254</v>
      </c>
      <c r="AH18" s="60">
        <f>'COSTOS OPERATIVOS'!AH42+'COSTOS OPERATIVOS'!AH51+'COSTOS OPERATIVOS'!AH55</f>
        <v>254</v>
      </c>
      <c r="AI18" s="60">
        <f>'COSTOS OPERATIVOS'!AI42+'COSTOS OPERATIVOS'!AI51+'COSTOS OPERATIVOS'!AI55</f>
        <v>254</v>
      </c>
      <c r="AJ18" s="60">
        <f>'COSTOS OPERATIVOS'!AJ42+'COSTOS OPERATIVOS'!AJ51+'COSTOS OPERATIVOS'!AJ55</f>
        <v>254</v>
      </c>
      <c r="AK18" s="60">
        <f>'COSTOS OPERATIVOS'!AK42+'COSTOS OPERATIVOS'!AK51+'COSTOS OPERATIVOS'!AK55</f>
        <v>254</v>
      </c>
      <c r="AL18" s="60">
        <f>'COSTOS OPERATIVOS'!AL42+'COSTOS OPERATIVOS'!AL51+'COSTOS OPERATIVOS'!AL55</f>
        <v>254</v>
      </c>
      <c r="AM18" s="60">
        <f>'COSTOS OPERATIVOS'!AM42+'COSTOS OPERATIVOS'!AM51+'COSTOS OPERATIVOS'!AM55</f>
        <v>254</v>
      </c>
      <c r="AN18" s="60">
        <f>'COSTOS OPERATIVOS'!AN42+'COSTOS OPERATIVOS'!AN51+'COSTOS OPERATIVOS'!AN55</f>
        <v>254</v>
      </c>
      <c r="AO18" s="60">
        <f>'COSTOS OPERATIVOS'!AO42+'COSTOS OPERATIVOS'!AO51+'COSTOS OPERATIVOS'!AO55</f>
        <v>254</v>
      </c>
      <c r="AP18" s="60">
        <f>'COSTOS OPERATIVOS'!AP42+'COSTOS OPERATIVOS'!AP51+'COSTOS OPERATIVOS'!AP55</f>
        <v>254</v>
      </c>
      <c r="AQ18" s="60">
        <f>'COSTOS OPERATIVOS'!AQ42+'COSTOS OPERATIVOS'!AQ51+'COSTOS OPERATIVOS'!AQ55</f>
        <v>254</v>
      </c>
      <c r="AR18" s="60">
        <f>'COSTOS OPERATIVOS'!AR42+'COSTOS OPERATIVOS'!AR51+'COSTOS OPERATIVOS'!AR55</f>
        <v>254</v>
      </c>
      <c r="AS18" s="60">
        <f>'COSTOS OPERATIVOS'!AS42+'COSTOS OPERATIVOS'!AS51+'COSTOS OPERATIVOS'!AS55</f>
        <v>254</v>
      </c>
      <c r="AT18" s="60">
        <f>'COSTOS OPERATIVOS'!AT42+'COSTOS OPERATIVOS'!AT51+'COSTOS OPERATIVOS'!AT55</f>
        <v>254</v>
      </c>
      <c r="AU18" s="60">
        <f>'COSTOS OPERATIVOS'!AU42+'COSTOS OPERATIVOS'!AU51+'COSTOS OPERATIVOS'!AU55</f>
        <v>254</v>
      </c>
    </row>
    <row r="19" spans="1:47" s="9" customFormat="1" ht="14.25" customHeight="1" x14ac:dyDescent="0.3">
      <c r="A19" s="20"/>
      <c r="B19" s="69" t="s">
        <v>373</v>
      </c>
      <c r="C19" s="50"/>
      <c r="D19" s="50" t="s">
        <v>10</v>
      </c>
      <c r="E19" s="50"/>
      <c r="F19" s="60">
        <f>F16-F18</f>
        <v>7685.135360000013</v>
      </c>
      <c r="G19" s="60">
        <f>G16-G18</f>
        <v>6687.2787600000065</v>
      </c>
      <c r="H19" s="60">
        <f t="shared" ref="H19:AU19" si="2">H16-H18</f>
        <v>8539.832760000003</v>
      </c>
      <c r="I19" s="60">
        <f>I16-I18</f>
        <v>5313.8897600000091</v>
      </c>
      <c r="J19" s="60">
        <f t="shared" si="2"/>
        <v>8531.816760000007</v>
      </c>
      <c r="K19" s="60">
        <f t="shared" si="2"/>
        <v>2603.8697400000001</v>
      </c>
      <c r="L19" s="60">
        <f>L16-L18</f>
        <v>5887.5726000000013</v>
      </c>
      <c r="M19" s="60">
        <f t="shared" si="2"/>
        <v>4024.3697400000001</v>
      </c>
      <c r="N19" s="60">
        <f t="shared" si="2"/>
        <v>6487.5726000000013</v>
      </c>
      <c r="O19" s="60">
        <f t="shared" si="2"/>
        <v>5199.4197399999994</v>
      </c>
      <c r="P19" s="60">
        <f t="shared" si="2"/>
        <v>6487.5726000000013</v>
      </c>
      <c r="Q19" s="60">
        <f t="shared" si="2"/>
        <v>4024.3697400000001</v>
      </c>
      <c r="R19" s="60">
        <f t="shared" si="2"/>
        <v>6242.1126000000022</v>
      </c>
      <c r="S19" s="60">
        <f t="shared" si="2"/>
        <v>4024.3697400000001</v>
      </c>
      <c r="T19" s="60">
        <f t="shared" si="2"/>
        <v>6487.5726000000013</v>
      </c>
      <c r="U19" s="60">
        <f t="shared" si="2"/>
        <v>3424.3697400000001</v>
      </c>
      <c r="V19" s="60">
        <f t="shared" si="2"/>
        <v>6487.5726000000013</v>
      </c>
      <c r="W19" s="60">
        <f t="shared" si="2"/>
        <v>3302.3697400000001</v>
      </c>
      <c r="X19" s="60">
        <f t="shared" si="2"/>
        <v>244937.63224000001</v>
      </c>
      <c r="Y19" s="60">
        <f t="shared" si="2"/>
        <v>244937.63224000001</v>
      </c>
      <c r="Z19" s="60">
        <f t="shared" si="2"/>
        <v>244937.63224000001</v>
      </c>
      <c r="AA19" s="60">
        <f t="shared" si="2"/>
        <v>244937.63224000001</v>
      </c>
      <c r="AB19" s="60">
        <f t="shared" si="2"/>
        <v>244937.63224000001</v>
      </c>
      <c r="AC19" s="60">
        <f t="shared" si="2"/>
        <v>244937.63224000001</v>
      </c>
      <c r="AD19" s="60">
        <f t="shared" si="2"/>
        <v>244937.63224000001</v>
      </c>
      <c r="AE19" s="60">
        <f t="shared" si="2"/>
        <v>244937.63224000001</v>
      </c>
      <c r="AF19" s="60">
        <f t="shared" si="2"/>
        <v>244937.63224000001</v>
      </c>
      <c r="AG19" s="60">
        <f t="shared" si="2"/>
        <v>244937.63224000001</v>
      </c>
      <c r="AH19" s="60">
        <f t="shared" si="2"/>
        <v>244937.63224000001</v>
      </c>
      <c r="AI19" s="60">
        <f t="shared" si="2"/>
        <v>244937.63224000001</v>
      </c>
      <c r="AJ19" s="60">
        <f t="shared" si="2"/>
        <v>244937.63224000001</v>
      </c>
      <c r="AK19" s="60">
        <f t="shared" si="2"/>
        <v>244937.63224000001</v>
      </c>
      <c r="AL19" s="60">
        <f t="shared" si="2"/>
        <v>244937.63224000001</v>
      </c>
      <c r="AM19" s="60">
        <f t="shared" si="2"/>
        <v>244937.63224000001</v>
      </c>
      <c r="AN19" s="60">
        <f t="shared" si="2"/>
        <v>244937.63224000001</v>
      </c>
      <c r="AO19" s="60">
        <f t="shared" si="2"/>
        <v>244937.63224000001</v>
      </c>
      <c r="AP19" s="60">
        <f t="shared" si="2"/>
        <v>244937.63224000001</v>
      </c>
      <c r="AQ19" s="60">
        <f t="shared" si="2"/>
        <v>244937.63224000001</v>
      </c>
      <c r="AR19" s="60">
        <f t="shared" si="2"/>
        <v>244937.63224000001</v>
      </c>
      <c r="AS19" s="60">
        <f t="shared" si="2"/>
        <v>244937.63224000001</v>
      </c>
      <c r="AT19" s="60">
        <f t="shared" si="2"/>
        <v>244937.63224000001</v>
      </c>
      <c r="AU19" s="60">
        <f t="shared" si="2"/>
        <v>244937.63224000001</v>
      </c>
    </row>
    <row r="20" spans="1:47" s="9" customFormat="1" ht="14.25" customHeight="1" x14ac:dyDescent="0.3">
      <c r="A20" s="20"/>
      <c r="B20" s="6"/>
      <c r="C20" s="7"/>
      <c r="D20" s="7"/>
      <c r="E20" s="7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</row>
    <row r="21" spans="1:47" s="9" customFormat="1" ht="14.25" customHeight="1" x14ac:dyDescent="0.3">
      <c r="A21" s="20"/>
      <c r="B21" s="66" t="s">
        <v>200</v>
      </c>
      <c r="C21" s="72"/>
      <c r="D21" s="50" t="s">
        <v>10</v>
      </c>
      <c r="E21" s="50"/>
      <c r="F21" s="60">
        <f>EXTRA!F33</f>
        <v>5450</v>
      </c>
      <c r="G21" s="60">
        <f>EXTRA!G33</f>
        <v>0</v>
      </c>
      <c r="H21" s="60">
        <f>EXTRA!H33</f>
        <v>0</v>
      </c>
      <c r="I21" s="60">
        <f>EXTRA!I33</f>
        <v>0</v>
      </c>
      <c r="J21" s="60">
        <f>EXTRA!J33</f>
        <v>626</v>
      </c>
      <c r="K21" s="60">
        <f>EXTRA!K33</f>
        <v>626</v>
      </c>
      <c r="L21" s="60">
        <f>EXTRA!L33</f>
        <v>626</v>
      </c>
      <c r="M21" s="60">
        <f>EXTRA!M33</f>
        <v>876</v>
      </c>
      <c r="N21" s="60">
        <f>EXTRA!N33</f>
        <v>876</v>
      </c>
      <c r="O21" s="60">
        <f>EXTRA!O33</f>
        <v>250</v>
      </c>
      <c r="P21" s="60">
        <f>EXTRA!P33</f>
        <v>250</v>
      </c>
      <c r="Q21" s="60">
        <f>EXTRA!Q33</f>
        <v>250</v>
      </c>
      <c r="R21" s="60">
        <f>EXTRA!R33</f>
        <v>250</v>
      </c>
      <c r="S21" s="60">
        <f>EXTRA!S33</f>
        <v>250</v>
      </c>
      <c r="T21" s="60">
        <f>EXTRA!T33</f>
        <v>250</v>
      </c>
      <c r="U21" s="60">
        <f>EXTRA!U33</f>
        <v>0</v>
      </c>
      <c r="V21" s="60">
        <f>EXTRA!V33</f>
        <v>0</v>
      </c>
      <c r="W21" s="60">
        <f>EXTRA!W33</f>
        <v>0</v>
      </c>
      <c r="X21" s="60">
        <f>EXTRA!X33</f>
        <v>0</v>
      </c>
      <c r="Y21" s="60">
        <f>EXTRA!Y33</f>
        <v>0</v>
      </c>
      <c r="Z21" s="60">
        <f>EXTRA!Z33</f>
        <v>0</v>
      </c>
      <c r="AA21" s="60">
        <f>EXTRA!AA33</f>
        <v>0</v>
      </c>
      <c r="AB21" s="60">
        <f>EXTRA!AB33</f>
        <v>0</v>
      </c>
      <c r="AC21" s="60">
        <f>EXTRA!AC33</f>
        <v>0</v>
      </c>
      <c r="AD21" s="60">
        <f>EXTRA!AD33</f>
        <v>0</v>
      </c>
      <c r="AE21" s="60">
        <f>EXTRA!AE33</f>
        <v>0</v>
      </c>
      <c r="AF21" s="60">
        <f>EXTRA!AF33</f>
        <v>0</v>
      </c>
      <c r="AG21" s="60">
        <f>EXTRA!AG33</f>
        <v>0</v>
      </c>
      <c r="AH21" s="60">
        <f>EXTRA!AH33</f>
        <v>0</v>
      </c>
      <c r="AI21" s="60">
        <f>EXTRA!AI33</f>
        <v>0</v>
      </c>
      <c r="AJ21" s="60">
        <f>EXTRA!AJ33</f>
        <v>0</v>
      </c>
      <c r="AK21" s="60">
        <f>EXTRA!AK33</f>
        <v>0</v>
      </c>
      <c r="AL21" s="60">
        <f>EXTRA!AL33</f>
        <v>0</v>
      </c>
      <c r="AM21" s="60">
        <f>EXTRA!AM33</f>
        <v>0</v>
      </c>
      <c r="AN21" s="60">
        <f>EXTRA!AN33</f>
        <v>0</v>
      </c>
      <c r="AO21" s="60">
        <f>EXTRA!AO33</f>
        <v>0</v>
      </c>
      <c r="AP21" s="60">
        <f>EXTRA!AP33</f>
        <v>0</v>
      </c>
      <c r="AQ21" s="60">
        <f>EXTRA!AQ33</f>
        <v>0</v>
      </c>
      <c r="AR21" s="60">
        <f>EXTRA!AR33</f>
        <v>0</v>
      </c>
      <c r="AS21" s="60">
        <f>EXTRA!AS33</f>
        <v>0</v>
      </c>
      <c r="AT21" s="60">
        <f>EXTRA!AT33</f>
        <v>0</v>
      </c>
      <c r="AU21" s="60">
        <f>EXTRA!AU33</f>
        <v>0</v>
      </c>
    </row>
    <row r="22" spans="1:47" s="9" customFormat="1" ht="28.5" customHeight="1" x14ac:dyDescent="0.3">
      <c r="A22" s="20" t="s">
        <v>8</v>
      </c>
      <c r="B22" s="69" t="s">
        <v>382</v>
      </c>
      <c r="C22" s="52"/>
      <c r="D22" s="50" t="s">
        <v>10</v>
      </c>
      <c r="E22" s="50"/>
      <c r="F22" s="142">
        <f>F19+F21</f>
        <v>13135.135360000013</v>
      </c>
      <c r="G22" s="142">
        <f>G19+G21</f>
        <v>6687.2787600000065</v>
      </c>
      <c r="H22" s="142">
        <f t="shared" ref="H22:AU22" si="3">H19+H21</f>
        <v>8539.832760000003</v>
      </c>
      <c r="I22" s="142">
        <f>I19+I21</f>
        <v>5313.8897600000091</v>
      </c>
      <c r="J22" s="142">
        <f t="shared" si="3"/>
        <v>9157.816760000007</v>
      </c>
      <c r="K22" s="142">
        <f t="shared" si="3"/>
        <v>3229.8697400000001</v>
      </c>
      <c r="L22" s="142">
        <f>L19+L21</f>
        <v>6513.5726000000013</v>
      </c>
      <c r="M22" s="142">
        <f t="shared" si="3"/>
        <v>4900.3697400000001</v>
      </c>
      <c r="N22" s="142">
        <f t="shared" si="3"/>
        <v>7363.5726000000013</v>
      </c>
      <c r="O22" s="142">
        <f t="shared" si="3"/>
        <v>5449.4197399999994</v>
      </c>
      <c r="P22" s="142">
        <f t="shared" si="3"/>
        <v>6737.5726000000013</v>
      </c>
      <c r="Q22" s="142">
        <f t="shared" si="3"/>
        <v>4274.3697400000001</v>
      </c>
      <c r="R22" s="142">
        <f t="shared" si="3"/>
        <v>6492.1126000000022</v>
      </c>
      <c r="S22" s="142">
        <f t="shared" si="3"/>
        <v>4274.3697400000001</v>
      </c>
      <c r="T22" s="142">
        <f t="shared" si="3"/>
        <v>6737.5726000000013</v>
      </c>
      <c r="U22" s="142">
        <f t="shared" si="3"/>
        <v>3424.3697400000001</v>
      </c>
      <c r="V22" s="142">
        <f t="shared" si="3"/>
        <v>6487.5726000000013</v>
      </c>
      <c r="W22" s="142">
        <f t="shared" si="3"/>
        <v>3302.3697400000001</v>
      </c>
      <c r="X22" s="142">
        <f t="shared" si="3"/>
        <v>244937.63224000001</v>
      </c>
      <c r="Y22" s="142">
        <f t="shared" si="3"/>
        <v>244937.63224000001</v>
      </c>
      <c r="Z22" s="142">
        <f t="shared" si="3"/>
        <v>244937.63224000001</v>
      </c>
      <c r="AA22" s="142">
        <f t="shared" si="3"/>
        <v>244937.63224000001</v>
      </c>
      <c r="AB22" s="142">
        <f t="shared" si="3"/>
        <v>244937.63224000001</v>
      </c>
      <c r="AC22" s="142">
        <f t="shared" si="3"/>
        <v>244937.63224000001</v>
      </c>
      <c r="AD22" s="142">
        <f t="shared" si="3"/>
        <v>244937.63224000001</v>
      </c>
      <c r="AE22" s="142">
        <f t="shared" si="3"/>
        <v>244937.63224000001</v>
      </c>
      <c r="AF22" s="142">
        <f t="shared" si="3"/>
        <v>244937.63224000001</v>
      </c>
      <c r="AG22" s="142">
        <f t="shared" si="3"/>
        <v>244937.63224000001</v>
      </c>
      <c r="AH22" s="142">
        <f t="shared" si="3"/>
        <v>244937.63224000001</v>
      </c>
      <c r="AI22" s="142">
        <f t="shared" si="3"/>
        <v>244937.63224000001</v>
      </c>
      <c r="AJ22" s="142">
        <f t="shared" si="3"/>
        <v>244937.63224000001</v>
      </c>
      <c r="AK22" s="142">
        <f t="shared" si="3"/>
        <v>244937.63224000001</v>
      </c>
      <c r="AL22" s="142">
        <f t="shared" si="3"/>
        <v>244937.63224000001</v>
      </c>
      <c r="AM22" s="142">
        <f t="shared" si="3"/>
        <v>244937.63224000001</v>
      </c>
      <c r="AN22" s="142">
        <f t="shared" si="3"/>
        <v>244937.63224000001</v>
      </c>
      <c r="AO22" s="142">
        <f t="shared" si="3"/>
        <v>244937.63224000001</v>
      </c>
      <c r="AP22" s="142">
        <f t="shared" si="3"/>
        <v>244937.63224000001</v>
      </c>
      <c r="AQ22" s="142">
        <f t="shared" si="3"/>
        <v>244937.63224000001</v>
      </c>
      <c r="AR22" s="142">
        <f t="shared" si="3"/>
        <v>244937.63224000001</v>
      </c>
      <c r="AS22" s="142">
        <f t="shared" si="3"/>
        <v>244937.63224000001</v>
      </c>
      <c r="AT22" s="142">
        <f t="shared" si="3"/>
        <v>244937.63224000001</v>
      </c>
      <c r="AU22" s="142">
        <f t="shared" si="3"/>
        <v>244937.63224000001</v>
      </c>
    </row>
    <row r="23" spans="1:47" s="9" customFormat="1" ht="13.5" customHeight="1" x14ac:dyDescent="0.3">
      <c r="A23" s="20"/>
      <c r="B23" s="6" t="s">
        <v>8</v>
      </c>
      <c r="C23" s="7"/>
      <c r="D23" s="7"/>
      <c r="E23" s="7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</row>
    <row r="24" spans="1:47" s="9" customFormat="1" ht="13.5" customHeight="1" x14ac:dyDescent="0.3">
      <c r="A24" s="20"/>
      <c r="B24" s="66" t="s">
        <v>199</v>
      </c>
      <c r="C24" s="72"/>
      <c r="D24" s="50" t="s">
        <v>10</v>
      </c>
      <c r="E24" s="50"/>
      <c r="F24" s="60">
        <f>INVERSIONES!F187</f>
        <v>0.10526315789473684</v>
      </c>
      <c r="G24" s="60">
        <f>INVERSIONES!G187</f>
        <v>0.10526315789473684</v>
      </c>
      <c r="H24" s="60">
        <f>INVERSIONES!H187</f>
        <v>0.10526315789473684</v>
      </c>
      <c r="I24" s="60">
        <f>INVERSIONES!I187</f>
        <v>0.10526315789473684</v>
      </c>
      <c r="J24" s="60">
        <f>INVERSIONES!J187</f>
        <v>0.10526315789473684</v>
      </c>
      <c r="K24" s="60">
        <f>INVERSIONES!K187</f>
        <v>0.10526315789473684</v>
      </c>
      <c r="L24" s="60">
        <f>INVERSIONES!L187</f>
        <v>0.10526315789473684</v>
      </c>
      <c r="M24" s="60">
        <f>INVERSIONES!M187</f>
        <v>0.10526315789473684</v>
      </c>
      <c r="N24" s="60">
        <f>INVERSIONES!N187</f>
        <v>0.10526315789473684</v>
      </c>
      <c r="O24" s="60">
        <f>INVERSIONES!O187</f>
        <v>0.10526315789473684</v>
      </c>
      <c r="P24" s="60">
        <f>INVERSIONES!P187</f>
        <v>0.10526315789473684</v>
      </c>
      <c r="Q24" s="60">
        <f>INVERSIONES!Q187</f>
        <v>0.10526315789473684</v>
      </c>
      <c r="R24" s="60">
        <f>INVERSIONES!R187</f>
        <v>0.10526315789473684</v>
      </c>
      <c r="S24" s="60">
        <f>INVERSIONES!S187</f>
        <v>0.10526315789473684</v>
      </c>
      <c r="T24" s="60">
        <f>INVERSIONES!T187</f>
        <v>0.10526315789473684</v>
      </c>
      <c r="U24" s="60">
        <f>INVERSIONES!U187</f>
        <v>0.10526315789473684</v>
      </c>
      <c r="V24" s="60">
        <f>INVERSIONES!V187</f>
        <v>0.10526315789473684</v>
      </c>
      <c r="W24" s="60">
        <f>INVERSIONES!W187</f>
        <v>0.10526315789473684</v>
      </c>
      <c r="X24" s="60" t="e">
        <f>INVERSIONES!X187</f>
        <v>#DIV/0!</v>
      </c>
      <c r="Y24" s="60" t="e">
        <f>INVERSIONES!Y187</f>
        <v>#DIV/0!</v>
      </c>
      <c r="Z24" s="60" t="e">
        <f>INVERSIONES!Z187</f>
        <v>#DIV/0!</v>
      </c>
      <c r="AA24" s="60" t="e">
        <f>INVERSIONES!AA187</f>
        <v>#DIV/0!</v>
      </c>
      <c r="AB24" s="60" t="e">
        <f>INVERSIONES!AB187</f>
        <v>#DIV/0!</v>
      </c>
      <c r="AC24" s="60" t="e">
        <f>INVERSIONES!AC187</f>
        <v>#DIV/0!</v>
      </c>
      <c r="AD24" s="60" t="e">
        <f>INVERSIONES!AD187</f>
        <v>#DIV/0!</v>
      </c>
      <c r="AE24" s="60" t="e">
        <f>INVERSIONES!AE187</f>
        <v>#DIV/0!</v>
      </c>
      <c r="AF24" s="60" t="e">
        <f>INVERSIONES!AF187</f>
        <v>#DIV/0!</v>
      </c>
      <c r="AG24" s="60" t="e">
        <f>INVERSIONES!AG187</f>
        <v>#DIV/0!</v>
      </c>
      <c r="AH24" s="60" t="e">
        <f>INVERSIONES!AH187</f>
        <v>#DIV/0!</v>
      </c>
      <c r="AI24" s="60" t="e">
        <f>INVERSIONES!AI187</f>
        <v>#DIV/0!</v>
      </c>
      <c r="AJ24" s="60" t="e">
        <f>INVERSIONES!AJ187</f>
        <v>#DIV/0!</v>
      </c>
      <c r="AK24" s="60" t="e">
        <f>INVERSIONES!AK187</f>
        <v>#DIV/0!</v>
      </c>
      <c r="AL24" s="60" t="e">
        <f>INVERSIONES!AL187</f>
        <v>#DIV/0!</v>
      </c>
      <c r="AM24" s="60" t="e">
        <f>INVERSIONES!AM187</f>
        <v>#DIV/0!</v>
      </c>
      <c r="AN24" s="60" t="e">
        <f>INVERSIONES!AN187</f>
        <v>#DIV/0!</v>
      </c>
      <c r="AO24" s="60" t="e">
        <f>INVERSIONES!AO187</f>
        <v>#DIV/0!</v>
      </c>
      <c r="AP24" s="60" t="e">
        <f>INVERSIONES!AP187</f>
        <v>#DIV/0!</v>
      </c>
      <c r="AQ24" s="60" t="e">
        <f>INVERSIONES!AQ187</f>
        <v>#DIV/0!</v>
      </c>
      <c r="AR24" s="60" t="e">
        <f>INVERSIONES!AR187</f>
        <v>#DIV/0!</v>
      </c>
      <c r="AS24" s="60" t="e">
        <f>INVERSIONES!AS187</f>
        <v>#DIV/0!</v>
      </c>
      <c r="AT24" s="60" t="e">
        <f>INVERSIONES!AT187</f>
        <v>#DIV/0!</v>
      </c>
      <c r="AU24" s="60" t="e">
        <f>INVERSIONES!AU187</f>
        <v>#DIV/0!</v>
      </c>
    </row>
    <row r="25" spans="1:47" s="9" customFormat="1" ht="13.5" customHeight="1" x14ac:dyDescent="0.3">
      <c r="A25" s="20"/>
      <c r="B25" s="59" t="s">
        <v>461</v>
      </c>
      <c r="C25" s="50"/>
      <c r="D25" s="50" t="s">
        <v>10</v>
      </c>
      <c r="E25" s="50"/>
      <c r="F25" s="60">
        <f>F22-F24</f>
        <v>13135.030096842118</v>
      </c>
      <c r="G25" s="60">
        <f t="shared" ref="G25:AU25" si="4">G22-G24</f>
        <v>6687.1734968421115</v>
      </c>
      <c r="H25" s="60">
        <f t="shared" si="4"/>
        <v>8539.7274968421079</v>
      </c>
      <c r="I25" s="60">
        <f t="shared" si="4"/>
        <v>5313.7844968421141</v>
      </c>
      <c r="J25" s="60">
        <f t="shared" si="4"/>
        <v>9157.711496842112</v>
      </c>
      <c r="K25" s="60">
        <f t="shared" si="4"/>
        <v>3229.7644768421055</v>
      </c>
      <c r="L25" s="60">
        <f t="shared" si="4"/>
        <v>6513.4673368421063</v>
      </c>
      <c r="M25" s="60">
        <f t="shared" si="4"/>
        <v>4900.2644768421051</v>
      </c>
      <c r="N25" s="60">
        <f t="shared" si="4"/>
        <v>7363.4673368421063</v>
      </c>
      <c r="O25" s="60">
        <f t="shared" si="4"/>
        <v>5449.3144768421043</v>
      </c>
      <c r="P25" s="60">
        <f t="shared" si="4"/>
        <v>6737.4673368421063</v>
      </c>
      <c r="Q25" s="60">
        <f t="shared" si="4"/>
        <v>4274.2644768421051</v>
      </c>
      <c r="R25" s="60">
        <f t="shared" si="4"/>
        <v>6492.0073368421072</v>
      </c>
      <c r="S25" s="60">
        <f t="shared" si="4"/>
        <v>4274.2644768421051</v>
      </c>
      <c r="T25" s="60">
        <f t="shared" si="4"/>
        <v>6737.4673368421063</v>
      </c>
      <c r="U25" s="60">
        <f t="shared" si="4"/>
        <v>3424.2644768421055</v>
      </c>
      <c r="V25" s="60">
        <f t="shared" si="4"/>
        <v>6487.4673368421063</v>
      </c>
      <c r="W25" s="60">
        <f t="shared" si="4"/>
        <v>3302.2644768421055</v>
      </c>
      <c r="X25" s="60" t="e">
        <f t="shared" si="4"/>
        <v>#DIV/0!</v>
      </c>
      <c r="Y25" s="60" t="e">
        <f t="shared" si="4"/>
        <v>#DIV/0!</v>
      </c>
      <c r="Z25" s="60" t="e">
        <f t="shared" si="4"/>
        <v>#DIV/0!</v>
      </c>
      <c r="AA25" s="60" t="e">
        <f t="shared" si="4"/>
        <v>#DIV/0!</v>
      </c>
      <c r="AB25" s="60" t="e">
        <f t="shared" si="4"/>
        <v>#DIV/0!</v>
      </c>
      <c r="AC25" s="60" t="e">
        <f t="shared" si="4"/>
        <v>#DIV/0!</v>
      </c>
      <c r="AD25" s="60" t="e">
        <f t="shared" si="4"/>
        <v>#DIV/0!</v>
      </c>
      <c r="AE25" s="60" t="e">
        <f t="shared" si="4"/>
        <v>#DIV/0!</v>
      </c>
      <c r="AF25" s="60" t="e">
        <f t="shared" si="4"/>
        <v>#DIV/0!</v>
      </c>
      <c r="AG25" s="60" t="e">
        <f t="shared" si="4"/>
        <v>#DIV/0!</v>
      </c>
      <c r="AH25" s="60" t="e">
        <f t="shared" si="4"/>
        <v>#DIV/0!</v>
      </c>
      <c r="AI25" s="60" t="e">
        <f t="shared" si="4"/>
        <v>#DIV/0!</v>
      </c>
      <c r="AJ25" s="60" t="e">
        <f t="shared" si="4"/>
        <v>#DIV/0!</v>
      </c>
      <c r="AK25" s="60" t="e">
        <f t="shared" si="4"/>
        <v>#DIV/0!</v>
      </c>
      <c r="AL25" s="60" t="e">
        <f t="shared" si="4"/>
        <v>#DIV/0!</v>
      </c>
      <c r="AM25" s="60" t="e">
        <f t="shared" si="4"/>
        <v>#DIV/0!</v>
      </c>
      <c r="AN25" s="60" t="e">
        <f t="shared" si="4"/>
        <v>#DIV/0!</v>
      </c>
      <c r="AO25" s="60" t="e">
        <f t="shared" si="4"/>
        <v>#DIV/0!</v>
      </c>
      <c r="AP25" s="60" t="e">
        <f t="shared" si="4"/>
        <v>#DIV/0!</v>
      </c>
      <c r="AQ25" s="60" t="e">
        <f t="shared" si="4"/>
        <v>#DIV/0!</v>
      </c>
      <c r="AR25" s="60" t="e">
        <f t="shared" si="4"/>
        <v>#DIV/0!</v>
      </c>
      <c r="AS25" s="60" t="e">
        <f t="shared" si="4"/>
        <v>#DIV/0!</v>
      </c>
      <c r="AT25" s="60" t="e">
        <f t="shared" si="4"/>
        <v>#DIV/0!</v>
      </c>
      <c r="AU25" s="60" t="e">
        <f t="shared" si="4"/>
        <v>#DIV/0!</v>
      </c>
    </row>
    <row r="26" spans="1:47" s="9" customFormat="1" ht="13.5" customHeight="1" x14ac:dyDescent="0.3">
      <c r="A26" s="20"/>
      <c r="B26" s="6"/>
      <c r="C26" s="7"/>
      <c r="D26" s="7"/>
      <c r="E26" s="7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>
        <f>SUM(F28:T28)</f>
        <v>98805.176152631626</v>
      </c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</row>
    <row r="27" spans="1:47" s="9" customFormat="1" ht="13.5" customHeight="1" x14ac:dyDescent="0.3">
      <c r="A27" s="20"/>
      <c r="B27" s="54" t="s">
        <v>75</v>
      </c>
      <c r="C27" s="50"/>
      <c r="D27" s="50" t="s">
        <v>10</v>
      </c>
      <c r="E27" s="50"/>
      <c r="F27" s="60">
        <f>FINANCIACIÓN!F85+FINANCIACIÓN!F86</f>
        <v>0</v>
      </c>
      <c r="G27" s="60">
        <f>FINANCIACIÓN!G85+FINANCIACIÓN!G86</f>
        <v>0</v>
      </c>
      <c r="H27" s="60">
        <f>FINANCIACIÓN!H85+FINANCIACIÓN!H86</f>
        <v>0</v>
      </c>
      <c r="I27" s="60">
        <f>FINANCIACIÓN!I85+FINANCIACIÓN!I86</f>
        <v>0</v>
      </c>
      <c r="J27" s="60">
        <f>FINANCIACIÓN!J85+FINANCIACIÓN!J86</f>
        <v>0</v>
      </c>
      <c r="K27" s="60">
        <f>FINANCIACIÓN!K85+FINANCIACIÓN!K86</f>
        <v>0</v>
      </c>
      <c r="L27" s="60">
        <f>FINANCIACIÓN!L85+FINANCIACIÓN!L86</f>
        <v>0</v>
      </c>
      <c r="M27" s="60">
        <f>FINANCIACIÓN!M85+FINANCIACIÓN!M86</f>
        <v>0</v>
      </c>
      <c r="N27" s="60">
        <f>FINANCIACIÓN!N85+FINANCIACIÓN!N86</f>
        <v>0</v>
      </c>
      <c r="O27" s="60">
        <f>FINANCIACIÓN!O85+FINANCIACIÓN!O86</f>
        <v>0</v>
      </c>
      <c r="P27" s="60">
        <f>FINANCIACIÓN!P85+FINANCIACIÓN!P86</f>
        <v>0</v>
      </c>
      <c r="Q27" s="60">
        <f>FINANCIACIÓN!Q85+FINANCIACIÓN!Q86</f>
        <v>0</v>
      </c>
      <c r="R27" s="60">
        <f>FINANCIACIÓN!R85+FINANCIACIÓN!R86</f>
        <v>0</v>
      </c>
      <c r="S27" s="60">
        <f>FINANCIACIÓN!S85+FINANCIACIÓN!S86</f>
        <v>0</v>
      </c>
      <c r="T27" s="60">
        <f>FINANCIACIÓN!T85+FINANCIACIÓN!T86</f>
        <v>0</v>
      </c>
      <c r="U27" s="60">
        <f>FINANCIACIÓN!U85+FINANCIACIÓN!U86</f>
        <v>0</v>
      </c>
      <c r="V27" s="60">
        <f>FINANCIACIÓN!V85+FINANCIACIÓN!V86</f>
        <v>0</v>
      </c>
      <c r="W27" s="60">
        <f>FINANCIACIÓN!W85+FINANCIACIÓN!W86</f>
        <v>0</v>
      </c>
      <c r="X27" s="60">
        <f>FINANCIACIÓN!X85+FINANCIACIÓN!X86</f>
        <v>0</v>
      </c>
      <c r="Y27" s="60">
        <f>FINANCIACIÓN!Y85+FINANCIACIÓN!Y86</f>
        <v>0</v>
      </c>
      <c r="Z27" s="60">
        <f>FINANCIACIÓN!Z85+FINANCIACIÓN!Z86</f>
        <v>0</v>
      </c>
      <c r="AA27" s="60">
        <f>FINANCIACIÓN!AA85+FINANCIACIÓN!AA86</f>
        <v>0</v>
      </c>
      <c r="AB27" s="60">
        <f>FINANCIACIÓN!AB85+FINANCIACIÓN!AB86</f>
        <v>0</v>
      </c>
      <c r="AC27" s="60">
        <f>FINANCIACIÓN!AC85+FINANCIACIÓN!AC86</f>
        <v>0</v>
      </c>
      <c r="AD27" s="60">
        <f>FINANCIACIÓN!AD85+FINANCIACIÓN!AD86</f>
        <v>0</v>
      </c>
      <c r="AE27" s="60">
        <f>FINANCIACIÓN!AE85+FINANCIACIÓN!AE86</f>
        <v>0</v>
      </c>
      <c r="AF27" s="60">
        <f>FINANCIACIÓN!AF85+FINANCIACIÓN!AF86</f>
        <v>0</v>
      </c>
      <c r="AG27" s="60">
        <f>FINANCIACIÓN!AG85+FINANCIACIÓN!AG86</f>
        <v>0</v>
      </c>
      <c r="AH27" s="60">
        <f>FINANCIACIÓN!AH85+FINANCIACIÓN!AH86</f>
        <v>0</v>
      </c>
      <c r="AI27" s="60">
        <f>FINANCIACIÓN!AI85+FINANCIACIÓN!AI86</f>
        <v>0</v>
      </c>
      <c r="AJ27" s="60">
        <f>FINANCIACIÓN!AJ85+FINANCIACIÓN!AJ86</f>
        <v>0</v>
      </c>
      <c r="AK27" s="60">
        <f>FINANCIACIÓN!AK85+FINANCIACIÓN!AK86</f>
        <v>0</v>
      </c>
      <c r="AL27" s="60">
        <f>FINANCIACIÓN!AL85+FINANCIACIÓN!AL86</f>
        <v>0</v>
      </c>
      <c r="AM27" s="60">
        <f>FINANCIACIÓN!AM85+FINANCIACIÓN!AM86</f>
        <v>0</v>
      </c>
      <c r="AN27" s="60">
        <f>FINANCIACIÓN!AN85+FINANCIACIÓN!AN86</f>
        <v>0</v>
      </c>
      <c r="AO27" s="60">
        <f>FINANCIACIÓN!AO85+FINANCIACIÓN!AO86</f>
        <v>0</v>
      </c>
      <c r="AP27" s="60">
        <f>FINANCIACIÓN!AP85+FINANCIACIÓN!AP86</f>
        <v>0</v>
      </c>
      <c r="AQ27" s="60">
        <f>FINANCIACIÓN!AQ85+FINANCIACIÓN!AQ86</f>
        <v>0</v>
      </c>
      <c r="AR27" s="60">
        <f>FINANCIACIÓN!AR85+FINANCIACIÓN!AR86</f>
        <v>0</v>
      </c>
      <c r="AS27" s="60">
        <f>FINANCIACIÓN!AS85+FINANCIACIÓN!AS86</f>
        <v>0</v>
      </c>
      <c r="AT27" s="60">
        <f>FINANCIACIÓN!AT85+FINANCIACIÓN!AT86</f>
        <v>0</v>
      </c>
      <c r="AU27" s="60">
        <f>FINANCIACIÓN!AU85+FINANCIACIÓN!AU86</f>
        <v>0</v>
      </c>
    </row>
    <row r="28" spans="1:47" s="9" customFormat="1" ht="13.5" customHeight="1" x14ac:dyDescent="0.3">
      <c r="A28" s="20"/>
      <c r="B28" s="62" t="s">
        <v>462</v>
      </c>
      <c r="C28" s="56"/>
      <c r="D28" s="56" t="s">
        <v>10</v>
      </c>
      <c r="E28" s="56"/>
      <c r="F28" s="70">
        <f>F25-F27</f>
        <v>13135.030096842118</v>
      </c>
      <c r="G28" s="70">
        <f t="shared" ref="G28:AU28" si="5">G25-G27</f>
        <v>6687.1734968421115</v>
      </c>
      <c r="H28" s="70">
        <f>H25-H27</f>
        <v>8539.7274968421079</v>
      </c>
      <c r="I28" s="70">
        <f t="shared" si="5"/>
        <v>5313.7844968421141</v>
      </c>
      <c r="J28" s="70">
        <f t="shared" si="5"/>
        <v>9157.711496842112</v>
      </c>
      <c r="K28" s="70">
        <f t="shared" si="5"/>
        <v>3229.7644768421055</v>
      </c>
      <c r="L28" s="70">
        <f t="shared" si="5"/>
        <v>6513.4673368421063</v>
      </c>
      <c r="M28" s="70">
        <f t="shared" si="5"/>
        <v>4900.2644768421051</v>
      </c>
      <c r="N28" s="70">
        <f t="shared" si="5"/>
        <v>7363.4673368421063</v>
      </c>
      <c r="O28" s="70">
        <f t="shared" si="5"/>
        <v>5449.3144768421043</v>
      </c>
      <c r="P28" s="70">
        <f t="shared" si="5"/>
        <v>6737.4673368421063</v>
      </c>
      <c r="Q28" s="70">
        <f t="shared" si="5"/>
        <v>4274.2644768421051</v>
      </c>
      <c r="R28" s="70">
        <f t="shared" si="5"/>
        <v>6492.0073368421072</v>
      </c>
      <c r="S28" s="70">
        <f t="shared" si="5"/>
        <v>4274.2644768421051</v>
      </c>
      <c r="T28" s="70">
        <f t="shared" si="5"/>
        <v>6737.4673368421063</v>
      </c>
      <c r="U28" s="70">
        <f t="shared" si="5"/>
        <v>3424.2644768421055</v>
      </c>
      <c r="V28" s="70">
        <f t="shared" si="5"/>
        <v>6487.4673368421063</v>
      </c>
      <c r="W28" s="70">
        <f t="shared" si="5"/>
        <v>3302.2644768421055</v>
      </c>
      <c r="X28" s="70" t="e">
        <f t="shared" si="5"/>
        <v>#DIV/0!</v>
      </c>
      <c r="Y28" s="70" t="e">
        <f t="shared" si="5"/>
        <v>#DIV/0!</v>
      </c>
      <c r="Z28" s="70" t="e">
        <f t="shared" si="5"/>
        <v>#DIV/0!</v>
      </c>
      <c r="AA28" s="70" t="e">
        <f t="shared" si="5"/>
        <v>#DIV/0!</v>
      </c>
      <c r="AB28" s="70" t="e">
        <f t="shared" si="5"/>
        <v>#DIV/0!</v>
      </c>
      <c r="AC28" s="70" t="e">
        <f t="shared" si="5"/>
        <v>#DIV/0!</v>
      </c>
      <c r="AD28" s="70" t="e">
        <f t="shared" si="5"/>
        <v>#DIV/0!</v>
      </c>
      <c r="AE28" s="70" t="e">
        <f t="shared" si="5"/>
        <v>#DIV/0!</v>
      </c>
      <c r="AF28" s="70" t="e">
        <f t="shared" si="5"/>
        <v>#DIV/0!</v>
      </c>
      <c r="AG28" s="70" t="e">
        <f t="shared" si="5"/>
        <v>#DIV/0!</v>
      </c>
      <c r="AH28" s="70" t="e">
        <f t="shared" si="5"/>
        <v>#DIV/0!</v>
      </c>
      <c r="AI28" s="70" t="e">
        <f t="shared" si="5"/>
        <v>#DIV/0!</v>
      </c>
      <c r="AJ28" s="70" t="e">
        <f t="shared" si="5"/>
        <v>#DIV/0!</v>
      </c>
      <c r="AK28" s="70" t="e">
        <f t="shared" si="5"/>
        <v>#DIV/0!</v>
      </c>
      <c r="AL28" s="70" t="e">
        <f t="shared" si="5"/>
        <v>#DIV/0!</v>
      </c>
      <c r="AM28" s="70" t="e">
        <f t="shared" si="5"/>
        <v>#DIV/0!</v>
      </c>
      <c r="AN28" s="70" t="e">
        <f t="shared" si="5"/>
        <v>#DIV/0!</v>
      </c>
      <c r="AO28" s="70" t="e">
        <f t="shared" si="5"/>
        <v>#DIV/0!</v>
      </c>
      <c r="AP28" s="70" t="e">
        <f>AP25-AP27</f>
        <v>#DIV/0!</v>
      </c>
      <c r="AQ28" s="70" t="e">
        <f t="shared" si="5"/>
        <v>#DIV/0!</v>
      </c>
      <c r="AR28" s="70" t="e">
        <f t="shared" si="5"/>
        <v>#DIV/0!</v>
      </c>
      <c r="AS28" s="70" t="e">
        <f t="shared" si="5"/>
        <v>#DIV/0!</v>
      </c>
      <c r="AT28" s="70" t="e">
        <f t="shared" si="5"/>
        <v>#DIV/0!</v>
      </c>
      <c r="AU28" s="70" t="e">
        <f t="shared" si="5"/>
        <v>#DIV/0!</v>
      </c>
    </row>
    <row r="29" spans="1:47" s="9" customFormat="1" ht="13.5" customHeight="1" x14ac:dyDescent="0.3">
      <c r="A29" s="20"/>
      <c r="B29" s="10" t="s">
        <v>8</v>
      </c>
      <c r="C29" s="8"/>
      <c r="D29" s="7" t="s">
        <v>8</v>
      </c>
      <c r="E29" s="7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</row>
    <row r="30" spans="1:47" s="9" customFormat="1" ht="13.5" customHeight="1" x14ac:dyDescent="0.3">
      <c r="A30" s="20"/>
      <c r="B30" s="54" t="s">
        <v>195</v>
      </c>
      <c r="C30" s="50"/>
      <c r="D30" s="50" t="s">
        <v>10</v>
      </c>
      <c r="E30" s="50"/>
      <c r="F30" s="60">
        <f>IMPUESTOS!F20</f>
        <v>5937.6574800000008</v>
      </c>
      <c r="G30" s="60">
        <f>IMPUESTOS!G20</f>
        <v>5648.6980800000001</v>
      </c>
      <c r="H30" s="60">
        <f>IMPUESTOS!H20</f>
        <v>5871.96648</v>
      </c>
      <c r="I30" s="60">
        <f>IMPUESTOS!I20</f>
        <v>5648.6980800000001</v>
      </c>
      <c r="J30" s="60">
        <f>IMPUESTOS!J20</f>
        <v>5871.96648</v>
      </c>
      <c r="K30" s="60">
        <f>IMPUESTOS!K20</f>
        <v>3363.2863199999997</v>
      </c>
      <c r="L30" s="60">
        <f>IMPUESTOS!L20</f>
        <v>3586.5547199999996</v>
      </c>
      <c r="M30" s="60">
        <f>IMPUESTOS!M20</f>
        <v>3363.2863199999997</v>
      </c>
      <c r="N30" s="60">
        <f>IMPUESTOS!N20</f>
        <v>3586.5547199999996</v>
      </c>
      <c r="O30" s="60">
        <f>IMPUESTOS!O20</f>
        <v>3576.2923199999996</v>
      </c>
      <c r="P30" s="60">
        <f>IMPUESTOS!P20</f>
        <v>3586.5547199999996</v>
      </c>
      <c r="Q30" s="60">
        <f>IMPUESTOS!Q20</f>
        <v>3363.2863199999997</v>
      </c>
      <c r="R30" s="60">
        <f>IMPUESTOS!R20</f>
        <v>3799.5595199999998</v>
      </c>
      <c r="S30" s="60">
        <f>IMPUESTOS!S20</f>
        <v>3363.2863199999997</v>
      </c>
      <c r="T30" s="60">
        <f>IMPUESTOS!T20</f>
        <v>3586.5547199999996</v>
      </c>
      <c r="U30" s="60">
        <f>IMPUESTOS!U20</f>
        <v>3363.2863199999997</v>
      </c>
      <c r="V30" s="60">
        <f>IMPUESTOS!V20</f>
        <v>3586.5547199999996</v>
      </c>
      <c r="W30" s="60">
        <f>IMPUESTOS!W20</f>
        <v>3363.2863199999997</v>
      </c>
      <c r="X30" s="60" t="e">
        <f>IMPUESTOS!X20</f>
        <v>#DIV/0!</v>
      </c>
      <c r="Y30" s="60" t="e">
        <f>IMPUESTOS!Y20</f>
        <v>#DIV/0!</v>
      </c>
      <c r="Z30" s="60" t="e">
        <f>IMPUESTOS!Z20</f>
        <v>#DIV/0!</v>
      </c>
      <c r="AA30" s="60" t="e">
        <f>IMPUESTOS!AA20</f>
        <v>#DIV/0!</v>
      </c>
      <c r="AB30" s="60" t="e">
        <f>IMPUESTOS!AB20</f>
        <v>#DIV/0!</v>
      </c>
      <c r="AC30" s="60" t="e">
        <f>IMPUESTOS!AC20</f>
        <v>#DIV/0!</v>
      </c>
      <c r="AD30" s="60" t="e">
        <f>IMPUESTOS!AD20</f>
        <v>#DIV/0!</v>
      </c>
      <c r="AE30" s="60" t="e">
        <f>IMPUESTOS!AE20</f>
        <v>#DIV/0!</v>
      </c>
      <c r="AF30" s="60" t="e">
        <f>IMPUESTOS!AF20</f>
        <v>#DIV/0!</v>
      </c>
      <c r="AG30" s="60" t="e">
        <f>IMPUESTOS!AG20</f>
        <v>#DIV/0!</v>
      </c>
      <c r="AH30" s="60" t="e">
        <f>IMPUESTOS!AH20</f>
        <v>#DIV/0!</v>
      </c>
      <c r="AI30" s="60" t="e">
        <f>IMPUESTOS!AI20</f>
        <v>#DIV/0!</v>
      </c>
      <c r="AJ30" s="60" t="e">
        <f>IMPUESTOS!AJ20</f>
        <v>#DIV/0!</v>
      </c>
      <c r="AK30" s="60" t="e">
        <f>IMPUESTOS!AK20</f>
        <v>#DIV/0!</v>
      </c>
      <c r="AL30" s="60" t="e">
        <f>IMPUESTOS!AL20</f>
        <v>#DIV/0!</v>
      </c>
      <c r="AM30" s="60" t="e">
        <f>IMPUESTOS!AM20</f>
        <v>#DIV/0!</v>
      </c>
      <c r="AN30" s="60" t="e">
        <f>IMPUESTOS!AN20</f>
        <v>#DIV/0!</v>
      </c>
      <c r="AO30" s="60" t="e">
        <f>IMPUESTOS!AO20</f>
        <v>#DIV/0!</v>
      </c>
      <c r="AP30" s="60" t="e">
        <f>IMPUESTOS!AP20</f>
        <v>#DIV/0!</v>
      </c>
      <c r="AQ30" s="60" t="e">
        <f>IMPUESTOS!AQ20</f>
        <v>#DIV/0!</v>
      </c>
      <c r="AR30" s="60" t="e">
        <f>IMPUESTOS!AR20</f>
        <v>#DIV/0!</v>
      </c>
      <c r="AS30" s="60" t="e">
        <f>IMPUESTOS!AS20</f>
        <v>#DIV/0!</v>
      </c>
      <c r="AT30" s="60" t="e">
        <f>IMPUESTOS!AT20</f>
        <v>#DIV/0!</v>
      </c>
      <c r="AU30" s="60" t="e">
        <f>IMPUESTOS!AU20</f>
        <v>#DIV/0!</v>
      </c>
    </row>
    <row r="31" spans="1:47" s="9" customFormat="1" ht="14.25" customHeight="1" x14ac:dyDescent="0.3">
      <c r="A31" s="20"/>
      <c r="B31" s="62" t="s">
        <v>384</v>
      </c>
      <c r="C31" s="56"/>
      <c r="D31" s="56" t="s">
        <v>10</v>
      </c>
      <c r="E31" s="56"/>
      <c r="F31" s="70">
        <f>F28-F30</f>
        <v>7197.3726168421172</v>
      </c>
      <c r="G31" s="70">
        <f t="shared" ref="G31:AU31" si="6">G28-G30</f>
        <v>1038.4754168421114</v>
      </c>
      <c r="H31" s="70">
        <f t="shared" si="6"/>
        <v>2667.7610168421079</v>
      </c>
      <c r="I31" s="70">
        <f t="shared" si="6"/>
        <v>-334.91358315788602</v>
      </c>
      <c r="J31" s="70">
        <f t="shared" si="6"/>
        <v>3285.7450168421119</v>
      </c>
      <c r="K31" s="70">
        <f>K28-K30</f>
        <v>-133.52184315789418</v>
      </c>
      <c r="L31" s="70">
        <f t="shared" si="6"/>
        <v>2926.9126168421067</v>
      </c>
      <c r="M31" s="70">
        <f t="shared" si="6"/>
        <v>1536.9781568421054</v>
      </c>
      <c r="N31" s="70">
        <f t="shared" si="6"/>
        <v>3776.9126168421067</v>
      </c>
      <c r="O31" s="70">
        <f t="shared" si="6"/>
        <v>1873.0221568421048</v>
      </c>
      <c r="P31" s="70">
        <f t="shared" si="6"/>
        <v>3150.9126168421067</v>
      </c>
      <c r="Q31" s="70">
        <f t="shared" si="6"/>
        <v>910.97815684210536</v>
      </c>
      <c r="R31" s="70">
        <f t="shared" si="6"/>
        <v>2692.4478168421074</v>
      </c>
      <c r="S31" s="70">
        <f t="shared" si="6"/>
        <v>910.97815684210536</v>
      </c>
      <c r="T31" s="70">
        <f t="shared" si="6"/>
        <v>3150.9126168421067</v>
      </c>
      <c r="U31" s="70">
        <f t="shared" si="6"/>
        <v>60.978156842105818</v>
      </c>
      <c r="V31" s="70">
        <f t="shared" si="6"/>
        <v>2900.9126168421067</v>
      </c>
      <c r="W31" s="70">
        <f t="shared" si="6"/>
        <v>-61.021843157894182</v>
      </c>
      <c r="X31" s="70" t="e">
        <f t="shared" si="6"/>
        <v>#DIV/0!</v>
      </c>
      <c r="Y31" s="70" t="e">
        <f t="shared" si="6"/>
        <v>#DIV/0!</v>
      </c>
      <c r="Z31" s="70" t="e">
        <f t="shared" si="6"/>
        <v>#DIV/0!</v>
      </c>
      <c r="AA31" s="70" t="e">
        <f t="shared" si="6"/>
        <v>#DIV/0!</v>
      </c>
      <c r="AB31" s="70" t="e">
        <f t="shared" si="6"/>
        <v>#DIV/0!</v>
      </c>
      <c r="AC31" s="70" t="e">
        <f t="shared" si="6"/>
        <v>#DIV/0!</v>
      </c>
      <c r="AD31" s="70" t="e">
        <f t="shared" si="6"/>
        <v>#DIV/0!</v>
      </c>
      <c r="AE31" s="70" t="e">
        <f t="shared" si="6"/>
        <v>#DIV/0!</v>
      </c>
      <c r="AF31" s="70" t="e">
        <f t="shared" si="6"/>
        <v>#DIV/0!</v>
      </c>
      <c r="AG31" s="70" t="e">
        <f t="shared" si="6"/>
        <v>#DIV/0!</v>
      </c>
      <c r="AH31" s="70" t="e">
        <f t="shared" si="6"/>
        <v>#DIV/0!</v>
      </c>
      <c r="AI31" s="70" t="e">
        <f t="shared" si="6"/>
        <v>#DIV/0!</v>
      </c>
      <c r="AJ31" s="70" t="e">
        <f t="shared" si="6"/>
        <v>#DIV/0!</v>
      </c>
      <c r="AK31" s="70" t="e">
        <f t="shared" si="6"/>
        <v>#DIV/0!</v>
      </c>
      <c r="AL31" s="70" t="e">
        <f t="shared" si="6"/>
        <v>#DIV/0!</v>
      </c>
      <c r="AM31" s="70" t="e">
        <f t="shared" si="6"/>
        <v>#DIV/0!</v>
      </c>
      <c r="AN31" s="70" t="e">
        <f t="shared" si="6"/>
        <v>#DIV/0!</v>
      </c>
      <c r="AO31" s="70" t="e">
        <f t="shared" si="6"/>
        <v>#DIV/0!</v>
      </c>
      <c r="AP31" s="70" t="e">
        <f t="shared" si="6"/>
        <v>#DIV/0!</v>
      </c>
      <c r="AQ31" s="70" t="e">
        <f t="shared" si="6"/>
        <v>#DIV/0!</v>
      </c>
      <c r="AR31" s="70" t="e">
        <f t="shared" si="6"/>
        <v>#DIV/0!</v>
      </c>
      <c r="AS31" s="70" t="e">
        <f t="shared" si="6"/>
        <v>#DIV/0!</v>
      </c>
      <c r="AT31" s="70" t="e">
        <f t="shared" si="6"/>
        <v>#DIV/0!</v>
      </c>
      <c r="AU31" s="70" t="e">
        <f t="shared" si="6"/>
        <v>#DIV/0!</v>
      </c>
    </row>
  </sheetData>
  <pageMargins left="0.7" right="0.7" top="0.75" bottom="0.75" header="0.3" footer="0.3"/>
  <pageSetup fitToWidth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9"/>
  <sheetViews>
    <sheetView zoomScaleNormal="100" zoomScaleSheetLayoutView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1.44140625" defaultRowHeight="14.4" x14ac:dyDescent="0.3"/>
  <cols>
    <col min="1" max="1" width="3" style="1" customWidth="1"/>
    <col min="2" max="2" width="49" style="1" customWidth="1"/>
    <col min="3" max="3" width="22.21875" style="1" customWidth="1"/>
    <col min="4" max="5" width="9.109375" style="1" customWidth="1"/>
    <col min="6" max="6" width="11.6640625" style="1" customWidth="1"/>
    <col min="7" max="11" width="10.44140625" style="1" customWidth="1"/>
    <col min="12" max="24" width="9.109375" style="1" customWidth="1"/>
    <col min="25" max="28" width="9" style="1" customWidth="1"/>
    <col min="29" max="29" width="9.88671875" style="1" customWidth="1"/>
    <col min="30" max="37" width="9" style="1" customWidth="1"/>
    <col min="38" max="16384" width="11.44140625" style="1"/>
  </cols>
  <sheetData>
    <row r="1" spans="1:47" ht="19.5" customHeight="1" x14ac:dyDescent="0.5">
      <c r="A1" s="42" t="s">
        <v>203</v>
      </c>
      <c r="B1" s="16"/>
      <c r="C1" s="3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3">
      <c r="A2" s="35"/>
      <c r="B2" s="35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27" customFormat="1" ht="14.25" customHeight="1" x14ac:dyDescent="0.3">
      <c r="A3" s="19"/>
      <c r="B3" s="54" t="s">
        <v>356</v>
      </c>
      <c r="C3" s="50"/>
      <c r="D3" s="50" t="s">
        <v>10</v>
      </c>
      <c r="E3" s="50"/>
      <c r="F3" s="60">
        <f>INGRESOS!F59</f>
        <v>49480.479000000007</v>
      </c>
      <c r="G3" s="60">
        <f>INGRESOS!G59</f>
        <v>47072.484000000004</v>
      </c>
      <c r="H3" s="60">
        <f>INGRESOS!H59</f>
        <v>48933.054000000004</v>
      </c>
      <c r="I3" s="60">
        <f>INGRESOS!I59</f>
        <v>47072.484000000004</v>
      </c>
      <c r="J3" s="60">
        <f>INGRESOS!J59</f>
        <v>48933.054000000004</v>
      </c>
      <c r="K3" s="60">
        <f>INGRESOS!K59</f>
        <v>28027.385999999999</v>
      </c>
      <c r="L3" s="60">
        <f>INGRESOS!L59</f>
        <v>29887.955999999998</v>
      </c>
      <c r="M3" s="60">
        <f>INGRESOS!M59</f>
        <v>28027.385999999999</v>
      </c>
      <c r="N3" s="60">
        <f>INGRESOS!N59</f>
        <v>29887.955999999998</v>
      </c>
      <c r="O3" s="60">
        <f>INGRESOS!O59</f>
        <v>28027.385999999999</v>
      </c>
      <c r="P3" s="60">
        <f>INGRESOS!P59</f>
        <v>29887.955999999998</v>
      </c>
      <c r="Q3" s="60">
        <f>INGRESOS!Q59</f>
        <v>28027.385999999999</v>
      </c>
      <c r="R3" s="60">
        <f>INGRESOS!R59</f>
        <v>29887.955999999998</v>
      </c>
      <c r="S3" s="60">
        <f>INGRESOS!S59</f>
        <v>28027.385999999999</v>
      </c>
      <c r="T3" s="60">
        <f>INGRESOS!T59</f>
        <v>29887.955999999998</v>
      </c>
      <c r="U3" s="60">
        <f>INGRESOS!U59</f>
        <v>28027.385999999999</v>
      </c>
      <c r="V3" s="60">
        <f>INGRESOS!V59</f>
        <v>29887.955999999998</v>
      </c>
      <c r="W3" s="60">
        <f>INGRESOS!W59</f>
        <v>28027.385999999999</v>
      </c>
      <c r="X3" s="60">
        <f>INGRESOS!X59</f>
        <v>529741.11600000004</v>
      </c>
      <c r="Y3" s="60">
        <f>INGRESOS!Y59</f>
        <v>529741.11600000004</v>
      </c>
      <c r="Z3" s="60">
        <f>INGRESOS!Z59</f>
        <v>529741.11600000004</v>
      </c>
      <c r="AA3" s="60">
        <f>INGRESOS!AA59</f>
        <v>529741.11600000004</v>
      </c>
      <c r="AB3" s="60">
        <f>INGRESOS!AB59</f>
        <v>529741.11600000004</v>
      </c>
      <c r="AC3" s="60">
        <f>INGRESOS!AC59</f>
        <v>529741.11600000004</v>
      </c>
      <c r="AD3" s="60">
        <f>INGRESOS!AD59</f>
        <v>529741.11600000004</v>
      </c>
      <c r="AE3" s="60">
        <f>INGRESOS!AE59</f>
        <v>529741.11600000004</v>
      </c>
      <c r="AF3" s="60">
        <f>INGRESOS!AF59</f>
        <v>529741.11600000004</v>
      </c>
      <c r="AG3" s="60">
        <f>INGRESOS!AG59</f>
        <v>529741.11600000004</v>
      </c>
      <c r="AH3" s="60">
        <f>INGRESOS!AH59</f>
        <v>529741.11600000004</v>
      </c>
      <c r="AI3" s="60">
        <f>INGRESOS!AI59</f>
        <v>529741.11600000004</v>
      </c>
      <c r="AJ3" s="60">
        <f>INGRESOS!AJ59</f>
        <v>529741.11600000004</v>
      </c>
      <c r="AK3" s="60">
        <f>INGRESOS!AK59</f>
        <v>529741.11600000004</v>
      </c>
      <c r="AL3" s="60">
        <f>INGRESOS!AL59</f>
        <v>529741.11600000004</v>
      </c>
      <c r="AM3" s="60">
        <f>INGRESOS!AM59</f>
        <v>529741.11600000004</v>
      </c>
      <c r="AN3" s="60">
        <f>INGRESOS!AN59</f>
        <v>529741.11600000004</v>
      </c>
      <c r="AO3" s="60">
        <f>INGRESOS!AO59</f>
        <v>529741.11600000004</v>
      </c>
      <c r="AP3" s="60">
        <f>INGRESOS!AP59</f>
        <v>529741.11600000004</v>
      </c>
      <c r="AQ3" s="60">
        <f>INGRESOS!AQ59</f>
        <v>529741.11600000004</v>
      </c>
      <c r="AR3" s="60">
        <f>INGRESOS!AR59</f>
        <v>529741.11600000004</v>
      </c>
      <c r="AS3" s="60">
        <f>INGRESOS!AS59</f>
        <v>529741.11600000004</v>
      </c>
      <c r="AT3" s="60">
        <f>INGRESOS!AT59</f>
        <v>529741.11600000004</v>
      </c>
      <c r="AU3" s="60">
        <f>INGRESOS!AU59</f>
        <v>529741.11600000004</v>
      </c>
    </row>
    <row r="4" spans="1:47" s="27" customFormat="1" ht="14.25" customHeight="1" x14ac:dyDescent="0.3">
      <c r="A4" s="19"/>
      <c r="B4" s="54" t="s">
        <v>152</v>
      </c>
      <c r="C4" s="50"/>
      <c r="D4" s="50" t="s">
        <v>10</v>
      </c>
      <c r="E4" s="50"/>
      <c r="F4" s="60">
        <f>INGRESOS!F71</f>
        <v>0</v>
      </c>
      <c r="G4" s="60">
        <f>INGRESOS!G71</f>
        <v>0</v>
      </c>
      <c r="H4" s="60">
        <f>INGRESOS!H71</f>
        <v>0</v>
      </c>
      <c r="I4" s="60">
        <f>INGRESOS!I71</f>
        <v>0</v>
      </c>
      <c r="J4" s="60">
        <f>INGRESOS!J71</f>
        <v>0</v>
      </c>
      <c r="K4" s="60">
        <f>INGRESOS!K71</f>
        <v>0</v>
      </c>
      <c r="L4" s="60">
        <f>INGRESOS!L71</f>
        <v>0</v>
      </c>
      <c r="M4" s="60">
        <f>INGRESOS!M71</f>
        <v>0</v>
      </c>
      <c r="N4" s="60">
        <f>INGRESOS!N71</f>
        <v>0</v>
      </c>
      <c r="O4" s="60">
        <f>INGRESOS!O71</f>
        <v>1775.05</v>
      </c>
      <c r="P4" s="60">
        <f>INGRESOS!P71</f>
        <v>0</v>
      </c>
      <c r="Q4" s="60">
        <f>INGRESOS!Q71</f>
        <v>0</v>
      </c>
      <c r="R4" s="60">
        <f>INGRESOS!R71</f>
        <v>1775.04</v>
      </c>
      <c r="S4" s="60">
        <f>INGRESOS!S71</f>
        <v>0</v>
      </c>
      <c r="T4" s="60">
        <f>INGRESOS!T71</f>
        <v>0</v>
      </c>
      <c r="U4" s="60">
        <f>INGRESOS!U71</f>
        <v>0</v>
      </c>
      <c r="V4" s="60">
        <f>INGRESOS!V71</f>
        <v>0</v>
      </c>
      <c r="W4" s="60">
        <f>INGRESOS!W71</f>
        <v>0</v>
      </c>
      <c r="X4" s="60">
        <f>INGRESOS!X71</f>
        <v>0</v>
      </c>
      <c r="Y4" s="60">
        <f>INGRESOS!Y71</f>
        <v>0</v>
      </c>
      <c r="Z4" s="60">
        <f>INGRESOS!Z71</f>
        <v>0</v>
      </c>
      <c r="AA4" s="60">
        <f>INGRESOS!AA71</f>
        <v>0</v>
      </c>
      <c r="AB4" s="60">
        <f>INGRESOS!AB71</f>
        <v>0</v>
      </c>
      <c r="AC4" s="60">
        <f>INGRESOS!AC71</f>
        <v>0</v>
      </c>
      <c r="AD4" s="60">
        <f>INGRESOS!AD71</f>
        <v>0</v>
      </c>
      <c r="AE4" s="60">
        <f>INGRESOS!AE71</f>
        <v>0</v>
      </c>
      <c r="AF4" s="60">
        <f>INGRESOS!AF71</f>
        <v>0</v>
      </c>
      <c r="AG4" s="60">
        <f>INGRESOS!AG71</f>
        <v>0</v>
      </c>
      <c r="AH4" s="60">
        <f>INGRESOS!AH71</f>
        <v>0</v>
      </c>
      <c r="AI4" s="60">
        <f>INGRESOS!AI71</f>
        <v>0</v>
      </c>
      <c r="AJ4" s="60">
        <f>INGRESOS!AJ71</f>
        <v>0</v>
      </c>
      <c r="AK4" s="60">
        <f>INGRESOS!AK71</f>
        <v>0</v>
      </c>
      <c r="AL4" s="60">
        <f>INGRESOS!AL71</f>
        <v>0</v>
      </c>
      <c r="AM4" s="60">
        <f>INGRESOS!AM71</f>
        <v>0</v>
      </c>
      <c r="AN4" s="60">
        <f>INGRESOS!AN71</f>
        <v>0</v>
      </c>
      <c r="AO4" s="60">
        <f>INGRESOS!AO71</f>
        <v>0</v>
      </c>
      <c r="AP4" s="60">
        <f>INGRESOS!AP71</f>
        <v>0</v>
      </c>
      <c r="AQ4" s="60">
        <f>INGRESOS!AQ71</f>
        <v>0</v>
      </c>
      <c r="AR4" s="60">
        <f>INGRESOS!AR71</f>
        <v>0</v>
      </c>
      <c r="AS4" s="60">
        <f>INGRESOS!AS71</f>
        <v>0</v>
      </c>
      <c r="AT4" s="60">
        <f>INGRESOS!AT71</f>
        <v>0</v>
      </c>
      <c r="AU4" s="60">
        <f>INGRESOS!AU71</f>
        <v>0</v>
      </c>
    </row>
    <row r="5" spans="1:47" s="9" customFormat="1" ht="14.25" customHeight="1" x14ac:dyDescent="0.3">
      <c r="A5" s="20"/>
      <c r="B5" s="6"/>
      <c r="C5" s="7"/>
      <c r="D5" s="7"/>
      <c r="E5" s="7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</row>
    <row r="6" spans="1:47" s="9" customFormat="1" ht="14.25" customHeight="1" x14ac:dyDescent="0.3">
      <c r="A6" s="38" t="s">
        <v>207</v>
      </c>
      <c r="B6" s="6"/>
      <c r="C6" s="7"/>
      <c r="D6" s="7"/>
      <c r="E6" s="7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</row>
    <row r="7" spans="1:47" s="9" customFormat="1" ht="14.25" customHeight="1" x14ac:dyDescent="0.3">
      <c r="A7" s="20"/>
      <c r="B7" s="6"/>
      <c r="C7" s="7"/>
      <c r="D7" s="7"/>
      <c r="E7" s="7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</row>
    <row r="8" spans="1:47" s="9" customFormat="1" ht="14.25" customHeight="1" x14ac:dyDescent="0.3">
      <c r="A8" s="45" t="s">
        <v>435</v>
      </c>
      <c r="B8" s="46"/>
      <c r="C8" s="8"/>
      <c r="D8" s="7" t="s">
        <v>8</v>
      </c>
      <c r="E8" s="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</row>
    <row r="9" spans="1:47" s="9" customFormat="1" ht="14.25" customHeight="1" x14ac:dyDescent="0.3">
      <c r="A9" s="20"/>
      <c r="B9" s="6" t="s">
        <v>61</v>
      </c>
      <c r="C9" s="7"/>
      <c r="D9" s="7" t="s">
        <v>258</v>
      </c>
      <c r="E9" s="7"/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</row>
    <row r="10" spans="1:47" s="9" customFormat="1" ht="14.25" customHeight="1" x14ac:dyDescent="0.3">
      <c r="A10" s="20"/>
      <c r="B10" s="54" t="s">
        <v>37</v>
      </c>
      <c r="C10" s="50"/>
      <c r="D10" s="50" t="s">
        <v>10</v>
      </c>
      <c r="E10" s="50"/>
      <c r="F10" s="60">
        <f>INGRESOS!F26</f>
        <v>29764.799999999999</v>
      </c>
      <c r="G10" s="60">
        <f>INGRESOS!G26</f>
        <v>29764.799999999999</v>
      </c>
      <c r="H10" s="60">
        <f>INGRESOS!H26</f>
        <v>29764.799999999999</v>
      </c>
      <c r="I10" s="60">
        <f>INGRESOS!I26</f>
        <v>29764.799999999999</v>
      </c>
      <c r="J10" s="60">
        <f>INGRESOS!J26</f>
        <v>29764.799999999999</v>
      </c>
      <c r="K10" s="60">
        <f>INGRESOS!K26</f>
        <v>29764.799999999999</v>
      </c>
      <c r="L10" s="60">
        <f>INGRESOS!L26</f>
        <v>29764.799999999999</v>
      </c>
      <c r="M10" s="60">
        <f>INGRESOS!M26</f>
        <v>29764.799999999999</v>
      </c>
      <c r="N10" s="60">
        <f>INGRESOS!N26</f>
        <v>29764.799999999999</v>
      </c>
      <c r="O10" s="60">
        <f>INGRESOS!O26</f>
        <v>29764.799999999999</v>
      </c>
      <c r="P10" s="60">
        <f>INGRESOS!P26</f>
        <v>29764.799999999999</v>
      </c>
      <c r="Q10" s="60">
        <f>INGRESOS!Q26</f>
        <v>29764.799999999999</v>
      </c>
      <c r="R10" s="60">
        <f>INGRESOS!R26</f>
        <v>29764.799999999999</v>
      </c>
      <c r="S10" s="60">
        <f>INGRESOS!S26</f>
        <v>29764.799999999999</v>
      </c>
      <c r="T10" s="60">
        <f>INGRESOS!T26</f>
        <v>29764.799999999999</v>
      </c>
      <c r="U10" s="60">
        <f>INGRESOS!U26</f>
        <v>29764.799999999999</v>
      </c>
      <c r="V10" s="60">
        <f>INGRESOS!V26</f>
        <v>29764.799999999999</v>
      </c>
      <c r="W10" s="60">
        <f>INGRESOS!W26</f>
        <v>29764.799999999999</v>
      </c>
      <c r="X10" s="60">
        <f>INGRESOS!X26</f>
        <v>357177.59999999998</v>
      </c>
      <c r="Y10" s="60">
        <f>INGRESOS!Y26</f>
        <v>357177.59999999998</v>
      </c>
      <c r="Z10" s="60">
        <f>INGRESOS!Z26</f>
        <v>357177.59999999998</v>
      </c>
      <c r="AA10" s="60">
        <f>INGRESOS!AA26</f>
        <v>357177.59999999998</v>
      </c>
      <c r="AB10" s="60">
        <f>INGRESOS!AB26</f>
        <v>357177.59999999998</v>
      </c>
      <c r="AC10" s="60">
        <f>INGRESOS!AC26</f>
        <v>357177.59999999998</v>
      </c>
      <c r="AD10" s="60">
        <f>INGRESOS!AD26</f>
        <v>357177.59999999998</v>
      </c>
      <c r="AE10" s="60">
        <f>INGRESOS!AE26</f>
        <v>357177.59999999998</v>
      </c>
      <c r="AF10" s="60">
        <f>INGRESOS!AF26</f>
        <v>357177.59999999998</v>
      </c>
      <c r="AG10" s="60">
        <f>INGRESOS!AG26</f>
        <v>357177.59999999998</v>
      </c>
      <c r="AH10" s="60">
        <f>INGRESOS!AH26</f>
        <v>357177.59999999998</v>
      </c>
      <c r="AI10" s="60">
        <f>INGRESOS!AI26</f>
        <v>357177.59999999998</v>
      </c>
      <c r="AJ10" s="60">
        <f>INGRESOS!AJ26</f>
        <v>357177.59999999998</v>
      </c>
      <c r="AK10" s="60">
        <f>INGRESOS!AK26</f>
        <v>357177.59999999998</v>
      </c>
      <c r="AL10" s="60">
        <f>INGRESOS!AL26</f>
        <v>357177.59999999998</v>
      </c>
      <c r="AM10" s="60">
        <f>INGRESOS!AM26</f>
        <v>357177.59999999998</v>
      </c>
      <c r="AN10" s="60">
        <f>INGRESOS!AN26</f>
        <v>357177.59999999998</v>
      </c>
      <c r="AO10" s="60">
        <f>INGRESOS!AO26</f>
        <v>357177.59999999998</v>
      </c>
      <c r="AP10" s="60">
        <f>INGRESOS!AP26</f>
        <v>357177.59999999998</v>
      </c>
      <c r="AQ10" s="60">
        <f>INGRESOS!AQ26</f>
        <v>357177.59999999998</v>
      </c>
      <c r="AR10" s="60">
        <f>INGRESOS!AR26</f>
        <v>357177.59999999998</v>
      </c>
      <c r="AS10" s="60">
        <f>INGRESOS!AS26</f>
        <v>357177.59999999998</v>
      </c>
      <c r="AT10" s="60">
        <f>INGRESOS!AT26</f>
        <v>357177.59999999998</v>
      </c>
      <c r="AU10" s="60">
        <f>INGRESOS!AU26</f>
        <v>357177.59999999998</v>
      </c>
    </row>
    <row r="11" spans="1:47" s="9" customFormat="1" ht="14.25" customHeight="1" x14ac:dyDescent="0.3">
      <c r="A11" s="20"/>
      <c r="B11" s="54" t="s">
        <v>206</v>
      </c>
      <c r="C11" s="50"/>
      <c r="D11" s="50" t="s">
        <v>10</v>
      </c>
      <c r="E11" s="50"/>
      <c r="F11" s="60">
        <f>-(E12+F10-F12)</f>
        <v>-29764.799999999999</v>
      </c>
      <c r="G11" s="60">
        <f>-(F12+G10-G12)</f>
        <v>-29764.799999999999</v>
      </c>
      <c r="H11" s="60">
        <f>-(G12+H10-H12)</f>
        <v>-29764.799999999999</v>
      </c>
      <c r="I11" s="60">
        <f t="shared" ref="I11:AA11" si="0">-(H12+I10-I12)</f>
        <v>-29764.799999999999</v>
      </c>
      <c r="J11" s="60">
        <f t="shared" si="0"/>
        <v>-29764.799999999999</v>
      </c>
      <c r="K11" s="60">
        <f t="shared" si="0"/>
        <v>-29764.799999999999</v>
      </c>
      <c r="L11" s="60">
        <f t="shared" si="0"/>
        <v>-29764.799999999999</v>
      </c>
      <c r="M11" s="60">
        <f t="shared" si="0"/>
        <v>-29764.799999999999</v>
      </c>
      <c r="N11" s="60">
        <f t="shared" si="0"/>
        <v>-29764.799999999999</v>
      </c>
      <c r="O11" s="60">
        <f t="shared" si="0"/>
        <v>-29764.799999999999</v>
      </c>
      <c r="P11" s="60">
        <f t="shared" si="0"/>
        <v>-29764.799999999999</v>
      </c>
      <c r="Q11" s="60">
        <f t="shared" si="0"/>
        <v>-29764.799999999999</v>
      </c>
      <c r="R11" s="60">
        <f t="shared" si="0"/>
        <v>-29764.799999999999</v>
      </c>
      <c r="S11" s="60">
        <f t="shared" si="0"/>
        <v>-29764.799999999999</v>
      </c>
      <c r="T11" s="60">
        <f t="shared" si="0"/>
        <v>-29764.799999999999</v>
      </c>
      <c r="U11" s="60">
        <f t="shared" si="0"/>
        <v>-29764.799999999999</v>
      </c>
      <c r="V11" s="60">
        <f t="shared" si="0"/>
        <v>-29764.799999999999</v>
      </c>
      <c r="W11" s="60">
        <f t="shared" si="0"/>
        <v>-29764.799999999999</v>
      </c>
      <c r="X11" s="60">
        <f t="shared" si="0"/>
        <v>-357177.59999999998</v>
      </c>
      <c r="Y11" s="60">
        <f t="shared" si="0"/>
        <v>-357177.59999999998</v>
      </c>
      <c r="Z11" s="60">
        <f t="shared" si="0"/>
        <v>-357177.59999999998</v>
      </c>
      <c r="AA11" s="60">
        <f t="shared" si="0"/>
        <v>-357177.59999999998</v>
      </c>
      <c r="AB11" s="60">
        <f t="shared" ref="AB11" si="1">-(AA12+AB10-AB12)</f>
        <v>-357177.59999999998</v>
      </c>
      <c r="AC11" s="60">
        <f t="shared" ref="AC11" si="2">-(AB12+AC10-AC12)</f>
        <v>-357177.59999999998</v>
      </c>
      <c r="AD11" s="60">
        <f t="shared" ref="AD11" si="3">-(AC12+AD10-AD12)</f>
        <v>-357177.59999999998</v>
      </c>
      <c r="AE11" s="60">
        <f t="shared" ref="AE11" si="4">-(AD12+AE10-AE12)</f>
        <v>-357177.59999999998</v>
      </c>
      <c r="AF11" s="60">
        <f t="shared" ref="AF11" si="5">-(AE12+AF10-AF12)</f>
        <v>-357177.59999999998</v>
      </c>
      <c r="AG11" s="60">
        <f t="shared" ref="AG11" si="6">-(AF12+AG10-AG12)</f>
        <v>-357177.59999999998</v>
      </c>
      <c r="AH11" s="60">
        <f t="shared" ref="AH11" si="7">-(AG12+AH10-AH12)</f>
        <v>-357177.59999999998</v>
      </c>
      <c r="AI11" s="60">
        <f t="shared" ref="AI11" si="8">-(AH12+AI10-AI12)</f>
        <v>-357177.59999999998</v>
      </c>
      <c r="AJ11" s="60">
        <f t="shared" ref="AJ11" si="9">-(AI12+AJ10-AJ12)</f>
        <v>-357177.59999999998</v>
      </c>
      <c r="AK11" s="60">
        <f t="shared" ref="AK11" si="10">-(AJ12+AK10-AK12)</f>
        <v>-357177.59999999998</v>
      </c>
      <c r="AL11" s="60">
        <f t="shared" ref="AL11" si="11">-(AK12+AL10-AL12)</f>
        <v>-357177.59999999998</v>
      </c>
      <c r="AM11" s="60">
        <f t="shared" ref="AM11" si="12">-(AL12+AM10-AM12)</f>
        <v>-357177.59999999998</v>
      </c>
      <c r="AN11" s="60">
        <f t="shared" ref="AN11" si="13">-(AM12+AN10-AN12)</f>
        <v>-357177.59999999998</v>
      </c>
      <c r="AO11" s="60">
        <f t="shared" ref="AO11" si="14">-(AN12+AO10-AO12)</f>
        <v>-357177.59999999998</v>
      </c>
      <c r="AP11" s="60">
        <f t="shared" ref="AP11" si="15">-(AO12+AP10-AP12)</f>
        <v>-357177.59999999998</v>
      </c>
      <c r="AQ11" s="60">
        <f t="shared" ref="AQ11" si="16">-(AP12+AQ10-AQ12)</f>
        <v>-357177.59999999998</v>
      </c>
      <c r="AR11" s="60">
        <f t="shared" ref="AR11" si="17">-(AQ12+AR10-AR12)</f>
        <v>-357177.59999999998</v>
      </c>
      <c r="AS11" s="60">
        <f t="shared" ref="AS11" si="18">-(AR12+AS10-AS12)</f>
        <v>-357177.59999999998</v>
      </c>
      <c r="AT11" s="60">
        <f t="shared" ref="AT11" si="19">-(AS12+AT10-AT12)</f>
        <v>-357177.59999999998</v>
      </c>
      <c r="AU11" s="60">
        <f t="shared" ref="AU11" si="20">-(AT12+AU10-AU12)</f>
        <v>-357177.59999999998</v>
      </c>
    </row>
    <row r="12" spans="1:47" s="9" customFormat="1" ht="14.25" customHeight="1" x14ac:dyDescent="0.3">
      <c r="A12" s="20"/>
      <c r="B12" s="59" t="s">
        <v>205</v>
      </c>
      <c r="C12" s="50"/>
      <c r="D12" s="52" t="s">
        <v>10</v>
      </c>
      <c r="E12" s="52"/>
      <c r="F12" s="143">
        <f>IF(F9&lt;=30,F9/30*F10,0)+IF(AND(30&lt;F9,F9&lt;=60),F10+(F9-30)/30*E10,0)+IF(AND(60&lt;F9,F9&lt;=90),F10+E10+(F9-60)/30*D10,0)+IF(AND(90&lt;F9,F9&lt;=120),F10+E10+D10+(F9-90)/30*C10,0)</f>
        <v>0</v>
      </c>
      <c r="G12" s="143">
        <f t="shared" ref="G12:W12" si="21">IF(G9&lt;=30,G9/30*G10,0)+IF(AND(30&lt;G9,G9&lt;=60),G10+(G9-30)/30*F10,0)+IF(AND(60&lt;G9,G9&lt;=90),G10+F10+(G9-60)/30*E10,0)+IF(AND(90&lt;G9,G9&lt;=120),G10+F10+E10+(G9-90)/30*D10,0)</f>
        <v>0</v>
      </c>
      <c r="H12" s="143">
        <f t="shared" si="21"/>
        <v>0</v>
      </c>
      <c r="I12" s="143">
        <f t="shared" si="21"/>
        <v>0</v>
      </c>
      <c r="J12" s="143">
        <f t="shared" si="21"/>
        <v>0</v>
      </c>
      <c r="K12" s="143">
        <f t="shared" si="21"/>
        <v>0</v>
      </c>
      <c r="L12" s="143">
        <f t="shared" si="21"/>
        <v>0</v>
      </c>
      <c r="M12" s="143">
        <f t="shared" si="21"/>
        <v>0</v>
      </c>
      <c r="N12" s="143">
        <f t="shared" si="21"/>
        <v>0</v>
      </c>
      <c r="O12" s="143">
        <f t="shared" si="21"/>
        <v>0</v>
      </c>
      <c r="P12" s="143">
        <f t="shared" si="21"/>
        <v>0</v>
      </c>
      <c r="Q12" s="143">
        <f t="shared" si="21"/>
        <v>0</v>
      </c>
      <c r="R12" s="143">
        <f t="shared" si="21"/>
        <v>0</v>
      </c>
      <c r="S12" s="143">
        <f t="shared" si="21"/>
        <v>0</v>
      </c>
      <c r="T12" s="143">
        <f t="shared" si="21"/>
        <v>0</v>
      </c>
      <c r="U12" s="143">
        <f t="shared" si="21"/>
        <v>0</v>
      </c>
      <c r="V12" s="143">
        <f t="shared" si="21"/>
        <v>0</v>
      </c>
      <c r="W12" s="143">
        <f t="shared" si="21"/>
        <v>0</v>
      </c>
      <c r="X12" s="61">
        <f>X10*(X9/365)</f>
        <v>0</v>
      </c>
      <c r="Y12" s="61">
        <f t="shared" ref="Y12:AA12" si="22">Y10*(Y9/365)</f>
        <v>0</v>
      </c>
      <c r="Z12" s="61">
        <f t="shared" si="22"/>
        <v>0</v>
      </c>
      <c r="AA12" s="61">
        <f t="shared" si="22"/>
        <v>0</v>
      </c>
      <c r="AB12" s="61">
        <f t="shared" ref="AB12:AU12" si="23">AB10*(AB9/365)</f>
        <v>0</v>
      </c>
      <c r="AC12" s="61">
        <f t="shared" si="23"/>
        <v>0</v>
      </c>
      <c r="AD12" s="61">
        <f t="shared" si="23"/>
        <v>0</v>
      </c>
      <c r="AE12" s="61">
        <f t="shared" si="23"/>
        <v>0</v>
      </c>
      <c r="AF12" s="61">
        <f t="shared" si="23"/>
        <v>0</v>
      </c>
      <c r="AG12" s="61">
        <f t="shared" si="23"/>
        <v>0</v>
      </c>
      <c r="AH12" s="61">
        <f t="shared" si="23"/>
        <v>0</v>
      </c>
      <c r="AI12" s="61">
        <f t="shared" si="23"/>
        <v>0</v>
      </c>
      <c r="AJ12" s="61">
        <f t="shared" si="23"/>
        <v>0</v>
      </c>
      <c r="AK12" s="61">
        <f t="shared" si="23"/>
        <v>0</v>
      </c>
      <c r="AL12" s="61">
        <f t="shared" si="23"/>
        <v>0</v>
      </c>
      <c r="AM12" s="61">
        <f t="shared" si="23"/>
        <v>0</v>
      </c>
      <c r="AN12" s="61">
        <f t="shared" si="23"/>
        <v>0</v>
      </c>
      <c r="AO12" s="61">
        <f t="shared" si="23"/>
        <v>0</v>
      </c>
      <c r="AP12" s="61">
        <f t="shared" si="23"/>
        <v>0</v>
      </c>
      <c r="AQ12" s="61">
        <f t="shared" si="23"/>
        <v>0</v>
      </c>
      <c r="AR12" s="61">
        <f t="shared" si="23"/>
        <v>0</v>
      </c>
      <c r="AS12" s="61">
        <f t="shared" si="23"/>
        <v>0</v>
      </c>
      <c r="AT12" s="61">
        <f t="shared" si="23"/>
        <v>0</v>
      </c>
      <c r="AU12" s="61">
        <f t="shared" si="23"/>
        <v>0</v>
      </c>
    </row>
    <row r="13" spans="1:47" s="9" customFormat="1" ht="14.25" customHeight="1" x14ac:dyDescent="0.3">
      <c r="A13" s="20"/>
      <c r="B13" s="6"/>
      <c r="C13" s="7"/>
      <c r="D13" s="7"/>
      <c r="E13" s="7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</row>
    <row r="14" spans="1:47" s="9" customFormat="1" ht="14.25" customHeight="1" x14ac:dyDescent="0.3">
      <c r="A14" s="45" t="s">
        <v>436</v>
      </c>
      <c r="B14" s="46"/>
      <c r="C14" s="8"/>
      <c r="D14" s="7" t="s">
        <v>8</v>
      </c>
      <c r="E14" s="7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</row>
    <row r="15" spans="1:47" s="9" customFormat="1" ht="14.25" customHeight="1" x14ac:dyDescent="0.3">
      <c r="A15" s="20"/>
      <c r="B15" s="6" t="s">
        <v>61</v>
      </c>
      <c r="C15" s="7"/>
      <c r="D15" s="7" t="s">
        <v>258</v>
      </c>
      <c r="E15" s="7"/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</row>
    <row r="16" spans="1:47" s="9" customFormat="1" ht="14.25" customHeight="1" x14ac:dyDescent="0.3">
      <c r="A16" s="20"/>
      <c r="B16" s="54" t="s">
        <v>37</v>
      </c>
      <c r="C16" s="50"/>
      <c r="D16" s="50" t="s">
        <v>10</v>
      </c>
      <c r="E16" s="50"/>
      <c r="F16" s="60">
        <f>INGRESOS!F33</f>
        <v>19758.09</v>
      </c>
      <c r="G16" s="60">
        <f>INGRESOS!G33</f>
        <v>19159.36</v>
      </c>
      <c r="H16" s="60">
        <f>INGRESOS!H33</f>
        <v>19159.36</v>
      </c>
      <c r="I16" s="60">
        <f>INGRESOS!I33</f>
        <v>19159.36</v>
      </c>
      <c r="J16" s="60">
        <f>INGRESOS!J33</f>
        <v>19159.36</v>
      </c>
      <c r="K16" s="60">
        <f>INGRESOS!K33</f>
        <v>598.73</v>
      </c>
      <c r="L16" s="60">
        <f>INGRESOS!L33</f>
        <v>598.73</v>
      </c>
      <c r="M16" s="60">
        <f>INGRESOS!M33</f>
        <v>598.73</v>
      </c>
      <c r="N16" s="60">
        <f>INGRESOS!N33</f>
        <v>598.73</v>
      </c>
      <c r="O16" s="60">
        <f>INGRESOS!O33</f>
        <v>598.73</v>
      </c>
      <c r="P16" s="60">
        <f>INGRESOS!P33</f>
        <v>598.73</v>
      </c>
      <c r="Q16" s="60">
        <f>INGRESOS!Q33</f>
        <v>598.73</v>
      </c>
      <c r="R16" s="60">
        <f>INGRESOS!R33</f>
        <v>598.73</v>
      </c>
      <c r="S16" s="60">
        <f>INGRESOS!S33</f>
        <v>598.73</v>
      </c>
      <c r="T16" s="60">
        <f>INGRESOS!T33</f>
        <v>598.73</v>
      </c>
      <c r="U16" s="60">
        <f>INGRESOS!U33</f>
        <v>598.73</v>
      </c>
      <c r="V16" s="60">
        <f>INGRESOS!V33</f>
        <v>598.73</v>
      </c>
      <c r="W16" s="60">
        <f>INGRESOS!W33</f>
        <v>598.73</v>
      </c>
      <c r="X16" s="60">
        <f>INGRESOS!X33</f>
        <v>129325.68000000001</v>
      </c>
      <c r="Y16" s="60">
        <f>INGRESOS!Y33</f>
        <v>129325.68000000001</v>
      </c>
      <c r="Z16" s="60">
        <f>INGRESOS!Z33</f>
        <v>129325.68000000001</v>
      </c>
      <c r="AA16" s="60">
        <f>INGRESOS!AA33</f>
        <v>129325.68000000001</v>
      </c>
      <c r="AB16" s="60">
        <f>INGRESOS!AB33</f>
        <v>129325.68000000001</v>
      </c>
      <c r="AC16" s="60">
        <f>INGRESOS!AC33</f>
        <v>129325.68000000001</v>
      </c>
      <c r="AD16" s="60">
        <f>INGRESOS!AD33</f>
        <v>129325.68000000001</v>
      </c>
      <c r="AE16" s="60">
        <f>INGRESOS!AE33</f>
        <v>129325.68000000001</v>
      </c>
      <c r="AF16" s="60">
        <f>INGRESOS!AF33</f>
        <v>129325.68000000001</v>
      </c>
      <c r="AG16" s="60">
        <f>INGRESOS!AG33</f>
        <v>129325.68000000001</v>
      </c>
      <c r="AH16" s="60">
        <f>INGRESOS!AH33</f>
        <v>129325.68000000001</v>
      </c>
      <c r="AI16" s="60">
        <f>INGRESOS!AI33</f>
        <v>129325.68000000001</v>
      </c>
      <c r="AJ16" s="60">
        <f>INGRESOS!AJ33</f>
        <v>129325.68000000001</v>
      </c>
      <c r="AK16" s="60">
        <f>INGRESOS!AK33</f>
        <v>129325.68000000001</v>
      </c>
      <c r="AL16" s="60">
        <f>INGRESOS!AL33</f>
        <v>129325.68000000001</v>
      </c>
      <c r="AM16" s="60">
        <f>INGRESOS!AM33</f>
        <v>129325.68000000001</v>
      </c>
      <c r="AN16" s="60">
        <f>INGRESOS!AN33</f>
        <v>129325.68000000001</v>
      </c>
      <c r="AO16" s="60">
        <f>INGRESOS!AO33</f>
        <v>129325.68000000001</v>
      </c>
      <c r="AP16" s="60">
        <f>INGRESOS!AP33</f>
        <v>129325.68000000001</v>
      </c>
      <c r="AQ16" s="60">
        <f>INGRESOS!AQ33</f>
        <v>129325.68000000001</v>
      </c>
      <c r="AR16" s="60">
        <f>INGRESOS!AR33</f>
        <v>129325.68000000001</v>
      </c>
      <c r="AS16" s="60">
        <f>INGRESOS!AS33</f>
        <v>129325.68000000001</v>
      </c>
      <c r="AT16" s="60">
        <f>INGRESOS!AT33</f>
        <v>129325.68000000001</v>
      </c>
      <c r="AU16" s="60">
        <f>INGRESOS!AU33</f>
        <v>129325.68000000001</v>
      </c>
    </row>
    <row r="17" spans="1:47" s="9" customFormat="1" ht="14.25" customHeight="1" x14ac:dyDescent="0.3">
      <c r="A17" s="20"/>
      <c r="B17" s="54" t="s">
        <v>206</v>
      </c>
      <c r="C17" s="50"/>
      <c r="D17" s="50" t="s">
        <v>10</v>
      </c>
      <c r="E17" s="50"/>
      <c r="F17" s="60">
        <f>-(E18+F16-F18)</f>
        <v>-19758.09</v>
      </c>
      <c r="G17" s="60">
        <f>-(F18+G16-G18)</f>
        <v>-19159.36</v>
      </c>
      <c r="H17" s="60">
        <f>-(G18+H16-H18)</f>
        <v>-19159.36</v>
      </c>
      <c r="I17" s="60">
        <f t="shared" ref="I17" si="24">-(H18+I16-I18)</f>
        <v>-19159.36</v>
      </c>
      <c r="J17" s="60">
        <f t="shared" ref="J17" si="25">-(I18+J16-J18)</f>
        <v>-19159.36</v>
      </c>
      <c r="K17" s="60">
        <f t="shared" ref="K17" si="26">-(J18+K16-K18)</f>
        <v>-598.73</v>
      </c>
      <c r="L17" s="60">
        <f t="shared" ref="L17" si="27">-(K18+L16-L18)</f>
        <v>-598.73</v>
      </c>
      <c r="M17" s="60">
        <f t="shared" ref="M17" si="28">-(L18+M16-M18)</f>
        <v>-598.73</v>
      </c>
      <c r="N17" s="60">
        <f t="shared" ref="N17" si="29">-(M18+N16-N18)</f>
        <v>-598.73</v>
      </c>
      <c r="O17" s="60">
        <f t="shared" ref="O17" si="30">-(N18+O16-O18)</f>
        <v>-598.73</v>
      </c>
      <c r="P17" s="60">
        <f t="shared" ref="P17" si="31">-(O18+P16-P18)</f>
        <v>-598.73</v>
      </c>
      <c r="Q17" s="60">
        <f t="shared" ref="Q17" si="32">-(P18+Q16-Q18)</f>
        <v>-598.73</v>
      </c>
      <c r="R17" s="60">
        <f t="shared" ref="R17" si="33">-(Q18+R16-R18)</f>
        <v>-598.73</v>
      </c>
      <c r="S17" s="60">
        <f t="shared" ref="S17" si="34">-(R18+S16-S18)</f>
        <v>-598.73</v>
      </c>
      <c r="T17" s="60">
        <f t="shared" ref="T17" si="35">-(S18+T16-T18)</f>
        <v>-598.73</v>
      </c>
      <c r="U17" s="60">
        <f t="shared" ref="U17" si="36">-(T18+U16-U18)</f>
        <v>-598.73</v>
      </c>
      <c r="V17" s="60">
        <f t="shared" ref="V17" si="37">-(U18+V16-V18)</f>
        <v>-598.73</v>
      </c>
      <c r="W17" s="60">
        <f t="shared" ref="W17" si="38">-(V18+W16-W18)</f>
        <v>-598.73</v>
      </c>
      <c r="X17" s="60">
        <f t="shared" ref="X17" si="39">-(W18+X16-X18)</f>
        <v>-129325.68000000001</v>
      </c>
      <c r="Y17" s="60">
        <f t="shared" ref="Y17" si="40">-(X18+Y16-Y18)</f>
        <v>-129325.68000000001</v>
      </c>
      <c r="Z17" s="60">
        <f t="shared" ref="Z17" si="41">-(Y18+Z16-Z18)</f>
        <v>-129325.68000000001</v>
      </c>
      <c r="AA17" s="60">
        <f t="shared" ref="AA17" si="42">-(Z18+AA16-AA18)</f>
        <v>-129325.68000000001</v>
      </c>
      <c r="AB17" s="60">
        <f t="shared" ref="AB17" si="43">-(AA18+AB16-AB18)</f>
        <v>-129325.68000000001</v>
      </c>
      <c r="AC17" s="60">
        <f t="shared" ref="AC17" si="44">-(AB18+AC16-AC18)</f>
        <v>-129325.68000000001</v>
      </c>
      <c r="AD17" s="60">
        <f t="shared" ref="AD17" si="45">-(AC18+AD16-AD18)</f>
        <v>-129325.68000000001</v>
      </c>
      <c r="AE17" s="60">
        <f t="shared" ref="AE17" si="46">-(AD18+AE16-AE18)</f>
        <v>-129325.68000000001</v>
      </c>
      <c r="AF17" s="60">
        <f t="shared" ref="AF17" si="47">-(AE18+AF16-AF18)</f>
        <v>-129325.68000000001</v>
      </c>
      <c r="AG17" s="60">
        <f t="shared" ref="AG17" si="48">-(AF18+AG16-AG18)</f>
        <v>-129325.68000000001</v>
      </c>
      <c r="AH17" s="60">
        <f t="shared" ref="AH17" si="49">-(AG18+AH16-AH18)</f>
        <v>-129325.68000000001</v>
      </c>
      <c r="AI17" s="60">
        <f t="shared" ref="AI17" si="50">-(AH18+AI16-AI18)</f>
        <v>-129325.68000000001</v>
      </c>
      <c r="AJ17" s="60">
        <f t="shared" ref="AJ17" si="51">-(AI18+AJ16-AJ18)</f>
        <v>-129325.68000000001</v>
      </c>
      <c r="AK17" s="60">
        <f t="shared" ref="AK17" si="52">-(AJ18+AK16-AK18)</f>
        <v>-129325.68000000001</v>
      </c>
      <c r="AL17" s="60">
        <f t="shared" ref="AL17" si="53">-(AK18+AL16-AL18)</f>
        <v>-129325.68000000001</v>
      </c>
      <c r="AM17" s="60">
        <f t="shared" ref="AM17" si="54">-(AL18+AM16-AM18)</f>
        <v>-129325.68000000001</v>
      </c>
      <c r="AN17" s="60">
        <f t="shared" ref="AN17" si="55">-(AM18+AN16-AN18)</f>
        <v>-129325.68000000001</v>
      </c>
      <c r="AO17" s="60">
        <f t="shared" ref="AO17" si="56">-(AN18+AO16-AO18)</f>
        <v>-129325.68000000001</v>
      </c>
      <c r="AP17" s="60">
        <f t="shared" ref="AP17" si="57">-(AO18+AP16-AP18)</f>
        <v>-129325.68000000001</v>
      </c>
      <c r="AQ17" s="60">
        <f t="shared" ref="AQ17" si="58">-(AP18+AQ16-AQ18)</f>
        <v>-129325.68000000001</v>
      </c>
      <c r="AR17" s="60">
        <f t="shared" ref="AR17" si="59">-(AQ18+AR16-AR18)</f>
        <v>-129325.68000000001</v>
      </c>
      <c r="AS17" s="60">
        <f t="shared" ref="AS17" si="60">-(AR18+AS16-AS18)</f>
        <v>-129325.68000000001</v>
      </c>
      <c r="AT17" s="60">
        <f t="shared" ref="AT17" si="61">-(AS18+AT16-AT18)</f>
        <v>-129325.68000000001</v>
      </c>
      <c r="AU17" s="60">
        <f t="shared" ref="AU17" si="62">-(AT18+AU16-AU18)</f>
        <v>-129325.68000000001</v>
      </c>
    </row>
    <row r="18" spans="1:47" s="9" customFormat="1" ht="14.25" customHeight="1" x14ac:dyDescent="0.3">
      <c r="A18" s="20"/>
      <c r="B18" s="59" t="s">
        <v>205</v>
      </c>
      <c r="C18" s="50"/>
      <c r="D18" s="52" t="s">
        <v>10</v>
      </c>
      <c r="E18" s="52"/>
      <c r="F18" s="143">
        <f t="shared" ref="F18:W18" si="63">IF(F15&lt;=30,F15/30*F16,0)+IF(AND(30&lt;F15,F15&lt;=60),F16+(F15-30)/30*E16,0)+IF(AND(60&lt;F15,F15&lt;=90),F16+E16+(F15-60)/30*D16,0)+IF(AND(90&lt;F15,F15&lt;=120),F16+E16+D16+(F15-90)/30*C16,0)</f>
        <v>0</v>
      </c>
      <c r="G18" s="143">
        <f t="shared" si="63"/>
        <v>0</v>
      </c>
      <c r="H18" s="143">
        <f t="shared" si="63"/>
        <v>0</v>
      </c>
      <c r="I18" s="143">
        <f t="shared" si="63"/>
        <v>0</v>
      </c>
      <c r="J18" s="143">
        <f t="shared" si="63"/>
        <v>0</v>
      </c>
      <c r="K18" s="143">
        <f t="shared" si="63"/>
        <v>0</v>
      </c>
      <c r="L18" s="143">
        <f t="shared" si="63"/>
        <v>0</v>
      </c>
      <c r="M18" s="143">
        <f t="shared" si="63"/>
        <v>0</v>
      </c>
      <c r="N18" s="143">
        <f t="shared" si="63"/>
        <v>0</v>
      </c>
      <c r="O18" s="143">
        <f t="shared" si="63"/>
        <v>0</v>
      </c>
      <c r="P18" s="143">
        <f t="shared" si="63"/>
        <v>0</v>
      </c>
      <c r="Q18" s="143">
        <f t="shared" si="63"/>
        <v>0</v>
      </c>
      <c r="R18" s="143">
        <f t="shared" si="63"/>
        <v>0</v>
      </c>
      <c r="S18" s="143">
        <f t="shared" si="63"/>
        <v>0</v>
      </c>
      <c r="T18" s="143">
        <f t="shared" si="63"/>
        <v>0</v>
      </c>
      <c r="U18" s="143">
        <f t="shared" si="63"/>
        <v>0</v>
      </c>
      <c r="V18" s="143">
        <f t="shared" si="63"/>
        <v>0</v>
      </c>
      <c r="W18" s="143">
        <f t="shared" si="63"/>
        <v>0</v>
      </c>
      <c r="X18" s="61">
        <f>X16*(X15/365)</f>
        <v>0</v>
      </c>
      <c r="Y18" s="61">
        <f t="shared" ref="Y18:AU18" si="64">Y16*(Y15/365)</f>
        <v>0</v>
      </c>
      <c r="Z18" s="61">
        <f t="shared" si="64"/>
        <v>0</v>
      </c>
      <c r="AA18" s="61">
        <f t="shared" si="64"/>
        <v>0</v>
      </c>
      <c r="AB18" s="61">
        <f t="shared" si="64"/>
        <v>0</v>
      </c>
      <c r="AC18" s="61">
        <f t="shared" si="64"/>
        <v>0</v>
      </c>
      <c r="AD18" s="61">
        <f t="shared" si="64"/>
        <v>0</v>
      </c>
      <c r="AE18" s="61">
        <f t="shared" si="64"/>
        <v>0</v>
      </c>
      <c r="AF18" s="61">
        <f t="shared" si="64"/>
        <v>0</v>
      </c>
      <c r="AG18" s="61">
        <f t="shared" si="64"/>
        <v>0</v>
      </c>
      <c r="AH18" s="61">
        <f t="shared" si="64"/>
        <v>0</v>
      </c>
      <c r="AI18" s="61">
        <f t="shared" si="64"/>
        <v>0</v>
      </c>
      <c r="AJ18" s="61">
        <f t="shared" si="64"/>
        <v>0</v>
      </c>
      <c r="AK18" s="61">
        <f t="shared" si="64"/>
        <v>0</v>
      </c>
      <c r="AL18" s="61">
        <f t="shared" si="64"/>
        <v>0</v>
      </c>
      <c r="AM18" s="61">
        <f t="shared" si="64"/>
        <v>0</v>
      </c>
      <c r="AN18" s="61">
        <f t="shared" si="64"/>
        <v>0</v>
      </c>
      <c r="AO18" s="61">
        <f t="shared" si="64"/>
        <v>0</v>
      </c>
      <c r="AP18" s="61">
        <f t="shared" si="64"/>
        <v>0</v>
      </c>
      <c r="AQ18" s="61">
        <f t="shared" si="64"/>
        <v>0</v>
      </c>
      <c r="AR18" s="61">
        <f t="shared" si="64"/>
        <v>0</v>
      </c>
      <c r="AS18" s="61">
        <f t="shared" si="64"/>
        <v>0</v>
      </c>
      <c r="AT18" s="61">
        <f t="shared" si="64"/>
        <v>0</v>
      </c>
      <c r="AU18" s="61">
        <f t="shared" si="64"/>
        <v>0</v>
      </c>
    </row>
    <row r="19" spans="1:47" s="9" customFormat="1" ht="14.25" customHeight="1" x14ac:dyDescent="0.3">
      <c r="A19" s="20"/>
      <c r="B19" s="6"/>
      <c r="C19" s="7"/>
      <c r="D19" s="7"/>
      <c r="E19" s="7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</row>
    <row r="20" spans="1:47" s="9" customFormat="1" ht="14.25" customHeight="1" x14ac:dyDescent="0.3">
      <c r="A20" s="45" t="s">
        <v>437</v>
      </c>
      <c r="B20" s="46"/>
      <c r="C20" s="8"/>
      <c r="D20" s="7" t="s">
        <v>8</v>
      </c>
      <c r="E20" s="7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</row>
    <row r="21" spans="1:47" s="9" customFormat="1" ht="14.25" customHeight="1" x14ac:dyDescent="0.3">
      <c r="A21" s="20"/>
      <c r="B21" s="6" t="s">
        <v>61</v>
      </c>
      <c r="C21" s="7"/>
      <c r="D21" s="7" t="s">
        <v>258</v>
      </c>
      <c r="E21" s="7"/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</row>
    <row r="22" spans="1:47" s="9" customFormat="1" ht="14.25" customHeight="1" x14ac:dyDescent="0.3">
      <c r="A22" s="20"/>
      <c r="B22" s="54" t="s">
        <v>37</v>
      </c>
      <c r="C22" s="50"/>
      <c r="D22" s="50" t="s">
        <v>10</v>
      </c>
      <c r="E22" s="50"/>
      <c r="F22" s="60">
        <f>INGRESOS!F40</f>
        <v>3073.96</v>
      </c>
      <c r="G22" s="60">
        <f>INGRESOS!G40</f>
        <v>3073.96</v>
      </c>
      <c r="H22" s="60">
        <f>INGRESOS!H40</f>
        <v>3073.96</v>
      </c>
      <c r="I22" s="60">
        <f>INGRESOS!I40</f>
        <v>3073.96</v>
      </c>
      <c r="J22" s="60">
        <f>INGRESOS!J40</f>
        <v>3073.96</v>
      </c>
      <c r="K22" s="60">
        <f>INGRESOS!K40</f>
        <v>768.49</v>
      </c>
      <c r="L22" s="60">
        <f>INGRESOS!L40</f>
        <v>768.49</v>
      </c>
      <c r="M22" s="60">
        <f>INGRESOS!M40</f>
        <v>768.49</v>
      </c>
      <c r="N22" s="60">
        <f>INGRESOS!N40</f>
        <v>768.49</v>
      </c>
      <c r="O22" s="60">
        <f>INGRESOS!O40</f>
        <v>768.49</v>
      </c>
      <c r="P22" s="60">
        <f>INGRESOS!P40</f>
        <v>768.49</v>
      </c>
      <c r="Q22" s="60">
        <f>INGRESOS!Q40</f>
        <v>768.49</v>
      </c>
      <c r="R22" s="60">
        <f>INGRESOS!R40</f>
        <v>768.49</v>
      </c>
      <c r="S22" s="60">
        <f>INGRESOS!S40</f>
        <v>768.49</v>
      </c>
      <c r="T22" s="60">
        <f>INGRESOS!T40</f>
        <v>768.49</v>
      </c>
      <c r="U22" s="60">
        <f>INGRESOS!U40</f>
        <v>768.49</v>
      </c>
      <c r="V22" s="60">
        <f>INGRESOS!V40</f>
        <v>768.49</v>
      </c>
      <c r="W22" s="60">
        <f>INGRESOS!W40</f>
        <v>768.49</v>
      </c>
      <c r="X22" s="60">
        <f>INGRESOS!X40</f>
        <v>27665.640000000003</v>
      </c>
      <c r="Y22" s="60">
        <f>INGRESOS!Y40</f>
        <v>27665.640000000003</v>
      </c>
      <c r="Z22" s="60">
        <f>INGRESOS!Z40</f>
        <v>27665.640000000003</v>
      </c>
      <c r="AA22" s="60">
        <f>INGRESOS!AA40</f>
        <v>27665.640000000003</v>
      </c>
      <c r="AB22" s="60">
        <f>INGRESOS!AB40</f>
        <v>27665.640000000003</v>
      </c>
      <c r="AC22" s="60">
        <f>INGRESOS!AC40</f>
        <v>27665.640000000003</v>
      </c>
      <c r="AD22" s="60">
        <f>INGRESOS!AD40</f>
        <v>27665.640000000003</v>
      </c>
      <c r="AE22" s="60">
        <f>INGRESOS!AE40</f>
        <v>27665.640000000003</v>
      </c>
      <c r="AF22" s="60">
        <f>INGRESOS!AF40</f>
        <v>27665.640000000003</v>
      </c>
      <c r="AG22" s="60">
        <f>INGRESOS!AG40</f>
        <v>27665.640000000003</v>
      </c>
      <c r="AH22" s="60">
        <f>INGRESOS!AH40</f>
        <v>27665.640000000003</v>
      </c>
      <c r="AI22" s="60">
        <f>INGRESOS!AI40</f>
        <v>27665.640000000003</v>
      </c>
      <c r="AJ22" s="60">
        <f>INGRESOS!AJ40</f>
        <v>27665.640000000003</v>
      </c>
      <c r="AK22" s="60">
        <f>INGRESOS!AK40</f>
        <v>27665.640000000003</v>
      </c>
      <c r="AL22" s="60">
        <f>INGRESOS!AL40</f>
        <v>27665.640000000003</v>
      </c>
      <c r="AM22" s="60">
        <f>INGRESOS!AM40</f>
        <v>27665.640000000003</v>
      </c>
      <c r="AN22" s="60">
        <f>INGRESOS!AN40</f>
        <v>27665.640000000003</v>
      </c>
      <c r="AO22" s="60">
        <f>INGRESOS!AO40</f>
        <v>27665.640000000003</v>
      </c>
      <c r="AP22" s="60">
        <f>INGRESOS!AP40</f>
        <v>27665.640000000003</v>
      </c>
      <c r="AQ22" s="60">
        <f>INGRESOS!AQ40</f>
        <v>27665.640000000003</v>
      </c>
      <c r="AR22" s="60">
        <f>INGRESOS!AR40</f>
        <v>27665.640000000003</v>
      </c>
      <c r="AS22" s="60">
        <f>INGRESOS!AS40</f>
        <v>27665.640000000003</v>
      </c>
      <c r="AT22" s="60">
        <f>INGRESOS!AT40</f>
        <v>27665.640000000003</v>
      </c>
      <c r="AU22" s="60">
        <f>INGRESOS!AU40</f>
        <v>27665.640000000003</v>
      </c>
    </row>
    <row r="23" spans="1:47" s="9" customFormat="1" ht="14.25" customHeight="1" x14ac:dyDescent="0.3">
      <c r="A23" s="20"/>
      <c r="B23" s="54" t="s">
        <v>206</v>
      </c>
      <c r="C23" s="50"/>
      <c r="D23" s="50" t="s">
        <v>10</v>
      </c>
      <c r="E23" s="50"/>
      <c r="F23" s="60">
        <f>-(E24+F22-F24)</f>
        <v>-3073.96</v>
      </c>
      <c r="G23" s="60">
        <f>-(F24+G22-G24)</f>
        <v>-3073.96</v>
      </c>
      <c r="H23" s="60">
        <f>-(G24+H22-H24)</f>
        <v>-3073.96</v>
      </c>
      <c r="I23" s="60">
        <f t="shared" ref="I23" si="65">-(H24+I22-I24)</f>
        <v>-3073.96</v>
      </c>
      <c r="J23" s="60">
        <f t="shared" ref="J23" si="66">-(I24+J22-J24)</f>
        <v>-3073.96</v>
      </c>
      <c r="K23" s="60">
        <f t="shared" ref="K23" si="67">-(J24+K22-K24)</f>
        <v>-768.49</v>
      </c>
      <c r="L23" s="60">
        <f t="shared" ref="L23" si="68">-(K24+L22-L24)</f>
        <v>-768.49</v>
      </c>
      <c r="M23" s="60">
        <f t="shared" ref="M23" si="69">-(L24+M22-M24)</f>
        <v>-768.49</v>
      </c>
      <c r="N23" s="60">
        <f t="shared" ref="N23" si="70">-(M24+N22-N24)</f>
        <v>-768.49</v>
      </c>
      <c r="O23" s="60">
        <f t="shared" ref="O23" si="71">-(N24+O22-O24)</f>
        <v>-768.49</v>
      </c>
      <c r="P23" s="60">
        <f t="shared" ref="P23" si="72">-(O24+P22-P24)</f>
        <v>-768.49</v>
      </c>
      <c r="Q23" s="60">
        <f t="shared" ref="Q23" si="73">-(P24+Q22-Q24)</f>
        <v>-768.49</v>
      </c>
      <c r="R23" s="60">
        <f t="shared" ref="R23" si="74">-(Q24+R22-R24)</f>
        <v>-768.49</v>
      </c>
      <c r="S23" s="60">
        <f t="shared" ref="S23" si="75">-(R24+S22-S24)</f>
        <v>-768.49</v>
      </c>
      <c r="T23" s="60">
        <f t="shared" ref="T23" si="76">-(S24+T22-T24)</f>
        <v>-768.49</v>
      </c>
      <c r="U23" s="60">
        <f t="shared" ref="U23" si="77">-(T24+U22-U24)</f>
        <v>-768.49</v>
      </c>
      <c r="V23" s="60">
        <f t="shared" ref="V23" si="78">-(U24+V22-V24)</f>
        <v>-768.49</v>
      </c>
      <c r="W23" s="60">
        <f t="shared" ref="W23" si="79">-(V24+W22-W24)</f>
        <v>-768.49</v>
      </c>
      <c r="X23" s="60">
        <f t="shared" ref="X23" si="80">-(W24+X22-X24)</f>
        <v>-27665.640000000003</v>
      </c>
      <c r="Y23" s="60">
        <f t="shared" ref="Y23" si="81">-(X24+Y22-Y24)</f>
        <v>-27665.640000000003</v>
      </c>
      <c r="Z23" s="60">
        <f t="shared" ref="Z23" si="82">-(Y24+Z22-Z24)</f>
        <v>-27665.640000000003</v>
      </c>
      <c r="AA23" s="60">
        <f t="shared" ref="AA23" si="83">-(Z24+AA22-AA24)</f>
        <v>-27665.640000000003</v>
      </c>
      <c r="AB23" s="60">
        <f t="shared" ref="AB23" si="84">-(AA24+AB22-AB24)</f>
        <v>-27665.640000000003</v>
      </c>
      <c r="AC23" s="60">
        <f t="shared" ref="AC23" si="85">-(AB24+AC22-AC24)</f>
        <v>-27665.640000000003</v>
      </c>
      <c r="AD23" s="60">
        <f t="shared" ref="AD23" si="86">-(AC24+AD22-AD24)</f>
        <v>-27665.640000000003</v>
      </c>
      <c r="AE23" s="60">
        <f t="shared" ref="AE23" si="87">-(AD24+AE22-AE24)</f>
        <v>-27665.640000000003</v>
      </c>
      <c r="AF23" s="60">
        <f t="shared" ref="AF23" si="88">-(AE24+AF22-AF24)</f>
        <v>-27665.640000000003</v>
      </c>
      <c r="AG23" s="60">
        <f t="shared" ref="AG23" si="89">-(AF24+AG22-AG24)</f>
        <v>-27665.640000000003</v>
      </c>
      <c r="AH23" s="60">
        <f t="shared" ref="AH23" si="90">-(AG24+AH22-AH24)</f>
        <v>-27665.640000000003</v>
      </c>
      <c r="AI23" s="60">
        <f t="shared" ref="AI23" si="91">-(AH24+AI22-AI24)</f>
        <v>-27665.640000000003</v>
      </c>
      <c r="AJ23" s="60">
        <f t="shared" ref="AJ23" si="92">-(AI24+AJ22-AJ24)</f>
        <v>-27665.640000000003</v>
      </c>
      <c r="AK23" s="60">
        <f t="shared" ref="AK23" si="93">-(AJ24+AK22-AK24)</f>
        <v>-27665.640000000003</v>
      </c>
      <c r="AL23" s="60">
        <f t="shared" ref="AL23" si="94">-(AK24+AL22-AL24)</f>
        <v>-27665.640000000003</v>
      </c>
      <c r="AM23" s="60">
        <f t="shared" ref="AM23" si="95">-(AL24+AM22-AM24)</f>
        <v>-27665.640000000003</v>
      </c>
      <c r="AN23" s="60">
        <f t="shared" ref="AN23" si="96">-(AM24+AN22-AN24)</f>
        <v>-27665.640000000003</v>
      </c>
      <c r="AO23" s="60">
        <f t="shared" ref="AO23" si="97">-(AN24+AO22-AO24)</f>
        <v>-27665.640000000003</v>
      </c>
      <c r="AP23" s="60">
        <f t="shared" ref="AP23" si="98">-(AO24+AP22-AP24)</f>
        <v>-27665.640000000003</v>
      </c>
      <c r="AQ23" s="60">
        <f t="shared" ref="AQ23" si="99">-(AP24+AQ22-AQ24)</f>
        <v>-27665.640000000003</v>
      </c>
      <c r="AR23" s="60">
        <f t="shared" ref="AR23" si="100">-(AQ24+AR22-AR24)</f>
        <v>-27665.640000000003</v>
      </c>
      <c r="AS23" s="60">
        <f t="shared" ref="AS23" si="101">-(AR24+AS22-AS24)</f>
        <v>-27665.640000000003</v>
      </c>
      <c r="AT23" s="60">
        <f t="shared" ref="AT23" si="102">-(AS24+AT22-AT24)</f>
        <v>-27665.640000000003</v>
      </c>
      <c r="AU23" s="60">
        <f t="shared" ref="AU23" si="103">-(AT24+AU22-AU24)</f>
        <v>-27665.640000000003</v>
      </c>
    </row>
    <row r="24" spans="1:47" s="9" customFormat="1" ht="14.25" customHeight="1" x14ac:dyDescent="0.3">
      <c r="A24" s="20"/>
      <c r="B24" s="59" t="s">
        <v>205</v>
      </c>
      <c r="C24" s="50"/>
      <c r="D24" s="52" t="s">
        <v>10</v>
      </c>
      <c r="E24" s="52"/>
      <c r="F24" s="143">
        <f t="shared" ref="F24:W24" si="104">IF(F21&lt;=30,F21/30*F22,0)+IF(AND(30&lt;F21,F21&lt;=60),F22+(F21-30)/30*E22,0)+IF(AND(60&lt;F21,F21&lt;=90),F22+E22+(F21-60)/30*D22,0)+IF(AND(90&lt;F21,F21&lt;=120),F22+E22+D22+(F21-90)/30*C22,0)</f>
        <v>0</v>
      </c>
      <c r="G24" s="143">
        <f t="shared" si="104"/>
        <v>0</v>
      </c>
      <c r="H24" s="143">
        <f t="shared" si="104"/>
        <v>0</v>
      </c>
      <c r="I24" s="143">
        <f t="shared" si="104"/>
        <v>0</v>
      </c>
      <c r="J24" s="143">
        <f t="shared" si="104"/>
        <v>0</v>
      </c>
      <c r="K24" s="143">
        <f t="shared" si="104"/>
        <v>0</v>
      </c>
      <c r="L24" s="143">
        <f t="shared" si="104"/>
        <v>0</v>
      </c>
      <c r="M24" s="143">
        <f t="shared" si="104"/>
        <v>0</v>
      </c>
      <c r="N24" s="143">
        <f t="shared" si="104"/>
        <v>0</v>
      </c>
      <c r="O24" s="143">
        <f t="shared" si="104"/>
        <v>0</v>
      </c>
      <c r="P24" s="143">
        <f t="shared" si="104"/>
        <v>0</v>
      </c>
      <c r="Q24" s="143">
        <f t="shared" si="104"/>
        <v>0</v>
      </c>
      <c r="R24" s="143">
        <f t="shared" si="104"/>
        <v>0</v>
      </c>
      <c r="S24" s="143">
        <f t="shared" si="104"/>
        <v>0</v>
      </c>
      <c r="T24" s="143">
        <f t="shared" si="104"/>
        <v>0</v>
      </c>
      <c r="U24" s="143">
        <f t="shared" si="104"/>
        <v>0</v>
      </c>
      <c r="V24" s="143">
        <f t="shared" si="104"/>
        <v>0</v>
      </c>
      <c r="W24" s="143">
        <f t="shared" si="104"/>
        <v>0</v>
      </c>
      <c r="X24" s="61">
        <f>X22*(X21/365)</f>
        <v>0</v>
      </c>
      <c r="Y24" s="61">
        <f t="shared" ref="Y24:AU24" si="105">Y22*(Y21/365)</f>
        <v>0</v>
      </c>
      <c r="Z24" s="61">
        <f t="shared" si="105"/>
        <v>0</v>
      </c>
      <c r="AA24" s="61">
        <f t="shared" si="105"/>
        <v>0</v>
      </c>
      <c r="AB24" s="61">
        <f t="shared" si="105"/>
        <v>0</v>
      </c>
      <c r="AC24" s="61">
        <f t="shared" si="105"/>
        <v>0</v>
      </c>
      <c r="AD24" s="61">
        <f t="shared" si="105"/>
        <v>0</v>
      </c>
      <c r="AE24" s="61">
        <f t="shared" si="105"/>
        <v>0</v>
      </c>
      <c r="AF24" s="61">
        <f t="shared" si="105"/>
        <v>0</v>
      </c>
      <c r="AG24" s="61">
        <f t="shared" si="105"/>
        <v>0</v>
      </c>
      <c r="AH24" s="61">
        <f t="shared" si="105"/>
        <v>0</v>
      </c>
      <c r="AI24" s="61">
        <f t="shared" si="105"/>
        <v>0</v>
      </c>
      <c r="AJ24" s="61">
        <f t="shared" si="105"/>
        <v>0</v>
      </c>
      <c r="AK24" s="61">
        <f t="shared" si="105"/>
        <v>0</v>
      </c>
      <c r="AL24" s="61">
        <f t="shared" si="105"/>
        <v>0</v>
      </c>
      <c r="AM24" s="61">
        <f t="shared" si="105"/>
        <v>0</v>
      </c>
      <c r="AN24" s="61">
        <f t="shared" si="105"/>
        <v>0</v>
      </c>
      <c r="AO24" s="61">
        <f t="shared" si="105"/>
        <v>0</v>
      </c>
      <c r="AP24" s="61">
        <f t="shared" si="105"/>
        <v>0</v>
      </c>
      <c r="AQ24" s="61">
        <f t="shared" si="105"/>
        <v>0</v>
      </c>
      <c r="AR24" s="61">
        <f t="shared" si="105"/>
        <v>0</v>
      </c>
      <c r="AS24" s="61">
        <f t="shared" si="105"/>
        <v>0</v>
      </c>
      <c r="AT24" s="61">
        <f t="shared" si="105"/>
        <v>0</v>
      </c>
      <c r="AU24" s="61">
        <f t="shared" si="105"/>
        <v>0</v>
      </c>
    </row>
    <row r="25" spans="1:47" s="9" customFormat="1" ht="14.25" customHeight="1" x14ac:dyDescent="0.3">
      <c r="A25" s="20"/>
      <c r="B25" s="6"/>
      <c r="C25" s="7"/>
      <c r="D25" s="7"/>
      <c r="E25" s="7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</row>
    <row r="26" spans="1:47" s="9" customFormat="1" ht="14.25" customHeight="1" x14ac:dyDescent="0.3">
      <c r="A26" s="45" t="s">
        <v>438</v>
      </c>
      <c r="B26" s="46"/>
      <c r="C26" s="8"/>
      <c r="D26" s="7" t="s">
        <v>8</v>
      </c>
      <c r="E26" s="7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</row>
    <row r="27" spans="1:47" s="9" customFormat="1" ht="14.25" customHeight="1" x14ac:dyDescent="0.3">
      <c r="A27" s="20"/>
      <c r="B27" s="6" t="s">
        <v>61</v>
      </c>
      <c r="C27" s="7"/>
      <c r="D27" s="7" t="s">
        <v>258</v>
      </c>
      <c r="E27" s="7"/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</row>
    <row r="28" spans="1:47" s="9" customFormat="1" ht="14.25" customHeight="1" x14ac:dyDescent="0.3">
      <c r="A28" s="20"/>
      <c r="B28" s="54" t="s">
        <v>37</v>
      </c>
      <c r="C28" s="50"/>
      <c r="D28" s="50" t="s">
        <v>10</v>
      </c>
      <c r="E28" s="50"/>
      <c r="F28" s="60">
        <f>INGRESOS!F47</f>
        <v>2067.3000000000002</v>
      </c>
      <c r="G28" s="60">
        <f>INGRESOS!G47</f>
        <v>0</v>
      </c>
      <c r="H28" s="60">
        <f>INGRESOS!H47</f>
        <v>2067.3000000000002</v>
      </c>
      <c r="I28" s="60">
        <f>INGRESOS!I47</f>
        <v>0</v>
      </c>
      <c r="J28" s="60">
        <f>INGRESOS!J47</f>
        <v>2067.3000000000002</v>
      </c>
      <c r="K28" s="60">
        <f>INGRESOS!K47</f>
        <v>0</v>
      </c>
      <c r="L28" s="60">
        <f>INGRESOS!L47</f>
        <v>2067.3000000000002</v>
      </c>
      <c r="M28" s="60">
        <f>INGRESOS!M47</f>
        <v>0</v>
      </c>
      <c r="N28" s="60">
        <f>INGRESOS!N47</f>
        <v>2067.3000000000002</v>
      </c>
      <c r="O28" s="60">
        <f>INGRESOS!O47</f>
        <v>0</v>
      </c>
      <c r="P28" s="60">
        <f>INGRESOS!P47</f>
        <v>2067.3000000000002</v>
      </c>
      <c r="Q28" s="60">
        <f>INGRESOS!Q47</f>
        <v>0</v>
      </c>
      <c r="R28" s="60">
        <f>INGRESOS!R47</f>
        <v>2067.3000000000002</v>
      </c>
      <c r="S28" s="60">
        <f>INGRESOS!S47</f>
        <v>0</v>
      </c>
      <c r="T28" s="60">
        <f>INGRESOS!T47</f>
        <v>2067.3000000000002</v>
      </c>
      <c r="U28" s="60">
        <f>INGRESOS!U47</f>
        <v>0</v>
      </c>
      <c r="V28" s="60">
        <f>INGRESOS!V47</f>
        <v>2067.3000000000002</v>
      </c>
      <c r="W28" s="60">
        <f>INGRESOS!W47</f>
        <v>0</v>
      </c>
      <c r="X28" s="60">
        <f>INGRESOS!X47</f>
        <v>74422.8</v>
      </c>
      <c r="Y28" s="60">
        <f>INGRESOS!Y47</f>
        <v>74422.8</v>
      </c>
      <c r="Z28" s="60">
        <f>INGRESOS!Z47</f>
        <v>74422.8</v>
      </c>
      <c r="AA28" s="60">
        <f>INGRESOS!AA47</f>
        <v>74422.8</v>
      </c>
      <c r="AB28" s="60">
        <f>INGRESOS!AB47</f>
        <v>74422.8</v>
      </c>
      <c r="AC28" s="60">
        <f>INGRESOS!AC47</f>
        <v>74422.8</v>
      </c>
      <c r="AD28" s="60">
        <f>INGRESOS!AD47</f>
        <v>74422.8</v>
      </c>
      <c r="AE28" s="60">
        <f>INGRESOS!AE47</f>
        <v>74422.8</v>
      </c>
      <c r="AF28" s="60">
        <f>INGRESOS!AF47</f>
        <v>74422.8</v>
      </c>
      <c r="AG28" s="60">
        <f>INGRESOS!AG47</f>
        <v>74422.8</v>
      </c>
      <c r="AH28" s="60">
        <f>INGRESOS!AH47</f>
        <v>74422.8</v>
      </c>
      <c r="AI28" s="60">
        <f>INGRESOS!AI47</f>
        <v>74422.8</v>
      </c>
      <c r="AJ28" s="60">
        <f>INGRESOS!AJ47</f>
        <v>74422.8</v>
      </c>
      <c r="AK28" s="60">
        <f>INGRESOS!AK47</f>
        <v>74422.8</v>
      </c>
      <c r="AL28" s="60">
        <f>INGRESOS!AL47</f>
        <v>74422.8</v>
      </c>
      <c r="AM28" s="60">
        <f>INGRESOS!AM47</f>
        <v>74422.8</v>
      </c>
      <c r="AN28" s="60">
        <f>INGRESOS!AN47</f>
        <v>74422.8</v>
      </c>
      <c r="AO28" s="60">
        <f>INGRESOS!AO47</f>
        <v>74422.8</v>
      </c>
      <c r="AP28" s="60">
        <f>INGRESOS!AP47</f>
        <v>74422.8</v>
      </c>
      <c r="AQ28" s="60">
        <f>INGRESOS!AQ47</f>
        <v>74422.8</v>
      </c>
      <c r="AR28" s="60">
        <f>INGRESOS!AR47</f>
        <v>74422.8</v>
      </c>
      <c r="AS28" s="60">
        <f>INGRESOS!AS47</f>
        <v>74422.8</v>
      </c>
      <c r="AT28" s="60">
        <f>INGRESOS!AT47</f>
        <v>74422.8</v>
      </c>
      <c r="AU28" s="60">
        <f>INGRESOS!AU47</f>
        <v>74422.8</v>
      </c>
    </row>
    <row r="29" spans="1:47" s="9" customFormat="1" ht="14.25" customHeight="1" x14ac:dyDescent="0.3">
      <c r="A29" s="20"/>
      <c r="B29" s="54" t="s">
        <v>206</v>
      </c>
      <c r="C29" s="50"/>
      <c r="D29" s="50" t="s">
        <v>10</v>
      </c>
      <c r="E29" s="50"/>
      <c r="F29" s="60">
        <f>-(E30+F28-F30)</f>
        <v>-2067.3000000000002</v>
      </c>
      <c r="G29" s="60">
        <f>-(F30+G28-G30)</f>
        <v>0</v>
      </c>
      <c r="H29" s="60">
        <f>-(G30+H28-H30)</f>
        <v>-2067.3000000000002</v>
      </c>
      <c r="I29" s="60">
        <f t="shared" ref="I29" si="106">-(H30+I28-I30)</f>
        <v>0</v>
      </c>
      <c r="J29" s="60">
        <f t="shared" ref="J29" si="107">-(I30+J28-J30)</f>
        <v>-2067.3000000000002</v>
      </c>
      <c r="K29" s="60">
        <f t="shared" ref="K29" si="108">-(J30+K28-K30)</f>
        <v>0</v>
      </c>
      <c r="L29" s="60">
        <f t="shared" ref="L29" si="109">-(K30+L28-L30)</f>
        <v>-2067.3000000000002</v>
      </c>
      <c r="M29" s="60">
        <f t="shared" ref="M29" si="110">-(L30+M28-M30)</f>
        <v>0</v>
      </c>
      <c r="N29" s="60">
        <f t="shared" ref="N29" si="111">-(M30+N28-N30)</f>
        <v>-2067.3000000000002</v>
      </c>
      <c r="O29" s="60">
        <f t="shared" ref="O29" si="112">-(N30+O28-O30)</f>
        <v>0</v>
      </c>
      <c r="P29" s="60">
        <f t="shared" ref="P29" si="113">-(O30+P28-P30)</f>
        <v>-2067.3000000000002</v>
      </c>
      <c r="Q29" s="60">
        <f t="shared" ref="Q29" si="114">-(P30+Q28-Q30)</f>
        <v>0</v>
      </c>
      <c r="R29" s="60">
        <f t="shared" ref="R29" si="115">-(Q30+R28-R30)</f>
        <v>-2067.3000000000002</v>
      </c>
      <c r="S29" s="60">
        <f t="shared" ref="S29" si="116">-(R30+S28-S30)</f>
        <v>0</v>
      </c>
      <c r="T29" s="60">
        <f t="shared" ref="T29" si="117">-(S30+T28-T30)</f>
        <v>-2067.3000000000002</v>
      </c>
      <c r="U29" s="60">
        <f t="shared" ref="U29" si="118">-(T30+U28-U30)</f>
        <v>0</v>
      </c>
      <c r="V29" s="60">
        <f t="shared" ref="V29" si="119">-(U30+V28-V30)</f>
        <v>-2067.3000000000002</v>
      </c>
      <c r="W29" s="60">
        <f t="shared" ref="W29" si="120">-(V30+W28-W30)</f>
        <v>0</v>
      </c>
      <c r="X29" s="60">
        <f t="shared" ref="X29" si="121">-(W30+X28-X30)</f>
        <v>-74422.8</v>
      </c>
      <c r="Y29" s="60">
        <f t="shared" ref="Y29" si="122">-(X30+Y28-Y30)</f>
        <v>-74422.8</v>
      </c>
      <c r="Z29" s="60">
        <f t="shared" ref="Z29" si="123">-(Y30+Z28-Z30)</f>
        <v>-74422.8</v>
      </c>
      <c r="AA29" s="60">
        <f t="shared" ref="AA29" si="124">-(Z30+AA28-AA30)</f>
        <v>-74422.8</v>
      </c>
      <c r="AB29" s="60">
        <f t="shared" ref="AB29" si="125">-(AA30+AB28-AB30)</f>
        <v>-74422.8</v>
      </c>
      <c r="AC29" s="60">
        <f t="shared" ref="AC29" si="126">-(AB30+AC28-AC30)</f>
        <v>-74422.8</v>
      </c>
      <c r="AD29" s="60">
        <f t="shared" ref="AD29" si="127">-(AC30+AD28-AD30)</f>
        <v>-74422.8</v>
      </c>
      <c r="AE29" s="60">
        <f t="shared" ref="AE29" si="128">-(AD30+AE28-AE30)</f>
        <v>-74422.8</v>
      </c>
      <c r="AF29" s="60">
        <f t="shared" ref="AF29" si="129">-(AE30+AF28-AF30)</f>
        <v>-74422.8</v>
      </c>
      <c r="AG29" s="60">
        <f t="shared" ref="AG29" si="130">-(AF30+AG28-AG30)</f>
        <v>-74422.8</v>
      </c>
      <c r="AH29" s="60">
        <f t="shared" ref="AH29" si="131">-(AG30+AH28-AH30)</f>
        <v>-74422.8</v>
      </c>
      <c r="AI29" s="60">
        <f t="shared" ref="AI29" si="132">-(AH30+AI28-AI30)</f>
        <v>-74422.8</v>
      </c>
      <c r="AJ29" s="60">
        <f t="shared" ref="AJ29" si="133">-(AI30+AJ28-AJ30)</f>
        <v>-74422.8</v>
      </c>
      <c r="AK29" s="60">
        <f t="shared" ref="AK29" si="134">-(AJ30+AK28-AK30)</f>
        <v>-74422.8</v>
      </c>
      <c r="AL29" s="60">
        <f t="shared" ref="AL29" si="135">-(AK30+AL28-AL30)</f>
        <v>-74422.8</v>
      </c>
      <c r="AM29" s="60">
        <f t="shared" ref="AM29" si="136">-(AL30+AM28-AM30)</f>
        <v>-74422.8</v>
      </c>
      <c r="AN29" s="60">
        <f t="shared" ref="AN29" si="137">-(AM30+AN28-AN30)</f>
        <v>-74422.8</v>
      </c>
      <c r="AO29" s="60">
        <f t="shared" ref="AO29" si="138">-(AN30+AO28-AO30)</f>
        <v>-74422.8</v>
      </c>
      <c r="AP29" s="60">
        <f t="shared" ref="AP29" si="139">-(AO30+AP28-AP30)</f>
        <v>-74422.8</v>
      </c>
      <c r="AQ29" s="60">
        <f t="shared" ref="AQ29" si="140">-(AP30+AQ28-AQ30)</f>
        <v>-74422.8</v>
      </c>
      <c r="AR29" s="60">
        <f t="shared" ref="AR29" si="141">-(AQ30+AR28-AR30)</f>
        <v>-74422.8</v>
      </c>
      <c r="AS29" s="60">
        <f t="shared" ref="AS29" si="142">-(AR30+AS28-AS30)</f>
        <v>-74422.8</v>
      </c>
      <c r="AT29" s="60">
        <f t="shared" ref="AT29" si="143">-(AS30+AT28-AT30)</f>
        <v>-74422.8</v>
      </c>
      <c r="AU29" s="60">
        <f t="shared" ref="AU29" si="144">-(AT30+AU28-AU30)</f>
        <v>-74422.8</v>
      </c>
    </row>
    <row r="30" spans="1:47" s="9" customFormat="1" ht="14.25" customHeight="1" x14ac:dyDescent="0.3">
      <c r="A30" s="20"/>
      <c r="B30" s="59" t="s">
        <v>205</v>
      </c>
      <c r="C30" s="50"/>
      <c r="D30" s="52" t="s">
        <v>10</v>
      </c>
      <c r="E30" s="52"/>
      <c r="F30" s="143">
        <f t="shared" ref="F30:W30" si="145">IF(F27&lt;=30,F27/30*F28,0)+IF(AND(30&lt;F27,F27&lt;=60),F28+(F27-30)/30*E28,0)+IF(AND(60&lt;F27,F27&lt;=90),F28+E28+(F27-60)/30*D28,0)+IF(AND(90&lt;F27,F27&lt;=120),F28+E28+D28+(F27-90)/30*C28,0)</f>
        <v>0</v>
      </c>
      <c r="G30" s="143">
        <f t="shared" si="145"/>
        <v>0</v>
      </c>
      <c r="H30" s="143">
        <f t="shared" si="145"/>
        <v>0</v>
      </c>
      <c r="I30" s="143">
        <f t="shared" si="145"/>
        <v>0</v>
      </c>
      <c r="J30" s="143">
        <f t="shared" si="145"/>
        <v>0</v>
      </c>
      <c r="K30" s="143">
        <f t="shared" si="145"/>
        <v>0</v>
      </c>
      <c r="L30" s="143">
        <f t="shared" si="145"/>
        <v>0</v>
      </c>
      <c r="M30" s="143">
        <f t="shared" si="145"/>
        <v>0</v>
      </c>
      <c r="N30" s="143">
        <f t="shared" si="145"/>
        <v>0</v>
      </c>
      <c r="O30" s="143">
        <f t="shared" si="145"/>
        <v>0</v>
      </c>
      <c r="P30" s="143">
        <f t="shared" si="145"/>
        <v>0</v>
      </c>
      <c r="Q30" s="143">
        <f t="shared" si="145"/>
        <v>0</v>
      </c>
      <c r="R30" s="143">
        <f t="shared" si="145"/>
        <v>0</v>
      </c>
      <c r="S30" s="143">
        <f t="shared" si="145"/>
        <v>0</v>
      </c>
      <c r="T30" s="143">
        <f t="shared" si="145"/>
        <v>0</v>
      </c>
      <c r="U30" s="143">
        <f t="shared" si="145"/>
        <v>0</v>
      </c>
      <c r="V30" s="143">
        <f t="shared" si="145"/>
        <v>0</v>
      </c>
      <c r="W30" s="143">
        <f t="shared" si="145"/>
        <v>0</v>
      </c>
      <c r="X30" s="61">
        <f>X28*(X27/365)</f>
        <v>0</v>
      </c>
      <c r="Y30" s="61">
        <f t="shared" ref="Y30:AU30" si="146">Y28*(Y27/365)</f>
        <v>0</v>
      </c>
      <c r="Z30" s="61">
        <f t="shared" si="146"/>
        <v>0</v>
      </c>
      <c r="AA30" s="61">
        <f t="shared" si="146"/>
        <v>0</v>
      </c>
      <c r="AB30" s="61">
        <f t="shared" si="146"/>
        <v>0</v>
      </c>
      <c r="AC30" s="61">
        <f t="shared" si="146"/>
        <v>0</v>
      </c>
      <c r="AD30" s="61">
        <f t="shared" si="146"/>
        <v>0</v>
      </c>
      <c r="AE30" s="61">
        <f t="shared" si="146"/>
        <v>0</v>
      </c>
      <c r="AF30" s="61">
        <f t="shared" si="146"/>
        <v>0</v>
      </c>
      <c r="AG30" s="61">
        <f t="shared" si="146"/>
        <v>0</v>
      </c>
      <c r="AH30" s="61">
        <f t="shared" si="146"/>
        <v>0</v>
      </c>
      <c r="AI30" s="61">
        <f t="shared" si="146"/>
        <v>0</v>
      </c>
      <c r="AJ30" s="61">
        <f t="shared" si="146"/>
        <v>0</v>
      </c>
      <c r="AK30" s="61">
        <f t="shared" si="146"/>
        <v>0</v>
      </c>
      <c r="AL30" s="61">
        <f t="shared" si="146"/>
        <v>0</v>
      </c>
      <c r="AM30" s="61">
        <f t="shared" si="146"/>
        <v>0</v>
      </c>
      <c r="AN30" s="61">
        <f t="shared" si="146"/>
        <v>0</v>
      </c>
      <c r="AO30" s="61">
        <f t="shared" si="146"/>
        <v>0</v>
      </c>
      <c r="AP30" s="61">
        <f t="shared" si="146"/>
        <v>0</v>
      </c>
      <c r="AQ30" s="61">
        <f t="shared" si="146"/>
        <v>0</v>
      </c>
      <c r="AR30" s="61">
        <f t="shared" si="146"/>
        <v>0</v>
      </c>
      <c r="AS30" s="61">
        <f t="shared" si="146"/>
        <v>0</v>
      </c>
      <c r="AT30" s="61">
        <f t="shared" si="146"/>
        <v>0</v>
      </c>
      <c r="AU30" s="61">
        <f t="shared" si="146"/>
        <v>0</v>
      </c>
    </row>
    <row r="31" spans="1:47" s="9" customFormat="1" ht="14.25" customHeight="1" x14ac:dyDescent="0.3">
      <c r="A31" s="20"/>
      <c r="B31" s="6"/>
      <c r="C31" s="7"/>
      <c r="D31" s="7"/>
      <c r="E31" s="7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</row>
    <row r="32" spans="1:47" s="9" customFormat="1" ht="14.25" customHeight="1" x14ac:dyDescent="0.3">
      <c r="A32" s="45" t="s">
        <v>439</v>
      </c>
      <c r="B32" s="46"/>
      <c r="C32" s="8"/>
      <c r="D32" s="7" t="s">
        <v>8</v>
      </c>
      <c r="E32" s="7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</row>
    <row r="33" spans="1:47" s="9" customFormat="1" ht="14.25" customHeight="1" x14ac:dyDescent="0.3">
      <c r="A33" s="20"/>
      <c r="B33" s="6" t="s">
        <v>61</v>
      </c>
      <c r="C33" s="7"/>
      <c r="D33" s="7" t="s">
        <v>258</v>
      </c>
      <c r="E33" s="7"/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</row>
    <row r="34" spans="1:47" s="9" customFormat="1" ht="14.25" customHeight="1" x14ac:dyDescent="0.3">
      <c r="A34" s="20"/>
      <c r="B34" s="54" t="s">
        <v>37</v>
      </c>
      <c r="C34" s="50"/>
      <c r="D34" s="50" t="s">
        <v>10</v>
      </c>
      <c r="E34" s="50"/>
      <c r="F34" s="60">
        <f>INGRESOS!F51</f>
        <v>314.15999999999997</v>
      </c>
      <c r="G34" s="60">
        <f>INGRESOS!G51</f>
        <v>304.64</v>
      </c>
      <c r="H34" s="60">
        <f>INGRESOS!H51</f>
        <v>304.64</v>
      </c>
      <c r="I34" s="60">
        <f>INGRESOS!I51</f>
        <v>304.64</v>
      </c>
      <c r="J34" s="60">
        <f>INGRESOS!J51</f>
        <v>304.64</v>
      </c>
      <c r="K34" s="60">
        <f>INGRESOS!K51</f>
        <v>9.52</v>
      </c>
      <c r="L34" s="60">
        <f>INGRESOS!L51</f>
        <v>9.52</v>
      </c>
      <c r="M34" s="60">
        <f>INGRESOS!M51</f>
        <v>9.52</v>
      </c>
      <c r="N34" s="60">
        <f>INGRESOS!N51</f>
        <v>9.52</v>
      </c>
      <c r="O34" s="60">
        <f>INGRESOS!O51</f>
        <v>9.52</v>
      </c>
      <c r="P34" s="60">
        <f>INGRESOS!P51</f>
        <v>9.52</v>
      </c>
      <c r="Q34" s="60">
        <f>INGRESOS!Q51</f>
        <v>9.52</v>
      </c>
      <c r="R34" s="60">
        <f>INGRESOS!R51</f>
        <v>9.52</v>
      </c>
      <c r="S34" s="60">
        <f>INGRESOS!S51</f>
        <v>9.52</v>
      </c>
      <c r="T34" s="60">
        <f>INGRESOS!T51</f>
        <v>9.52</v>
      </c>
      <c r="U34" s="60">
        <f>INGRESOS!U51</f>
        <v>9.52</v>
      </c>
      <c r="V34" s="60">
        <f>INGRESOS!V51</f>
        <v>9.52</v>
      </c>
      <c r="W34" s="60">
        <f>INGRESOS!W51</f>
        <v>9.52</v>
      </c>
      <c r="X34" s="60">
        <f>INGRESOS!X51</f>
        <v>9.52</v>
      </c>
      <c r="Y34" s="60">
        <f>INGRESOS!Y51</f>
        <v>9.52</v>
      </c>
      <c r="Z34" s="60">
        <f>INGRESOS!Z51</f>
        <v>9.52</v>
      </c>
      <c r="AA34" s="60">
        <f>INGRESOS!AA51</f>
        <v>9.52</v>
      </c>
      <c r="AB34" s="60">
        <f>INGRESOS!AB51</f>
        <v>9.52</v>
      </c>
      <c r="AC34" s="60">
        <f>INGRESOS!AC51</f>
        <v>9.52</v>
      </c>
      <c r="AD34" s="60">
        <f>INGRESOS!AD51</f>
        <v>9.52</v>
      </c>
      <c r="AE34" s="60">
        <f>INGRESOS!AE51</f>
        <v>9.52</v>
      </c>
      <c r="AF34" s="60">
        <f>INGRESOS!AF51</f>
        <v>9.52</v>
      </c>
      <c r="AG34" s="60">
        <f>INGRESOS!AG51</f>
        <v>9.52</v>
      </c>
      <c r="AH34" s="60">
        <f>INGRESOS!AH51</f>
        <v>9.52</v>
      </c>
      <c r="AI34" s="60">
        <f>INGRESOS!AI51</f>
        <v>9.52</v>
      </c>
      <c r="AJ34" s="60">
        <f>INGRESOS!AJ51</f>
        <v>9.52</v>
      </c>
      <c r="AK34" s="60">
        <f>INGRESOS!AK51</f>
        <v>9.52</v>
      </c>
      <c r="AL34" s="60">
        <f>INGRESOS!AL51</f>
        <v>9.52</v>
      </c>
      <c r="AM34" s="60">
        <f>INGRESOS!AM51</f>
        <v>9.52</v>
      </c>
      <c r="AN34" s="60">
        <f>INGRESOS!AN51</f>
        <v>9.52</v>
      </c>
      <c r="AO34" s="60">
        <f>INGRESOS!AO51</f>
        <v>9.52</v>
      </c>
      <c r="AP34" s="60">
        <f>INGRESOS!AP51</f>
        <v>9.52</v>
      </c>
      <c r="AQ34" s="60">
        <f>INGRESOS!AQ51</f>
        <v>9.52</v>
      </c>
      <c r="AR34" s="60">
        <f>INGRESOS!AR51</f>
        <v>9.52</v>
      </c>
      <c r="AS34" s="60">
        <f>INGRESOS!AS51</f>
        <v>9.52</v>
      </c>
      <c r="AT34" s="60">
        <f>INGRESOS!AT51</f>
        <v>9.52</v>
      </c>
      <c r="AU34" s="60">
        <f>INGRESOS!AU51</f>
        <v>9.52</v>
      </c>
    </row>
    <row r="35" spans="1:47" s="9" customFormat="1" ht="14.25" customHeight="1" x14ac:dyDescent="0.3">
      <c r="A35" s="20"/>
      <c r="B35" s="54" t="s">
        <v>206</v>
      </c>
      <c r="C35" s="50"/>
      <c r="D35" s="50" t="s">
        <v>10</v>
      </c>
      <c r="E35" s="50"/>
      <c r="F35" s="60">
        <f>-(E36+F34-F36)</f>
        <v>-314.15999999999997</v>
      </c>
      <c r="G35" s="60">
        <f>-(F36+G34-G36)</f>
        <v>-304.64</v>
      </c>
      <c r="H35" s="60">
        <f>-(G36+H34-H36)</f>
        <v>-304.64</v>
      </c>
      <c r="I35" s="60">
        <f t="shared" ref="I35" si="147">-(H36+I34-I36)</f>
        <v>-304.64</v>
      </c>
      <c r="J35" s="60">
        <f t="shared" ref="J35" si="148">-(I36+J34-J36)</f>
        <v>-304.64</v>
      </c>
      <c r="K35" s="60">
        <f t="shared" ref="K35" si="149">-(J36+K34-K36)</f>
        <v>-9.52</v>
      </c>
      <c r="L35" s="60">
        <f t="shared" ref="L35" si="150">-(K36+L34-L36)</f>
        <v>-9.52</v>
      </c>
      <c r="M35" s="60">
        <f t="shared" ref="M35" si="151">-(L36+M34-M36)</f>
        <v>-9.52</v>
      </c>
      <c r="N35" s="60">
        <f t="shared" ref="N35" si="152">-(M36+N34-N36)</f>
        <v>-9.52</v>
      </c>
      <c r="O35" s="60">
        <f t="shared" ref="O35" si="153">-(N36+O34-O36)</f>
        <v>-9.52</v>
      </c>
      <c r="P35" s="60">
        <f t="shared" ref="P35" si="154">-(O36+P34-P36)</f>
        <v>-9.52</v>
      </c>
      <c r="Q35" s="60">
        <f t="shared" ref="Q35" si="155">-(P36+Q34-Q36)</f>
        <v>-9.52</v>
      </c>
      <c r="R35" s="60">
        <f t="shared" ref="R35" si="156">-(Q36+R34-R36)</f>
        <v>-9.52</v>
      </c>
      <c r="S35" s="60">
        <f t="shared" ref="S35" si="157">-(R36+S34-S36)</f>
        <v>-9.52</v>
      </c>
      <c r="T35" s="60">
        <f t="shared" ref="T35" si="158">-(S36+T34-T36)</f>
        <v>-9.52</v>
      </c>
      <c r="U35" s="60">
        <f t="shared" ref="U35" si="159">-(T36+U34-U36)</f>
        <v>-9.52</v>
      </c>
      <c r="V35" s="60">
        <f t="shared" ref="V35" si="160">-(U36+V34-V36)</f>
        <v>-9.52</v>
      </c>
      <c r="W35" s="60">
        <f t="shared" ref="W35" si="161">-(V36+W34-W36)</f>
        <v>-9.52</v>
      </c>
      <c r="X35" s="60">
        <f t="shared" ref="X35" si="162">-(W36+X34-X36)</f>
        <v>-9.52</v>
      </c>
      <c r="Y35" s="60">
        <f t="shared" ref="Y35" si="163">-(X36+Y34-Y36)</f>
        <v>-9.52</v>
      </c>
      <c r="Z35" s="60">
        <f t="shared" ref="Z35" si="164">-(Y36+Z34-Z36)</f>
        <v>-9.52</v>
      </c>
      <c r="AA35" s="60">
        <f t="shared" ref="AA35" si="165">-(Z36+AA34-AA36)</f>
        <v>-9.52</v>
      </c>
      <c r="AB35" s="60">
        <f t="shared" ref="AB35" si="166">-(AA36+AB34-AB36)</f>
        <v>-9.52</v>
      </c>
      <c r="AC35" s="60">
        <f t="shared" ref="AC35" si="167">-(AB36+AC34-AC36)</f>
        <v>-9.52</v>
      </c>
      <c r="AD35" s="60">
        <f t="shared" ref="AD35" si="168">-(AC36+AD34-AD36)</f>
        <v>-9.52</v>
      </c>
      <c r="AE35" s="60">
        <f t="shared" ref="AE35" si="169">-(AD36+AE34-AE36)</f>
        <v>-9.52</v>
      </c>
      <c r="AF35" s="60">
        <f t="shared" ref="AF35" si="170">-(AE36+AF34-AF36)</f>
        <v>-9.52</v>
      </c>
      <c r="AG35" s="60">
        <f t="shared" ref="AG35" si="171">-(AF36+AG34-AG36)</f>
        <v>-9.52</v>
      </c>
      <c r="AH35" s="60">
        <f t="shared" ref="AH35" si="172">-(AG36+AH34-AH36)</f>
        <v>-9.52</v>
      </c>
      <c r="AI35" s="60">
        <f t="shared" ref="AI35" si="173">-(AH36+AI34-AI36)</f>
        <v>-9.52</v>
      </c>
      <c r="AJ35" s="60">
        <f t="shared" ref="AJ35" si="174">-(AI36+AJ34-AJ36)</f>
        <v>-9.52</v>
      </c>
      <c r="AK35" s="60">
        <f t="shared" ref="AK35" si="175">-(AJ36+AK34-AK36)</f>
        <v>-9.52</v>
      </c>
      <c r="AL35" s="60">
        <f t="shared" ref="AL35" si="176">-(AK36+AL34-AL36)</f>
        <v>-9.52</v>
      </c>
      <c r="AM35" s="60">
        <f t="shared" ref="AM35" si="177">-(AL36+AM34-AM36)</f>
        <v>-9.52</v>
      </c>
      <c r="AN35" s="60">
        <f t="shared" ref="AN35" si="178">-(AM36+AN34-AN36)</f>
        <v>-9.52</v>
      </c>
      <c r="AO35" s="60">
        <f t="shared" ref="AO35" si="179">-(AN36+AO34-AO36)</f>
        <v>-9.52</v>
      </c>
      <c r="AP35" s="60">
        <f t="shared" ref="AP35" si="180">-(AO36+AP34-AP36)</f>
        <v>-9.52</v>
      </c>
      <c r="AQ35" s="60">
        <f t="shared" ref="AQ35" si="181">-(AP36+AQ34-AQ36)</f>
        <v>-9.52</v>
      </c>
      <c r="AR35" s="60">
        <f t="shared" ref="AR35" si="182">-(AQ36+AR34-AR36)</f>
        <v>-9.52</v>
      </c>
      <c r="AS35" s="60">
        <f t="shared" ref="AS35" si="183">-(AR36+AS34-AS36)</f>
        <v>-9.52</v>
      </c>
      <c r="AT35" s="60">
        <f t="shared" ref="AT35" si="184">-(AS36+AT34-AT36)</f>
        <v>-9.52</v>
      </c>
      <c r="AU35" s="60">
        <f t="shared" ref="AU35" si="185">-(AT36+AU34-AU36)</f>
        <v>-9.52</v>
      </c>
    </row>
    <row r="36" spans="1:47" s="9" customFormat="1" ht="14.25" customHeight="1" x14ac:dyDescent="0.3">
      <c r="A36" s="20"/>
      <c r="B36" s="59" t="s">
        <v>205</v>
      </c>
      <c r="C36" s="50"/>
      <c r="D36" s="52" t="s">
        <v>10</v>
      </c>
      <c r="E36" s="52"/>
      <c r="F36" s="143">
        <f t="shared" ref="F36:W36" si="186">IF(F33&lt;=30,F33/30*F34,0)+IF(AND(30&lt;F33,F33&lt;=60),F34+(F33-30)/30*E34,0)+IF(AND(60&lt;F33,F33&lt;=90),F34+E34+(F33-60)/30*D34,0)+IF(AND(90&lt;F33,F33&lt;=120),F34+E34+D34+(F33-90)/30*C34,0)</f>
        <v>0</v>
      </c>
      <c r="G36" s="143">
        <f t="shared" si="186"/>
        <v>0</v>
      </c>
      <c r="H36" s="143">
        <f t="shared" si="186"/>
        <v>0</v>
      </c>
      <c r="I36" s="143">
        <f t="shared" si="186"/>
        <v>0</v>
      </c>
      <c r="J36" s="143">
        <f t="shared" si="186"/>
        <v>0</v>
      </c>
      <c r="K36" s="143">
        <f t="shared" si="186"/>
        <v>0</v>
      </c>
      <c r="L36" s="143">
        <f t="shared" si="186"/>
        <v>0</v>
      </c>
      <c r="M36" s="143">
        <f t="shared" si="186"/>
        <v>0</v>
      </c>
      <c r="N36" s="143">
        <f t="shared" si="186"/>
        <v>0</v>
      </c>
      <c r="O36" s="143">
        <f t="shared" si="186"/>
        <v>0</v>
      </c>
      <c r="P36" s="143">
        <f t="shared" si="186"/>
        <v>0</v>
      </c>
      <c r="Q36" s="143">
        <f t="shared" si="186"/>
        <v>0</v>
      </c>
      <c r="R36" s="143">
        <f t="shared" si="186"/>
        <v>0</v>
      </c>
      <c r="S36" s="143">
        <f t="shared" si="186"/>
        <v>0</v>
      </c>
      <c r="T36" s="143">
        <f t="shared" si="186"/>
        <v>0</v>
      </c>
      <c r="U36" s="143">
        <f t="shared" si="186"/>
        <v>0</v>
      </c>
      <c r="V36" s="143">
        <f t="shared" si="186"/>
        <v>0</v>
      </c>
      <c r="W36" s="143">
        <f t="shared" si="186"/>
        <v>0</v>
      </c>
      <c r="X36" s="61">
        <f>X34*(X33/365)</f>
        <v>0</v>
      </c>
      <c r="Y36" s="61">
        <f t="shared" ref="Y36:AU36" si="187">Y34*(Y33/365)</f>
        <v>0</v>
      </c>
      <c r="Z36" s="61">
        <f t="shared" si="187"/>
        <v>0</v>
      </c>
      <c r="AA36" s="61">
        <f t="shared" si="187"/>
        <v>0</v>
      </c>
      <c r="AB36" s="61">
        <f t="shared" si="187"/>
        <v>0</v>
      </c>
      <c r="AC36" s="61">
        <f t="shared" si="187"/>
        <v>0</v>
      </c>
      <c r="AD36" s="61">
        <f t="shared" si="187"/>
        <v>0</v>
      </c>
      <c r="AE36" s="61">
        <f t="shared" si="187"/>
        <v>0</v>
      </c>
      <c r="AF36" s="61">
        <f t="shared" si="187"/>
        <v>0</v>
      </c>
      <c r="AG36" s="61">
        <f t="shared" si="187"/>
        <v>0</v>
      </c>
      <c r="AH36" s="61">
        <f t="shared" si="187"/>
        <v>0</v>
      </c>
      <c r="AI36" s="61">
        <f t="shared" si="187"/>
        <v>0</v>
      </c>
      <c r="AJ36" s="61">
        <f t="shared" si="187"/>
        <v>0</v>
      </c>
      <c r="AK36" s="61">
        <f t="shared" si="187"/>
        <v>0</v>
      </c>
      <c r="AL36" s="61">
        <f t="shared" si="187"/>
        <v>0</v>
      </c>
      <c r="AM36" s="61">
        <f t="shared" si="187"/>
        <v>0</v>
      </c>
      <c r="AN36" s="61">
        <f t="shared" si="187"/>
        <v>0</v>
      </c>
      <c r="AO36" s="61">
        <f t="shared" si="187"/>
        <v>0</v>
      </c>
      <c r="AP36" s="61">
        <f t="shared" si="187"/>
        <v>0</v>
      </c>
      <c r="AQ36" s="61">
        <f t="shared" si="187"/>
        <v>0</v>
      </c>
      <c r="AR36" s="61">
        <f t="shared" si="187"/>
        <v>0</v>
      </c>
      <c r="AS36" s="61">
        <f t="shared" si="187"/>
        <v>0</v>
      </c>
      <c r="AT36" s="61">
        <f t="shared" si="187"/>
        <v>0</v>
      </c>
      <c r="AU36" s="61">
        <f t="shared" si="187"/>
        <v>0</v>
      </c>
    </row>
    <row r="37" spans="1:47" s="9" customFormat="1" ht="14.25" customHeight="1" x14ac:dyDescent="0.3">
      <c r="A37" s="20"/>
      <c r="B37" s="6"/>
      <c r="C37" s="7"/>
      <c r="D37" s="7"/>
      <c r="E37" s="7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</row>
    <row r="38" spans="1:47" s="9" customFormat="1" ht="14.25" customHeight="1" x14ac:dyDescent="0.3">
      <c r="A38" s="77" t="s">
        <v>332</v>
      </c>
      <c r="B38" s="78"/>
      <c r="C38" s="52"/>
      <c r="D38" s="52" t="s">
        <v>10</v>
      </c>
      <c r="E38" s="52"/>
      <c r="F38" s="61">
        <f>F12+F18+F24+F30+F36</f>
        <v>0</v>
      </c>
      <c r="G38" s="61">
        <f t="shared" ref="G38:AU38" si="188">G12+G18+G24+G30+G36</f>
        <v>0</v>
      </c>
      <c r="H38" s="61">
        <f t="shared" si="188"/>
        <v>0</v>
      </c>
      <c r="I38" s="61">
        <f t="shared" si="188"/>
        <v>0</v>
      </c>
      <c r="J38" s="61">
        <f t="shared" si="188"/>
        <v>0</v>
      </c>
      <c r="K38" s="61">
        <f t="shared" si="188"/>
        <v>0</v>
      </c>
      <c r="L38" s="61">
        <f t="shared" si="188"/>
        <v>0</v>
      </c>
      <c r="M38" s="61">
        <f t="shared" si="188"/>
        <v>0</v>
      </c>
      <c r="N38" s="61">
        <f t="shared" si="188"/>
        <v>0</v>
      </c>
      <c r="O38" s="61">
        <f t="shared" si="188"/>
        <v>0</v>
      </c>
      <c r="P38" s="61">
        <f t="shared" si="188"/>
        <v>0</v>
      </c>
      <c r="Q38" s="61">
        <f t="shared" si="188"/>
        <v>0</v>
      </c>
      <c r="R38" s="61">
        <f t="shared" si="188"/>
        <v>0</v>
      </c>
      <c r="S38" s="61">
        <f t="shared" si="188"/>
        <v>0</v>
      </c>
      <c r="T38" s="61">
        <f t="shared" si="188"/>
        <v>0</v>
      </c>
      <c r="U38" s="61">
        <f t="shared" si="188"/>
        <v>0</v>
      </c>
      <c r="V38" s="61">
        <f t="shared" si="188"/>
        <v>0</v>
      </c>
      <c r="W38" s="61">
        <f t="shared" si="188"/>
        <v>0</v>
      </c>
      <c r="X38" s="61">
        <f t="shared" si="188"/>
        <v>0</v>
      </c>
      <c r="Y38" s="61">
        <f t="shared" si="188"/>
        <v>0</v>
      </c>
      <c r="Z38" s="61">
        <f t="shared" si="188"/>
        <v>0</v>
      </c>
      <c r="AA38" s="61">
        <f t="shared" si="188"/>
        <v>0</v>
      </c>
      <c r="AB38" s="61">
        <f t="shared" si="188"/>
        <v>0</v>
      </c>
      <c r="AC38" s="61">
        <f t="shared" si="188"/>
        <v>0</v>
      </c>
      <c r="AD38" s="61">
        <f t="shared" si="188"/>
        <v>0</v>
      </c>
      <c r="AE38" s="61">
        <f t="shared" si="188"/>
        <v>0</v>
      </c>
      <c r="AF38" s="61">
        <f t="shared" si="188"/>
        <v>0</v>
      </c>
      <c r="AG38" s="61">
        <f t="shared" si="188"/>
        <v>0</v>
      </c>
      <c r="AH38" s="61">
        <f t="shared" si="188"/>
        <v>0</v>
      </c>
      <c r="AI38" s="61">
        <f t="shared" si="188"/>
        <v>0</v>
      </c>
      <c r="AJ38" s="61">
        <f t="shared" si="188"/>
        <v>0</v>
      </c>
      <c r="AK38" s="61">
        <f t="shared" si="188"/>
        <v>0</v>
      </c>
      <c r="AL38" s="61">
        <f t="shared" si="188"/>
        <v>0</v>
      </c>
      <c r="AM38" s="61">
        <f t="shared" si="188"/>
        <v>0</v>
      </c>
      <c r="AN38" s="61">
        <f t="shared" si="188"/>
        <v>0</v>
      </c>
      <c r="AO38" s="61">
        <f t="shared" si="188"/>
        <v>0</v>
      </c>
      <c r="AP38" s="61">
        <f t="shared" si="188"/>
        <v>0</v>
      </c>
      <c r="AQ38" s="61">
        <f t="shared" si="188"/>
        <v>0</v>
      </c>
      <c r="AR38" s="61">
        <f t="shared" si="188"/>
        <v>0</v>
      </c>
      <c r="AS38" s="61">
        <f t="shared" si="188"/>
        <v>0</v>
      </c>
      <c r="AT38" s="61">
        <f t="shared" si="188"/>
        <v>0</v>
      </c>
      <c r="AU38" s="61">
        <f t="shared" si="188"/>
        <v>0</v>
      </c>
    </row>
    <row r="39" spans="1:47" s="9" customFormat="1" ht="14.25" customHeight="1" x14ac:dyDescent="0.3">
      <c r="A39" s="20"/>
      <c r="B39" s="54" t="s">
        <v>62</v>
      </c>
      <c r="C39" s="50"/>
      <c r="D39" s="50" t="s">
        <v>10</v>
      </c>
      <c r="E39" s="50"/>
      <c r="F39" s="60">
        <f>-(F38-E38)</f>
        <v>0</v>
      </c>
      <c r="G39" s="60">
        <f>-(G38-F38)</f>
        <v>0</v>
      </c>
      <c r="H39" s="60">
        <f t="shared" ref="H39:I39" si="189">-(H38-G38)</f>
        <v>0</v>
      </c>
      <c r="I39" s="60">
        <f t="shared" si="189"/>
        <v>0</v>
      </c>
      <c r="J39" s="60">
        <f>-(J38-I38)</f>
        <v>0</v>
      </c>
      <c r="K39" s="60">
        <f t="shared" ref="K39:AU39" si="190">-(K38-J38)</f>
        <v>0</v>
      </c>
      <c r="L39" s="60">
        <f t="shared" si="190"/>
        <v>0</v>
      </c>
      <c r="M39" s="60">
        <f t="shared" si="190"/>
        <v>0</v>
      </c>
      <c r="N39" s="60">
        <f t="shared" si="190"/>
        <v>0</v>
      </c>
      <c r="O39" s="60">
        <f t="shared" si="190"/>
        <v>0</v>
      </c>
      <c r="P39" s="60">
        <f t="shared" si="190"/>
        <v>0</v>
      </c>
      <c r="Q39" s="60">
        <f t="shared" si="190"/>
        <v>0</v>
      </c>
      <c r="R39" s="60">
        <f t="shared" si="190"/>
        <v>0</v>
      </c>
      <c r="S39" s="60">
        <f t="shared" si="190"/>
        <v>0</v>
      </c>
      <c r="T39" s="60">
        <f t="shared" si="190"/>
        <v>0</v>
      </c>
      <c r="U39" s="60">
        <f t="shared" si="190"/>
        <v>0</v>
      </c>
      <c r="V39" s="60">
        <f t="shared" si="190"/>
        <v>0</v>
      </c>
      <c r="W39" s="60">
        <f t="shared" si="190"/>
        <v>0</v>
      </c>
      <c r="X39" s="60">
        <f t="shared" si="190"/>
        <v>0</v>
      </c>
      <c r="Y39" s="60">
        <f t="shared" si="190"/>
        <v>0</v>
      </c>
      <c r="Z39" s="60">
        <f t="shared" si="190"/>
        <v>0</v>
      </c>
      <c r="AA39" s="60">
        <f t="shared" si="190"/>
        <v>0</v>
      </c>
      <c r="AB39" s="60">
        <f t="shared" si="190"/>
        <v>0</v>
      </c>
      <c r="AC39" s="60">
        <f t="shared" si="190"/>
        <v>0</v>
      </c>
      <c r="AD39" s="60">
        <f t="shared" si="190"/>
        <v>0</v>
      </c>
      <c r="AE39" s="60">
        <f t="shared" si="190"/>
        <v>0</v>
      </c>
      <c r="AF39" s="60">
        <f t="shared" si="190"/>
        <v>0</v>
      </c>
      <c r="AG39" s="60">
        <f t="shared" si="190"/>
        <v>0</v>
      </c>
      <c r="AH39" s="60">
        <f t="shared" si="190"/>
        <v>0</v>
      </c>
      <c r="AI39" s="60">
        <f t="shared" si="190"/>
        <v>0</v>
      </c>
      <c r="AJ39" s="60">
        <f t="shared" si="190"/>
        <v>0</v>
      </c>
      <c r="AK39" s="60">
        <f t="shared" si="190"/>
        <v>0</v>
      </c>
      <c r="AL39" s="60">
        <f t="shared" si="190"/>
        <v>0</v>
      </c>
      <c r="AM39" s="60">
        <f t="shared" si="190"/>
        <v>0</v>
      </c>
      <c r="AN39" s="60">
        <f t="shared" si="190"/>
        <v>0</v>
      </c>
      <c r="AO39" s="60">
        <f t="shared" si="190"/>
        <v>0</v>
      </c>
      <c r="AP39" s="60">
        <f t="shared" si="190"/>
        <v>0</v>
      </c>
      <c r="AQ39" s="60">
        <f t="shared" si="190"/>
        <v>0</v>
      </c>
      <c r="AR39" s="60">
        <f t="shared" si="190"/>
        <v>0</v>
      </c>
      <c r="AS39" s="60">
        <f t="shared" si="190"/>
        <v>0</v>
      </c>
      <c r="AT39" s="60">
        <f t="shared" si="190"/>
        <v>0</v>
      </c>
      <c r="AU39" s="60">
        <f t="shared" si="190"/>
        <v>0</v>
      </c>
    </row>
    <row r="40" spans="1:47" s="9" customFormat="1" ht="14.25" customHeight="1" x14ac:dyDescent="0.3">
      <c r="A40" s="20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1:47" s="9" customFormat="1" ht="14.25" customHeight="1" x14ac:dyDescent="0.3">
      <c r="A41" s="20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spans="1:47" s="9" customFormat="1" ht="14.25" customHeight="1" x14ac:dyDescent="0.3">
      <c r="A42" s="38" t="s">
        <v>209</v>
      </c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</row>
    <row r="43" spans="1:47" s="9" customFormat="1" ht="14.25" customHeight="1" x14ac:dyDescent="0.3">
      <c r="A43" s="20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1:47" s="9" customFormat="1" ht="14.25" customHeight="1" x14ac:dyDescent="0.3">
      <c r="A44" s="45" t="s">
        <v>210</v>
      </c>
      <c r="B44" s="46"/>
      <c r="C44" s="8"/>
      <c r="D44" s="7" t="s">
        <v>8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1:47" s="9" customFormat="1" ht="14.25" customHeight="1" x14ac:dyDescent="0.3">
      <c r="A45" s="20"/>
      <c r="B45" s="6" t="s">
        <v>61</v>
      </c>
      <c r="C45" s="7"/>
      <c r="D45" s="7" t="s">
        <v>258</v>
      </c>
      <c r="E45" s="7"/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0</v>
      </c>
      <c r="AM45" s="25">
        <v>0</v>
      </c>
      <c r="AN45" s="25">
        <v>0</v>
      </c>
      <c r="AO45" s="25">
        <v>0</v>
      </c>
      <c r="AP45" s="25">
        <v>0</v>
      </c>
      <c r="AQ45" s="25">
        <v>0</v>
      </c>
      <c r="AR45" s="25">
        <v>0</v>
      </c>
      <c r="AS45" s="25">
        <v>0</v>
      </c>
      <c r="AT45" s="25">
        <v>0</v>
      </c>
      <c r="AU45" s="25">
        <v>0</v>
      </c>
    </row>
    <row r="46" spans="1:47" s="9" customFormat="1" ht="14.25" customHeight="1" x14ac:dyDescent="0.3">
      <c r="A46" s="20"/>
      <c r="B46" s="54" t="s">
        <v>211</v>
      </c>
      <c r="C46" s="50"/>
      <c r="D46" s="50" t="s">
        <v>10</v>
      </c>
      <c r="E46" s="50"/>
      <c r="F46" s="60">
        <f>'COSTOS DE VENTA'!F75</f>
        <v>39023.72</v>
      </c>
      <c r="G46" s="60">
        <f>'COSTOS DE VENTA'!G75</f>
        <v>38554.519999999997</v>
      </c>
      <c r="H46" s="60">
        <f>'COSTOS DE VENTA'!H75</f>
        <v>38562.519999999997</v>
      </c>
      <c r="I46" s="60">
        <f>'COSTOS DE VENTA'!I75</f>
        <v>38566.519999999997</v>
      </c>
      <c r="J46" s="60">
        <f>'COSTOS DE VENTA'!J75</f>
        <v>38570.519999999997</v>
      </c>
      <c r="K46" s="60">
        <f>'COSTOS DE VENTA'!K75</f>
        <v>22205.03</v>
      </c>
      <c r="L46" s="60">
        <f>'COSTOS DE VENTA'!L75</f>
        <v>21603.599999999999</v>
      </c>
      <c r="M46" s="60">
        <f>'COSTOS DE VENTA'!M75</f>
        <v>22205.03</v>
      </c>
      <c r="N46" s="60">
        <f>'COSTOS DE VENTA'!N75</f>
        <v>21603.599999999999</v>
      </c>
      <c r="O46" s="60">
        <f>'COSTOS DE VENTA'!O75</f>
        <v>22205.03</v>
      </c>
      <c r="P46" s="60">
        <f>'COSTOS DE VENTA'!P75</f>
        <v>21603.599999999999</v>
      </c>
      <c r="Q46" s="60">
        <f>'COSTOS DE VENTA'!Q75</f>
        <v>22205.03</v>
      </c>
      <c r="R46" s="60">
        <f>'COSTOS DE VENTA'!R75</f>
        <v>21603.599999999999</v>
      </c>
      <c r="S46" s="60">
        <f>'COSTOS DE VENTA'!S75</f>
        <v>22205.03</v>
      </c>
      <c r="T46" s="60">
        <f>'COSTOS DE VENTA'!T75</f>
        <v>21603.599999999999</v>
      </c>
      <c r="U46" s="60">
        <f>'COSTOS DE VENTA'!U75</f>
        <v>22205.03</v>
      </c>
      <c r="V46" s="60">
        <f>'COSTOS DE VENTA'!V75</f>
        <v>21603.599999999999</v>
      </c>
      <c r="W46" s="60">
        <f>'COSTOS DE VENTA'!W75</f>
        <v>22205.03</v>
      </c>
      <c r="X46" s="60">
        <f>'COSTOS DE VENTA'!X75</f>
        <v>262851.77999999997</v>
      </c>
      <c r="Y46" s="60">
        <f>'COSTOS DE VENTA'!Y75</f>
        <v>262851.77999999997</v>
      </c>
      <c r="Z46" s="60">
        <f>'COSTOS DE VENTA'!Z75</f>
        <v>262851.77999999997</v>
      </c>
      <c r="AA46" s="60">
        <f>'COSTOS DE VENTA'!AA75</f>
        <v>262851.77999999997</v>
      </c>
      <c r="AB46" s="60">
        <f>'COSTOS DE VENTA'!AB75</f>
        <v>262851.77999999997</v>
      </c>
      <c r="AC46" s="60">
        <f>'COSTOS DE VENTA'!AC75</f>
        <v>262851.77999999997</v>
      </c>
      <c r="AD46" s="60">
        <f>'COSTOS DE VENTA'!AD75</f>
        <v>262851.77999999997</v>
      </c>
      <c r="AE46" s="60">
        <f>'COSTOS DE VENTA'!AE75</f>
        <v>262851.77999999997</v>
      </c>
      <c r="AF46" s="60">
        <f>'COSTOS DE VENTA'!AF75</f>
        <v>262851.77999999997</v>
      </c>
      <c r="AG46" s="60">
        <f>'COSTOS DE VENTA'!AG75</f>
        <v>262851.77999999997</v>
      </c>
      <c r="AH46" s="60">
        <f>'COSTOS DE VENTA'!AH75</f>
        <v>262851.77999999997</v>
      </c>
      <c r="AI46" s="60">
        <f>'COSTOS DE VENTA'!AI75</f>
        <v>262851.77999999997</v>
      </c>
      <c r="AJ46" s="60">
        <f>'COSTOS DE VENTA'!AJ75</f>
        <v>262851.77999999997</v>
      </c>
      <c r="AK46" s="60">
        <f>'COSTOS DE VENTA'!AK75</f>
        <v>262851.77999999997</v>
      </c>
      <c r="AL46" s="60">
        <f>'COSTOS DE VENTA'!AL75</f>
        <v>262851.77999999997</v>
      </c>
      <c r="AM46" s="60">
        <f>'COSTOS DE VENTA'!AM75</f>
        <v>262851.77999999997</v>
      </c>
      <c r="AN46" s="60">
        <f>'COSTOS DE VENTA'!AN75</f>
        <v>262851.77999999997</v>
      </c>
      <c r="AO46" s="60">
        <f>'COSTOS DE VENTA'!AO75</f>
        <v>262851.77999999997</v>
      </c>
      <c r="AP46" s="60">
        <f>'COSTOS DE VENTA'!AP75</f>
        <v>262851.77999999997</v>
      </c>
      <c r="AQ46" s="60">
        <f>'COSTOS DE VENTA'!AQ75</f>
        <v>262851.77999999997</v>
      </c>
      <c r="AR46" s="60">
        <f>'COSTOS DE VENTA'!AR75</f>
        <v>262851.77999999997</v>
      </c>
      <c r="AS46" s="60">
        <f>'COSTOS DE VENTA'!AS75</f>
        <v>262851.77999999997</v>
      </c>
      <c r="AT46" s="60">
        <f>'COSTOS DE VENTA'!AT75</f>
        <v>262851.77999999997</v>
      </c>
      <c r="AU46" s="60">
        <f>'COSTOS DE VENTA'!AU75</f>
        <v>262851.77999999997</v>
      </c>
    </row>
    <row r="47" spans="1:47" s="9" customFormat="1" ht="14.25" customHeight="1" x14ac:dyDescent="0.3">
      <c r="A47" s="20"/>
      <c r="B47" s="54" t="s">
        <v>212</v>
      </c>
      <c r="C47" s="50"/>
      <c r="D47" s="50" t="s">
        <v>10</v>
      </c>
      <c r="E47" s="50"/>
      <c r="F47" s="60">
        <f>-(E48+F46-F48)</f>
        <v>-39023.72</v>
      </c>
      <c r="G47" s="60">
        <f t="shared" ref="G47:AU47" si="191">-(F48+G46-G48)</f>
        <v>-38554.519999999997</v>
      </c>
      <c r="H47" s="60">
        <f t="shared" si="191"/>
        <v>-38562.519999999997</v>
      </c>
      <c r="I47" s="60">
        <f t="shared" si="191"/>
        <v>-38566.519999999997</v>
      </c>
      <c r="J47" s="60">
        <f t="shared" ref="J47" si="192">-(I48+J46-J48)</f>
        <v>-38570.519999999997</v>
      </c>
      <c r="K47" s="60">
        <f t="shared" ref="K47" si="193">-(J48+K46-K48)</f>
        <v>-22205.03</v>
      </c>
      <c r="L47" s="60">
        <f t="shared" ref="L47" si="194">-(K48+L46-L48)</f>
        <v>-21603.599999999999</v>
      </c>
      <c r="M47" s="60">
        <f t="shared" ref="M47" si="195">-(L48+M46-M48)</f>
        <v>-22205.03</v>
      </c>
      <c r="N47" s="60">
        <f t="shared" ref="N47" si="196">-(M48+N46-N48)</f>
        <v>-21603.599999999999</v>
      </c>
      <c r="O47" s="60">
        <f t="shared" si="191"/>
        <v>-22205.03</v>
      </c>
      <c r="P47" s="60">
        <f t="shared" si="191"/>
        <v>-21603.599999999999</v>
      </c>
      <c r="Q47" s="60">
        <f t="shared" si="191"/>
        <v>-22205.03</v>
      </c>
      <c r="R47" s="60">
        <f t="shared" si="191"/>
        <v>-21603.599999999999</v>
      </c>
      <c r="S47" s="60">
        <f t="shared" si="191"/>
        <v>-22205.03</v>
      </c>
      <c r="T47" s="60">
        <f t="shared" si="191"/>
        <v>-21603.599999999999</v>
      </c>
      <c r="U47" s="60">
        <f t="shared" si="191"/>
        <v>-22205.03</v>
      </c>
      <c r="V47" s="60">
        <f t="shared" si="191"/>
        <v>-21603.599999999999</v>
      </c>
      <c r="W47" s="60">
        <f t="shared" si="191"/>
        <v>-22205.03</v>
      </c>
      <c r="X47" s="60">
        <f t="shared" si="191"/>
        <v>-262851.77999999997</v>
      </c>
      <c r="Y47" s="60">
        <f t="shared" si="191"/>
        <v>-262851.77999999997</v>
      </c>
      <c r="Z47" s="60">
        <f t="shared" si="191"/>
        <v>-262851.77999999997</v>
      </c>
      <c r="AA47" s="60">
        <f t="shared" si="191"/>
        <v>-262851.77999999997</v>
      </c>
      <c r="AB47" s="60">
        <f t="shared" si="191"/>
        <v>-262851.77999999997</v>
      </c>
      <c r="AC47" s="60">
        <f t="shared" si="191"/>
        <v>-262851.77999999997</v>
      </c>
      <c r="AD47" s="60">
        <f t="shared" si="191"/>
        <v>-262851.77999999997</v>
      </c>
      <c r="AE47" s="60">
        <f t="shared" si="191"/>
        <v>-262851.77999999997</v>
      </c>
      <c r="AF47" s="60">
        <f t="shared" si="191"/>
        <v>-262851.77999999997</v>
      </c>
      <c r="AG47" s="60">
        <f t="shared" si="191"/>
        <v>-262851.77999999997</v>
      </c>
      <c r="AH47" s="60">
        <f t="shared" si="191"/>
        <v>-262851.77999999997</v>
      </c>
      <c r="AI47" s="60">
        <f t="shared" si="191"/>
        <v>-262851.77999999997</v>
      </c>
      <c r="AJ47" s="60">
        <f t="shared" si="191"/>
        <v>-262851.77999999997</v>
      </c>
      <c r="AK47" s="60">
        <f t="shared" si="191"/>
        <v>-262851.77999999997</v>
      </c>
      <c r="AL47" s="60">
        <f t="shared" si="191"/>
        <v>-262851.77999999997</v>
      </c>
      <c r="AM47" s="60">
        <f t="shared" si="191"/>
        <v>-262851.77999999997</v>
      </c>
      <c r="AN47" s="60">
        <f t="shared" si="191"/>
        <v>-262851.77999999997</v>
      </c>
      <c r="AO47" s="60">
        <f t="shared" si="191"/>
        <v>-262851.77999999997</v>
      </c>
      <c r="AP47" s="60">
        <f t="shared" si="191"/>
        <v>-262851.77999999997</v>
      </c>
      <c r="AQ47" s="60">
        <f t="shared" si="191"/>
        <v>-262851.77999999997</v>
      </c>
      <c r="AR47" s="60">
        <f t="shared" si="191"/>
        <v>-262851.77999999997</v>
      </c>
      <c r="AS47" s="60">
        <f t="shared" si="191"/>
        <v>-262851.77999999997</v>
      </c>
      <c r="AT47" s="60">
        <f t="shared" si="191"/>
        <v>-262851.77999999997</v>
      </c>
      <c r="AU47" s="60">
        <f t="shared" si="191"/>
        <v>-262851.77999999997</v>
      </c>
    </row>
    <row r="48" spans="1:47" s="9" customFormat="1" ht="14.25" customHeight="1" x14ac:dyDescent="0.3">
      <c r="A48" s="20"/>
      <c r="B48" s="59" t="s">
        <v>205</v>
      </c>
      <c r="C48" s="50"/>
      <c r="D48" s="50" t="s">
        <v>10</v>
      </c>
      <c r="E48" s="50"/>
      <c r="F48" s="143">
        <f t="shared" ref="F48:W48" si="197">IF(F45&lt;=30,F45/30*F46,0)+IF(AND(30&lt;F45,F45&lt;=60),F46+(F45-30)/30*E46,0)+IF(AND(60&lt;F45,F45&lt;=90),F46+E46+(F45-60)/30*D46,0)+IF(AND(90&lt;F45,F45&lt;=120),F46+E46+D46+(F45-90)/30*C46,0)</f>
        <v>0</v>
      </c>
      <c r="G48" s="143">
        <f t="shared" si="197"/>
        <v>0</v>
      </c>
      <c r="H48" s="143">
        <f t="shared" si="197"/>
        <v>0</v>
      </c>
      <c r="I48" s="143">
        <f t="shared" si="197"/>
        <v>0</v>
      </c>
      <c r="J48" s="143">
        <f t="shared" si="197"/>
        <v>0</v>
      </c>
      <c r="K48" s="143">
        <f t="shared" si="197"/>
        <v>0</v>
      </c>
      <c r="L48" s="143">
        <f t="shared" si="197"/>
        <v>0</v>
      </c>
      <c r="M48" s="143">
        <f t="shared" si="197"/>
        <v>0</v>
      </c>
      <c r="N48" s="143">
        <f t="shared" si="197"/>
        <v>0</v>
      </c>
      <c r="O48" s="143">
        <f t="shared" si="197"/>
        <v>0</v>
      </c>
      <c r="P48" s="143">
        <f t="shared" si="197"/>
        <v>0</v>
      </c>
      <c r="Q48" s="143">
        <f t="shared" si="197"/>
        <v>0</v>
      </c>
      <c r="R48" s="143">
        <f t="shared" si="197"/>
        <v>0</v>
      </c>
      <c r="S48" s="143">
        <f t="shared" si="197"/>
        <v>0</v>
      </c>
      <c r="T48" s="143">
        <f t="shared" si="197"/>
        <v>0</v>
      </c>
      <c r="U48" s="143">
        <f t="shared" si="197"/>
        <v>0</v>
      </c>
      <c r="V48" s="143">
        <f t="shared" si="197"/>
        <v>0</v>
      </c>
      <c r="W48" s="143">
        <f t="shared" si="197"/>
        <v>0</v>
      </c>
      <c r="X48" s="142">
        <f>X46*(X45/365)</f>
        <v>0</v>
      </c>
      <c r="Y48" s="142">
        <f t="shared" ref="Y48:AU48" si="198">Y46*(Y45/365)</f>
        <v>0</v>
      </c>
      <c r="Z48" s="142">
        <f t="shared" si="198"/>
        <v>0</v>
      </c>
      <c r="AA48" s="142">
        <f t="shared" si="198"/>
        <v>0</v>
      </c>
      <c r="AB48" s="142">
        <f t="shared" si="198"/>
        <v>0</v>
      </c>
      <c r="AC48" s="142">
        <f t="shared" si="198"/>
        <v>0</v>
      </c>
      <c r="AD48" s="142">
        <f t="shared" si="198"/>
        <v>0</v>
      </c>
      <c r="AE48" s="142">
        <f t="shared" si="198"/>
        <v>0</v>
      </c>
      <c r="AF48" s="142">
        <f t="shared" si="198"/>
        <v>0</v>
      </c>
      <c r="AG48" s="142">
        <f t="shared" si="198"/>
        <v>0</v>
      </c>
      <c r="AH48" s="142">
        <f t="shared" si="198"/>
        <v>0</v>
      </c>
      <c r="AI48" s="142">
        <f t="shared" si="198"/>
        <v>0</v>
      </c>
      <c r="AJ48" s="142">
        <f t="shared" si="198"/>
        <v>0</v>
      </c>
      <c r="AK48" s="142">
        <f t="shared" si="198"/>
        <v>0</v>
      </c>
      <c r="AL48" s="142">
        <f t="shared" si="198"/>
        <v>0</v>
      </c>
      <c r="AM48" s="142">
        <f t="shared" si="198"/>
        <v>0</v>
      </c>
      <c r="AN48" s="142">
        <f t="shared" si="198"/>
        <v>0</v>
      </c>
      <c r="AO48" s="142">
        <f t="shared" si="198"/>
        <v>0</v>
      </c>
      <c r="AP48" s="142">
        <f t="shared" si="198"/>
        <v>0</v>
      </c>
      <c r="AQ48" s="142">
        <f t="shared" si="198"/>
        <v>0</v>
      </c>
      <c r="AR48" s="142">
        <f t="shared" si="198"/>
        <v>0</v>
      </c>
      <c r="AS48" s="142">
        <f t="shared" si="198"/>
        <v>0</v>
      </c>
      <c r="AT48" s="142">
        <f t="shared" si="198"/>
        <v>0</v>
      </c>
      <c r="AU48" s="142">
        <f t="shared" si="198"/>
        <v>0</v>
      </c>
    </row>
    <row r="49" spans="1:47" s="9" customFormat="1" ht="14.25" customHeight="1" x14ac:dyDescent="0.3">
      <c r="A49" s="20"/>
      <c r="B49" s="6"/>
      <c r="C49" s="7"/>
      <c r="D49" s="7"/>
      <c r="E49" s="7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</row>
    <row r="50" spans="1:47" s="9" customFormat="1" ht="14.25" customHeight="1" x14ac:dyDescent="0.3">
      <c r="A50" s="45" t="s">
        <v>333</v>
      </c>
      <c r="B50" s="46"/>
      <c r="C50" s="8"/>
      <c r="D50" s="7"/>
      <c r="E50" s="7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</row>
    <row r="51" spans="1:47" s="9" customFormat="1" ht="14.25" customHeight="1" x14ac:dyDescent="0.3">
      <c r="A51" s="20"/>
      <c r="B51" s="6" t="s">
        <v>61</v>
      </c>
      <c r="C51" s="7"/>
      <c r="D51" s="7" t="s">
        <v>258</v>
      </c>
      <c r="E51" s="7"/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25">
        <v>0</v>
      </c>
      <c r="AO51" s="25">
        <v>0</v>
      </c>
      <c r="AP51" s="25">
        <v>0</v>
      </c>
      <c r="AQ51" s="25">
        <v>0</v>
      </c>
      <c r="AR51" s="25">
        <v>0</v>
      </c>
      <c r="AS51" s="25">
        <v>0</v>
      </c>
      <c r="AT51" s="25">
        <v>0</v>
      </c>
      <c r="AU51" s="25">
        <v>0</v>
      </c>
    </row>
    <row r="52" spans="1:47" s="9" customFormat="1" ht="14.25" customHeight="1" x14ac:dyDescent="0.3">
      <c r="A52" s="20"/>
      <c r="B52" s="54" t="s">
        <v>211</v>
      </c>
      <c r="C52" s="50"/>
      <c r="D52" s="50" t="s">
        <v>10</v>
      </c>
      <c r="E52" s="50"/>
      <c r="F52" s="60">
        <f>'COSTOS OPERATIVOS'!F58</f>
        <v>75</v>
      </c>
      <c r="G52" s="60">
        <f>'COSTOS OPERATIVOS'!G58</f>
        <v>55</v>
      </c>
      <c r="H52" s="60">
        <f>'COSTOS OPERATIVOS'!H58</f>
        <v>55</v>
      </c>
      <c r="I52" s="60">
        <f>'COSTOS OPERATIVOS'!I58</f>
        <v>55</v>
      </c>
      <c r="J52" s="60">
        <f>'COSTOS OPERATIVOS'!J58</f>
        <v>55</v>
      </c>
      <c r="K52" s="60">
        <f>'COSTOS OPERATIVOS'!K58</f>
        <v>55</v>
      </c>
      <c r="L52" s="60">
        <f>'COSTOS OPERATIVOS'!L58</f>
        <v>55</v>
      </c>
      <c r="M52" s="60">
        <f>'COSTOS OPERATIVOS'!M58</f>
        <v>55</v>
      </c>
      <c r="N52" s="60">
        <f>'COSTOS OPERATIVOS'!N58</f>
        <v>55</v>
      </c>
      <c r="O52" s="60">
        <f>'COSTOS OPERATIVOS'!O58</f>
        <v>55</v>
      </c>
      <c r="P52" s="60">
        <f>'COSTOS OPERATIVOS'!P58</f>
        <v>55</v>
      </c>
      <c r="Q52" s="60">
        <f>'COSTOS OPERATIVOS'!Q58</f>
        <v>55</v>
      </c>
      <c r="R52" s="60">
        <f>'COSTOS OPERATIVOS'!R58</f>
        <v>55</v>
      </c>
      <c r="S52" s="60">
        <f>'COSTOS OPERATIVOS'!S58</f>
        <v>55</v>
      </c>
      <c r="T52" s="60">
        <f>'COSTOS OPERATIVOS'!T58</f>
        <v>55</v>
      </c>
      <c r="U52" s="60">
        <f>'COSTOS OPERATIVOS'!U58</f>
        <v>55</v>
      </c>
      <c r="V52" s="60">
        <f>'COSTOS OPERATIVOS'!V58</f>
        <v>55</v>
      </c>
      <c r="W52" s="60">
        <f>'COSTOS OPERATIVOS'!W58</f>
        <v>55</v>
      </c>
      <c r="X52" s="60">
        <f>'COSTOS OPERATIVOS'!X58</f>
        <v>660</v>
      </c>
      <c r="Y52" s="60">
        <f>'COSTOS OPERATIVOS'!Y58</f>
        <v>660</v>
      </c>
      <c r="Z52" s="60">
        <f>'COSTOS OPERATIVOS'!Z58</f>
        <v>660</v>
      </c>
      <c r="AA52" s="60">
        <f>'COSTOS OPERATIVOS'!AA58</f>
        <v>660</v>
      </c>
      <c r="AB52" s="60">
        <f>'COSTOS OPERATIVOS'!AB58</f>
        <v>660</v>
      </c>
      <c r="AC52" s="60">
        <f>'COSTOS OPERATIVOS'!AC58</f>
        <v>660</v>
      </c>
      <c r="AD52" s="60">
        <f>'COSTOS OPERATIVOS'!AD58</f>
        <v>660</v>
      </c>
      <c r="AE52" s="60">
        <f>'COSTOS OPERATIVOS'!AE58</f>
        <v>660</v>
      </c>
      <c r="AF52" s="60">
        <f>'COSTOS OPERATIVOS'!AF58</f>
        <v>660</v>
      </c>
      <c r="AG52" s="60">
        <f>'COSTOS OPERATIVOS'!AG58</f>
        <v>660</v>
      </c>
      <c r="AH52" s="60">
        <f>'COSTOS OPERATIVOS'!AH58</f>
        <v>660</v>
      </c>
      <c r="AI52" s="60">
        <f>'COSTOS OPERATIVOS'!AI58</f>
        <v>660</v>
      </c>
      <c r="AJ52" s="60">
        <f>'COSTOS OPERATIVOS'!AJ58</f>
        <v>660</v>
      </c>
      <c r="AK52" s="60">
        <f>'COSTOS OPERATIVOS'!AK58</f>
        <v>660</v>
      </c>
      <c r="AL52" s="60">
        <f>'COSTOS OPERATIVOS'!AL58</f>
        <v>660</v>
      </c>
      <c r="AM52" s="60">
        <f>'COSTOS OPERATIVOS'!AM58</f>
        <v>660</v>
      </c>
      <c r="AN52" s="60">
        <f>'COSTOS OPERATIVOS'!AN58</f>
        <v>660</v>
      </c>
      <c r="AO52" s="60">
        <f>'COSTOS OPERATIVOS'!AO58</f>
        <v>660</v>
      </c>
      <c r="AP52" s="60">
        <f>'COSTOS OPERATIVOS'!AP58</f>
        <v>660</v>
      </c>
      <c r="AQ52" s="60">
        <f>'COSTOS OPERATIVOS'!AQ58</f>
        <v>660</v>
      </c>
      <c r="AR52" s="60">
        <f>'COSTOS OPERATIVOS'!AR58</f>
        <v>660</v>
      </c>
      <c r="AS52" s="60">
        <f>'COSTOS OPERATIVOS'!AS58</f>
        <v>660</v>
      </c>
      <c r="AT52" s="60">
        <f>'COSTOS OPERATIVOS'!AT58</f>
        <v>660</v>
      </c>
      <c r="AU52" s="60">
        <f>'COSTOS OPERATIVOS'!AU58</f>
        <v>660</v>
      </c>
    </row>
    <row r="53" spans="1:47" s="9" customFormat="1" ht="14.25" customHeight="1" x14ac:dyDescent="0.3">
      <c r="A53" s="20"/>
      <c r="B53" s="54" t="s">
        <v>212</v>
      </c>
      <c r="C53" s="50"/>
      <c r="D53" s="50" t="s">
        <v>10</v>
      </c>
      <c r="E53" s="50"/>
      <c r="F53" s="60">
        <f>-(E54+F52-F54)</f>
        <v>-75</v>
      </c>
      <c r="G53" s="60">
        <f t="shared" ref="G53:AU53" si="199">-(F54+G52-G54)</f>
        <v>-55</v>
      </c>
      <c r="H53" s="60">
        <f t="shared" si="199"/>
        <v>-55</v>
      </c>
      <c r="I53" s="60">
        <f t="shared" si="199"/>
        <v>-55</v>
      </c>
      <c r="J53" s="60">
        <f t="shared" si="199"/>
        <v>-55</v>
      </c>
      <c r="K53" s="60">
        <f t="shared" si="199"/>
        <v>-55</v>
      </c>
      <c r="L53" s="60">
        <f t="shared" si="199"/>
        <v>-55</v>
      </c>
      <c r="M53" s="60">
        <f t="shared" si="199"/>
        <v>-55</v>
      </c>
      <c r="N53" s="60">
        <f t="shared" si="199"/>
        <v>-55</v>
      </c>
      <c r="O53" s="60">
        <f t="shared" si="199"/>
        <v>-55</v>
      </c>
      <c r="P53" s="60">
        <f t="shared" si="199"/>
        <v>-55</v>
      </c>
      <c r="Q53" s="60">
        <f t="shared" si="199"/>
        <v>-55</v>
      </c>
      <c r="R53" s="60">
        <f t="shared" si="199"/>
        <v>-55</v>
      </c>
      <c r="S53" s="60">
        <f t="shared" si="199"/>
        <v>-55</v>
      </c>
      <c r="T53" s="60">
        <f t="shared" si="199"/>
        <v>-55</v>
      </c>
      <c r="U53" s="60">
        <f t="shared" si="199"/>
        <v>-55</v>
      </c>
      <c r="V53" s="60">
        <f t="shared" si="199"/>
        <v>-55</v>
      </c>
      <c r="W53" s="60">
        <f t="shared" si="199"/>
        <v>-55</v>
      </c>
      <c r="X53" s="60">
        <f t="shared" si="199"/>
        <v>-660</v>
      </c>
      <c r="Y53" s="60">
        <f t="shared" si="199"/>
        <v>-660</v>
      </c>
      <c r="Z53" s="60">
        <f t="shared" si="199"/>
        <v>-660</v>
      </c>
      <c r="AA53" s="60">
        <f t="shared" si="199"/>
        <v>-660</v>
      </c>
      <c r="AB53" s="60">
        <f t="shared" si="199"/>
        <v>-660</v>
      </c>
      <c r="AC53" s="60">
        <f t="shared" si="199"/>
        <v>-660</v>
      </c>
      <c r="AD53" s="60">
        <f t="shared" si="199"/>
        <v>-660</v>
      </c>
      <c r="AE53" s="60">
        <f t="shared" si="199"/>
        <v>-660</v>
      </c>
      <c r="AF53" s="60">
        <f t="shared" si="199"/>
        <v>-660</v>
      </c>
      <c r="AG53" s="60">
        <f t="shared" si="199"/>
        <v>-660</v>
      </c>
      <c r="AH53" s="60">
        <f t="shared" si="199"/>
        <v>-660</v>
      </c>
      <c r="AI53" s="60">
        <f t="shared" si="199"/>
        <v>-660</v>
      </c>
      <c r="AJ53" s="60">
        <f t="shared" si="199"/>
        <v>-660</v>
      </c>
      <c r="AK53" s="60">
        <f t="shared" si="199"/>
        <v>-660</v>
      </c>
      <c r="AL53" s="60">
        <f t="shared" si="199"/>
        <v>-660</v>
      </c>
      <c r="AM53" s="60">
        <f t="shared" si="199"/>
        <v>-660</v>
      </c>
      <c r="AN53" s="60">
        <f t="shared" si="199"/>
        <v>-660</v>
      </c>
      <c r="AO53" s="60">
        <f t="shared" si="199"/>
        <v>-660</v>
      </c>
      <c r="AP53" s="60">
        <f t="shared" si="199"/>
        <v>-660</v>
      </c>
      <c r="AQ53" s="60">
        <f t="shared" si="199"/>
        <v>-660</v>
      </c>
      <c r="AR53" s="60">
        <f t="shared" si="199"/>
        <v>-660</v>
      </c>
      <c r="AS53" s="60">
        <f t="shared" si="199"/>
        <v>-660</v>
      </c>
      <c r="AT53" s="60">
        <f t="shared" si="199"/>
        <v>-660</v>
      </c>
      <c r="AU53" s="60">
        <f t="shared" si="199"/>
        <v>-660</v>
      </c>
    </row>
    <row r="54" spans="1:47" s="9" customFormat="1" ht="14.25" customHeight="1" x14ac:dyDescent="0.3">
      <c r="A54" s="20"/>
      <c r="B54" s="59" t="s">
        <v>205</v>
      </c>
      <c r="C54" s="50"/>
      <c r="D54" s="50" t="s">
        <v>10</v>
      </c>
      <c r="E54" s="50"/>
      <c r="F54" s="143">
        <f t="shared" ref="F54:W54" si="200">IF(F51&lt;=30,F51/30*F52,0)+IF(AND(30&lt;F51,F51&lt;=60),F52+(F51-30)/30*E52,0)+IF(AND(60&lt;F51,F51&lt;=90),F52+E52+(F51-60)/30*D52,0)+IF(AND(90&lt;F51,F51&lt;=120),F52+E52+D52+(F51-90)/30*C52,0)</f>
        <v>0</v>
      </c>
      <c r="G54" s="143">
        <f t="shared" si="200"/>
        <v>0</v>
      </c>
      <c r="H54" s="143">
        <f t="shared" si="200"/>
        <v>0</v>
      </c>
      <c r="I54" s="143">
        <f t="shared" si="200"/>
        <v>0</v>
      </c>
      <c r="J54" s="143">
        <f t="shared" si="200"/>
        <v>0</v>
      </c>
      <c r="K54" s="143">
        <f t="shared" si="200"/>
        <v>0</v>
      </c>
      <c r="L54" s="143">
        <f t="shared" si="200"/>
        <v>0</v>
      </c>
      <c r="M54" s="143">
        <f t="shared" si="200"/>
        <v>0</v>
      </c>
      <c r="N54" s="143">
        <f t="shared" si="200"/>
        <v>0</v>
      </c>
      <c r="O54" s="143">
        <f t="shared" si="200"/>
        <v>0</v>
      </c>
      <c r="P54" s="143">
        <f t="shared" si="200"/>
        <v>0</v>
      </c>
      <c r="Q54" s="143">
        <f t="shared" si="200"/>
        <v>0</v>
      </c>
      <c r="R54" s="143">
        <f t="shared" si="200"/>
        <v>0</v>
      </c>
      <c r="S54" s="143">
        <f t="shared" si="200"/>
        <v>0</v>
      </c>
      <c r="T54" s="143">
        <f t="shared" si="200"/>
        <v>0</v>
      </c>
      <c r="U54" s="143">
        <f t="shared" si="200"/>
        <v>0</v>
      </c>
      <c r="V54" s="143">
        <f t="shared" si="200"/>
        <v>0</v>
      </c>
      <c r="W54" s="143">
        <f t="shared" si="200"/>
        <v>0</v>
      </c>
      <c r="X54" s="142">
        <f t="shared" ref="X54:AU54" si="201">X52*(X51/365)</f>
        <v>0</v>
      </c>
      <c r="Y54" s="142">
        <f t="shared" si="201"/>
        <v>0</v>
      </c>
      <c r="Z54" s="142">
        <f t="shared" si="201"/>
        <v>0</v>
      </c>
      <c r="AA54" s="142">
        <f t="shared" si="201"/>
        <v>0</v>
      </c>
      <c r="AB54" s="142">
        <f t="shared" si="201"/>
        <v>0</v>
      </c>
      <c r="AC54" s="142">
        <f t="shared" si="201"/>
        <v>0</v>
      </c>
      <c r="AD54" s="142">
        <f t="shared" si="201"/>
        <v>0</v>
      </c>
      <c r="AE54" s="142">
        <f t="shared" si="201"/>
        <v>0</v>
      </c>
      <c r="AF54" s="142">
        <f t="shared" si="201"/>
        <v>0</v>
      </c>
      <c r="AG54" s="142">
        <f t="shared" si="201"/>
        <v>0</v>
      </c>
      <c r="AH54" s="142">
        <f t="shared" si="201"/>
        <v>0</v>
      </c>
      <c r="AI54" s="142">
        <f t="shared" si="201"/>
        <v>0</v>
      </c>
      <c r="AJ54" s="142">
        <f t="shared" si="201"/>
        <v>0</v>
      </c>
      <c r="AK54" s="142">
        <f t="shared" si="201"/>
        <v>0</v>
      </c>
      <c r="AL54" s="142">
        <f t="shared" si="201"/>
        <v>0</v>
      </c>
      <c r="AM54" s="142">
        <f t="shared" si="201"/>
        <v>0</v>
      </c>
      <c r="AN54" s="142">
        <f t="shared" si="201"/>
        <v>0</v>
      </c>
      <c r="AO54" s="142">
        <f t="shared" si="201"/>
        <v>0</v>
      </c>
      <c r="AP54" s="142">
        <f t="shared" si="201"/>
        <v>0</v>
      </c>
      <c r="AQ54" s="142">
        <f t="shared" si="201"/>
        <v>0</v>
      </c>
      <c r="AR54" s="142">
        <f t="shared" si="201"/>
        <v>0</v>
      </c>
      <c r="AS54" s="142">
        <f t="shared" si="201"/>
        <v>0</v>
      </c>
      <c r="AT54" s="142">
        <f t="shared" si="201"/>
        <v>0</v>
      </c>
      <c r="AU54" s="142">
        <f t="shared" si="201"/>
        <v>0</v>
      </c>
    </row>
    <row r="55" spans="1:47" s="9" customFormat="1" ht="14.25" customHeight="1" x14ac:dyDescent="0.3">
      <c r="A55" s="20"/>
      <c r="B55" s="6"/>
      <c r="C55" s="7"/>
      <c r="D55" s="7"/>
      <c r="E55" s="7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</row>
    <row r="56" spans="1:47" s="9" customFormat="1" ht="14.25" customHeight="1" x14ac:dyDescent="0.3">
      <c r="A56" s="77" t="s">
        <v>334</v>
      </c>
      <c r="B56" s="78"/>
      <c r="C56" s="52"/>
      <c r="D56" s="50" t="s">
        <v>10</v>
      </c>
      <c r="E56" s="50"/>
      <c r="F56" s="60">
        <f>F48+F54</f>
        <v>0</v>
      </c>
      <c r="G56" s="60">
        <f t="shared" ref="G56:AU56" si="202">G48+G54</f>
        <v>0</v>
      </c>
      <c r="H56" s="60">
        <f t="shared" si="202"/>
        <v>0</v>
      </c>
      <c r="I56" s="60">
        <f t="shared" si="202"/>
        <v>0</v>
      </c>
      <c r="J56" s="60">
        <f t="shared" si="202"/>
        <v>0</v>
      </c>
      <c r="K56" s="60">
        <f t="shared" si="202"/>
        <v>0</v>
      </c>
      <c r="L56" s="60">
        <f t="shared" si="202"/>
        <v>0</v>
      </c>
      <c r="M56" s="60">
        <f t="shared" si="202"/>
        <v>0</v>
      </c>
      <c r="N56" s="60">
        <f t="shared" si="202"/>
        <v>0</v>
      </c>
      <c r="O56" s="60">
        <f t="shared" si="202"/>
        <v>0</v>
      </c>
      <c r="P56" s="60">
        <f t="shared" si="202"/>
        <v>0</v>
      </c>
      <c r="Q56" s="60">
        <f t="shared" si="202"/>
        <v>0</v>
      </c>
      <c r="R56" s="60">
        <f t="shared" si="202"/>
        <v>0</v>
      </c>
      <c r="S56" s="60">
        <f t="shared" si="202"/>
        <v>0</v>
      </c>
      <c r="T56" s="60">
        <f t="shared" si="202"/>
        <v>0</v>
      </c>
      <c r="U56" s="60">
        <f t="shared" si="202"/>
        <v>0</v>
      </c>
      <c r="V56" s="60">
        <f t="shared" si="202"/>
        <v>0</v>
      </c>
      <c r="W56" s="60">
        <f t="shared" si="202"/>
        <v>0</v>
      </c>
      <c r="X56" s="60">
        <f t="shared" si="202"/>
        <v>0</v>
      </c>
      <c r="Y56" s="60">
        <f t="shared" si="202"/>
        <v>0</v>
      </c>
      <c r="Z56" s="60">
        <f t="shared" si="202"/>
        <v>0</v>
      </c>
      <c r="AA56" s="60">
        <f t="shared" si="202"/>
        <v>0</v>
      </c>
      <c r="AB56" s="60">
        <f t="shared" si="202"/>
        <v>0</v>
      </c>
      <c r="AC56" s="60">
        <f t="shared" si="202"/>
        <v>0</v>
      </c>
      <c r="AD56" s="60">
        <f t="shared" si="202"/>
        <v>0</v>
      </c>
      <c r="AE56" s="60">
        <f t="shared" si="202"/>
        <v>0</v>
      </c>
      <c r="AF56" s="60">
        <f t="shared" si="202"/>
        <v>0</v>
      </c>
      <c r="AG56" s="60">
        <f t="shared" si="202"/>
        <v>0</v>
      </c>
      <c r="AH56" s="60">
        <f t="shared" si="202"/>
        <v>0</v>
      </c>
      <c r="AI56" s="60">
        <f t="shared" si="202"/>
        <v>0</v>
      </c>
      <c r="AJ56" s="60">
        <f t="shared" si="202"/>
        <v>0</v>
      </c>
      <c r="AK56" s="60">
        <f t="shared" si="202"/>
        <v>0</v>
      </c>
      <c r="AL56" s="60">
        <f t="shared" si="202"/>
        <v>0</v>
      </c>
      <c r="AM56" s="60">
        <f t="shared" si="202"/>
        <v>0</v>
      </c>
      <c r="AN56" s="60">
        <f t="shared" si="202"/>
        <v>0</v>
      </c>
      <c r="AO56" s="60">
        <f t="shared" si="202"/>
        <v>0</v>
      </c>
      <c r="AP56" s="60">
        <f t="shared" si="202"/>
        <v>0</v>
      </c>
      <c r="AQ56" s="60">
        <f t="shared" si="202"/>
        <v>0</v>
      </c>
      <c r="AR56" s="60">
        <f t="shared" si="202"/>
        <v>0</v>
      </c>
      <c r="AS56" s="60">
        <f t="shared" si="202"/>
        <v>0</v>
      </c>
      <c r="AT56" s="60">
        <f t="shared" si="202"/>
        <v>0</v>
      </c>
      <c r="AU56" s="60">
        <f t="shared" si="202"/>
        <v>0</v>
      </c>
    </row>
    <row r="57" spans="1:47" s="9" customFormat="1" ht="14.25" customHeight="1" x14ac:dyDescent="0.3">
      <c r="A57" s="20"/>
      <c r="B57" s="54" t="s">
        <v>62</v>
      </c>
      <c r="C57" s="50"/>
      <c r="D57" s="50" t="s">
        <v>10</v>
      </c>
      <c r="E57" s="50"/>
      <c r="F57" s="60">
        <f>(F56-E56)</f>
        <v>0</v>
      </c>
      <c r="G57" s="60">
        <f t="shared" ref="G57:AU57" si="203">(G56-F56)</f>
        <v>0</v>
      </c>
      <c r="H57" s="60">
        <f t="shared" si="203"/>
        <v>0</v>
      </c>
      <c r="I57" s="60">
        <f t="shared" si="203"/>
        <v>0</v>
      </c>
      <c r="J57" s="60">
        <f t="shared" si="203"/>
        <v>0</v>
      </c>
      <c r="K57" s="60">
        <f t="shared" si="203"/>
        <v>0</v>
      </c>
      <c r="L57" s="60">
        <f t="shared" si="203"/>
        <v>0</v>
      </c>
      <c r="M57" s="60">
        <f t="shared" si="203"/>
        <v>0</v>
      </c>
      <c r="N57" s="60">
        <f t="shared" si="203"/>
        <v>0</v>
      </c>
      <c r="O57" s="60">
        <f t="shared" si="203"/>
        <v>0</v>
      </c>
      <c r="P57" s="60">
        <f t="shared" si="203"/>
        <v>0</v>
      </c>
      <c r="Q57" s="60">
        <f t="shared" si="203"/>
        <v>0</v>
      </c>
      <c r="R57" s="60">
        <f t="shared" si="203"/>
        <v>0</v>
      </c>
      <c r="S57" s="60">
        <f t="shared" si="203"/>
        <v>0</v>
      </c>
      <c r="T57" s="60">
        <f t="shared" si="203"/>
        <v>0</v>
      </c>
      <c r="U57" s="60">
        <f t="shared" si="203"/>
        <v>0</v>
      </c>
      <c r="V57" s="60">
        <f t="shared" si="203"/>
        <v>0</v>
      </c>
      <c r="W57" s="60">
        <f t="shared" si="203"/>
        <v>0</v>
      </c>
      <c r="X57" s="60">
        <f t="shared" si="203"/>
        <v>0</v>
      </c>
      <c r="Y57" s="60">
        <f t="shared" si="203"/>
        <v>0</v>
      </c>
      <c r="Z57" s="60">
        <f t="shared" si="203"/>
        <v>0</v>
      </c>
      <c r="AA57" s="60">
        <f t="shared" si="203"/>
        <v>0</v>
      </c>
      <c r="AB57" s="60">
        <f t="shared" si="203"/>
        <v>0</v>
      </c>
      <c r="AC57" s="60">
        <f t="shared" si="203"/>
        <v>0</v>
      </c>
      <c r="AD57" s="60">
        <f t="shared" si="203"/>
        <v>0</v>
      </c>
      <c r="AE57" s="60">
        <f t="shared" si="203"/>
        <v>0</v>
      </c>
      <c r="AF57" s="60">
        <f t="shared" si="203"/>
        <v>0</v>
      </c>
      <c r="AG57" s="60">
        <f t="shared" si="203"/>
        <v>0</v>
      </c>
      <c r="AH57" s="60">
        <f t="shared" si="203"/>
        <v>0</v>
      </c>
      <c r="AI57" s="60">
        <f t="shared" si="203"/>
        <v>0</v>
      </c>
      <c r="AJ57" s="60">
        <f t="shared" si="203"/>
        <v>0</v>
      </c>
      <c r="AK57" s="60">
        <f t="shared" si="203"/>
        <v>0</v>
      </c>
      <c r="AL57" s="60">
        <f t="shared" si="203"/>
        <v>0</v>
      </c>
      <c r="AM57" s="60">
        <f t="shared" si="203"/>
        <v>0</v>
      </c>
      <c r="AN57" s="60">
        <f t="shared" si="203"/>
        <v>0</v>
      </c>
      <c r="AO57" s="60">
        <f t="shared" si="203"/>
        <v>0</v>
      </c>
      <c r="AP57" s="60">
        <f t="shared" si="203"/>
        <v>0</v>
      </c>
      <c r="AQ57" s="60">
        <f t="shared" si="203"/>
        <v>0</v>
      </c>
      <c r="AR57" s="60">
        <f t="shared" si="203"/>
        <v>0</v>
      </c>
      <c r="AS57" s="60">
        <f t="shared" si="203"/>
        <v>0</v>
      </c>
      <c r="AT57" s="60">
        <f t="shared" si="203"/>
        <v>0</v>
      </c>
      <c r="AU57" s="60">
        <f t="shared" si="203"/>
        <v>0</v>
      </c>
    </row>
    <row r="58" spans="1:47" s="9" customFormat="1" ht="14.25" customHeight="1" x14ac:dyDescent="0.3">
      <c r="A58" s="20"/>
      <c r="B58" s="6"/>
      <c r="C58" s="7"/>
      <c r="D58" s="7" t="s">
        <v>8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1:47" s="9" customFormat="1" ht="14.25" customHeight="1" x14ac:dyDescent="0.3">
      <c r="A59" s="20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1:47" s="9" customFormat="1" ht="14.25" customHeight="1" x14ac:dyDescent="0.3">
      <c r="A60" s="38" t="s">
        <v>208</v>
      </c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1:47" s="9" customFormat="1" ht="14.25" customHeight="1" x14ac:dyDescent="0.3">
      <c r="A61" s="20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1:47" s="9" customFormat="1" ht="14.25" customHeight="1" x14ac:dyDescent="0.3">
      <c r="A62" s="20"/>
      <c r="B62" s="6" t="s">
        <v>204</v>
      </c>
      <c r="C62" s="7"/>
      <c r="D62" s="7" t="s">
        <v>13</v>
      </c>
      <c r="E62" s="7"/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X62" s="24">
        <v>0</v>
      </c>
      <c r="Y62" s="24">
        <v>0</v>
      </c>
      <c r="Z62" s="24">
        <v>0</v>
      </c>
      <c r="AA62" s="24">
        <v>0</v>
      </c>
      <c r="AB62" s="24">
        <v>0</v>
      </c>
      <c r="AC62" s="24">
        <v>0</v>
      </c>
      <c r="AD62" s="24">
        <v>0</v>
      </c>
      <c r="AE62" s="24">
        <v>0</v>
      </c>
      <c r="AF62" s="24">
        <v>0</v>
      </c>
      <c r="AG62" s="24">
        <v>0</v>
      </c>
      <c r="AH62" s="24">
        <v>0</v>
      </c>
      <c r="AI62" s="24">
        <v>0</v>
      </c>
      <c r="AJ62" s="24">
        <v>0</v>
      </c>
      <c r="AK62" s="24">
        <v>0</v>
      </c>
      <c r="AL62" s="24">
        <v>0</v>
      </c>
      <c r="AM62" s="24">
        <v>0</v>
      </c>
      <c r="AN62" s="24">
        <v>0</v>
      </c>
      <c r="AO62" s="24">
        <v>0</v>
      </c>
      <c r="AP62" s="24">
        <v>0</v>
      </c>
      <c r="AQ62" s="24">
        <v>0</v>
      </c>
      <c r="AR62" s="24">
        <v>0</v>
      </c>
      <c r="AS62" s="24">
        <v>0</v>
      </c>
      <c r="AT62" s="24">
        <v>0</v>
      </c>
      <c r="AU62" s="24">
        <v>0</v>
      </c>
    </row>
    <row r="63" spans="1:47" s="9" customFormat="1" ht="14.25" customHeight="1" x14ac:dyDescent="0.3">
      <c r="A63" s="20"/>
      <c r="B63" s="54" t="s">
        <v>234</v>
      </c>
      <c r="C63" s="50"/>
      <c r="D63" s="50" t="s">
        <v>32</v>
      </c>
      <c r="E63" s="50"/>
      <c r="F63" s="60">
        <f>IF(F64&lt;=0,0,ROUND(360/F64,0))</f>
        <v>0</v>
      </c>
      <c r="G63" s="60">
        <f t="shared" ref="G63:AU63" si="204">IF(G64&lt;=0,0,ROUND(360/G64,0))</f>
        <v>0</v>
      </c>
      <c r="H63" s="60">
        <f t="shared" si="204"/>
        <v>0</v>
      </c>
      <c r="I63" s="60">
        <f t="shared" si="204"/>
        <v>0</v>
      </c>
      <c r="J63" s="60">
        <f t="shared" si="204"/>
        <v>0</v>
      </c>
      <c r="K63" s="60">
        <f t="shared" si="204"/>
        <v>0</v>
      </c>
      <c r="L63" s="60">
        <f t="shared" si="204"/>
        <v>0</v>
      </c>
      <c r="M63" s="60">
        <f t="shared" si="204"/>
        <v>0</v>
      </c>
      <c r="N63" s="60">
        <f t="shared" si="204"/>
        <v>0</v>
      </c>
      <c r="O63" s="60">
        <f t="shared" si="204"/>
        <v>0</v>
      </c>
      <c r="P63" s="60">
        <f t="shared" si="204"/>
        <v>0</v>
      </c>
      <c r="Q63" s="60">
        <f t="shared" si="204"/>
        <v>0</v>
      </c>
      <c r="R63" s="60">
        <f t="shared" si="204"/>
        <v>0</v>
      </c>
      <c r="S63" s="60">
        <f t="shared" si="204"/>
        <v>0</v>
      </c>
      <c r="T63" s="60">
        <f t="shared" si="204"/>
        <v>0</v>
      </c>
      <c r="U63" s="60">
        <f t="shared" si="204"/>
        <v>0</v>
      </c>
      <c r="V63" s="60">
        <f t="shared" si="204"/>
        <v>0</v>
      </c>
      <c r="W63" s="60">
        <f t="shared" si="204"/>
        <v>0</v>
      </c>
      <c r="X63" s="60">
        <f t="shared" si="204"/>
        <v>0</v>
      </c>
      <c r="Y63" s="60">
        <f t="shared" si="204"/>
        <v>0</v>
      </c>
      <c r="Z63" s="60">
        <f t="shared" si="204"/>
        <v>0</v>
      </c>
      <c r="AA63" s="60">
        <f t="shared" si="204"/>
        <v>0</v>
      </c>
      <c r="AB63" s="60">
        <f t="shared" si="204"/>
        <v>0</v>
      </c>
      <c r="AC63" s="60">
        <f t="shared" si="204"/>
        <v>0</v>
      </c>
      <c r="AD63" s="60">
        <f t="shared" si="204"/>
        <v>0</v>
      </c>
      <c r="AE63" s="60">
        <f t="shared" si="204"/>
        <v>0</v>
      </c>
      <c r="AF63" s="60">
        <f t="shared" si="204"/>
        <v>0</v>
      </c>
      <c r="AG63" s="60">
        <f t="shared" si="204"/>
        <v>0</v>
      </c>
      <c r="AH63" s="60">
        <f t="shared" si="204"/>
        <v>0</v>
      </c>
      <c r="AI63" s="60">
        <f t="shared" si="204"/>
        <v>0</v>
      </c>
      <c r="AJ63" s="60">
        <f t="shared" si="204"/>
        <v>0</v>
      </c>
      <c r="AK63" s="60">
        <f t="shared" si="204"/>
        <v>0</v>
      </c>
      <c r="AL63" s="60">
        <f t="shared" si="204"/>
        <v>0</v>
      </c>
      <c r="AM63" s="60">
        <f t="shared" si="204"/>
        <v>0</v>
      </c>
      <c r="AN63" s="60">
        <f t="shared" si="204"/>
        <v>0</v>
      </c>
      <c r="AO63" s="60">
        <f t="shared" si="204"/>
        <v>0</v>
      </c>
      <c r="AP63" s="60">
        <f t="shared" si="204"/>
        <v>0</v>
      </c>
      <c r="AQ63" s="60">
        <f t="shared" si="204"/>
        <v>0</v>
      </c>
      <c r="AR63" s="60">
        <f t="shared" si="204"/>
        <v>0</v>
      </c>
      <c r="AS63" s="60">
        <f t="shared" si="204"/>
        <v>0</v>
      </c>
      <c r="AT63" s="60">
        <f t="shared" si="204"/>
        <v>0</v>
      </c>
      <c r="AU63" s="60">
        <f t="shared" si="204"/>
        <v>0</v>
      </c>
    </row>
    <row r="64" spans="1:47" s="9" customFormat="1" ht="14.25" customHeight="1" x14ac:dyDescent="0.3">
      <c r="A64" s="20"/>
      <c r="B64" s="54" t="s">
        <v>63</v>
      </c>
      <c r="C64" s="50"/>
      <c r="D64" s="50" t="s">
        <v>233</v>
      </c>
      <c r="E64" s="50"/>
      <c r="F64" s="60">
        <f>360*F62</f>
        <v>0</v>
      </c>
      <c r="G64" s="60">
        <f t="shared" ref="G64:AU64" si="205">360*G62</f>
        <v>0</v>
      </c>
      <c r="H64" s="60">
        <f t="shared" si="205"/>
        <v>0</v>
      </c>
      <c r="I64" s="60">
        <f t="shared" si="205"/>
        <v>0</v>
      </c>
      <c r="J64" s="60">
        <f t="shared" si="205"/>
        <v>0</v>
      </c>
      <c r="K64" s="60">
        <f t="shared" si="205"/>
        <v>0</v>
      </c>
      <c r="L64" s="60">
        <f t="shared" si="205"/>
        <v>0</v>
      </c>
      <c r="M64" s="60">
        <f t="shared" si="205"/>
        <v>0</v>
      </c>
      <c r="N64" s="60">
        <f t="shared" si="205"/>
        <v>0</v>
      </c>
      <c r="O64" s="60">
        <f t="shared" si="205"/>
        <v>0</v>
      </c>
      <c r="P64" s="60">
        <f t="shared" si="205"/>
        <v>0</v>
      </c>
      <c r="Q64" s="60">
        <f t="shared" si="205"/>
        <v>0</v>
      </c>
      <c r="R64" s="60">
        <f t="shared" si="205"/>
        <v>0</v>
      </c>
      <c r="S64" s="60">
        <f t="shared" si="205"/>
        <v>0</v>
      </c>
      <c r="T64" s="60">
        <f t="shared" si="205"/>
        <v>0</v>
      </c>
      <c r="U64" s="60">
        <f t="shared" si="205"/>
        <v>0</v>
      </c>
      <c r="V64" s="60">
        <f t="shared" si="205"/>
        <v>0</v>
      </c>
      <c r="W64" s="60">
        <f t="shared" si="205"/>
        <v>0</v>
      </c>
      <c r="X64" s="60">
        <f t="shared" si="205"/>
        <v>0</v>
      </c>
      <c r="Y64" s="60">
        <f t="shared" si="205"/>
        <v>0</v>
      </c>
      <c r="Z64" s="60">
        <f t="shared" si="205"/>
        <v>0</v>
      </c>
      <c r="AA64" s="60">
        <f t="shared" si="205"/>
        <v>0</v>
      </c>
      <c r="AB64" s="60">
        <f t="shared" si="205"/>
        <v>0</v>
      </c>
      <c r="AC64" s="60">
        <f t="shared" si="205"/>
        <v>0</v>
      </c>
      <c r="AD64" s="60">
        <f t="shared" si="205"/>
        <v>0</v>
      </c>
      <c r="AE64" s="60">
        <f t="shared" si="205"/>
        <v>0</v>
      </c>
      <c r="AF64" s="60">
        <f t="shared" si="205"/>
        <v>0</v>
      </c>
      <c r="AG64" s="60">
        <f t="shared" si="205"/>
        <v>0</v>
      </c>
      <c r="AH64" s="60">
        <f t="shared" si="205"/>
        <v>0</v>
      </c>
      <c r="AI64" s="60">
        <f t="shared" si="205"/>
        <v>0</v>
      </c>
      <c r="AJ64" s="60">
        <f t="shared" si="205"/>
        <v>0</v>
      </c>
      <c r="AK64" s="60">
        <f t="shared" si="205"/>
        <v>0</v>
      </c>
      <c r="AL64" s="60">
        <f t="shared" si="205"/>
        <v>0</v>
      </c>
      <c r="AM64" s="60">
        <f t="shared" si="205"/>
        <v>0</v>
      </c>
      <c r="AN64" s="60">
        <f t="shared" si="205"/>
        <v>0</v>
      </c>
      <c r="AO64" s="60">
        <f t="shared" si="205"/>
        <v>0</v>
      </c>
      <c r="AP64" s="60">
        <f t="shared" si="205"/>
        <v>0</v>
      </c>
      <c r="AQ64" s="60">
        <f t="shared" si="205"/>
        <v>0</v>
      </c>
      <c r="AR64" s="60">
        <f t="shared" si="205"/>
        <v>0</v>
      </c>
      <c r="AS64" s="60">
        <f t="shared" si="205"/>
        <v>0</v>
      </c>
      <c r="AT64" s="60">
        <f t="shared" si="205"/>
        <v>0</v>
      </c>
      <c r="AU64" s="60">
        <f t="shared" si="205"/>
        <v>0</v>
      </c>
    </row>
    <row r="65" spans="1:47" s="11" customFormat="1" ht="14.25" customHeight="1" x14ac:dyDescent="0.3">
      <c r="A65" s="20"/>
      <c r="B65" s="59" t="s">
        <v>64</v>
      </c>
      <c r="C65" s="52"/>
      <c r="D65" s="52" t="s">
        <v>10</v>
      </c>
      <c r="E65" s="52"/>
      <c r="F65" s="142">
        <f>IF(F64&lt;=30,F64/30*F3,0)+IF(AND(30&lt;F64,F64&lt;=60),F3+(F64-30)/30*E3,0)+IF(AND(60&lt;F64,F64&lt;=90),F3+E3+(F64-60)/30*D3,0)+IF(AND(90&lt;F64,F64&lt;=120),F3+E3+D3+(F64-90)/30*C3,0)</f>
        <v>0</v>
      </c>
      <c r="G65" s="142">
        <f t="shared" ref="G65:W65" si="206">IF(G64&lt;=30,G64/30*G3,0)+IF(AND(30&lt;G64,G64&lt;=60),G3+(G64-30)/30*F3,0)+IF(AND(60&lt;G64,G64&lt;=90),G3+F3+(G64-60)/30*E3,0)+IF(AND(90&lt;G64,G64&lt;=120),G3+F3+E3+(G64-90)/30*D3,0)</f>
        <v>0</v>
      </c>
      <c r="H65" s="142">
        <f t="shared" si="206"/>
        <v>0</v>
      </c>
      <c r="I65" s="142">
        <f t="shared" si="206"/>
        <v>0</v>
      </c>
      <c r="J65" s="142">
        <f t="shared" si="206"/>
        <v>0</v>
      </c>
      <c r="K65" s="142">
        <f t="shared" si="206"/>
        <v>0</v>
      </c>
      <c r="L65" s="142">
        <f t="shared" si="206"/>
        <v>0</v>
      </c>
      <c r="M65" s="142">
        <f t="shared" si="206"/>
        <v>0</v>
      </c>
      <c r="N65" s="142">
        <f t="shared" si="206"/>
        <v>0</v>
      </c>
      <c r="O65" s="142">
        <f t="shared" si="206"/>
        <v>0</v>
      </c>
      <c r="P65" s="142">
        <f t="shared" si="206"/>
        <v>0</v>
      </c>
      <c r="Q65" s="142">
        <f t="shared" si="206"/>
        <v>0</v>
      </c>
      <c r="R65" s="142">
        <f t="shared" si="206"/>
        <v>0</v>
      </c>
      <c r="S65" s="142">
        <f t="shared" si="206"/>
        <v>0</v>
      </c>
      <c r="T65" s="142">
        <f t="shared" si="206"/>
        <v>0</v>
      </c>
      <c r="U65" s="142">
        <f t="shared" si="206"/>
        <v>0</v>
      </c>
      <c r="V65" s="142">
        <f t="shared" si="206"/>
        <v>0</v>
      </c>
      <c r="W65" s="142">
        <f t="shared" si="206"/>
        <v>0</v>
      </c>
      <c r="X65" s="60">
        <f>X3*(X64/365)</f>
        <v>0</v>
      </c>
      <c r="Y65" s="60">
        <f t="shared" ref="Y65:AU65" si="207">Y3*(Y64/365)</f>
        <v>0</v>
      </c>
      <c r="Z65" s="60">
        <f t="shared" si="207"/>
        <v>0</v>
      </c>
      <c r="AA65" s="60">
        <f t="shared" si="207"/>
        <v>0</v>
      </c>
      <c r="AB65" s="60">
        <f t="shared" si="207"/>
        <v>0</v>
      </c>
      <c r="AC65" s="60">
        <f t="shared" si="207"/>
        <v>0</v>
      </c>
      <c r="AD65" s="60">
        <f t="shared" si="207"/>
        <v>0</v>
      </c>
      <c r="AE65" s="60">
        <f t="shared" si="207"/>
        <v>0</v>
      </c>
      <c r="AF65" s="60">
        <f t="shared" si="207"/>
        <v>0</v>
      </c>
      <c r="AG65" s="60">
        <f t="shared" si="207"/>
        <v>0</v>
      </c>
      <c r="AH65" s="60">
        <f t="shared" si="207"/>
        <v>0</v>
      </c>
      <c r="AI65" s="60">
        <f t="shared" si="207"/>
        <v>0</v>
      </c>
      <c r="AJ65" s="60">
        <f t="shared" si="207"/>
        <v>0</v>
      </c>
      <c r="AK65" s="60">
        <f t="shared" si="207"/>
        <v>0</v>
      </c>
      <c r="AL65" s="60">
        <f t="shared" si="207"/>
        <v>0</v>
      </c>
      <c r="AM65" s="60">
        <f t="shared" si="207"/>
        <v>0</v>
      </c>
      <c r="AN65" s="60">
        <f t="shared" si="207"/>
        <v>0</v>
      </c>
      <c r="AO65" s="60">
        <f t="shared" si="207"/>
        <v>0</v>
      </c>
      <c r="AP65" s="60">
        <f t="shared" si="207"/>
        <v>0</v>
      </c>
      <c r="AQ65" s="60">
        <f t="shared" si="207"/>
        <v>0</v>
      </c>
      <c r="AR65" s="60">
        <f t="shared" si="207"/>
        <v>0</v>
      </c>
      <c r="AS65" s="60">
        <f t="shared" si="207"/>
        <v>0</v>
      </c>
      <c r="AT65" s="60">
        <f t="shared" si="207"/>
        <v>0</v>
      </c>
      <c r="AU65" s="60">
        <f t="shared" si="207"/>
        <v>0</v>
      </c>
    </row>
    <row r="66" spans="1:47" s="27" customFormat="1" ht="14.25" customHeight="1" x14ac:dyDescent="0.3">
      <c r="A66" s="19"/>
      <c r="B66" s="54" t="s">
        <v>62</v>
      </c>
      <c r="C66" s="50"/>
      <c r="D66" s="50" t="s">
        <v>10</v>
      </c>
      <c r="E66" s="50"/>
      <c r="F66" s="60">
        <f>-(F65-E65)</f>
        <v>0</v>
      </c>
      <c r="G66" s="60">
        <f t="shared" ref="G66:W66" si="208">-(G65-F65)</f>
        <v>0</v>
      </c>
      <c r="H66" s="60">
        <f t="shared" si="208"/>
        <v>0</v>
      </c>
      <c r="I66" s="60">
        <f t="shared" si="208"/>
        <v>0</v>
      </c>
      <c r="J66" s="60">
        <f t="shared" si="208"/>
        <v>0</v>
      </c>
      <c r="K66" s="60">
        <f t="shared" si="208"/>
        <v>0</v>
      </c>
      <c r="L66" s="60">
        <f t="shared" si="208"/>
        <v>0</v>
      </c>
      <c r="M66" s="60">
        <f t="shared" si="208"/>
        <v>0</v>
      </c>
      <c r="N66" s="60">
        <f t="shared" si="208"/>
        <v>0</v>
      </c>
      <c r="O66" s="60">
        <f t="shared" si="208"/>
        <v>0</v>
      </c>
      <c r="P66" s="60">
        <f t="shared" si="208"/>
        <v>0</v>
      </c>
      <c r="Q66" s="60">
        <f t="shared" si="208"/>
        <v>0</v>
      </c>
      <c r="R66" s="60">
        <f t="shared" si="208"/>
        <v>0</v>
      </c>
      <c r="S66" s="60">
        <f t="shared" si="208"/>
        <v>0</v>
      </c>
      <c r="T66" s="60">
        <f t="shared" si="208"/>
        <v>0</v>
      </c>
      <c r="U66" s="60">
        <f t="shared" si="208"/>
        <v>0</v>
      </c>
      <c r="V66" s="60">
        <f t="shared" si="208"/>
        <v>0</v>
      </c>
      <c r="W66" s="60">
        <f t="shared" si="208"/>
        <v>0</v>
      </c>
      <c r="X66" s="60">
        <f t="shared" ref="X66" si="209">-(X65-W65)</f>
        <v>0</v>
      </c>
      <c r="Y66" s="60">
        <f t="shared" ref="Y66" si="210">-(Y65-X65)</f>
        <v>0</v>
      </c>
      <c r="Z66" s="60">
        <f t="shared" ref="Z66" si="211">-(Z65-Y65)</f>
        <v>0</v>
      </c>
      <c r="AA66" s="60">
        <f t="shared" ref="AA66" si="212">-(AA65-Z65)</f>
        <v>0</v>
      </c>
      <c r="AB66" s="60">
        <f t="shared" ref="AB66" si="213">-(AB65-AA65)</f>
        <v>0</v>
      </c>
      <c r="AC66" s="60">
        <f t="shared" ref="AC66" si="214">-(AC65-AB65)</f>
        <v>0</v>
      </c>
      <c r="AD66" s="60">
        <f t="shared" ref="AD66" si="215">-(AD65-AC65)</f>
        <v>0</v>
      </c>
      <c r="AE66" s="60">
        <f t="shared" ref="AE66" si="216">-(AE65-AD65)</f>
        <v>0</v>
      </c>
      <c r="AF66" s="60">
        <f t="shared" ref="AF66" si="217">-(AF65-AE65)</f>
        <v>0</v>
      </c>
      <c r="AG66" s="60">
        <f t="shared" ref="AG66" si="218">-(AG65-AF65)</f>
        <v>0</v>
      </c>
      <c r="AH66" s="60">
        <f t="shared" ref="AH66" si="219">-(AH65-AG65)</f>
        <v>0</v>
      </c>
      <c r="AI66" s="60">
        <f t="shared" ref="AI66" si="220">-(AI65-AH65)</f>
        <v>0</v>
      </c>
      <c r="AJ66" s="60">
        <f t="shared" ref="AJ66" si="221">-(AJ65-AI65)</f>
        <v>0</v>
      </c>
      <c r="AK66" s="60">
        <f t="shared" ref="AK66" si="222">-(AK65-AJ65)</f>
        <v>0</v>
      </c>
      <c r="AL66" s="60">
        <f t="shared" ref="AL66" si="223">-(AL65-AK65)</f>
        <v>0</v>
      </c>
      <c r="AM66" s="60">
        <f t="shared" ref="AM66" si="224">-(AM65-AL65)</f>
        <v>0</v>
      </c>
      <c r="AN66" s="60">
        <f t="shared" ref="AN66" si="225">-(AN65-AM65)</f>
        <v>0</v>
      </c>
      <c r="AO66" s="60">
        <f t="shared" ref="AO66" si="226">-(AO65-AN65)</f>
        <v>0</v>
      </c>
      <c r="AP66" s="60">
        <f t="shared" ref="AP66" si="227">-(AP65-AO65)</f>
        <v>0</v>
      </c>
      <c r="AQ66" s="60">
        <f t="shared" ref="AQ66" si="228">-(AQ65-AP65)</f>
        <v>0</v>
      </c>
      <c r="AR66" s="60">
        <f t="shared" ref="AR66" si="229">-(AR65-AQ65)</f>
        <v>0</v>
      </c>
      <c r="AS66" s="60">
        <f t="shared" ref="AS66" si="230">-(AS65-AR65)</f>
        <v>0</v>
      </c>
      <c r="AT66" s="60">
        <f t="shared" ref="AT66" si="231">-(AT65-AS65)</f>
        <v>0</v>
      </c>
      <c r="AU66" s="60">
        <f t="shared" ref="AU66" si="232">-(AU65-AT65)</f>
        <v>0</v>
      </c>
    </row>
    <row r="67" spans="1:47" s="9" customFormat="1" ht="14.25" customHeight="1" x14ac:dyDescent="0.3">
      <c r="A67" s="20"/>
      <c r="B67" s="6"/>
      <c r="C67" s="7"/>
      <c r="D67" s="7"/>
      <c r="E67" s="7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</row>
    <row r="68" spans="1:47" s="9" customFormat="1" ht="14.25" customHeight="1" x14ac:dyDescent="0.3">
      <c r="A68" s="20"/>
      <c r="B68" s="6"/>
      <c r="C68" s="7"/>
      <c r="D68" s="7"/>
      <c r="E68" s="7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</row>
    <row r="69" spans="1:47" s="39" customFormat="1" ht="14.25" customHeight="1" x14ac:dyDescent="0.3">
      <c r="A69" s="40" t="s">
        <v>235</v>
      </c>
      <c r="B69" s="34"/>
      <c r="C69" s="32"/>
      <c r="D69" s="32" t="s">
        <v>10</v>
      </c>
      <c r="E69" s="32"/>
      <c r="F69" s="75">
        <f t="shared" ref="F69:I69" si="233">F39+F57+F66</f>
        <v>0</v>
      </c>
      <c r="G69" s="75">
        <f t="shared" si="233"/>
        <v>0</v>
      </c>
      <c r="H69" s="75">
        <f t="shared" si="233"/>
        <v>0</v>
      </c>
      <c r="I69" s="75">
        <f t="shared" si="233"/>
        <v>0</v>
      </c>
      <c r="J69" s="75">
        <f>J39+J57+J66</f>
        <v>0</v>
      </c>
      <c r="K69" s="75">
        <f t="shared" ref="K69:AU69" si="234">K39+K57+K66</f>
        <v>0</v>
      </c>
      <c r="L69" s="75">
        <f t="shared" si="234"/>
        <v>0</v>
      </c>
      <c r="M69" s="75">
        <f t="shared" si="234"/>
        <v>0</v>
      </c>
      <c r="N69" s="75">
        <f t="shared" si="234"/>
        <v>0</v>
      </c>
      <c r="O69" s="75">
        <f t="shared" si="234"/>
        <v>0</v>
      </c>
      <c r="P69" s="75">
        <f t="shared" si="234"/>
        <v>0</v>
      </c>
      <c r="Q69" s="75">
        <f t="shared" si="234"/>
        <v>0</v>
      </c>
      <c r="R69" s="75">
        <f t="shared" si="234"/>
        <v>0</v>
      </c>
      <c r="S69" s="75">
        <f t="shared" si="234"/>
        <v>0</v>
      </c>
      <c r="T69" s="75">
        <f t="shared" si="234"/>
        <v>0</v>
      </c>
      <c r="U69" s="75">
        <f t="shared" si="234"/>
        <v>0</v>
      </c>
      <c r="V69" s="75">
        <f t="shared" si="234"/>
        <v>0</v>
      </c>
      <c r="W69" s="75">
        <f t="shared" si="234"/>
        <v>0</v>
      </c>
      <c r="X69" s="75">
        <f t="shared" si="234"/>
        <v>0</v>
      </c>
      <c r="Y69" s="75">
        <f t="shared" si="234"/>
        <v>0</v>
      </c>
      <c r="Z69" s="75">
        <f t="shared" si="234"/>
        <v>0</v>
      </c>
      <c r="AA69" s="75">
        <f t="shared" si="234"/>
        <v>0</v>
      </c>
      <c r="AB69" s="75">
        <f t="shared" si="234"/>
        <v>0</v>
      </c>
      <c r="AC69" s="75">
        <f t="shared" si="234"/>
        <v>0</v>
      </c>
      <c r="AD69" s="75">
        <f t="shared" si="234"/>
        <v>0</v>
      </c>
      <c r="AE69" s="75">
        <f t="shared" si="234"/>
        <v>0</v>
      </c>
      <c r="AF69" s="75">
        <f t="shared" si="234"/>
        <v>0</v>
      </c>
      <c r="AG69" s="75">
        <f t="shared" si="234"/>
        <v>0</v>
      </c>
      <c r="AH69" s="75">
        <f t="shared" si="234"/>
        <v>0</v>
      </c>
      <c r="AI69" s="75">
        <f t="shared" si="234"/>
        <v>0</v>
      </c>
      <c r="AJ69" s="75">
        <f t="shared" si="234"/>
        <v>0</v>
      </c>
      <c r="AK69" s="75">
        <f t="shared" si="234"/>
        <v>0</v>
      </c>
      <c r="AL69" s="75">
        <f t="shared" si="234"/>
        <v>0</v>
      </c>
      <c r="AM69" s="75">
        <f t="shared" si="234"/>
        <v>0</v>
      </c>
      <c r="AN69" s="75">
        <f t="shared" si="234"/>
        <v>0</v>
      </c>
      <c r="AO69" s="75">
        <f t="shared" si="234"/>
        <v>0</v>
      </c>
      <c r="AP69" s="75">
        <f t="shared" si="234"/>
        <v>0</v>
      </c>
      <c r="AQ69" s="75">
        <f t="shared" si="234"/>
        <v>0</v>
      </c>
      <c r="AR69" s="75">
        <f t="shared" si="234"/>
        <v>0</v>
      </c>
      <c r="AS69" s="75">
        <f t="shared" si="234"/>
        <v>0</v>
      </c>
      <c r="AT69" s="75">
        <f t="shared" si="234"/>
        <v>0</v>
      </c>
      <c r="AU69" s="75">
        <f t="shared" si="234"/>
        <v>0</v>
      </c>
    </row>
  </sheetData>
  <pageMargins left="0.7" right="0.7" top="0.75" bottom="0.75" header="0.3" footer="0.3"/>
  <pageSetup fitToWidth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27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44140625" defaultRowHeight="14.4" x14ac:dyDescent="0.3"/>
  <cols>
    <col min="1" max="1" width="3" style="1" customWidth="1"/>
    <col min="2" max="2" width="49" style="1" customWidth="1"/>
    <col min="3" max="3" width="24" style="1" customWidth="1"/>
    <col min="4" max="5" width="9.109375" style="1" customWidth="1"/>
    <col min="6" max="6" width="13.109375" style="1" customWidth="1"/>
    <col min="7" max="11" width="10.44140625" style="1" customWidth="1"/>
    <col min="12" max="24" width="9.109375" style="1" customWidth="1"/>
    <col min="25" max="37" width="9" style="1" customWidth="1"/>
    <col min="38" max="16384" width="11.44140625" style="1"/>
  </cols>
  <sheetData>
    <row r="1" spans="1:47" ht="24" customHeight="1" x14ac:dyDescent="0.5">
      <c r="A1" s="15" t="s">
        <v>101</v>
      </c>
      <c r="B1" s="16"/>
      <c r="C1" s="3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3">
      <c r="A2" s="35"/>
      <c r="B2" s="35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3">
      <c r="A3" s="20"/>
      <c r="B3" s="54" t="s">
        <v>99</v>
      </c>
      <c r="C3" s="50"/>
      <c r="D3" s="50" t="s">
        <v>10</v>
      </c>
      <c r="E3" s="50"/>
      <c r="F3" s="60">
        <f>FINANCIACIÓN!F12</f>
        <v>167572</v>
      </c>
      <c r="G3" s="76" t="s">
        <v>404</v>
      </c>
      <c r="H3" s="76" t="s">
        <v>404</v>
      </c>
      <c r="I3" s="76" t="s">
        <v>404</v>
      </c>
      <c r="J3" s="76" t="s">
        <v>404</v>
      </c>
      <c r="K3" s="76" t="s">
        <v>404</v>
      </c>
      <c r="L3" s="76" t="s">
        <v>404</v>
      </c>
      <c r="M3" s="76" t="s">
        <v>404</v>
      </c>
      <c r="N3" s="76" t="s">
        <v>404</v>
      </c>
      <c r="O3" s="76" t="s">
        <v>404</v>
      </c>
      <c r="P3" s="76" t="s">
        <v>404</v>
      </c>
      <c r="Q3" s="76" t="s">
        <v>404</v>
      </c>
      <c r="R3" s="76" t="s">
        <v>404</v>
      </c>
      <c r="S3" s="76" t="s">
        <v>404</v>
      </c>
      <c r="T3" s="76" t="s">
        <v>404</v>
      </c>
      <c r="U3" s="76" t="s">
        <v>404</v>
      </c>
      <c r="V3" s="76" t="s">
        <v>404</v>
      </c>
      <c r="W3" s="76" t="s">
        <v>404</v>
      </c>
      <c r="X3" s="76" t="s">
        <v>404</v>
      </c>
      <c r="Y3" s="76" t="s">
        <v>404</v>
      </c>
      <c r="Z3" s="76" t="s">
        <v>404</v>
      </c>
      <c r="AA3" s="76" t="s">
        <v>404</v>
      </c>
      <c r="AB3" s="76" t="s">
        <v>404</v>
      </c>
      <c r="AC3" s="76" t="s">
        <v>404</v>
      </c>
      <c r="AD3" s="76" t="s">
        <v>404</v>
      </c>
      <c r="AE3" s="76" t="s">
        <v>404</v>
      </c>
      <c r="AF3" s="76" t="s">
        <v>404</v>
      </c>
      <c r="AG3" s="76" t="s">
        <v>404</v>
      </c>
      <c r="AH3" s="76" t="s">
        <v>404</v>
      </c>
      <c r="AI3" s="76" t="s">
        <v>404</v>
      </c>
      <c r="AJ3" s="76" t="s">
        <v>404</v>
      </c>
      <c r="AK3" s="76" t="s">
        <v>404</v>
      </c>
      <c r="AL3" s="76" t="s">
        <v>404</v>
      </c>
      <c r="AM3" s="76" t="s">
        <v>404</v>
      </c>
      <c r="AN3" s="76" t="s">
        <v>404</v>
      </c>
      <c r="AO3" s="76" t="s">
        <v>404</v>
      </c>
      <c r="AP3" s="76" t="s">
        <v>404</v>
      </c>
      <c r="AQ3" s="76" t="s">
        <v>404</v>
      </c>
      <c r="AR3" s="76" t="s">
        <v>404</v>
      </c>
      <c r="AS3" s="76" t="s">
        <v>404</v>
      </c>
      <c r="AT3" s="76" t="s">
        <v>404</v>
      </c>
      <c r="AU3" s="76" t="s">
        <v>404</v>
      </c>
    </row>
    <row r="4" spans="1:47" s="9" customFormat="1" ht="14.25" customHeight="1" x14ac:dyDescent="0.3">
      <c r="A4" s="20"/>
      <c r="B4" s="6"/>
      <c r="C4" s="7"/>
      <c r="D4" s="7"/>
      <c r="E4" s="7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</row>
    <row r="5" spans="1:47" s="9" customFormat="1" ht="13.5" customHeight="1" x14ac:dyDescent="0.3">
      <c r="A5" s="28" t="s">
        <v>237</v>
      </c>
      <c r="B5" s="6"/>
      <c r="C5" s="7"/>
      <c r="D5" s="8"/>
      <c r="E5" s="8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</row>
    <row r="6" spans="1:47" s="9" customFormat="1" ht="13.5" customHeight="1" x14ac:dyDescent="0.3">
      <c r="A6" s="20"/>
      <c r="B6" s="6"/>
      <c r="C6" s="7"/>
      <c r="D6" s="7"/>
      <c r="E6" s="7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</row>
    <row r="7" spans="1:47" s="9" customFormat="1" ht="13.5" customHeight="1" x14ac:dyDescent="0.3">
      <c r="A7" s="20"/>
      <c r="B7" s="54" t="s">
        <v>282</v>
      </c>
      <c r="C7" s="50"/>
      <c r="D7" s="50" t="s">
        <v>10</v>
      </c>
      <c r="E7" s="52"/>
      <c r="F7" s="60">
        <f>'CUENTA DE RESULTADOS'!F31</f>
        <v>7197.3726168421172</v>
      </c>
      <c r="G7" s="60">
        <f>'CUENTA DE RESULTADOS'!G31</f>
        <v>1038.4754168421114</v>
      </c>
      <c r="H7" s="60">
        <f>'CUENTA DE RESULTADOS'!H31</f>
        <v>2667.7610168421079</v>
      </c>
      <c r="I7" s="60">
        <f>'CUENTA DE RESULTADOS'!I31</f>
        <v>-334.91358315788602</v>
      </c>
      <c r="J7" s="60">
        <f>'CUENTA DE RESULTADOS'!J31</f>
        <v>3285.7450168421119</v>
      </c>
      <c r="K7" s="60">
        <f>'CUENTA DE RESULTADOS'!K31</f>
        <v>-133.52184315789418</v>
      </c>
      <c r="L7" s="60">
        <f>'CUENTA DE RESULTADOS'!L31</f>
        <v>2926.9126168421067</v>
      </c>
      <c r="M7" s="60">
        <f>'CUENTA DE RESULTADOS'!M31</f>
        <v>1536.9781568421054</v>
      </c>
      <c r="N7" s="60">
        <f>'CUENTA DE RESULTADOS'!N31</f>
        <v>3776.9126168421067</v>
      </c>
      <c r="O7" s="60">
        <f>'CUENTA DE RESULTADOS'!O31</f>
        <v>1873.0221568421048</v>
      </c>
      <c r="P7" s="60">
        <f>'CUENTA DE RESULTADOS'!P31</f>
        <v>3150.9126168421067</v>
      </c>
      <c r="Q7" s="60">
        <f>'CUENTA DE RESULTADOS'!Q31</f>
        <v>910.97815684210536</v>
      </c>
      <c r="R7" s="60">
        <f>'CUENTA DE RESULTADOS'!R31</f>
        <v>2692.4478168421074</v>
      </c>
      <c r="S7" s="60">
        <f>'CUENTA DE RESULTADOS'!S31</f>
        <v>910.97815684210536</v>
      </c>
      <c r="T7" s="60">
        <f>'CUENTA DE RESULTADOS'!T31</f>
        <v>3150.9126168421067</v>
      </c>
      <c r="U7" s="60">
        <f>'CUENTA DE RESULTADOS'!U31</f>
        <v>60.978156842105818</v>
      </c>
      <c r="V7" s="60">
        <f>'CUENTA DE RESULTADOS'!V31</f>
        <v>2900.9126168421067</v>
      </c>
      <c r="W7" s="60">
        <f>'CUENTA DE RESULTADOS'!W31</f>
        <v>-61.021843157894182</v>
      </c>
      <c r="X7" s="60" t="e">
        <f>'CUENTA DE RESULTADOS'!X31</f>
        <v>#DIV/0!</v>
      </c>
      <c r="Y7" s="60" t="e">
        <f>'CUENTA DE RESULTADOS'!Y31</f>
        <v>#DIV/0!</v>
      </c>
      <c r="Z7" s="60" t="e">
        <f>'CUENTA DE RESULTADOS'!Z31</f>
        <v>#DIV/0!</v>
      </c>
      <c r="AA7" s="60" t="e">
        <f>'CUENTA DE RESULTADOS'!AA31</f>
        <v>#DIV/0!</v>
      </c>
      <c r="AB7" s="60" t="e">
        <f>'CUENTA DE RESULTADOS'!AB31</f>
        <v>#DIV/0!</v>
      </c>
      <c r="AC7" s="60" t="e">
        <f>'CUENTA DE RESULTADOS'!AC31</f>
        <v>#DIV/0!</v>
      </c>
      <c r="AD7" s="60" t="e">
        <f>'CUENTA DE RESULTADOS'!AD31</f>
        <v>#DIV/0!</v>
      </c>
      <c r="AE7" s="60" t="e">
        <f>'CUENTA DE RESULTADOS'!AE31</f>
        <v>#DIV/0!</v>
      </c>
      <c r="AF7" s="60" t="e">
        <f>'CUENTA DE RESULTADOS'!AF31</f>
        <v>#DIV/0!</v>
      </c>
      <c r="AG7" s="60" t="e">
        <f>'CUENTA DE RESULTADOS'!AG31</f>
        <v>#DIV/0!</v>
      </c>
      <c r="AH7" s="60" t="e">
        <f>'CUENTA DE RESULTADOS'!AH31</f>
        <v>#DIV/0!</v>
      </c>
      <c r="AI7" s="60" t="e">
        <f>'CUENTA DE RESULTADOS'!AI31</f>
        <v>#DIV/0!</v>
      </c>
      <c r="AJ7" s="60" t="e">
        <f>'CUENTA DE RESULTADOS'!AJ31</f>
        <v>#DIV/0!</v>
      </c>
      <c r="AK7" s="60" t="e">
        <f>'CUENTA DE RESULTADOS'!AK31</f>
        <v>#DIV/0!</v>
      </c>
      <c r="AL7" s="60" t="e">
        <f>'CUENTA DE RESULTADOS'!AL31</f>
        <v>#DIV/0!</v>
      </c>
      <c r="AM7" s="60" t="e">
        <f>'CUENTA DE RESULTADOS'!AM31</f>
        <v>#DIV/0!</v>
      </c>
      <c r="AN7" s="60" t="e">
        <f>'CUENTA DE RESULTADOS'!AN31</f>
        <v>#DIV/0!</v>
      </c>
      <c r="AO7" s="60" t="e">
        <f>'CUENTA DE RESULTADOS'!AO31</f>
        <v>#DIV/0!</v>
      </c>
      <c r="AP7" s="60" t="e">
        <f>'CUENTA DE RESULTADOS'!AP31</f>
        <v>#DIV/0!</v>
      </c>
      <c r="AQ7" s="60" t="e">
        <f>'CUENTA DE RESULTADOS'!AQ31</f>
        <v>#DIV/0!</v>
      </c>
      <c r="AR7" s="60" t="e">
        <f>'CUENTA DE RESULTADOS'!AR31</f>
        <v>#DIV/0!</v>
      </c>
      <c r="AS7" s="60" t="e">
        <f>'CUENTA DE RESULTADOS'!AS31</f>
        <v>#DIV/0!</v>
      </c>
      <c r="AT7" s="60" t="e">
        <f>'CUENTA DE RESULTADOS'!AT31</f>
        <v>#DIV/0!</v>
      </c>
      <c r="AU7" s="60" t="e">
        <f>'CUENTA DE RESULTADOS'!AU31</f>
        <v>#DIV/0!</v>
      </c>
    </row>
    <row r="8" spans="1:47" s="9" customFormat="1" ht="13.5" customHeight="1" x14ac:dyDescent="0.3">
      <c r="A8" s="20"/>
      <c r="B8" s="66" t="s">
        <v>236</v>
      </c>
      <c r="C8" s="72"/>
      <c r="D8" s="50" t="s">
        <v>10</v>
      </c>
      <c r="E8" s="52"/>
      <c r="F8" s="60">
        <f>INVERSIONES!F187</f>
        <v>0.10526315789473684</v>
      </c>
      <c r="G8" s="60">
        <f>INVERSIONES!G187</f>
        <v>0.10526315789473684</v>
      </c>
      <c r="H8" s="60">
        <f>INVERSIONES!H187</f>
        <v>0.10526315789473684</v>
      </c>
      <c r="I8" s="60">
        <f>INVERSIONES!I187</f>
        <v>0.10526315789473684</v>
      </c>
      <c r="J8" s="60">
        <f>INVERSIONES!J187</f>
        <v>0.10526315789473684</v>
      </c>
      <c r="K8" s="60">
        <f>INVERSIONES!K187</f>
        <v>0.10526315789473684</v>
      </c>
      <c r="L8" s="60">
        <f>INVERSIONES!L187</f>
        <v>0.10526315789473684</v>
      </c>
      <c r="M8" s="60">
        <f>INVERSIONES!M187</f>
        <v>0.10526315789473684</v>
      </c>
      <c r="N8" s="60">
        <f>INVERSIONES!N187</f>
        <v>0.10526315789473684</v>
      </c>
      <c r="O8" s="60">
        <f>INVERSIONES!O187</f>
        <v>0.10526315789473684</v>
      </c>
      <c r="P8" s="60">
        <f>INVERSIONES!P187</f>
        <v>0.10526315789473684</v>
      </c>
      <c r="Q8" s="60">
        <f>INVERSIONES!Q187</f>
        <v>0.10526315789473684</v>
      </c>
      <c r="R8" s="60">
        <f>INVERSIONES!R187</f>
        <v>0.10526315789473684</v>
      </c>
      <c r="S8" s="60">
        <f>INVERSIONES!S187</f>
        <v>0.10526315789473684</v>
      </c>
      <c r="T8" s="60">
        <f>INVERSIONES!T187</f>
        <v>0.10526315789473684</v>
      </c>
      <c r="U8" s="60">
        <f>INVERSIONES!U187</f>
        <v>0.10526315789473684</v>
      </c>
      <c r="V8" s="60">
        <f>INVERSIONES!V187</f>
        <v>0.10526315789473684</v>
      </c>
      <c r="W8" s="60">
        <f>INVERSIONES!W187</f>
        <v>0.10526315789473684</v>
      </c>
      <c r="X8" s="60" t="e">
        <f>INVERSIONES!X187</f>
        <v>#DIV/0!</v>
      </c>
      <c r="Y8" s="60" t="e">
        <f>INVERSIONES!Y187</f>
        <v>#DIV/0!</v>
      </c>
      <c r="Z8" s="60" t="e">
        <f>INVERSIONES!Z187</f>
        <v>#DIV/0!</v>
      </c>
      <c r="AA8" s="60" t="e">
        <f>INVERSIONES!AA187</f>
        <v>#DIV/0!</v>
      </c>
      <c r="AB8" s="60" t="e">
        <f>INVERSIONES!AB187</f>
        <v>#DIV/0!</v>
      </c>
      <c r="AC8" s="60" t="e">
        <f>INVERSIONES!AC187</f>
        <v>#DIV/0!</v>
      </c>
      <c r="AD8" s="60" t="e">
        <f>INVERSIONES!AD187</f>
        <v>#DIV/0!</v>
      </c>
      <c r="AE8" s="60" t="e">
        <f>INVERSIONES!AE187</f>
        <v>#DIV/0!</v>
      </c>
      <c r="AF8" s="60" t="e">
        <f>INVERSIONES!AF187</f>
        <v>#DIV/0!</v>
      </c>
      <c r="AG8" s="60" t="e">
        <f>INVERSIONES!AG187</f>
        <v>#DIV/0!</v>
      </c>
      <c r="AH8" s="60" t="e">
        <f>INVERSIONES!AH187</f>
        <v>#DIV/0!</v>
      </c>
      <c r="AI8" s="60" t="e">
        <f>INVERSIONES!AI187</f>
        <v>#DIV/0!</v>
      </c>
      <c r="AJ8" s="60" t="e">
        <f>INVERSIONES!AJ187</f>
        <v>#DIV/0!</v>
      </c>
      <c r="AK8" s="60" t="e">
        <f>INVERSIONES!AK187</f>
        <v>#DIV/0!</v>
      </c>
      <c r="AL8" s="60" t="e">
        <f>INVERSIONES!AL187</f>
        <v>#DIV/0!</v>
      </c>
      <c r="AM8" s="60" t="e">
        <f>INVERSIONES!AM187</f>
        <v>#DIV/0!</v>
      </c>
      <c r="AN8" s="60" t="e">
        <f>INVERSIONES!AN187</f>
        <v>#DIV/0!</v>
      </c>
      <c r="AO8" s="60" t="e">
        <f>INVERSIONES!AO187</f>
        <v>#DIV/0!</v>
      </c>
      <c r="AP8" s="60" t="e">
        <f>INVERSIONES!AP187</f>
        <v>#DIV/0!</v>
      </c>
      <c r="AQ8" s="60" t="e">
        <f>INVERSIONES!AQ187</f>
        <v>#DIV/0!</v>
      </c>
      <c r="AR8" s="60" t="e">
        <f>INVERSIONES!AR187</f>
        <v>#DIV/0!</v>
      </c>
      <c r="AS8" s="60" t="e">
        <f>INVERSIONES!AS187</f>
        <v>#DIV/0!</v>
      </c>
      <c r="AT8" s="60" t="e">
        <f>INVERSIONES!AT187</f>
        <v>#DIV/0!</v>
      </c>
      <c r="AU8" s="60" t="e">
        <f>INVERSIONES!AU187</f>
        <v>#DIV/0!</v>
      </c>
    </row>
    <row r="9" spans="1:47" s="9" customFormat="1" ht="13.5" customHeight="1" x14ac:dyDescent="0.3">
      <c r="A9" s="20"/>
      <c r="B9" s="66" t="s">
        <v>100</v>
      </c>
      <c r="C9" s="72"/>
      <c r="D9" s="50" t="s">
        <v>10</v>
      </c>
      <c r="E9" s="50"/>
      <c r="F9" s="60">
        <f>'CAPITAL DE TRABAJO'!F69</f>
        <v>0</v>
      </c>
      <c r="G9" s="60">
        <f>'CAPITAL DE TRABAJO'!G69</f>
        <v>0</v>
      </c>
      <c r="H9" s="60">
        <f>'CAPITAL DE TRABAJO'!H69</f>
        <v>0</v>
      </c>
      <c r="I9" s="60">
        <f>'CAPITAL DE TRABAJO'!I69</f>
        <v>0</v>
      </c>
      <c r="J9" s="60">
        <f>'CAPITAL DE TRABAJO'!J69</f>
        <v>0</v>
      </c>
      <c r="K9" s="60">
        <f>'CAPITAL DE TRABAJO'!K69</f>
        <v>0</v>
      </c>
      <c r="L9" s="60">
        <f>'CAPITAL DE TRABAJO'!L69</f>
        <v>0</v>
      </c>
      <c r="M9" s="60">
        <f>'CAPITAL DE TRABAJO'!M69</f>
        <v>0</v>
      </c>
      <c r="N9" s="60">
        <f>'CAPITAL DE TRABAJO'!N69</f>
        <v>0</v>
      </c>
      <c r="O9" s="60">
        <f>'CAPITAL DE TRABAJO'!O69</f>
        <v>0</v>
      </c>
      <c r="P9" s="60">
        <f>'CAPITAL DE TRABAJO'!P69</f>
        <v>0</v>
      </c>
      <c r="Q9" s="60">
        <f>'CAPITAL DE TRABAJO'!Q69</f>
        <v>0</v>
      </c>
      <c r="R9" s="60">
        <f>'CAPITAL DE TRABAJO'!R69</f>
        <v>0</v>
      </c>
      <c r="S9" s="60">
        <f>'CAPITAL DE TRABAJO'!S69</f>
        <v>0</v>
      </c>
      <c r="T9" s="60">
        <f>'CAPITAL DE TRABAJO'!T69</f>
        <v>0</v>
      </c>
      <c r="U9" s="60">
        <f>'CAPITAL DE TRABAJO'!U69</f>
        <v>0</v>
      </c>
      <c r="V9" s="60">
        <f>'CAPITAL DE TRABAJO'!V69</f>
        <v>0</v>
      </c>
      <c r="W9" s="60">
        <f>'CAPITAL DE TRABAJO'!W69</f>
        <v>0</v>
      </c>
      <c r="X9" s="60">
        <f>'CAPITAL DE TRABAJO'!X69</f>
        <v>0</v>
      </c>
      <c r="Y9" s="60">
        <f>'CAPITAL DE TRABAJO'!Y69</f>
        <v>0</v>
      </c>
      <c r="Z9" s="60">
        <f>'CAPITAL DE TRABAJO'!Z69</f>
        <v>0</v>
      </c>
      <c r="AA9" s="60">
        <f>'CAPITAL DE TRABAJO'!AA69</f>
        <v>0</v>
      </c>
      <c r="AB9" s="60">
        <f>'CAPITAL DE TRABAJO'!AB69</f>
        <v>0</v>
      </c>
      <c r="AC9" s="60">
        <f>'CAPITAL DE TRABAJO'!AC69</f>
        <v>0</v>
      </c>
      <c r="AD9" s="60">
        <f>'CAPITAL DE TRABAJO'!AD69</f>
        <v>0</v>
      </c>
      <c r="AE9" s="60">
        <f>'CAPITAL DE TRABAJO'!AE69</f>
        <v>0</v>
      </c>
      <c r="AF9" s="60">
        <f>'CAPITAL DE TRABAJO'!AF69</f>
        <v>0</v>
      </c>
      <c r="AG9" s="60">
        <f>'CAPITAL DE TRABAJO'!AG69</f>
        <v>0</v>
      </c>
      <c r="AH9" s="60">
        <f>'CAPITAL DE TRABAJO'!AH69</f>
        <v>0</v>
      </c>
      <c r="AI9" s="60">
        <f>'CAPITAL DE TRABAJO'!AI69</f>
        <v>0</v>
      </c>
      <c r="AJ9" s="60">
        <f>'CAPITAL DE TRABAJO'!AJ69</f>
        <v>0</v>
      </c>
      <c r="AK9" s="60">
        <f>'CAPITAL DE TRABAJO'!AK69</f>
        <v>0</v>
      </c>
      <c r="AL9" s="60">
        <f>'CAPITAL DE TRABAJO'!AL69</f>
        <v>0</v>
      </c>
      <c r="AM9" s="60">
        <f>'CAPITAL DE TRABAJO'!AM69</f>
        <v>0</v>
      </c>
      <c r="AN9" s="60">
        <f>'CAPITAL DE TRABAJO'!AN69</f>
        <v>0</v>
      </c>
      <c r="AO9" s="60">
        <f>'CAPITAL DE TRABAJO'!AO69</f>
        <v>0</v>
      </c>
      <c r="AP9" s="60">
        <f>'CAPITAL DE TRABAJO'!AP69</f>
        <v>0</v>
      </c>
      <c r="AQ9" s="60">
        <f>'CAPITAL DE TRABAJO'!AQ69</f>
        <v>0</v>
      </c>
      <c r="AR9" s="60">
        <f>'CAPITAL DE TRABAJO'!AR69</f>
        <v>0</v>
      </c>
      <c r="AS9" s="60">
        <f>'CAPITAL DE TRABAJO'!AS69</f>
        <v>0</v>
      </c>
      <c r="AT9" s="60">
        <f>'CAPITAL DE TRABAJO'!AT69</f>
        <v>0</v>
      </c>
      <c r="AU9" s="60">
        <f>'CAPITAL DE TRABAJO'!AU69</f>
        <v>0</v>
      </c>
    </row>
    <row r="10" spans="1:47" s="9" customFormat="1" ht="13.5" customHeight="1" x14ac:dyDescent="0.3">
      <c r="A10" s="20"/>
      <c r="B10" s="69" t="s">
        <v>277</v>
      </c>
      <c r="C10" s="52"/>
      <c r="D10" s="52" t="s">
        <v>10</v>
      </c>
      <c r="E10" s="52"/>
      <c r="F10" s="61">
        <f>SUM(F7:F9)</f>
        <v>7197.4778800000122</v>
      </c>
      <c r="G10" s="61">
        <f t="shared" ref="G10:AU10" si="0">SUM(G7:G9)</f>
        <v>1038.5806800000062</v>
      </c>
      <c r="H10" s="61">
        <f t="shared" si="0"/>
        <v>2667.8662800000025</v>
      </c>
      <c r="I10" s="61">
        <f t="shared" si="0"/>
        <v>-334.80831999999128</v>
      </c>
      <c r="J10" s="61">
        <f t="shared" si="0"/>
        <v>3285.8502800000065</v>
      </c>
      <c r="K10" s="61">
        <f t="shared" si="0"/>
        <v>-133.41657999999944</v>
      </c>
      <c r="L10" s="61">
        <f t="shared" si="0"/>
        <v>2927.0178800000012</v>
      </c>
      <c r="M10" s="61">
        <f t="shared" si="0"/>
        <v>1537.0834200000002</v>
      </c>
      <c r="N10" s="61">
        <f t="shared" si="0"/>
        <v>3777.0178800000012</v>
      </c>
      <c r="O10" s="61">
        <f t="shared" si="0"/>
        <v>1873.1274199999996</v>
      </c>
      <c r="P10" s="61">
        <f t="shared" si="0"/>
        <v>3151.0178800000012</v>
      </c>
      <c r="Q10" s="61">
        <f t="shared" si="0"/>
        <v>911.08342000000005</v>
      </c>
      <c r="R10" s="61">
        <f t="shared" si="0"/>
        <v>2692.553080000002</v>
      </c>
      <c r="S10" s="61">
        <f t="shared" si="0"/>
        <v>911.08342000000005</v>
      </c>
      <c r="T10" s="61">
        <f t="shared" si="0"/>
        <v>3151.0178800000012</v>
      </c>
      <c r="U10" s="61">
        <f t="shared" si="0"/>
        <v>61.083420000000558</v>
      </c>
      <c r="V10" s="61">
        <f t="shared" si="0"/>
        <v>2901.0178800000012</v>
      </c>
      <c r="W10" s="61">
        <f t="shared" si="0"/>
        <v>-60.916579999999442</v>
      </c>
      <c r="X10" s="61" t="e">
        <f t="shared" si="0"/>
        <v>#DIV/0!</v>
      </c>
      <c r="Y10" s="61" t="e">
        <f t="shared" si="0"/>
        <v>#DIV/0!</v>
      </c>
      <c r="Z10" s="61" t="e">
        <f t="shared" si="0"/>
        <v>#DIV/0!</v>
      </c>
      <c r="AA10" s="61" t="e">
        <f t="shared" si="0"/>
        <v>#DIV/0!</v>
      </c>
      <c r="AB10" s="61" t="e">
        <f t="shared" si="0"/>
        <v>#DIV/0!</v>
      </c>
      <c r="AC10" s="61" t="e">
        <f t="shared" si="0"/>
        <v>#DIV/0!</v>
      </c>
      <c r="AD10" s="61" t="e">
        <f t="shared" si="0"/>
        <v>#DIV/0!</v>
      </c>
      <c r="AE10" s="61" t="e">
        <f t="shared" si="0"/>
        <v>#DIV/0!</v>
      </c>
      <c r="AF10" s="61" t="e">
        <f t="shared" si="0"/>
        <v>#DIV/0!</v>
      </c>
      <c r="AG10" s="61" t="e">
        <f t="shared" si="0"/>
        <v>#DIV/0!</v>
      </c>
      <c r="AH10" s="61" t="e">
        <f t="shared" si="0"/>
        <v>#DIV/0!</v>
      </c>
      <c r="AI10" s="61" t="e">
        <f t="shared" si="0"/>
        <v>#DIV/0!</v>
      </c>
      <c r="AJ10" s="61" t="e">
        <f t="shared" si="0"/>
        <v>#DIV/0!</v>
      </c>
      <c r="AK10" s="61" t="e">
        <f t="shared" si="0"/>
        <v>#DIV/0!</v>
      </c>
      <c r="AL10" s="61" t="e">
        <f t="shared" si="0"/>
        <v>#DIV/0!</v>
      </c>
      <c r="AM10" s="61" t="e">
        <f t="shared" si="0"/>
        <v>#DIV/0!</v>
      </c>
      <c r="AN10" s="61" t="e">
        <f t="shared" si="0"/>
        <v>#DIV/0!</v>
      </c>
      <c r="AO10" s="61" t="e">
        <f t="shared" si="0"/>
        <v>#DIV/0!</v>
      </c>
      <c r="AP10" s="61" t="e">
        <f t="shared" si="0"/>
        <v>#DIV/0!</v>
      </c>
      <c r="AQ10" s="61" t="e">
        <f t="shared" si="0"/>
        <v>#DIV/0!</v>
      </c>
      <c r="AR10" s="61" t="e">
        <f t="shared" si="0"/>
        <v>#DIV/0!</v>
      </c>
      <c r="AS10" s="61" t="e">
        <f t="shared" si="0"/>
        <v>#DIV/0!</v>
      </c>
      <c r="AT10" s="61" t="e">
        <f t="shared" si="0"/>
        <v>#DIV/0!</v>
      </c>
      <c r="AU10" s="61" t="e">
        <f t="shared" si="0"/>
        <v>#DIV/0!</v>
      </c>
    </row>
    <row r="11" spans="1:47" s="9" customFormat="1" ht="13.5" customHeight="1" x14ac:dyDescent="0.3">
      <c r="A11" s="20"/>
      <c r="B11" s="18" t="s">
        <v>8</v>
      </c>
      <c r="C11" s="7"/>
      <c r="D11" s="8"/>
      <c r="E11" s="8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</row>
    <row r="12" spans="1:47" s="9" customFormat="1" ht="13.5" customHeight="1" x14ac:dyDescent="0.3">
      <c r="A12" s="28" t="s">
        <v>238</v>
      </c>
      <c r="B12" s="6"/>
      <c r="C12" s="7"/>
      <c r="D12" s="8"/>
      <c r="E12" s="8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</row>
    <row r="13" spans="1:47" s="9" customFormat="1" ht="13.5" customHeight="1" x14ac:dyDescent="0.3">
      <c r="A13" s="20"/>
      <c r="B13" s="6"/>
      <c r="C13" s="7"/>
      <c r="D13" s="8"/>
      <c r="E13" s="8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</row>
    <row r="14" spans="1:47" s="9" customFormat="1" ht="13.5" customHeight="1" x14ac:dyDescent="0.3">
      <c r="A14" s="20"/>
      <c r="B14" s="66" t="s">
        <v>278</v>
      </c>
      <c r="C14" s="50"/>
      <c r="D14" s="50" t="s">
        <v>10</v>
      </c>
      <c r="E14" s="52"/>
      <c r="F14" s="60">
        <f>INVERSIONES!F31</f>
        <v>1030</v>
      </c>
      <c r="G14" s="60">
        <f>INVERSIONES!G31</f>
        <v>0</v>
      </c>
      <c r="H14" s="60">
        <f>INVERSIONES!H31</f>
        <v>0</v>
      </c>
      <c r="I14" s="60">
        <f>INVERSIONES!I31</f>
        <v>0</v>
      </c>
      <c r="J14" s="60">
        <f>INVERSIONES!J31</f>
        <v>0</v>
      </c>
      <c r="K14" s="60">
        <f>INVERSIONES!K31</f>
        <v>0</v>
      </c>
      <c r="L14" s="60">
        <f>INVERSIONES!L31</f>
        <v>0</v>
      </c>
      <c r="M14" s="60">
        <f>INVERSIONES!M31</f>
        <v>0</v>
      </c>
      <c r="N14" s="60">
        <f>INVERSIONES!N31</f>
        <v>0</v>
      </c>
      <c r="O14" s="60">
        <f>INVERSIONES!O31</f>
        <v>0</v>
      </c>
      <c r="P14" s="60">
        <f>INVERSIONES!P31</f>
        <v>0</v>
      </c>
      <c r="Q14" s="60">
        <f>INVERSIONES!Q31</f>
        <v>0</v>
      </c>
      <c r="R14" s="60">
        <f>INVERSIONES!R31</f>
        <v>0</v>
      </c>
      <c r="S14" s="60">
        <f>INVERSIONES!S31</f>
        <v>0</v>
      </c>
      <c r="T14" s="60">
        <f>INVERSIONES!T31</f>
        <v>0</v>
      </c>
      <c r="U14" s="60">
        <f>INVERSIONES!U31</f>
        <v>0</v>
      </c>
      <c r="V14" s="60">
        <f>INVERSIONES!V31</f>
        <v>0</v>
      </c>
      <c r="W14" s="60">
        <f>INVERSIONES!W31</f>
        <v>0</v>
      </c>
      <c r="X14" s="60">
        <f>INVERSIONES!X31</f>
        <v>200</v>
      </c>
      <c r="Y14" s="60">
        <f>INVERSIONES!Y31</f>
        <v>200</v>
      </c>
      <c r="Z14" s="60">
        <f>INVERSIONES!Z31</f>
        <v>200</v>
      </c>
      <c r="AA14" s="60">
        <f>INVERSIONES!AA31</f>
        <v>200</v>
      </c>
      <c r="AB14" s="60">
        <f>INVERSIONES!AB31</f>
        <v>200</v>
      </c>
      <c r="AC14" s="60">
        <f>INVERSIONES!AC31</f>
        <v>200</v>
      </c>
      <c r="AD14" s="60">
        <f>INVERSIONES!AD31</f>
        <v>200</v>
      </c>
      <c r="AE14" s="60">
        <f>INVERSIONES!AE31</f>
        <v>200</v>
      </c>
      <c r="AF14" s="60">
        <f>INVERSIONES!AF31</f>
        <v>200</v>
      </c>
      <c r="AG14" s="60">
        <f>INVERSIONES!AG31</f>
        <v>200</v>
      </c>
      <c r="AH14" s="60">
        <f>INVERSIONES!AH31</f>
        <v>200</v>
      </c>
      <c r="AI14" s="60">
        <f>INVERSIONES!AI31</f>
        <v>200</v>
      </c>
      <c r="AJ14" s="60">
        <f>INVERSIONES!AJ31</f>
        <v>200</v>
      </c>
      <c r="AK14" s="60">
        <f>INVERSIONES!AK31</f>
        <v>200</v>
      </c>
      <c r="AL14" s="60">
        <f>INVERSIONES!AL31</f>
        <v>200</v>
      </c>
      <c r="AM14" s="60">
        <f>INVERSIONES!AM31</f>
        <v>200</v>
      </c>
      <c r="AN14" s="60">
        <f>INVERSIONES!AN31</f>
        <v>200</v>
      </c>
      <c r="AO14" s="60">
        <f>INVERSIONES!AO31</f>
        <v>200</v>
      </c>
      <c r="AP14" s="60">
        <f>INVERSIONES!AP31</f>
        <v>200</v>
      </c>
      <c r="AQ14" s="60">
        <f>INVERSIONES!AQ31</f>
        <v>200</v>
      </c>
      <c r="AR14" s="60">
        <f>INVERSIONES!AR31</f>
        <v>200</v>
      </c>
      <c r="AS14" s="60">
        <f>INVERSIONES!AS31</f>
        <v>200</v>
      </c>
      <c r="AT14" s="60">
        <f>INVERSIONES!AT31</f>
        <v>200</v>
      </c>
      <c r="AU14" s="60">
        <f>INVERSIONES!AU31</f>
        <v>200</v>
      </c>
    </row>
    <row r="15" spans="1:47" s="9" customFormat="1" ht="13.5" customHeight="1" x14ac:dyDescent="0.3">
      <c r="A15" s="20"/>
      <c r="B15" s="69" t="s">
        <v>279</v>
      </c>
      <c r="C15" s="50"/>
      <c r="D15" s="52" t="s">
        <v>10</v>
      </c>
      <c r="E15" s="52"/>
      <c r="F15" s="61">
        <f>-F14</f>
        <v>-1030</v>
      </c>
      <c r="G15" s="61">
        <f t="shared" ref="G15:AU15" si="1">-G14</f>
        <v>0</v>
      </c>
      <c r="H15" s="61">
        <f t="shared" si="1"/>
        <v>0</v>
      </c>
      <c r="I15" s="61">
        <f t="shared" si="1"/>
        <v>0</v>
      </c>
      <c r="J15" s="61">
        <f t="shared" si="1"/>
        <v>0</v>
      </c>
      <c r="K15" s="61">
        <f t="shared" si="1"/>
        <v>0</v>
      </c>
      <c r="L15" s="61">
        <f t="shared" si="1"/>
        <v>0</v>
      </c>
      <c r="M15" s="61">
        <f t="shared" si="1"/>
        <v>0</v>
      </c>
      <c r="N15" s="61">
        <f t="shared" si="1"/>
        <v>0</v>
      </c>
      <c r="O15" s="61">
        <f t="shared" si="1"/>
        <v>0</v>
      </c>
      <c r="P15" s="61">
        <f t="shared" si="1"/>
        <v>0</v>
      </c>
      <c r="Q15" s="61">
        <f t="shared" si="1"/>
        <v>0</v>
      </c>
      <c r="R15" s="61">
        <f t="shared" si="1"/>
        <v>0</v>
      </c>
      <c r="S15" s="61">
        <f t="shared" si="1"/>
        <v>0</v>
      </c>
      <c r="T15" s="61">
        <f t="shared" si="1"/>
        <v>0</v>
      </c>
      <c r="U15" s="61">
        <f t="shared" si="1"/>
        <v>0</v>
      </c>
      <c r="V15" s="61">
        <f t="shared" si="1"/>
        <v>0</v>
      </c>
      <c r="W15" s="61">
        <f t="shared" si="1"/>
        <v>0</v>
      </c>
      <c r="X15" s="61">
        <f t="shared" si="1"/>
        <v>-200</v>
      </c>
      <c r="Y15" s="61">
        <f t="shared" si="1"/>
        <v>-200</v>
      </c>
      <c r="Z15" s="61">
        <f t="shared" si="1"/>
        <v>-200</v>
      </c>
      <c r="AA15" s="61">
        <f t="shared" si="1"/>
        <v>-200</v>
      </c>
      <c r="AB15" s="61">
        <f t="shared" si="1"/>
        <v>-200</v>
      </c>
      <c r="AC15" s="61">
        <f t="shared" si="1"/>
        <v>-200</v>
      </c>
      <c r="AD15" s="61">
        <f t="shared" si="1"/>
        <v>-200</v>
      </c>
      <c r="AE15" s="61">
        <f t="shared" si="1"/>
        <v>-200</v>
      </c>
      <c r="AF15" s="61">
        <f t="shared" si="1"/>
        <v>-200</v>
      </c>
      <c r="AG15" s="61">
        <f t="shared" si="1"/>
        <v>-200</v>
      </c>
      <c r="AH15" s="61">
        <f t="shared" si="1"/>
        <v>-200</v>
      </c>
      <c r="AI15" s="61">
        <f t="shared" si="1"/>
        <v>-200</v>
      </c>
      <c r="AJ15" s="61">
        <f t="shared" si="1"/>
        <v>-200</v>
      </c>
      <c r="AK15" s="61">
        <f t="shared" si="1"/>
        <v>-200</v>
      </c>
      <c r="AL15" s="61">
        <f t="shared" si="1"/>
        <v>-200</v>
      </c>
      <c r="AM15" s="61">
        <f t="shared" si="1"/>
        <v>-200</v>
      </c>
      <c r="AN15" s="61">
        <f t="shared" si="1"/>
        <v>-200</v>
      </c>
      <c r="AO15" s="61">
        <f t="shared" si="1"/>
        <v>-200</v>
      </c>
      <c r="AP15" s="61">
        <f t="shared" si="1"/>
        <v>-200</v>
      </c>
      <c r="AQ15" s="61">
        <f t="shared" si="1"/>
        <v>-200</v>
      </c>
      <c r="AR15" s="61">
        <f t="shared" si="1"/>
        <v>-200</v>
      </c>
      <c r="AS15" s="61">
        <f t="shared" si="1"/>
        <v>-200</v>
      </c>
      <c r="AT15" s="61">
        <f t="shared" si="1"/>
        <v>-200</v>
      </c>
      <c r="AU15" s="61">
        <f t="shared" si="1"/>
        <v>-200</v>
      </c>
    </row>
    <row r="16" spans="1:47" s="9" customFormat="1" ht="13.5" customHeight="1" x14ac:dyDescent="0.3">
      <c r="A16" s="20"/>
      <c r="B16" s="18" t="s">
        <v>8</v>
      </c>
      <c r="C16" s="7"/>
      <c r="D16" s="8"/>
      <c r="E16" s="8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</row>
    <row r="17" spans="1:47" s="9" customFormat="1" ht="13.5" customHeight="1" x14ac:dyDescent="0.3">
      <c r="A17" s="28" t="s">
        <v>239</v>
      </c>
      <c r="B17" s="6"/>
      <c r="C17" s="7"/>
      <c r="D17" s="8"/>
      <c r="E17" s="8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</row>
    <row r="18" spans="1:47" s="9" customFormat="1" ht="13.5" customHeight="1" x14ac:dyDescent="0.3">
      <c r="A18" s="20"/>
      <c r="B18" s="6"/>
      <c r="C18" s="7"/>
      <c r="D18" s="8"/>
      <c r="E18" s="8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</row>
    <row r="19" spans="1:47" s="9" customFormat="1" ht="13.5" customHeight="1" x14ac:dyDescent="0.3">
      <c r="A19" s="20"/>
      <c r="B19" s="66" t="s">
        <v>281</v>
      </c>
      <c r="C19" s="50"/>
      <c r="D19" s="50" t="s">
        <v>10</v>
      </c>
      <c r="E19" s="52"/>
      <c r="F19" s="60">
        <f>FINANCIACIÓN!F92</f>
        <v>0</v>
      </c>
      <c r="G19" s="60">
        <f>FINANCIACIÓN!G92</f>
        <v>0</v>
      </c>
      <c r="H19" s="60">
        <f>FINANCIACIÓN!H92</f>
        <v>0</v>
      </c>
      <c r="I19" s="60">
        <f>FINANCIACIÓN!I92</f>
        <v>0</v>
      </c>
      <c r="J19" s="60">
        <f>FINANCIACIÓN!J92</f>
        <v>0</v>
      </c>
      <c r="K19" s="60">
        <f>FINANCIACIÓN!K92</f>
        <v>0</v>
      </c>
      <c r="L19" s="60">
        <f>FINANCIACIÓN!L92</f>
        <v>0</v>
      </c>
      <c r="M19" s="60">
        <f>FINANCIACIÓN!M92</f>
        <v>0</v>
      </c>
      <c r="N19" s="60">
        <f>FINANCIACIÓN!N92</f>
        <v>0</v>
      </c>
      <c r="O19" s="60">
        <f>FINANCIACIÓN!O92</f>
        <v>0</v>
      </c>
      <c r="P19" s="60">
        <f>FINANCIACIÓN!P92</f>
        <v>0</v>
      </c>
      <c r="Q19" s="60">
        <f>FINANCIACIÓN!Q92</f>
        <v>0</v>
      </c>
      <c r="R19" s="60">
        <f>FINANCIACIÓN!R92</f>
        <v>0</v>
      </c>
      <c r="S19" s="60">
        <f>FINANCIACIÓN!S92</f>
        <v>0</v>
      </c>
      <c r="T19" s="60">
        <f>FINANCIACIÓN!T92</f>
        <v>0</v>
      </c>
      <c r="U19" s="60">
        <f>FINANCIACIÓN!U92</f>
        <v>0</v>
      </c>
      <c r="V19" s="60">
        <f>FINANCIACIÓN!V92</f>
        <v>0</v>
      </c>
      <c r="W19" s="60">
        <f>FINANCIACIÓN!W92</f>
        <v>0</v>
      </c>
      <c r="X19" s="60">
        <f>FINANCIACIÓN!X92</f>
        <v>0</v>
      </c>
      <c r="Y19" s="60">
        <f>FINANCIACIÓN!Y92</f>
        <v>0</v>
      </c>
      <c r="Z19" s="60">
        <f>FINANCIACIÓN!Z92</f>
        <v>0</v>
      </c>
      <c r="AA19" s="60">
        <f>FINANCIACIÓN!AA92</f>
        <v>0</v>
      </c>
      <c r="AB19" s="60">
        <f>FINANCIACIÓN!AB92</f>
        <v>0</v>
      </c>
      <c r="AC19" s="60">
        <f>FINANCIACIÓN!AC92</f>
        <v>0</v>
      </c>
      <c r="AD19" s="60">
        <f>FINANCIACIÓN!AD92</f>
        <v>0</v>
      </c>
      <c r="AE19" s="60">
        <f>FINANCIACIÓN!AE92</f>
        <v>0</v>
      </c>
      <c r="AF19" s="60">
        <f>FINANCIACIÓN!AF92</f>
        <v>0</v>
      </c>
      <c r="AG19" s="60">
        <f>FINANCIACIÓN!AG92</f>
        <v>0</v>
      </c>
      <c r="AH19" s="60">
        <f>FINANCIACIÓN!AH92</f>
        <v>0</v>
      </c>
      <c r="AI19" s="60">
        <f>FINANCIACIÓN!AI92</f>
        <v>0</v>
      </c>
      <c r="AJ19" s="60">
        <f>FINANCIACIÓN!AJ92</f>
        <v>0</v>
      </c>
      <c r="AK19" s="60">
        <f>FINANCIACIÓN!AK92</f>
        <v>0</v>
      </c>
      <c r="AL19" s="60">
        <f>FINANCIACIÓN!AL92</f>
        <v>0</v>
      </c>
      <c r="AM19" s="60">
        <f>FINANCIACIÓN!AM92</f>
        <v>0</v>
      </c>
      <c r="AN19" s="60">
        <f>FINANCIACIÓN!AN92</f>
        <v>0</v>
      </c>
      <c r="AO19" s="60">
        <f>FINANCIACIÓN!AO92</f>
        <v>0</v>
      </c>
      <c r="AP19" s="60">
        <f>FINANCIACIÓN!AP92</f>
        <v>0</v>
      </c>
      <c r="AQ19" s="60">
        <f>FINANCIACIÓN!AQ92</f>
        <v>0</v>
      </c>
      <c r="AR19" s="60">
        <f>FINANCIACIÓN!AR92</f>
        <v>0</v>
      </c>
      <c r="AS19" s="60">
        <f>FINANCIACIÓN!AS92</f>
        <v>0</v>
      </c>
      <c r="AT19" s="60">
        <f>FINANCIACIÓN!AT92</f>
        <v>0</v>
      </c>
      <c r="AU19" s="60">
        <f>FINANCIACIÓN!AU92</f>
        <v>0</v>
      </c>
    </row>
    <row r="20" spans="1:47" s="9" customFormat="1" ht="13.5" customHeight="1" x14ac:dyDescent="0.3">
      <c r="A20" s="20"/>
      <c r="B20" s="66" t="s">
        <v>443</v>
      </c>
      <c r="C20" s="50"/>
      <c r="D20" s="50" t="s">
        <v>10</v>
      </c>
      <c r="E20" s="52"/>
      <c r="F20" s="79" t="s">
        <v>404</v>
      </c>
      <c r="G20" s="60">
        <f>FINANCIACIÓN!G12-FINANCIACIÓN!G47</f>
        <v>0</v>
      </c>
      <c r="H20" s="60">
        <f>FINANCIACIÓN!H12-FINANCIACIÓN!H47</f>
        <v>0</v>
      </c>
      <c r="I20" s="60">
        <f>FINANCIACIÓN!I12-FINANCIACIÓN!I47</f>
        <v>0</v>
      </c>
      <c r="J20" s="60">
        <f>FINANCIACIÓN!J12-FINANCIACIÓN!J47</f>
        <v>0</v>
      </c>
      <c r="K20" s="60">
        <f>FINANCIACIÓN!K12-FINANCIACIÓN!K47</f>
        <v>0</v>
      </c>
      <c r="L20" s="60">
        <f>FINANCIACIÓN!L12-FINANCIACIÓN!L47</f>
        <v>0</v>
      </c>
      <c r="M20" s="60">
        <f>FINANCIACIÓN!M12-FINANCIACIÓN!M47</f>
        <v>0</v>
      </c>
      <c r="N20" s="60">
        <f>FINANCIACIÓN!N12-FINANCIACIÓN!N47</f>
        <v>0</v>
      </c>
      <c r="O20" s="60">
        <f>FINANCIACIÓN!O12-FINANCIACIÓN!O47</f>
        <v>0</v>
      </c>
      <c r="P20" s="60">
        <f>FINANCIACIÓN!P12-FINANCIACIÓN!P47</f>
        <v>0</v>
      </c>
      <c r="Q20" s="60">
        <f>FINANCIACIÓN!Q12-FINANCIACIÓN!Q47</f>
        <v>0</v>
      </c>
      <c r="R20" s="60">
        <f>FINANCIACIÓN!R12-FINANCIACIÓN!R47</f>
        <v>0</v>
      </c>
      <c r="S20" s="60">
        <f>FINANCIACIÓN!S12-FINANCIACIÓN!S47</f>
        <v>0</v>
      </c>
      <c r="T20" s="60">
        <f>FINANCIACIÓN!T12-FINANCIACIÓN!T47</f>
        <v>0</v>
      </c>
      <c r="U20" s="60">
        <f>FINANCIACIÓN!U12-FINANCIACIÓN!U47</f>
        <v>0</v>
      </c>
      <c r="V20" s="60">
        <f>FINANCIACIÓN!V12-FINANCIACIÓN!V47</f>
        <v>0</v>
      </c>
      <c r="W20" s="60">
        <f>FINANCIACIÓN!W12-FINANCIACIÓN!W47</f>
        <v>0</v>
      </c>
      <c r="X20" s="60">
        <f>FINANCIACIÓN!X12-FINANCIACIÓN!X47</f>
        <v>0</v>
      </c>
      <c r="Y20" s="60">
        <f>FINANCIACIÓN!Y12-FINANCIACIÓN!Y47</f>
        <v>0</v>
      </c>
      <c r="Z20" s="60">
        <f>FINANCIACIÓN!Z12-FINANCIACIÓN!Z47</f>
        <v>0</v>
      </c>
      <c r="AA20" s="60">
        <f>FINANCIACIÓN!AA12-FINANCIACIÓN!AA47</f>
        <v>0</v>
      </c>
      <c r="AB20" s="60">
        <f>FINANCIACIÓN!AB12-FINANCIACIÓN!AB47</f>
        <v>0</v>
      </c>
      <c r="AC20" s="60">
        <f>FINANCIACIÓN!AC12-FINANCIACIÓN!AC47</f>
        <v>0</v>
      </c>
      <c r="AD20" s="60">
        <f>FINANCIACIÓN!AD12-FINANCIACIÓN!AD47</f>
        <v>0</v>
      </c>
      <c r="AE20" s="60">
        <f>FINANCIACIÓN!AE12-FINANCIACIÓN!AE47</f>
        <v>0</v>
      </c>
      <c r="AF20" s="60">
        <f>FINANCIACIÓN!AF12-FINANCIACIÓN!AF47</f>
        <v>0</v>
      </c>
      <c r="AG20" s="60">
        <f>FINANCIACIÓN!AG12-FINANCIACIÓN!AG47</f>
        <v>0</v>
      </c>
      <c r="AH20" s="60">
        <f>FINANCIACIÓN!AH12-FINANCIACIÓN!AH47</f>
        <v>0</v>
      </c>
      <c r="AI20" s="60">
        <f>FINANCIACIÓN!AI12-FINANCIACIÓN!AI47</f>
        <v>0</v>
      </c>
      <c r="AJ20" s="60">
        <f>FINANCIACIÓN!AJ12-FINANCIACIÓN!AJ47</f>
        <v>0</v>
      </c>
      <c r="AK20" s="60">
        <f>FINANCIACIÓN!AK12-FINANCIACIÓN!AK47</f>
        <v>0</v>
      </c>
      <c r="AL20" s="60">
        <f>FINANCIACIÓN!AL12-FINANCIACIÓN!AL47</f>
        <v>0</v>
      </c>
      <c r="AM20" s="60">
        <f>FINANCIACIÓN!AM12-FINANCIACIÓN!AM47</f>
        <v>0</v>
      </c>
      <c r="AN20" s="60">
        <f>FINANCIACIÓN!AN12-FINANCIACIÓN!AN47</f>
        <v>0</v>
      </c>
      <c r="AO20" s="60">
        <f>FINANCIACIÓN!AO12-FINANCIACIÓN!AO47</f>
        <v>0</v>
      </c>
      <c r="AP20" s="60">
        <f>FINANCIACIÓN!AP12-FINANCIACIÓN!AP47</f>
        <v>0</v>
      </c>
      <c r="AQ20" s="60">
        <f>FINANCIACIÓN!AQ12-FINANCIACIÓN!AQ47</f>
        <v>0</v>
      </c>
      <c r="AR20" s="60">
        <f>FINANCIACIÓN!AR12-FINANCIACIÓN!AR47</f>
        <v>0</v>
      </c>
      <c r="AS20" s="60">
        <f>FINANCIACIÓN!AS12-FINANCIACIÓN!AS47</f>
        <v>0</v>
      </c>
      <c r="AT20" s="60">
        <f>FINANCIACIÓN!AT12-FINANCIACIÓN!AT47</f>
        <v>0</v>
      </c>
      <c r="AU20" s="60">
        <f>FINANCIACIÓN!AU12-FINANCIACIÓN!AU47</f>
        <v>0</v>
      </c>
    </row>
    <row r="21" spans="1:47" s="9" customFormat="1" ht="13.5" customHeight="1" x14ac:dyDescent="0.3">
      <c r="A21" s="20"/>
      <c r="B21" s="66" t="s">
        <v>442</v>
      </c>
      <c r="C21" s="50"/>
      <c r="D21" s="50" t="s">
        <v>10</v>
      </c>
      <c r="E21" s="52"/>
      <c r="F21" s="60">
        <f>FINANCIACIÓN!F38</f>
        <v>82984.800000000003</v>
      </c>
      <c r="G21" s="60">
        <f>FINANCIACIÓN!G38</f>
        <v>5984.8</v>
      </c>
      <c r="H21" s="60">
        <f>FINANCIACIÓN!H38</f>
        <v>6084.8</v>
      </c>
      <c r="I21" s="60">
        <f>FINANCIACIÓN!I38</f>
        <v>6084.8</v>
      </c>
      <c r="J21" s="60">
        <f>FINANCIACIÓN!J38</f>
        <v>5984.8</v>
      </c>
      <c r="K21" s="60">
        <f>FINANCIACIÓN!K38</f>
        <v>6084.8</v>
      </c>
      <c r="L21" s="60">
        <f>FINANCIACIÓN!L38</f>
        <v>6084.8</v>
      </c>
      <c r="M21" s="60">
        <f>FINANCIACIÓN!M38</f>
        <v>5984.8</v>
      </c>
      <c r="N21" s="60">
        <f>FINANCIACIÓN!N38</f>
        <v>5984.8</v>
      </c>
      <c r="O21" s="60">
        <f>FINANCIACIÓN!O38</f>
        <v>6084.8</v>
      </c>
      <c r="P21" s="60">
        <f>FINANCIACIÓN!P38</f>
        <v>6084.8</v>
      </c>
      <c r="Q21" s="60">
        <f>FINANCIACIÓN!Q38</f>
        <v>5984.8</v>
      </c>
      <c r="R21" s="60">
        <f>FINANCIACIÓN!R38</f>
        <v>5984.8</v>
      </c>
      <c r="S21" s="60">
        <f>FINANCIACIÓN!S38</f>
        <v>6084.8</v>
      </c>
      <c r="T21" s="60">
        <f>FINANCIACIÓN!T38</f>
        <v>6084.8</v>
      </c>
      <c r="U21" s="60">
        <f>FINANCIACIÓN!U38</f>
        <v>0</v>
      </c>
      <c r="V21" s="60">
        <f>FINANCIACIÓN!V38</f>
        <v>0</v>
      </c>
      <c r="W21" s="60">
        <f>FINANCIACIÓN!W38</f>
        <v>0</v>
      </c>
      <c r="X21" s="60">
        <f>FINANCIACIÓN!X38</f>
        <v>0</v>
      </c>
      <c r="Y21" s="60">
        <f>FINANCIACIÓN!Y38</f>
        <v>0</v>
      </c>
      <c r="Z21" s="60">
        <f>FINANCIACIÓN!Z38</f>
        <v>0</v>
      </c>
      <c r="AA21" s="60">
        <f>FINANCIACIÓN!AA38</f>
        <v>0</v>
      </c>
      <c r="AB21" s="60">
        <f>FINANCIACIÓN!AB38</f>
        <v>0</v>
      </c>
      <c r="AC21" s="60">
        <f>FINANCIACIÓN!AC38</f>
        <v>0</v>
      </c>
      <c r="AD21" s="60">
        <f>FINANCIACIÓN!AD38</f>
        <v>0</v>
      </c>
      <c r="AE21" s="60">
        <f>FINANCIACIÓN!AE38</f>
        <v>0</v>
      </c>
      <c r="AF21" s="60">
        <f>FINANCIACIÓN!AF38</f>
        <v>0</v>
      </c>
      <c r="AG21" s="60">
        <f>FINANCIACIÓN!AG38</f>
        <v>0</v>
      </c>
      <c r="AH21" s="60">
        <f>FINANCIACIÓN!AH38</f>
        <v>0</v>
      </c>
      <c r="AI21" s="60">
        <f>FINANCIACIÓN!AI38</f>
        <v>0</v>
      </c>
      <c r="AJ21" s="60">
        <f>FINANCIACIÓN!AJ38</f>
        <v>0</v>
      </c>
      <c r="AK21" s="60">
        <f>FINANCIACIÓN!AK38</f>
        <v>0</v>
      </c>
      <c r="AL21" s="60">
        <f>FINANCIACIÓN!AL38</f>
        <v>0</v>
      </c>
      <c r="AM21" s="60">
        <f>FINANCIACIÓN!AM38</f>
        <v>0</v>
      </c>
      <c r="AN21" s="60">
        <f>FINANCIACIÓN!AN38</f>
        <v>0</v>
      </c>
      <c r="AO21" s="60">
        <f>FINANCIACIÓN!AO38</f>
        <v>0</v>
      </c>
      <c r="AP21" s="60">
        <f>FINANCIACIÓN!AP38</f>
        <v>0</v>
      </c>
      <c r="AQ21" s="60">
        <f>FINANCIACIÓN!AQ38</f>
        <v>0</v>
      </c>
      <c r="AR21" s="60">
        <f>FINANCIACIÓN!AR38</f>
        <v>0</v>
      </c>
      <c r="AS21" s="60">
        <f>FINANCIACIÓN!AS38</f>
        <v>0</v>
      </c>
      <c r="AT21" s="60">
        <f>FINANCIACIÓN!AT38</f>
        <v>0</v>
      </c>
      <c r="AU21" s="60">
        <f>FINANCIACIÓN!AU38</f>
        <v>0</v>
      </c>
    </row>
    <row r="22" spans="1:47" s="9" customFormat="1" ht="13.5" customHeight="1" x14ac:dyDescent="0.3">
      <c r="A22" s="20"/>
      <c r="B22" s="69" t="s">
        <v>280</v>
      </c>
      <c r="C22" s="50"/>
      <c r="D22" s="52" t="s">
        <v>10</v>
      </c>
      <c r="E22" s="52"/>
      <c r="F22" s="61">
        <f>SUM(F19:F21)</f>
        <v>82984.800000000003</v>
      </c>
      <c r="G22" s="61">
        <f t="shared" ref="G22:AU22" si="2">SUM(G19:G21)</f>
        <v>5984.8</v>
      </c>
      <c r="H22" s="61">
        <f t="shared" si="2"/>
        <v>6084.8</v>
      </c>
      <c r="I22" s="61">
        <f t="shared" si="2"/>
        <v>6084.8</v>
      </c>
      <c r="J22" s="61">
        <f t="shared" si="2"/>
        <v>5984.8</v>
      </c>
      <c r="K22" s="61">
        <f t="shared" si="2"/>
        <v>6084.8</v>
      </c>
      <c r="L22" s="61">
        <f t="shared" si="2"/>
        <v>6084.8</v>
      </c>
      <c r="M22" s="61">
        <f t="shared" si="2"/>
        <v>5984.8</v>
      </c>
      <c r="N22" s="61">
        <f t="shared" si="2"/>
        <v>5984.8</v>
      </c>
      <c r="O22" s="61">
        <f t="shared" si="2"/>
        <v>6084.8</v>
      </c>
      <c r="P22" s="61">
        <f t="shared" si="2"/>
        <v>6084.8</v>
      </c>
      <c r="Q22" s="61">
        <f t="shared" si="2"/>
        <v>5984.8</v>
      </c>
      <c r="R22" s="61">
        <f t="shared" si="2"/>
        <v>5984.8</v>
      </c>
      <c r="S22" s="61">
        <f t="shared" si="2"/>
        <v>6084.8</v>
      </c>
      <c r="T22" s="61">
        <f t="shared" si="2"/>
        <v>6084.8</v>
      </c>
      <c r="U22" s="61">
        <f t="shared" si="2"/>
        <v>0</v>
      </c>
      <c r="V22" s="61">
        <f t="shared" si="2"/>
        <v>0</v>
      </c>
      <c r="W22" s="61">
        <f t="shared" si="2"/>
        <v>0</v>
      </c>
      <c r="X22" s="61">
        <f t="shared" si="2"/>
        <v>0</v>
      </c>
      <c r="Y22" s="61">
        <f t="shared" si="2"/>
        <v>0</v>
      </c>
      <c r="Z22" s="61">
        <f t="shared" si="2"/>
        <v>0</v>
      </c>
      <c r="AA22" s="61">
        <f t="shared" si="2"/>
        <v>0</v>
      </c>
      <c r="AB22" s="61">
        <f t="shared" si="2"/>
        <v>0</v>
      </c>
      <c r="AC22" s="61">
        <f t="shared" si="2"/>
        <v>0</v>
      </c>
      <c r="AD22" s="61">
        <f t="shared" si="2"/>
        <v>0</v>
      </c>
      <c r="AE22" s="61">
        <f t="shared" si="2"/>
        <v>0</v>
      </c>
      <c r="AF22" s="61">
        <f t="shared" si="2"/>
        <v>0</v>
      </c>
      <c r="AG22" s="61">
        <f t="shared" si="2"/>
        <v>0</v>
      </c>
      <c r="AH22" s="61">
        <f t="shared" si="2"/>
        <v>0</v>
      </c>
      <c r="AI22" s="61">
        <f t="shared" si="2"/>
        <v>0</v>
      </c>
      <c r="AJ22" s="61">
        <f t="shared" si="2"/>
        <v>0</v>
      </c>
      <c r="AK22" s="61">
        <f t="shared" si="2"/>
        <v>0</v>
      </c>
      <c r="AL22" s="61">
        <f t="shared" si="2"/>
        <v>0</v>
      </c>
      <c r="AM22" s="61">
        <f t="shared" si="2"/>
        <v>0</v>
      </c>
      <c r="AN22" s="61">
        <f t="shared" si="2"/>
        <v>0</v>
      </c>
      <c r="AO22" s="61">
        <f t="shared" si="2"/>
        <v>0</v>
      </c>
      <c r="AP22" s="61">
        <f t="shared" si="2"/>
        <v>0</v>
      </c>
      <c r="AQ22" s="61">
        <f t="shared" si="2"/>
        <v>0</v>
      </c>
      <c r="AR22" s="61">
        <f t="shared" si="2"/>
        <v>0</v>
      </c>
      <c r="AS22" s="61">
        <f t="shared" si="2"/>
        <v>0</v>
      </c>
      <c r="AT22" s="61">
        <f t="shared" si="2"/>
        <v>0</v>
      </c>
      <c r="AU22" s="61">
        <f t="shared" si="2"/>
        <v>0</v>
      </c>
    </row>
    <row r="23" spans="1:47" s="9" customFormat="1" ht="13.5" customHeight="1" x14ac:dyDescent="0.3">
      <c r="A23" s="20"/>
      <c r="B23" s="6" t="s">
        <v>8</v>
      </c>
      <c r="C23" s="7"/>
      <c r="D23" s="8"/>
      <c r="E23" s="8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</row>
    <row r="24" spans="1:47" s="9" customFormat="1" ht="13.5" customHeight="1" x14ac:dyDescent="0.3">
      <c r="A24" s="20"/>
      <c r="B24" s="18" t="s">
        <v>8</v>
      </c>
      <c r="C24" s="7"/>
      <c r="D24" s="8"/>
      <c r="E24" s="8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</row>
    <row r="25" spans="1:47" s="9" customFormat="1" ht="13.5" customHeight="1" x14ac:dyDescent="0.3">
      <c r="A25" s="20" t="s">
        <v>8</v>
      </c>
      <c r="B25" s="54" t="s">
        <v>446</v>
      </c>
      <c r="C25" s="50"/>
      <c r="D25" s="50" t="s">
        <v>10</v>
      </c>
      <c r="E25" s="50"/>
      <c r="F25" s="60">
        <f>F3</f>
        <v>167572</v>
      </c>
      <c r="G25" s="60">
        <f>F27</f>
        <v>256724.27788000001</v>
      </c>
      <c r="H25" s="60">
        <f t="shared" ref="H25:AU25" si="3">G27</f>
        <v>263747.65856000001</v>
      </c>
      <c r="I25" s="60">
        <f t="shared" si="3"/>
        <v>272500.32484000002</v>
      </c>
      <c r="J25" s="60">
        <f t="shared" si="3"/>
        <v>278250.31652000005</v>
      </c>
      <c r="K25" s="60">
        <f t="shared" si="3"/>
        <v>287520.96680000005</v>
      </c>
      <c r="L25" s="60">
        <f t="shared" si="3"/>
        <v>293472.35022000008</v>
      </c>
      <c r="M25" s="60">
        <f t="shared" si="3"/>
        <v>302484.16810000007</v>
      </c>
      <c r="N25" s="60">
        <f t="shared" si="3"/>
        <v>310006.0515200001</v>
      </c>
      <c r="O25" s="60">
        <f t="shared" si="3"/>
        <v>319767.86940000008</v>
      </c>
      <c r="P25" s="60">
        <f t="shared" si="3"/>
        <v>327725.79682000011</v>
      </c>
      <c r="Q25" s="60">
        <f t="shared" si="3"/>
        <v>336961.61470000009</v>
      </c>
      <c r="R25" s="60">
        <f t="shared" si="3"/>
        <v>343857.49812000012</v>
      </c>
      <c r="S25" s="60">
        <f t="shared" si="3"/>
        <v>352534.85120000015</v>
      </c>
      <c r="T25" s="60">
        <f t="shared" si="3"/>
        <v>359530.73462000018</v>
      </c>
      <c r="U25" s="60">
        <f t="shared" si="3"/>
        <v>368766.55250000017</v>
      </c>
      <c r="V25" s="60">
        <f t="shared" si="3"/>
        <v>368827.63592000015</v>
      </c>
      <c r="W25" s="60">
        <f t="shared" si="3"/>
        <v>371728.65380000015</v>
      </c>
      <c r="X25" s="60">
        <f t="shared" si="3"/>
        <v>371667.73722000013</v>
      </c>
      <c r="Y25" s="60" t="e">
        <f t="shared" si="3"/>
        <v>#DIV/0!</v>
      </c>
      <c r="Z25" s="60" t="e">
        <f t="shared" si="3"/>
        <v>#DIV/0!</v>
      </c>
      <c r="AA25" s="60" t="e">
        <f t="shared" si="3"/>
        <v>#DIV/0!</v>
      </c>
      <c r="AB25" s="60" t="e">
        <f t="shared" si="3"/>
        <v>#DIV/0!</v>
      </c>
      <c r="AC25" s="60" t="e">
        <f t="shared" si="3"/>
        <v>#DIV/0!</v>
      </c>
      <c r="AD25" s="60" t="e">
        <f t="shared" si="3"/>
        <v>#DIV/0!</v>
      </c>
      <c r="AE25" s="60" t="e">
        <f t="shared" si="3"/>
        <v>#DIV/0!</v>
      </c>
      <c r="AF25" s="60" t="e">
        <f t="shared" si="3"/>
        <v>#DIV/0!</v>
      </c>
      <c r="AG25" s="60" t="e">
        <f t="shared" si="3"/>
        <v>#DIV/0!</v>
      </c>
      <c r="AH25" s="60" t="e">
        <f t="shared" si="3"/>
        <v>#DIV/0!</v>
      </c>
      <c r="AI25" s="60" t="e">
        <f t="shared" si="3"/>
        <v>#DIV/0!</v>
      </c>
      <c r="AJ25" s="60" t="e">
        <f t="shared" si="3"/>
        <v>#DIV/0!</v>
      </c>
      <c r="AK25" s="60" t="e">
        <f t="shared" si="3"/>
        <v>#DIV/0!</v>
      </c>
      <c r="AL25" s="60" t="e">
        <f t="shared" si="3"/>
        <v>#DIV/0!</v>
      </c>
      <c r="AM25" s="60" t="e">
        <f t="shared" si="3"/>
        <v>#DIV/0!</v>
      </c>
      <c r="AN25" s="60" t="e">
        <f t="shared" si="3"/>
        <v>#DIV/0!</v>
      </c>
      <c r="AO25" s="60" t="e">
        <f t="shared" si="3"/>
        <v>#DIV/0!</v>
      </c>
      <c r="AP25" s="60" t="e">
        <f t="shared" si="3"/>
        <v>#DIV/0!</v>
      </c>
      <c r="AQ25" s="60" t="e">
        <f t="shared" si="3"/>
        <v>#DIV/0!</v>
      </c>
      <c r="AR25" s="60" t="e">
        <f t="shared" si="3"/>
        <v>#DIV/0!</v>
      </c>
      <c r="AS25" s="60" t="e">
        <f t="shared" si="3"/>
        <v>#DIV/0!</v>
      </c>
      <c r="AT25" s="60" t="e">
        <f t="shared" si="3"/>
        <v>#DIV/0!</v>
      </c>
      <c r="AU25" s="60" t="e">
        <f t="shared" si="3"/>
        <v>#DIV/0!</v>
      </c>
    </row>
    <row r="26" spans="1:47" s="9" customFormat="1" ht="13.5" customHeight="1" x14ac:dyDescent="0.3">
      <c r="A26" s="20"/>
      <c r="B26" s="54" t="s">
        <v>283</v>
      </c>
      <c r="C26" s="50"/>
      <c r="D26" s="50" t="s">
        <v>10</v>
      </c>
      <c r="E26" s="52"/>
      <c r="F26" s="60">
        <f t="shared" ref="F26:AU26" si="4">F10+F15+F22</f>
        <v>89152.277880000009</v>
      </c>
      <c r="G26" s="60">
        <f t="shared" si="4"/>
        <v>7023.3806800000066</v>
      </c>
      <c r="H26" s="60">
        <f t="shared" si="4"/>
        <v>8752.6662800000031</v>
      </c>
      <c r="I26" s="60">
        <f t="shared" si="4"/>
        <v>5749.9916800000092</v>
      </c>
      <c r="J26" s="60">
        <f t="shared" si="4"/>
        <v>9270.6502800000071</v>
      </c>
      <c r="K26" s="60">
        <f t="shared" si="4"/>
        <v>5951.383420000001</v>
      </c>
      <c r="L26" s="60">
        <f t="shared" si="4"/>
        <v>9011.8178800000023</v>
      </c>
      <c r="M26" s="60">
        <f t="shared" si="4"/>
        <v>7521.8834200000001</v>
      </c>
      <c r="N26" s="60">
        <f t="shared" si="4"/>
        <v>9761.8178800000023</v>
      </c>
      <c r="O26" s="60">
        <f t="shared" si="4"/>
        <v>7957.92742</v>
      </c>
      <c r="P26" s="60">
        <f t="shared" si="4"/>
        <v>9235.8178800000023</v>
      </c>
      <c r="Q26" s="60">
        <f t="shared" si="4"/>
        <v>6895.8834200000001</v>
      </c>
      <c r="R26" s="60">
        <f t="shared" si="4"/>
        <v>8677.3530800000026</v>
      </c>
      <c r="S26" s="60">
        <f t="shared" si="4"/>
        <v>6995.8834200000001</v>
      </c>
      <c r="T26" s="60">
        <f t="shared" si="4"/>
        <v>9235.8178800000023</v>
      </c>
      <c r="U26" s="60">
        <f t="shared" si="4"/>
        <v>61.083420000000558</v>
      </c>
      <c r="V26" s="60">
        <f t="shared" si="4"/>
        <v>2901.0178800000012</v>
      </c>
      <c r="W26" s="60">
        <f t="shared" si="4"/>
        <v>-60.916579999999442</v>
      </c>
      <c r="X26" s="60" t="e">
        <f t="shared" si="4"/>
        <v>#DIV/0!</v>
      </c>
      <c r="Y26" s="60" t="e">
        <f t="shared" si="4"/>
        <v>#DIV/0!</v>
      </c>
      <c r="Z26" s="60" t="e">
        <f t="shared" si="4"/>
        <v>#DIV/0!</v>
      </c>
      <c r="AA26" s="60" t="e">
        <f t="shared" si="4"/>
        <v>#DIV/0!</v>
      </c>
      <c r="AB26" s="60" t="e">
        <f t="shared" si="4"/>
        <v>#DIV/0!</v>
      </c>
      <c r="AC26" s="60" t="e">
        <f t="shared" si="4"/>
        <v>#DIV/0!</v>
      </c>
      <c r="AD26" s="60" t="e">
        <f t="shared" si="4"/>
        <v>#DIV/0!</v>
      </c>
      <c r="AE26" s="60" t="e">
        <f t="shared" si="4"/>
        <v>#DIV/0!</v>
      </c>
      <c r="AF26" s="60" t="e">
        <f t="shared" si="4"/>
        <v>#DIV/0!</v>
      </c>
      <c r="AG26" s="60" t="e">
        <f t="shared" si="4"/>
        <v>#DIV/0!</v>
      </c>
      <c r="AH26" s="60" t="e">
        <f t="shared" si="4"/>
        <v>#DIV/0!</v>
      </c>
      <c r="AI26" s="60" t="e">
        <f t="shared" si="4"/>
        <v>#DIV/0!</v>
      </c>
      <c r="AJ26" s="60" t="e">
        <f t="shared" si="4"/>
        <v>#DIV/0!</v>
      </c>
      <c r="AK26" s="60" t="e">
        <f t="shared" si="4"/>
        <v>#DIV/0!</v>
      </c>
      <c r="AL26" s="60" t="e">
        <f t="shared" si="4"/>
        <v>#DIV/0!</v>
      </c>
      <c r="AM26" s="60" t="e">
        <f t="shared" si="4"/>
        <v>#DIV/0!</v>
      </c>
      <c r="AN26" s="60" t="e">
        <f t="shared" si="4"/>
        <v>#DIV/0!</v>
      </c>
      <c r="AO26" s="60" t="e">
        <f t="shared" si="4"/>
        <v>#DIV/0!</v>
      </c>
      <c r="AP26" s="60" t="e">
        <f t="shared" si="4"/>
        <v>#DIV/0!</v>
      </c>
      <c r="AQ26" s="60" t="e">
        <f t="shared" si="4"/>
        <v>#DIV/0!</v>
      </c>
      <c r="AR26" s="60" t="e">
        <f t="shared" si="4"/>
        <v>#DIV/0!</v>
      </c>
      <c r="AS26" s="60" t="e">
        <f t="shared" si="4"/>
        <v>#DIV/0!</v>
      </c>
      <c r="AT26" s="60" t="e">
        <f t="shared" si="4"/>
        <v>#DIV/0!</v>
      </c>
      <c r="AU26" s="60" t="e">
        <f t="shared" si="4"/>
        <v>#DIV/0!</v>
      </c>
    </row>
    <row r="27" spans="1:47" s="9" customFormat="1" ht="13.5" customHeight="1" x14ac:dyDescent="0.3">
      <c r="A27" s="29" t="s">
        <v>447</v>
      </c>
      <c r="B27" s="34"/>
      <c r="C27" s="32"/>
      <c r="D27" s="56" t="s">
        <v>10</v>
      </c>
      <c r="E27" s="56"/>
      <c r="F27" s="70">
        <f t="shared" ref="F27:AU27" si="5">F25+F26</f>
        <v>256724.27788000001</v>
      </c>
      <c r="G27" s="70">
        <f t="shared" si="5"/>
        <v>263747.65856000001</v>
      </c>
      <c r="H27" s="70">
        <f t="shared" si="5"/>
        <v>272500.32484000002</v>
      </c>
      <c r="I27" s="70">
        <f t="shared" si="5"/>
        <v>278250.31652000005</v>
      </c>
      <c r="J27" s="70">
        <f t="shared" si="5"/>
        <v>287520.96680000005</v>
      </c>
      <c r="K27" s="70">
        <f t="shared" si="5"/>
        <v>293472.35022000008</v>
      </c>
      <c r="L27" s="70">
        <f t="shared" si="5"/>
        <v>302484.16810000007</v>
      </c>
      <c r="M27" s="70">
        <f t="shared" si="5"/>
        <v>310006.0515200001</v>
      </c>
      <c r="N27" s="70">
        <f t="shared" si="5"/>
        <v>319767.86940000008</v>
      </c>
      <c r="O27" s="70">
        <f t="shared" si="5"/>
        <v>327725.79682000011</v>
      </c>
      <c r="P27" s="70">
        <f t="shared" si="5"/>
        <v>336961.61470000009</v>
      </c>
      <c r="Q27" s="70">
        <f t="shared" si="5"/>
        <v>343857.49812000012</v>
      </c>
      <c r="R27" s="70">
        <f t="shared" si="5"/>
        <v>352534.85120000015</v>
      </c>
      <c r="S27" s="70">
        <f t="shared" si="5"/>
        <v>359530.73462000018</v>
      </c>
      <c r="T27" s="70">
        <f t="shared" si="5"/>
        <v>368766.55250000017</v>
      </c>
      <c r="U27" s="70">
        <f t="shared" si="5"/>
        <v>368827.63592000015</v>
      </c>
      <c r="V27" s="70">
        <f t="shared" si="5"/>
        <v>371728.65380000015</v>
      </c>
      <c r="W27" s="70">
        <f t="shared" si="5"/>
        <v>371667.73722000013</v>
      </c>
      <c r="X27" s="70" t="e">
        <f t="shared" si="5"/>
        <v>#DIV/0!</v>
      </c>
      <c r="Y27" s="70" t="e">
        <f t="shared" si="5"/>
        <v>#DIV/0!</v>
      </c>
      <c r="Z27" s="70" t="e">
        <f t="shared" si="5"/>
        <v>#DIV/0!</v>
      </c>
      <c r="AA27" s="70" t="e">
        <f t="shared" si="5"/>
        <v>#DIV/0!</v>
      </c>
      <c r="AB27" s="70" t="e">
        <f t="shared" si="5"/>
        <v>#DIV/0!</v>
      </c>
      <c r="AC27" s="70" t="e">
        <f t="shared" si="5"/>
        <v>#DIV/0!</v>
      </c>
      <c r="AD27" s="70" t="e">
        <f t="shared" si="5"/>
        <v>#DIV/0!</v>
      </c>
      <c r="AE27" s="70" t="e">
        <f t="shared" si="5"/>
        <v>#DIV/0!</v>
      </c>
      <c r="AF27" s="70" t="e">
        <f t="shared" si="5"/>
        <v>#DIV/0!</v>
      </c>
      <c r="AG27" s="70" t="e">
        <f t="shared" si="5"/>
        <v>#DIV/0!</v>
      </c>
      <c r="AH27" s="70" t="e">
        <f t="shared" si="5"/>
        <v>#DIV/0!</v>
      </c>
      <c r="AI27" s="70" t="e">
        <f t="shared" si="5"/>
        <v>#DIV/0!</v>
      </c>
      <c r="AJ27" s="70" t="e">
        <f t="shared" si="5"/>
        <v>#DIV/0!</v>
      </c>
      <c r="AK27" s="70" t="e">
        <f t="shared" si="5"/>
        <v>#DIV/0!</v>
      </c>
      <c r="AL27" s="70" t="e">
        <f t="shared" si="5"/>
        <v>#DIV/0!</v>
      </c>
      <c r="AM27" s="70" t="e">
        <f t="shared" si="5"/>
        <v>#DIV/0!</v>
      </c>
      <c r="AN27" s="70" t="e">
        <f t="shared" si="5"/>
        <v>#DIV/0!</v>
      </c>
      <c r="AO27" s="70" t="e">
        <f t="shared" si="5"/>
        <v>#DIV/0!</v>
      </c>
      <c r="AP27" s="70" t="e">
        <f t="shared" si="5"/>
        <v>#DIV/0!</v>
      </c>
      <c r="AQ27" s="70" t="e">
        <f t="shared" si="5"/>
        <v>#DIV/0!</v>
      </c>
      <c r="AR27" s="70" t="e">
        <f t="shared" si="5"/>
        <v>#DIV/0!</v>
      </c>
      <c r="AS27" s="70" t="e">
        <f t="shared" si="5"/>
        <v>#DIV/0!</v>
      </c>
      <c r="AT27" s="70" t="e">
        <f t="shared" si="5"/>
        <v>#DIV/0!</v>
      </c>
      <c r="AU27" s="70" t="e">
        <f t="shared" si="5"/>
        <v>#DIV/0!</v>
      </c>
    </row>
  </sheetData>
  <pageMargins left="0.7" right="0.7" top="0.75" bottom="0.75" header="0.3" footer="0.3"/>
  <pageSetup fitToWidth="0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6"/>
  <sheetViews>
    <sheetView zoomScaleNormal="100" zoomScaleSheetLayoutView="100" workbookViewId="0">
      <pane xSplit="2" ySplit="1" topLeftCell="S50" activePane="bottomRight" state="frozen"/>
      <selection pane="topRight" activeCell="C1" sqref="C1"/>
      <selection pane="bottomLeft" activeCell="A2" sqref="A2"/>
      <selection pane="bottomRight" activeCell="X24" sqref="X24"/>
    </sheetView>
  </sheetViews>
  <sheetFormatPr baseColWidth="10" defaultColWidth="11.44140625" defaultRowHeight="14.4" x14ac:dyDescent="0.3"/>
  <cols>
    <col min="1" max="1" width="3" style="1" customWidth="1"/>
    <col min="2" max="2" width="49" style="1" customWidth="1"/>
    <col min="3" max="3" width="21" style="1" customWidth="1"/>
    <col min="4" max="4" width="7.88671875" style="1" customWidth="1"/>
    <col min="5" max="5" width="3" style="1" customWidth="1"/>
    <col min="6" max="6" width="10.33203125" style="1" customWidth="1"/>
    <col min="7" max="11" width="10.44140625" style="1" customWidth="1"/>
    <col min="12" max="24" width="9.109375" style="1" customWidth="1"/>
    <col min="25" max="37" width="9" style="1" customWidth="1"/>
    <col min="38" max="16384" width="11.44140625" style="1"/>
  </cols>
  <sheetData>
    <row r="1" spans="1:47" ht="22.5" customHeight="1" x14ac:dyDescent="0.5">
      <c r="A1" s="15" t="s">
        <v>55</v>
      </c>
      <c r="B1" s="16"/>
      <c r="C1" s="3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3">
      <c r="B2" s="36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3">
      <c r="A3" s="28" t="s">
        <v>66</v>
      </c>
      <c r="B3" s="6"/>
      <c r="C3" s="8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3">
      <c r="A4" s="10"/>
      <c r="B4" s="10"/>
      <c r="C4" s="8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3">
      <c r="A5" s="20" t="s">
        <v>284</v>
      </c>
      <c r="B5" s="6"/>
      <c r="C5" s="8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3">
      <c r="A6" s="10"/>
      <c r="B6" s="10"/>
      <c r="C6" s="8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s="9" customFormat="1" ht="14.25" customHeight="1" x14ac:dyDescent="0.3">
      <c r="A7" s="10"/>
      <c r="B7" s="10" t="s">
        <v>49</v>
      </c>
      <c r="C7" s="8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s="9" customFormat="1" ht="14.25" customHeight="1" x14ac:dyDescent="0.3">
      <c r="A8" s="10"/>
      <c r="B8" s="54" t="s">
        <v>260</v>
      </c>
      <c r="C8" s="50"/>
      <c r="D8" s="50" t="s">
        <v>10</v>
      </c>
      <c r="E8" s="50"/>
      <c r="F8" s="60">
        <f>SUM(INVERSIONES!$F6:'INVERSIONES'!F6)+SUM(INVERSIONES!$F7:'INVERSIONES'!F7)+SUM(INVERSIONES!$F8:'INVERSIONES'!F8)</f>
        <v>0</v>
      </c>
      <c r="G8" s="60">
        <f>SUM(INVERSIONES!$F6:'INVERSIONES'!G6)+SUM(INVERSIONES!$F7:'INVERSIONES'!G7)+SUM(INVERSIONES!$F8:'INVERSIONES'!G8)</f>
        <v>0</v>
      </c>
      <c r="H8" s="60">
        <f>SUM(INVERSIONES!$F6:'INVERSIONES'!H6)+SUM(INVERSIONES!$F7:'INVERSIONES'!H7)+SUM(INVERSIONES!$F8:'INVERSIONES'!H8)</f>
        <v>0</v>
      </c>
      <c r="I8" s="60">
        <f>SUM(INVERSIONES!$F6:'INVERSIONES'!I6)+SUM(INVERSIONES!$F7:'INVERSIONES'!I7)+SUM(INVERSIONES!$F8:'INVERSIONES'!I8)</f>
        <v>0</v>
      </c>
      <c r="J8" s="60">
        <f>SUM(INVERSIONES!$F6:'INVERSIONES'!J6)+SUM(INVERSIONES!$F7:'INVERSIONES'!J7)+SUM(INVERSIONES!$F8:'INVERSIONES'!J8)</f>
        <v>0</v>
      </c>
      <c r="K8" s="60">
        <f>SUM(INVERSIONES!$F6:'INVERSIONES'!K6)+SUM(INVERSIONES!$F7:'INVERSIONES'!K7)+SUM(INVERSIONES!$F8:'INVERSIONES'!K8)</f>
        <v>0</v>
      </c>
      <c r="L8" s="60">
        <f>SUM(INVERSIONES!$F6:'INVERSIONES'!L6)+SUM(INVERSIONES!$F7:'INVERSIONES'!L7)+SUM(INVERSIONES!$F8:'INVERSIONES'!L8)</f>
        <v>0</v>
      </c>
      <c r="M8" s="60">
        <f>SUM(INVERSIONES!$F6:'INVERSIONES'!M6)+SUM(INVERSIONES!$F7:'INVERSIONES'!M7)+SUM(INVERSIONES!$F8:'INVERSIONES'!M8)</f>
        <v>0</v>
      </c>
      <c r="N8" s="60">
        <f>SUM(INVERSIONES!$F6:'INVERSIONES'!N6)+SUM(INVERSIONES!$F7:'INVERSIONES'!N7)+SUM(INVERSIONES!$F8:'INVERSIONES'!N8)</f>
        <v>0</v>
      </c>
      <c r="O8" s="60">
        <f>SUM(INVERSIONES!$F6:'INVERSIONES'!O6)+SUM(INVERSIONES!$F7:'INVERSIONES'!O7)+SUM(INVERSIONES!$F8:'INVERSIONES'!O8)</f>
        <v>0</v>
      </c>
      <c r="P8" s="60">
        <f>SUM(INVERSIONES!$F6:'INVERSIONES'!P6)+SUM(INVERSIONES!$F7:'INVERSIONES'!P7)+SUM(INVERSIONES!$F8:'INVERSIONES'!P8)</f>
        <v>0</v>
      </c>
      <c r="Q8" s="60">
        <f>SUM(INVERSIONES!$F6:'INVERSIONES'!Q6)+SUM(INVERSIONES!$F7:'INVERSIONES'!Q7)+SUM(INVERSIONES!$F8:'INVERSIONES'!Q8)</f>
        <v>0</v>
      </c>
      <c r="R8" s="60">
        <f>SUM(INVERSIONES!$F6:'INVERSIONES'!R6)+SUM(INVERSIONES!$F7:'INVERSIONES'!R7)+SUM(INVERSIONES!$F8:'INVERSIONES'!R8)</f>
        <v>0</v>
      </c>
      <c r="S8" s="60">
        <f>SUM(INVERSIONES!$F6:'INVERSIONES'!S6)+SUM(INVERSIONES!$F7:'INVERSIONES'!S7)+SUM(INVERSIONES!$F8:'INVERSIONES'!S8)</f>
        <v>0</v>
      </c>
      <c r="T8" s="60">
        <f>SUM(INVERSIONES!$F6:'INVERSIONES'!T6)+SUM(INVERSIONES!$F7:'INVERSIONES'!T7)+SUM(INVERSIONES!$F8:'INVERSIONES'!T8)</f>
        <v>0</v>
      </c>
      <c r="U8" s="60">
        <f>SUM(INVERSIONES!$F6:'INVERSIONES'!U6)+SUM(INVERSIONES!$F7:'INVERSIONES'!U7)+SUM(INVERSIONES!$F8:'INVERSIONES'!U8)</f>
        <v>0</v>
      </c>
      <c r="V8" s="60">
        <f>SUM(INVERSIONES!$F6:'INVERSIONES'!V6)+SUM(INVERSIONES!$F7:'INVERSIONES'!V7)+SUM(INVERSIONES!$F8:'INVERSIONES'!V8)</f>
        <v>0</v>
      </c>
      <c r="W8" s="60">
        <f>SUM(INVERSIONES!$F6:'INVERSIONES'!W6)+SUM(INVERSIONES!$F7:'INVERSIONES'!W7)+SUM(INVERSIONES!$F8:'INVERSIONES'!W8)</f>
        <v>0</v>
      </c>
      <c r="X8" s="60">
        <f>SUM(INVERSIONES!$F6:'INVERSIONES'!X6)+SUM(INVERSIONES!$F7:'INVERSIONES'!X7)+SUM(INVERSIONES!$F8:'INVERSIONES'!X8)</f>
        <v>0</v>
      </c>
      <c r="Y8" s="60">
        <f>SUM(INVERSIONES!$F6:'INVERSIONES'!Y6)+SUM(INVERSIONES!$F7:'INVERSIONES'!Y7)+SUM(INVERSIONES!$F8:'INVERSIONES'!Y8)</f>
        <v>0</v>
      </c>
      <c r="Z8" s="60">
        <f>SUM(INVERSIONES!$F6:'INVERSIONES'!Z6)+SUM(INVERSIONES!$F7:'INVERSIONES'!Z7)+SUM(INVERSIONES!$F8:'INVERSIONES'!Z8)</f>
        <v>0</v>
      </c>
      <c r="AA8" s="60">
        <f>SUM(INVERSIONES!$F6:'INVERSIONES'!AA6)+SUM(INVERSIONES!$F7:'INVERSIONES'!AA7)+SUM(INVERSIONES!$F8:'INVERSIONES'!AA8)</f>
        <v>0</v>
      </c>
      <c r="AB8" s="60">
        <f>SUM(INVERSIONES!$F6:'INVERSIONES'!AB6)+SUM(INVERSIONES!$F7:'INVERSIONES'!AB7)+SUM(INVERSIONES!$F8:'INVERSIONES'!AB8)</f>
        <v>0</v>
      </c>
      <c r="AC8" s="60">
        <f>SUM(INVERSIONES!$F6:'INVERSIONES'!AC6)+SUM(INVERSIONES!$F7:'INVERSIONES'!AC7)+SUM(INVERSIONES!$F8:'INVERSIONES'!AC8)</f>
        <v>0</v>
      </c>
      <c r="AD8" s="60">
        <f>SUM(INVERSIONES!$F6:'INVERSIONES'!AD6)+SUM(INVERSIONES!$F7:'INVERSIONES'!AD7)+SUM(INVERSIONES!$F8:'INVERSIONES'!AD8)</f>
        <v>0</v>
      </c>
      <c r="AE8" s="60">
        <f>SUM(INVERSIONES!$F6:'INVERSIONES'!AE6)+SUM(INVERSIONES!$F7:'INVERSIONES'!AE7)+SUM(INVERSIONES!$F8:'INVERSIONES'!AE8)</f>
        <v>0</v>
      </c>
      <c r="AF8" s="60">
        <f>SUM(INVERSIONES!$F6:'INVERSIONES'!AF6)+SUM(INVERSIONES!$F7:'INVERSIONES'!AF7)+SUM(INVERSIONES!$F8:'INVERSIONES'!AF8)</f>
        <v>0</v>
      </c>
      <c r="AG8" s="60">
        <f>SUM(INVERSIONES!$F6:'INVERSIONES'!AG6)+SUM(INVERSIONES!$F7:'INVERSIONES'!AG7)+SUM(INVERSIONES!$F8:'INVERSIONES'!AG8)</f>
        <v>0</v>
      </c>
      <c r="AH8" s="60">
        <f>SUM(INVERSIONES!$F6:'INVERSIONES'!AH6)+SUM(INVERSIONES!$F7:'INVERSIONES'!AH7)+SUM(INVERSIONES!$F8:'INVERSIONES'!AH8)</f>
        <v>0</v>
      </c>
      <c r="AI8" s="60">
        <f>SUM(INVERSIONES!$F6:'INVERSIONES'!AI6)+SUM(INVERSIONES!$F7:'INVERSIONES'!AI7)+SUM(INVERSIONES!$F8:'INVERSIONES'!AI8)</f>
        <v>0</v>
      </c>
      <c r="AJ8" s="60">
        <f>SUM(INVERSIONES!$F6:'INVERSIONES'!AJ6)+SUM(INVERSIONES!$F7:'INVERSIONES'!AJ7)+SUM(INVERSIONES!$F8:'INVERSIONES'!AJ8)</f>
        <v>0</v>
      </c>
      <c r="AK8" s="60">
        <f>SUM(INVERSIONES!$F6:'INVERSIONES'!AK6)+SUM(INVERSIONES!$F7:'INVERSIONES'!AK7)+SUM(INVERSIONES!$F8:'INVERSIONES'!AK8)</f>
        <v>0</v>
      </c>
      <c r="AL8" s="60">
        <f>SUM(INVERSIONES!$F6:'INVERSIONES'!AL6)+SUM(INVERSIONES!$F7:'INVERSIONES'!AL7)+SUM(INVERSIONES!$F8:'INVERSIONES'!AL8)</f>
        <v>0</v>
      </c>
      <c r="AM8" s="60">
        <f>SUM(INVERSIONES!$F6:'INVERSIONES'!AM6)+SUM(INVERSIONES!$F7:'INVERSIONES'!AM7)+SUM(INVERSIONES!$F8:'INVERSIONES'!AM8)</f>
        <v>0</v>
      </c>
      <c r="AN8" s="60">
        <f>SUM(INVERSIONES!$F6:'INVERSIONES'!AN6)+SUM(INVERSIONES!$F7:'INVERSIONES'!AN7)+SUM(INVERSIONES!$F8:'INVERSIONES'!AN8)</f>
        <v>0</v>
      </c>
      <c r="AO8" s="60">
        <f>SUM(INVERSIONES!$F6:'INVERSIONES'!AO6)+SUM(INVERSIONES!$F7:'INVERSIONES'!AO7)+SUM(INVERSIONES!$F8:'INVERSIONES'!AO8)</f>
        <v>0</v>
      </c>
      <c r="AP8" s="60">
        <f>SUM(INVERSIONES!$F6:'INVERSIONES'!AP6)+SUM(INVERSIONES!$F7:'INVERSIONES'!AP7)+SUM(INVERSIONES!$F8:'INVERSIONES'!AP8)</f>
        <v>0</v>
      </c>
      <c r="AQ8" s="60">
        <f>SUM(INVERSIONES!$F6:'INVERSIONES'!AQ6)+SUM(INVERSIONES!$F7:'INVERSIONES'!AQ7)+SUM(INVERSIONES!$F8:'INVERSIONES'!AQ8)</f>
        <v>0</v>
      </c>
      <c r="AR8" s="60">
        <f>SUM(INVERSIONES!$F6:'INVERSIONES'!AR6)+SUM(INVERSIONES!$F7:'INVERSIONES'!AR7)+SUM(INVERSIONES!$F8:'INVERSIONES'!AR8)</f>
        <v>0</v>
      </c>
      <c r="AS8" s="60">
        <f>SUM(INVERSIONES!$F6:'INVERSIONES'!AS6)+SUM(INVERSIONES!$F7:'INVERSIONES'!AS7)+SUM(INVERSIONES!$F8:'INVERSIONES'!AS8)</f>
        <v>0</v>
      </c>
      <c r="AT8" s="60">
        <f>SUM(INVERSIONES!$F6:'INVERSIONES'!AT6)+SUM(INVERSIONES!$F7:'INVERSIONES'!AT7)+SUM(INVERSIONES!$F8:'INVERSIONES'!AT8)</f>
        <v>0</v>
      </c>
      <c r="AU8" s="60">
        <f>SUM(INVERSIONES!$F6:'INVERSIONES'!AU6)+SUM(INVERSIONES!$F7:'INVERSIONES'!AU7)+SUM(INVERSIONES!$F8:'INVERSIONES'!AU8)</f>
        <v>0</v>
      </c>
    </row>
    <row r="9" spans="1:47" s="9" customFormat="1" ht="14.25" customHeight="1" x14ac:dyDescent="0.3">
      <c r="A9" s="10"/>
      <c r="B9" s="54" t="s">
        <v>261</v>
      </c>
      <c r="C9" s="50"/>
      <c r="D9" s="50" t="s">
        <v>10</v>
      </c>
      <c r="E9" s="50"/>
      <c r="F9" s="60">
        <f>SUM(INVERSIONES!$F9:'INVERSIONES'!F9)+SUM(INVERSIONES!$F10:'INVERSIONES'!F10)+SUM(INVERSIONES!$F11:'INVERSIONES'!F11)</f>
        <v>0</v>
      </c>
      <c r="G9" s="60">
        <f>SUM(INVERSIONES!$F9:'INVERSIONES'!G9)+SUM(INVERSIONES!$F10:'INVERSIONES'!G10)+SUM(INVERSIONES!$F11:'INVERSIONES'!G11)</f>
        <v>0</v>
      </c>
      <c r="H9" s="60">
        <f>SUM(INVERSIONES!$F9:'INVERSIONES'!H9)+SUM(INVERSIONES!$F10:'INVERSIONES'!H10)+SUM(INVERSIONES!$F11:'INVERSIONES'!H11)</f>
        <v>0</v>
      </c>
      <c r="I9" s="60">
        <f>SUM(INVERSIONES!$F9:'INVERSIONES'!I9)+SUM(INVERSIONES!$F10:'INVERSIONES'!I10)+SUM(INVERSIONES!$F11:'INVERSIONES'!I11)</f>
        <v>0</v>
      </c>
      <c r="J9" s="60">
        <f>SUM(INVERSIONES!$F9:'INVERSIONES'!J9)+SUM(INVERSIONES!$F10:'INVERSIONES'!J10)+SUM(INVERSIONES!$F11:'INVERSIONES'!J11)</f>
        <v>0</v>
      </c>
      <c r="K9" s="60">
        <f>SUM(INVERSIONES!$F9:'INVERSIONES'!K9)+SUM(INVERSIONES!$F10:'INVERSIONES'!K10)+SUM(INVERSIONES!$F11:'INVERSIONES'!K11)</f>
        <v>0</v>
      </c>
      <c r="L9" s="60">
        <f>SUM(INVERSIONES!$F9:'INVERSIONES'!L9)+SUM(INVERSIONES!$F10:'INVERSIONES'!L10)+SUM(INVERSIONES!$F11:'INVERSIONES'!L11)</f>
        <v>0</v>
      </c>
      <c r="M9" s="60">
        <f>SUM(INVERSIONES!$F9:'INVERSIONES'!M9)+SUM(INVERSIONES!$F10:'INVERSIONES'!M10)+SUM(INVERSIONES!$F11:'INVERSIONES'!M11)</f>
        <v>0</v>
      </c>
      <c r="N9" s="60">
        <f>SUM(INVERSIONES!$F9:'INVERSIONES'!N9)+SUM(INVERSIONES!$F10:'INVERSIONES'!N10)+SUM(INVERSIONES!$F11:'INVERSIONES'!N11)</f>
        <v>0</v>
      </c>
      <c r="O9" s="60">
        <f>SUM(INVERSIONES!$F9:'INVERSIONES'!O9)+SUM(INVERSIONES!$F10:'INVERSIONES'!O10)+SUM(INVERSIONES!$F11:'INVERSIONES'!O11)</f>
        <v>0</v>
      </c>
      <c r="P9" s="60">
        <f>SUM(INVERSIONES!$F9:'INVERSIONES'!P9)+SUM(INVERSIONES!$F10:'INVERSIONES'!P10)+SUM(INVERSIONES!$F11:'INVERSIONES'!P11)</f>
        <v>0</v>
      </c>
      <c r="Q9" s="60">
        <f>SUM(INVERSIONES!$F9:'INVERSIONES'!Q9)+SUM(INVERSIONES!$F10:'INVERSIONES'!Q10)+SUM(INVERSIONES!$F11:'INVERSIONES'!Q11)</f>
        <v>0</v>
      </c>
      <c r="R9" s="60">
        <f>SUM(INVERSIONES!$F9:'INVERSIONES'!R9)+SUM(INVERSIONES!$F10:'INVERSIONES'!R10)+SUM(INVERSIONES!$F11:'INVERSIONES'!R11)</f>
        <v>0</v>
      </c>
      <c r="S9" s="60">
        <f>SUM(INVERSIONES!$F9:'INVERSIONES'!S9)+SUM(INVERSIONES!$F10:'INVERSIONES'!S10)+SUM(INVERSIONES!$F11:'INVERSIONES'!S11)</f>
        <v>0</v>
      </c>
      <c r="T9" s="60">
        <f>SUM(INVERSIONES!$F9:'INVERSIONES'!T9)+SUM(INVERSIONES!$F10:'INVERSIONES'!T10)+SUM(INVERSIONES!$F11:'INVERSIONES'!T11)</f>
        <v>0</v>
      </c>
      <c r="U9" s="60">
        <f>SUM(INVERSIONES!$F9:'INVERSIONES'!U9)+SUM(INVERSIONES!$F10:'INVERSIONES'!U10)+SUM(INVERSIONES!$F11:'INVERSIONES'!U11)</f>
        <v>0</v>
      </c>
      <c r="V9" s="60">
        <f>SUM(INVERSIONES!$F9:'INVERSIONES'!V9)+SUM(INVERSIONES!$F10:'INVERSIONES'!V10)+SUM(INVERSIONES!$F11:'INVERSIONES'!V11)</f>
        <v>0</v>
      </c>
      <c r="W9" s="60">
        <f>SUM(INVERSIONES!$F9:'INVERSIONES'!W9)+SUM(INVERSIONES!$F10:'INVERSIONES'!W10)+SUM(INVERSIONES!$F11:'INVERSIONES'!W11)</f>
        <v>0</v>
      </c>
      <c r="X9" s="60">
        <f>SUM(INVERSIONES!$F9:'INVERSIONES'!X9)+SUM(INVERSIONES!$F10:'INVERSIONES'!X10)+SUM(INVERSIONES!$F11:'INVERSIONES'!X11)</f>
        <v>0</v>
      </c>
      <c r="Y9" s="60">
        <f>SUM(INVERSIONES!$F9:'INVERSIONES'!Y9)+SUM(INVERSIONES!$F10:'INVERSIONES'!Y10)+SUM(INVERSIONES!$F11:'INVERSIONES'!Y11)</f>
        <v>0</v>
      </c>
      <c r="Z9" s="60">
        <f>SUM(INVERSIONES!$F9:'INVERSIONES'!Z9)+SUM(INVERSIONES!$F10:'INVERSIONES'!Z10)+SUM(INVERSIONES!$F11:'INVERSIONES'!Z11)</f>
        <v>0</v>
      </c>
      <c r="AA9" s="60">
        <f>SUM(INVERSIONES!$F9:'INVERSIONES'!AA9)+SUM(INVERSIONES!$F10:'INVERSIONES'!AA10)+SUM(INVERSIONES!$F11:'INVERSIONES'!AA11)</f>
        <v>0</v>
      </c>
      <c r="AB9" s="60">
        <f>SUM(INVERSIONES!$F9:'INVERSIONES'!AB9)+SUM(INVERSIONES!$F10:'INVERSIONES'!AB10)+SUM(INVERSIONES!$F11:'INVERSIONES'!AB11)</f>
        <v>0</v>
      </c>
      <c r="AC9" s="60">
        <f>SUM(INVERSIONES!$F9:'INVERSIONES'!AC9)+SUM(INVERSIONES!$F10:'INVERSIONES'!AC10)+SUM(INVERSIONES!$F11:'INVERSIONES'!AC11)</f>
        <v>0</v>
      </c>
      <c r="AD9" s="60">
        <f>SUM(INVERSIONES!$F9:'INVERSIONES'!AD9)+SUM(INVERSIONES!$F10:'INVERSIONES'!AD10)+SUM(INVERSIONES!$F11:'INVERSIONES'!AD11)</f>
        <v>0</v>
      </c>
      <c r="AE9" s="60">
        <f>SUM(INVERSIONES!$F9:'INVERSIONES'!AE9)+SUM(INVERSIONES!$F10:'INVERSIONES'!AE10)+SUM(INVERSIONES!$F11:'INVERSIONES'!AE11)</f>
        <v>0</v>
      </c>
      <c r="AF9" s="60">
        <f>SUM(INVERSIONES!$F9:'INVERSIONES'!AF9)+SUM(INVERSIONES!$F10:'INVERSIONES'!AF10)+SUM(INVERSIONES!$F11:'INVERSIONES'!AF11)</f>
        <v>0</v>
      </c>
      <c r="AG9" s="60">
        <f>SUM(INVERSIONES!$F9:'INVERSIONES'!AG9)+SUM(INVERSIONES!$F10:'INVERSIONES'!AG10)+SUM(INVERSIONES!$F11:'INVERSIONES'!AG11)</f>
        <v>0</v>
      </c>
      <c r="AH9" s="60">
        <f>SUM(INVERSIONES!$F9:'INVERSIONES'!AH9)+SUM(INVERSIONES!$F10:'INVERSIONES'!AH10)+SUM(INVERSIONES!$F11:'INVERSIONES'!AH11)</f>
        <v>0</v>
      </c>
      <c r="AI9" s="60">
        <f>SUM(INVERSIONES!$F9:'INVERSIONES'!AI9)+SUM(INVERSIONES!$F10:'INVERSIONES'!AI10)+SUM(INVERSIONES!$F11:'INVERSIONES'!AI11)</f>
        <v>0</v>
      </c>
      <c r="AJ9" s="60">
        <f>SUM(INVERSIONES!$F9:'INVERSIONES'!AJ9)+SUM(INVERSIONES!$F10:'INVERSIONES'!AJ10)+SUM(INVERSIONES!$F11:'INVERSIONES'!AJ11)</f>
        <v>0</v>
      </c>
      <c r="AK9" s="60">
        <f>SUM(INVERSIONES!$F9:'INVERSIONES'!AK9)+SUM(INVERSIONES!$F10:'INVERSIONES'!AK10)+SUM(INVERSIONES!$F11:'INVERSIONES'!AK11)</f>
        <v>0</v>
      </c>
      <c r="AL9" s="60">
        <f>SUM(INVERSIONES!$F9:'INVERSIONES'!AL9)+SUM(INVERSIONES!$F10:'INVERSIONES'!AL10)+SUM(INVERSIONES!$F11:'INVERSIONES'!AL11)</f>
        <v>0</v>
      </c>
      <c r="AM9" s="60">
        <f>SUM(INVERSIONES!$F9:'INVERSIONES'!AM9)+SUM(INVERSIONES!$F10:'INVERSIONES'!AM10)+SUM(INVERSIONES!$F11:'INVERSIONES'!AM11)</f>
        <v>0</v>
      </c>
      <c r="AN9" s="60">
        <f>SUM(INVERSIONES!$F9:'INVERSIONES'!AN9)+SUM(INVERSIONES!$F10:'INVERSIONES'!AN10)+SUM(INVERSIONES!$F11:'INVERSIONES'!AN11)</f>
        <v>0</v>
      </c>
      <c r="AO9" s="60">
        <f>SUM(INVERSIONES!$F9:'INVERSIONES'!AO9)+SUM(INVERSIONES!$F10:'INVERSIONES'!AO10)+SUM(INVERSIONES!$F11:'INVERSIONES'!AO11)</f>
        <v>0</v>
      </c>
      <c r="AP9" s="60">
        <f>SUM(INVERSIONES!$F9:'INVERSIONES'!AP9)+SUM(INVERSIONES!$F10:'INVERSIONES'!AP10)+SUM(INVERSIONES!$F11:'INVERSIONES'!AP11)</f>
        <v>0</v>
      </c>
      <c r="AQ9" s="60">
        <f>SUM(INVERSIONES!$F9:'INVERSIONES'!AQ9)+SUM(INVERSIONES!$F10:'INVERSIONES'!AQ10)+SUM(INVERSIONES!$F11:'INVERSIONES'!AQ11)</f>
        <v>0</v>
      </c>
      <c r="AR9" s="60">
        <f>SUM(INVERSIONES!$F9:'INVERSIONES'!AR9)+SUM(INVERSIONES!$F10:'INVERSIONES'!AR10)+SUM(INVERSIONES!$F11:'INVERSIONES'!AR11)</f>
        <v>0</v>
      </c>
      <c r="AS9" s="60">
        <f>SUM(INVERSIONES!$F9:'INVERSIONES'!AS9)+SUM(INVERSIONES!$F10:'INVERSIONES'!AS10)+SUM(INVERSIONES!$F11:'INVERSIONES'!AS11)</f>
        <v>0</v>
      </c>
      <c r="AT9" s="60">
        <f>SUM(INVERSIONES!$F9:'INVERSIONES'!AT9)+SUM(INVERSIONES!$F10:'INVERSIONES'!AT10)+SUM(INVERSIONES!$F11:'INVERSIONES'!AT11)</f>
        <v>0</v>
      </c>
      <c r="AU9" s="60">
        <f>SUM(INVERSIONES!$F9:'INVERSIONES'!AU9)+SUM(INVERSIONES!$F10:'INVERSIONES'!AU10)+SUM(INVERSIONES!$F11:'INVERSIONES'!AU11)</f>
        <v>0</v>
      </c>
    </row>
    <row r="10" spans="1:47" s="9" customFormat="1" ht="14.25" customHeight="1" x14ac:dyDescent="0.3">
      <c r="A10" s="10"/>
      <c r="B10" s="54" t="s">
        <v>262</v>
      </c>
      <c r="C10" s="50"/>
      <c r="D10" s="50" t="s">
        <v>10</v>
      </c>
      <c r="E10" s="50"/>
      <c r="F10" s="60">
        <f>SUM(INVERSIONES!$F12:'INVERSIONES'!F12)+SUM(INVERSIONES!$F13:'INVERSIONES'!F13)+SUM(INVERSIONES!$F14:'INVERSIONES'!F14)+SUM(INVERSIONES!$F15:'INVERSIONES'!F15)+SUM(INVERSIONES!$F16:'INVERSIONES'!F16)+SUM(INVERSIONES!$F17:'INVERSIONES'!F17)</f>
        <v>0</v>
      </c>
      <c r="G10" s="60">
        <f>SUM(INVERSIONES!$F12:'INVERSIONES'!G12)+SUM(INVERSIONES!$F13:'INVERSIONES'!G13)+SUM(INVERSIONES!$F14:'INVERSIONES'!G14)+SUM(INVERSIONES!$F15:'INVERSIONES'!G15)+SUM(INVERSIONES!$F16:'INVERSIONES'!G16)+SUM(INVERSIONES!$F17:'INVERSIONES'!G17)</f>
        <v>0</v>
      </c>
      <c r="H10" s="60">
        <f>SUM(INVERSIONES!$F12:'INVERSIONES'!H12)+SUM(INVERSIONES!$F13:'INVERSIONES'!H13)+SUM(INVERSIONES!$F14:'INVERSIONES'!H14)+SUM(INVERSIONES!$F15:'INVERSIONES'!H15)+SUM(INVERSIONES!$F16:'INVERSIONES'!H16)+SUM(INVERSIONES!$F17:'INVERSIONES'!H17)</f>
        <v>0</v>
      </c>
      <c r="I10" s="60">
        <f>SUM(INVERSIONES!$F12:'INVERSIONES'!I12)+SUM(INVERSIONES!$F13:'INVERSIONES'!I13)+SUM(INVERSIONES!$F14:'INVERSIONES'!I14)+SUM(INVERSIONES!$F15:'INVERSIONES'!I15)+SUM(INVERSIONES!$F16:'INVERSIONES'!I16)+SUM(INVERSIONES!$F17:'INVERSIONES'!I17)</f>
        <v>0</v>
      </c>
      <c r="J10" s="60">
        <f>SUM(INVERSIONES!$F12:'INVERSIONES'!J12)+SUM(INVERSIONES!$F13:'INVERSIONES'!J13)+SUM(INVERSIONES!$F14:'INVERSIONES'!J14)+SUM(INVERSIONES!$F15:'INVERSIONES'!J15)+SUM(INVERSIONES!$F16:'INVERSIONES'!J16)+SUM(INVERSIONES!$F17:'INVERSIONES'!J17)</f>
        <v>0</v>
      </c>
      <c r="K10" s="60">
        <f>SUM(INVERSIONES!$F12:'INVERSIONES'!K12)+SUM(INVERSIONES!$F13:'INVERSIONES'!K13)+SUM(INVERSIONES!$F14:'INVERSIONES'!K14)+SUM(INVERSIONES!$F15:'INVERSIONES'!K15)+SUM(INVERSIONES!$F16:'INVERSIONES'!K16)+SUM(INVERSIONES!$F17:'INVERSIONES'!K17)</f>
        <v>0</v>
      </c>
      <c r="L10" s="60">
        <f>SUM(INVERSIONES!$F12:'INVERSIONES'!L12)+SUM(INVERSIONES!$F13:'INVERSIONES'!L13)+SUM(INVERSIONES!$F14:'INVERSIONES'!L14)+SUM(INVERSIONES!$F15:'INVERSIONES'!L15)+SUM(INVERSIONES!$F16:'INVERSIONES'!L16)+SUM(INVERSIONES!$F17:'INVERSIONES'!L17)</f>
        <v>0</v>
      </c>
      <c r="M10" s="60">
        <f>SUM(INVERSIONES!$F12:'INVERSIONES'!M12)+SUM(INVERSIONES!$F13:'INVERSIONES'!M13)+SUM(INVERSIONES!$F14:'INVERSIONES'!M14)+SUM(INVERSIONES!$F15:'INVERSIONES'!M15)+SUM(INVERSIONES!$F16:'INVERSIONES'!M16)+SUM(INVERSIONES!$F17:'INVERSIONES'!M17)</f>
        <v>0</v>
      </c>
      <c r="N10" s="60">
        <f>SUM(INVERSIONES!$F12:'INVERSIONES'!N12)+SUM(INVERSIONES!$F13:'INVERSIONES'!N13)+SUM(INVERSIONES!$F14:'INVERSIONES'!N14)+SUM(INVERSIONES!$F15:'INVERSIONES'!N15)+SUM(INVERSIONES!$F16:'INVERSIONES'!N16)+SUM(INVERSIONES!$F17:'INVERSIONES'!N17)</f>
        <v>0</v>
      </c>
      <c r="O10" s="60">
        <f>SUM(INVERSIONES!$F12:'INVERSIONES'!O12)+SUM(INVERSIONES!$F13:'INVERSIONES'!O13)+SUM(INVERSIONES!$F14:'INVERSIONES'!O14)+SUM(INVERSIONES!$F15:'INVERSIONES'!O15)+SUM(INVERSIONES!$F16:'INVERSIONES'!O16)+SUM(INVERSIONES!$F17:'INVERSIONES'!O17)</f>
        <v>0</v>
      </c>
      <c r="P10" s="60">
        <f>SUM(INVERSIONES!$F12:'INVERSIONES'!P12)+SUM(INVERSIONES!$F13:'INVERSIONES'!P13)+SUM(INVERSIONES!$F14:'INVERSIONES'!P14)+SUM(INVERSIONES!$F15:'INVERSIONES'!P15)+SUM(INVERSIONES!$F16:'INVERSIONES'!P16)+SUM(INVERSIONES!$F17:'INVERSIONES'!P17)</f>
        <v>0</v>
      </c>
      <c r="Q10" s="60">
        <f>SUM(INVERSIONES!$F12:'INVERSIONES'!Q12)+SUM(INVERSIONES!$F13:'INVERSIONES'!Q13)+SUM(INVERSIONES!$F14:'INVERSIONES'!Q14)+SUM(INVERSIONES!$F15:'INVERSIONES'!Q15)+SUM(INVERSIONES!$F16:'INVERSIONES'!Q16)+SUM(INVERSIONES!$F17:'INVERSIONES'!Q17)</f>
        <v>0</v>
      </c>
      <c r="R10" s="60">
        <f>SUM(INVERSIONES!$F12:'INVERSIONES'!R12)+SUM(INVERSIONES!$F13:'INVERSIONES'!R13)+SUM(INVERSIONES!$F14:'INVERSIONES'!R14)+SUM(INVERSIONES!$F15:'INVERSIONES'!R15)+SUM(INVERSIONES!$F16:'INVERSIONES'!R16)+SUM(INVERSIONES!$F17:'INVERSIONES'!R17)</f>
        <v>0</v>
      </c>
      <c r="S10" s="60">
        <f>SUM(INVERSIONES!$F12:'INVERSIONES'!S12)+SUM(INVERSIONES!$F13:'INVERSIONES'!S13)+SUM(INVERSIONES!$F14:'INVERSIONES'!S14)+SUM(INVERSIONES!$F15:'INVERSIONES'!S15)+SUM(INVERSIONES!$F16:'INVERSIONES'!S16)+SUM(INVERSIONES!$F17:'INVERSIONES'!S17)</f>
        <v>0</v>
      </c>
      <c r="T10" s="60">
        <f>SUM(INVERSIONES!$F12:'INVERSIONES'!T12)+SUM(INVERSIONES!$F13:'INVERSIONES'!T13)+SUM(INVERSIONES!$F14:'INVERSIONES'!T14)+SUM(INVERSIONES!$F15:'INVERSIONES'!T15)+SUM(INVERSIONES!$F16:'INVERSIONES'!T16)+SUM(INVERSIONES!$F17:'INVERSIONES'!T17)</f>
        <v>0</v>
      </c>
      <c r="U10" s="60">
        <f>SUM(INVERSIONES!$F12:'INVERSIONES'!U12)+SUM(INVERSIONES!$F13:'INVERSIONES'!U13)+SUM(INVERSIONES!$F14:'INVERSIONES'!U14)+SUM(INVERSIONES!$F15:'INVERSIONES'!U15)+SUM(INVERSIONES!$F16:'INVERSIONES'!U16)+SUM(INVERSIONES!$F17:'INVERSIONES'!U17)</f>
        <v>0</v>
      </c>
      <c r="V10" s="60">
        <f>SUM(INVERSIONES!$F12:'INVERSIONES'!V12)+SUM(INVERSIONES!$F13:'INVERSIONES'!V13)+SUM(INVERSIONES!$F14:'INVERSIONES'!V14)+SUM(INVERSIONES!$F15:'INVERSIONES'!V15)+SUM(INVERSIONES!$F16:'INVERSIONES'!V16)+SUM(INVERSIONES!$F17:'INVERSIONES'!V17)</f>
        <v>0</v>
      </c>
      <c r="W10" s="60">
        <f>SUM(INVERSIONES!$F12:'INVERSIONES'!W12)+SUM(INVERSIONES!$F13:'INVERSIONES'!W13)+SUM(INVERSIONES!$F14:'INVERSIONES'!W14)+SUM(INVERSIONES!$F15:'INVERSIONES'!W15)+SUM(INVERSIONES!$F16:'INVERSIONES'!W16)+SUM(INVERSIONES!$F17:'INVERSIONES'!W17)</f>
        <v>0</v>
      </c>
      <c r="X10" s="60">
        <f>SUM(INVERSIONES!$F12:'INVERSIONES'!X12)+SUM(INVERSIONES!$F13:'INVERSIONES'!X13)+SUM(INVERSIONES!$F14:'INVERSIONES'!X14)+SUM(INVERSIONES!$F15:'INVERSIONES'!X15)+SUM(INVERSIONES!$F16:'INVERSIONES'!X16)+SUM(INVERSIONES!$F17:'INVERSIONES'!X17)</f>
        <v>0</v>
      </c>
      <c r="Y10" s="60">
        <f>SUM(INVERSIONES!$F12:'INVERSIONES'!Y12)+SUM(INVERSIONES!$F13:'INVERSIONES'!Y13)+SUM(INVERSIONES!$F14:'INVERSIONES'!Y14)+SUM(INVERSIONES!$F15:'INVERSIONES'!Y15)+SUM(INVERSIONES!$F16:'INVERSIONES'!Y16)+SUM(INVERSIONES!$F17:'INVERSIONES'!Y17)</f>
        <v>0</v>
      </c>
      <c r="Z10" s="60">
        <f>SUM(INVERSIONES!$F12:'INVERSIONES'!Z12)+SUM(INVERSIONES!$F13:'INVERSIONES'!Z13)+SUM(INVERSIONES!$F14:'INVERSIONES'!Z14)+SUM(INVERSIONES!$F15:'INVERSIONES'!Z15)+SUM(INVERSIONES!$F16:'INVERSIONES'!Z16)+SUM(INVERSIONES!$F17:'INVERSIONES'!Z17)</f>
        <v>0</v>
      </c>
      <c r="AA10" s="60">
        <f>SUM(INVERSIONES!$F12:'INVERSIONES'!AA12)+SUM(INVERSIONES!$F13:'INVERSIONES'!AA13)+SUM(INVERSIONES!$F14:'INVERSIONES'!AA14)+SUM(INVERSIONES!$F15:'INVERSIONES'!AA15)+SUM(INVERSIONES!$F16:'INVERSIONES'!AA16)+SUM(INVERSIONES!$F17:'INVERSIONES'!AA17)</f>
        <v>0</v>
      </c>
      <c r="AB10" s="60">
        <f>SUM(INVERSIONES!$F12:'INVERSIONES'!AB12)+SUM(INVERSIONES!$F13:'INVERSIONES'!AB13)+SUM(INVERSIONES!$F14:'INVERSIONES'!AB14)+SUM(INVERSIONES!$F15:'INVERSIONES'!AB15)+SUM(INVERSIONES!$F16:'INVERSIONES'!AB16)+SUM(INVERSIONES!$F17:'INVERSIONES'!AB17)</f>
        <v>0</v>
      </c>
      <c r="AC10" s="60">
        <f>SUM(INVERSIONES!$F12:'INVERSIONES'!AC12)+SUM(INVERSIONES!$F13:'INVERSIONES'!AC13)+SUM(INVERSIONES!$F14:'INVERSIONES'!AC14)+SUM(INVERSIONES!$F15:'INVERSIONES'!AC15)+SUM(INVERSIONES!$F16:'INVERSIONES'!AC16)+SUM(INVERSIONES!$F17:'INVERSIONES'!AC17)</f>
        <v>0</v>
      </c>
      <c r="AD10" s="60">
        <f>SUM(INVERSIONES!$F12:'INVERSIONES'!AD12)+SUM(INVERSIONES!$F13:'INVERSIONES'!AD13)+SUM(INVERSIONES!$F14:'INVERSIONES'!AD14)+SUM(INVERSIONES!$F15:'INVERSIONES'!AD15)+SUM(INVERSIONES!$F16:'INVERSIONES'!AD16)+SUM(INVERSIONES!$F17:'INVERSIONES'!AD17)</f>
        <v>0</v>
      </c>
      <c r="AE10" s="60">
        <f>SUM(INVERSIONES!$F12:'INVERSIONES'!AE12)+SUM(INVERSIONES!$F13:'INVERSIONES'!AE13)+SUM(INVERSIONES!$F14:'INVERSIONES'!AE14)+SUM(INVERSIONES!$F15:'INVERSIONES'!AE15)+SUM(INVERSIONES!$F16:'INVERSIONES'!AE16)+SUM(INVERSIONES!$F17:'INVERSIONES'!AE17)</f>
        <v>0</v>
      </c>
      <c r="AF10" s="60">
        <f>SUM(INVERSIONES!$F12:'INVERSIONES'!AF12)+SUM(INVERSIONES!$F13:'INVERSIONES'!AF13)+SUM(INVERSIONES!$F14:'INVERSIONES'!AF14)+SUM(INVERSIONES!$F15:'INVERSIONES'!AF15)+SUM(INVERSIONES!$F16:'INVERSIONES'!AF16)+SUM(INVERSIONES!$F17:'INVERSIONES'!AF17)</f>
        <v>0</v>
      </c>
      <c r="AG10" s="60">
        <f>SUM(INVERSIONES!$F12:'INVERSIONES'!AG12)+SUM(INVERSIONES!$F13:'INVERSIONES'!AG13)+SUM(INVERSIONES!$F14:'INVERSIONES'!AG14)+SUM(INVERSIONES!$F15:'INVERSIONES'!AG15)+SUM(INVERSIONES!$F16:'INVERSIONES'!AG16)+SUM(INVERSIONES!$F17:'INVERSIONES'!AG17)</f>
        <v>0</v>
      </c>
      <c r="AH10" s="60">
        <f>SUM(INVERSIONES!$F12:'INVERSIONES'!AH12)+SUM(INVERSIONES!$F13:'INVERSIONES'!AH13)+SUM(INVERSIONES!$F14:'INVERSIONES'!AH14)+SUM(INVERSIONES!$F15:'INVERSIONES'!AH15)+SUM(INVERSIONES!$F16:'INVERSIONES'!AH16)+SUM(INVERSIONES!$F17:'INVERSIONES'!AH17)</f>
        <v>0</v>
      </c>
      <c r="AI10" s="60">
        <f>SUM(INVERSIONES!$F12:'INVERSIONES'!AI12)+SUM(INVERSIONES!$F13:'INVERSIONES'!AI13)+SUM(INVERSIONES!$F14:'INVERSIONES'!AI14)+SUM(INVERSIONES!$F15:'INVERSIONES'!AI15)+SUM(INVERSIONES!$F16:'INVERSIONES'!AI16)+SUM(INVERSIONES!$F17:'INVERSIONES'!AI17)</f>
        <v>0</v>
      </c>
      <c r="AJ10" s="60">
        <f>SUM(INVERSIONES!$F12:'INVERSIONES'!AJ12)+SUM(INVERSIONES!$F13:'INVERSIONES'!AJ13)+SUM(INVERSIONES!$F14:'INVERSIONES'!AJ14)+SUM(INVERSIONES!$F15:'INVERSIONES'!AJ15)+SUM(INVERSIONES!$F16:'INVERSIONES'!AJ16)+SUM(INVERSIONES!$F17:'INVERSIONES'!AJ17)</f>
        <v>0</v>
      </c>
      <c r="AK10" s="60">
        <f>SUM(INVERSIONES!$F12:'INVERSIONES'!AK12)+SUM(INVERSIONES!$F13:'INVERSIONES'!AK13)+SUM(INVERSIONES!$F14:'INVERSIONES'!AK14)+SUM(INVERSIONES!$F15:'INVERSIONES'!AK15)+SUM(INVERSIONES!$F16:'INVERSIONES'!AK16)+SUM(INVERSIONES!$F17:'INVERSIONES'!AK17)</f>
        <v>0</v>
      </c>
      <c r="AL10" s="60">
        <f>SUM(INVERSIONES!$F12:'INVERSIONES'!AL12)+SUM(INVERSIONES!$F13:'INVERSIONES'!AL13)+SUM(INVERSIONES!$F14:'INVERSIONES'!AL14)+SUM(INVERSIONES!$F15:'INVERSIONES'!AL15)+SUM(INVERSIONES!$F16:'INVERSIONES'!AL16)+SUM(INVERSIONES!$F17:'INVERSIONES'!AL17)</f>
        <v>0</v>
      </c>
      <c r="AM10" s="60">
        <f>SUM(INVERSIONES!$F12:'INVERSIONES'!AM12)+SUM(INVERSIONES!$F13:'INVERSIONES'!AM13)+SUM(INVERSIONES!$F14:'INVERSIONES'!AM14)+SUM(INVERSIONES!$F15:'INVERSIONES'!AM15)+SUM(INVERSIONES!$F16:'INVERSIONES'!AM16)+SUM(INVERSIONES!$F17:'INVERSIONES'!AM17)</f>
        <v>0</v>
      </c>
      <c r="AN10" s="60">
        <f>SUM(INVERSIONES!$F12:'INVERSIONES'!AN12)+SUM(INVERSIONES!$F13:'INVERSIONES'!AN13)+SUM(INVERSIONES!$F14:'INVERSIONES'!AN14)+SUM(INVERSIONES!$F15:'INVERSIONES'!AN15)+SUM(INVERSIONES!$F16:'INVERSIONES'!AN16)+SUM(INVERSIONES!$F17:'INVERSIONES'!AN17)</f>
        <v>0</v>
      </c>
      <c r="AO10" s="60">
        <f>SUM(INVERSIONES!$F12:'INVERSIONES'!AO12)+SUM(INVERSIONES!$F13:'INVERSIONES'!AO13)+SUM(INVERSIONES!$F14:'INVERSIONES'!AO14)+SUM(INVERSIONES!$F15:'INVERSIONES'!AO15)+SUM(INVERSIONES!$F16:'INVERSIONES'!AO16)+SUM(INVERSIONES!$F17:'INVERSIONES'!AO17)</f>
        <v>0</v>
      </c>
      <c r="AP10" s="60">
        <f>SUM(INVERSIONES!$F12:'INVERSIONES'!AP12)+SUM(INVERSIONES!$F13:'INVERSIONES'!AP13)+SUM(INVERSIONES!$F14:'INVERSIONES'!AP14)+SUM(INVERSIONES!$F15:'INVERSIONES'!AP15)+SUM(INVERSIONES!$F16:'INVERSIONES'!AP16)+SUM(INVERSIONES!$F17:'INVERSIONES'!AP17)</f>
        <v>0</v>
      </c>
      <c r="AQ10" s="60">
        <f>SUM(INVERSIONES!$F12:'INVERSIONES'!AQ12)+SUM(INVERSIONES!$F13:'INVERSIONES'!AQ13)+SUM(INVERSIONES!$F14:'INVERSIONES'!AQ14)+SUM(INVERSIONES!$F15:'INVERSIONES'!AQ15)+SUM(INVERSIONES!$F16:'INVERSIONES'!AQ16)+SUM(INVERSIONES!$F17:'INVERSIONES'!AQ17)</f>
        <v>0</v>
      </c>
      <c r="AR10" s="60">
        <f>SUM(INVERSIONES!$F12:'INVERSIONES'!AR12)+SUM(INVERSIONES!$F13:'INVERSIONES'!AR13)+SUM(INVERSIONES!$F14:'INVERSIONES'!AR14)+SUM(INVERSIONES!$F15:'INVERSIONES'!AR15)+SUM(INVERSIONES!$F16:'INVERSIONES'!AR16)+SUM(INVERSIONES!$F17:'INVERSIONES'!AR17)</f>
        <v>0</v>
      </c>
      <c r="AS10" s="60">
        <f>SUM(INVERSIONES!$F12:'INVERSIONES'!AS12)+SUM(INVERSIONES!$F13:'INVERSIONES'!AS13)+SUM(INVERSIONES!$F14:'INVERSIONES'!AS14)+SUM(INVERSIONES!$F15:'INVERSIONES'!AS15)+SUM(INVERSIONES!$F16:'INVERSIONES'!AS16)+SUM(INVERSIONES!$F17:'INVERSIONES'!AS17)</f>
        <v>0</v>
      </c>
      <c r="AT10" s="60">
        <f>SUM(INVERSIONES!$F12:'INVERSIONES'!AT12)+SUM(INVERSIONES!$F13:'INVERSIONES'!AT13)+SUM(INVERSIONES!$F14:'INVERSIONES'!AT14)+SUM(INVERSIONES!$F15:'INVERSIONES'!AT15)+SUM(INVERSIONES!$F16:'INVERSIONES'!AT16)+SUM(INVERSIONES!$F17:'INVERSIONES'!AT17)</f>
        <v>0</v>
      </c>
      <c r="AU10" s="60">
        <f>SUM(INVERSIONES!$F12:'INVERSIONES'!AU12)+SUM(INVERSIONES!$F13:'INVERSIONES'!AU13)+SUM(INVERSIONES!$F14:'INVERSIONES'!AU14)+SUM(INVERSIONES!$F15:'INVERSIONES'!AU15)+SUM(INVERSIONES!$F16:'INVERSIONES'!AU16)+SUM(INVERSIONES!$F17:'INVERSIONES'!AU17)</f>
        <v>0</v>
      </c>
    </row>
    <row r="11" spans="1:47" s="9" customFormat="1" ht="14.25" customHeight="1" x14ac:dyDescent="0.3">
      <c r="A11" s="10"/>
      <c r="B11" s="54" t="s">
        <v>263</v>
      </c>
      <c r="C11" s="50"/>
      <c r="D11" s="50" t="s">
        <v>10</v>
      </c>
      <c r="E11" s="50"/>
      <c r="F11" s="60">
        <f>SUM(INVERSIONES!$F18:'INVERSIONES'!F18)</f>
        <v>0</v>
      </c>
      <c r="G11" s="60">
        <f>SUM(INVERSIONES!$F18:'INVERSIONES'!G18)</f>
        <v>0</v>
      </c>
      <c r="H11" s="60">
        <f>SUM(INVERSIONES!$F18:'INVERSIONES'!H18)</f>
        <v>0</v>
      </c>
      <c r="I11" s="60">
        <f>SUM(INVERSIONES!$F18:'INVERSIONES'!I18)</f>
        <v>0</v>
      </c>
      <c r="J11" s="60">
        <f>SUM(INVERSIONES!$F18:'INVERSIONES'!J18)</f>
        <v>0</v>
      </c>
      <c r="K11" s="60">
        <f>SUM(INVERSIONES!$F18:'INVERSIONES'!K18)</f>
        <v>0</v>
      </c>
      <c r="L11" s="60">
        <f>SUM(INVERSIONES!$F18:'INVERSIONES'!L18)</f>
        <v>0</v>
      </c>
      <c r="M11" s="60">
        <f>SUM(INVERSIONES!$F18:'INVERSIONES'!M18)</f>
        <v>0</v>
      </c>
      <c r="N11" s="60">
        <f>SUM(INVERSIONES!$F18:'INVERSIONES'!N18)</f>
        <v>0</v>
      </c>
      <c r="O11" s="60">
        <f>SUM(INVERSIONES!$F18:'INVERSIONES'!O18)</f>
        <v>0</v>
      </c>
      <c r="P11" s="60">
        <f>SUM(INVERSIONES!$F18:'INVERSIONES'!P18)</f>
        <v>0</v>
      </c>
      <c r="Q11" s="60">
        <f>SUM(INVERSIONES!$F18:'INVERSIONES'!Q18)</f>
        <v>0</v>
      </c>
      <c r="R11" s="60">
        <f>SUM(INVERSIONES!$F18:'INVERSIONES'!R18)</f>
        <v>0</v>
      </c>
      <c r="S11" s="60">
        <f>SUM(INVERSIONES!$F18:'INVERSIONES'!S18)</f>
        <v>0</v>
      </c>
      <c r="T11" s="60">
        <f>SUM(INVERSIONES!$F18:'INVERSIONES'!T18)</f>
        <v>0</v>
      </c>
      <c r="U11" s="60">
        <f>SUM(INVERSIONES!$F18:'INVERSIONES'!U18)</f>
        <v>0</v>
      </c>
      <c r="V11" s="60">
        <f>SUM(INVERSIONES!$F18:'INVERSIONES'!V18)</f>
        <v>0</v>
      </c>
      <c r="W11" s="60">
        <f>SUM(INVERSIONES!$F18:'INVERSIONES'!W18)</f>
        <v>0</v>
      </c>
      <c r="X11" s="60">
        <f>SUM(INVERSIONES!$F18:'INVERSIONES'!X18)</f>
        <v>0</v>
      </c>
      <c r="Y11" s="60">
        <f>SUM(INVERSIONES!$F18:'INVERSIONES'!Y18)</f>
        <v>0</v>
      </c>
      <c r="Z11" s="60">
        <f>SUM(INVERSIONES!$F18:'INVERSIONES'!Z18)</f>
        <v>0</v>
      </c>
      <c r="AA11" s="60">
        <f>SUM(INVERSIONES!$F18:'INVERSIONES'!AA18)</f>
        <v>0</v>
      </c>
      <c r="AB11" s="60">
        <f>SUM(INVERSIONES!$F18:'INVERSIONES'!AB18)</f>
        <v>0</v>
      </c>
      <c r="AC11" s="60">
        <f>SUM(INVERSIONES!$F18:'INVERSIONES'!AC18)</f>
        <v>0</v>
      </c>
      <c r="AD11" s="60">
        <f>SUM(INVERSIONES!$F18:'INVERSIONES'!AD18)</f>
        <v>0</v>
      </c>
      <c r="AE11" s="60">
        <f>SUM(INVERSIONES!$F18:'INVERSIONES'!AE18)</f>
        <v>0</v>
      </c>
      <c r="AF11" s="60">
        <f>SUM(INVERSIONES!$F18:'INVERSIONES'!AF18)</f>
        <v>0</v>
      </c>
      <c r="AG11" s="60">
        <f>SUM(INVERSIONES!$F18:'INVERSIONES'!AG18)</f>
        <v>0</v>
      </c>
      <c r="AH11" s="60">
        <f>SUM(INVERSIONES!$F18:'INVERSIONES'!AH18)</f>
        <v>0</v>
      </c>
      <c r="AI11" s="60">
        <f>SUM(INVERSIONES!$F18:'INVERSIONES'!AI18)</f>
        <v>0</v>
      </c>
      <c r="AJ11" s="60">
        <f>SUM(INVERSIONES!$F18:'INVERSIONES'!AJ18)</f>
        <v>0</v>
      </c>
      <c r="AK11" s="60">
        <f>SUM(INVERSIONES!$F18:'INVERSIONES'!AK18)</f>
        <v>0</v>
      </c>
      <c r="AL11" s="60">
        <f>SUM(INVERSIONES!$F18:'INVERSIONES'!AL18)</f>
        <v>0</v>
      </c>
      <c r="AM11" s="60">
        <f>SUM(INVERSIONES!$F18:'INVERSIONES'!AM18)</f>
        <v>0</v>
      </c>
      <c r="AN11" s="60">
        <f>SUM(INVERSIONES!$F18:'INVERSIONES'!AN18)</f>
        <v>0</v>
      </c>
      <c r="AO11" s="60">
        <f>SUM(INVERSIONES!$F18:'INVERSIONES'!AO18)</f>
        <v>0</v>
      </c>
      <c r="AP11" s="60">
        <f>SUM(INVERSIONES!$F18:'INVERSIONES'!AP18)</f>
        <v>0</v>
      </c>
      <c r="AQ11" s="60">
        <f>SUM(INVERSIONES!$F18:'INVERSIONES'!AQ18)</f>
        <v>0</v>
      </c>
      <c r="AR11" s="60">
        <f>SUM(INVERSIONES!$F18:'INVERSIONES'!AR18)</f>
        <v>0</v>
      </c>
      <c r="AS11" s="60">
        <f>SUM(INVERSIONES!$F18:'INVERSIONES'!AS18)</f>
        <v>0</v>
      </c>
      <c r="AT11" s="60">
        <f>SUM(INVERSIONES!$F18:'INVERSIONES'!AT18)</f>
        <v>0</v>
      </c>
      <c r="AU11" s="60">
        <f>SUM(INVERSIONES!$F18:'INVERSIONES'!AU18)</f>
        <v>0</v>
      </c>
    </row>
    <row r="12" spans="1:47" s="9" customFormat="1" ht="14.25" customHeight="1" x14ac:dyDescent="0.3">
      <c r="A12" s="10"/>
      <c r="B12" s="54" t="s">
        <v>50</v>
      </c>
      <c r="C12" s="50"/>
      <c r="D12" s="50" t="s">
        <v>10</v>
      </c>
      <c r="E12" s="50"/>
      <c r="F12" s="60">
        <f>SUM(INVERSIONES!$F19:'INVERSIONES'!F19)</f>
        <v>0</v>
      </c>
      <c r="G12" s="60">
        <f>SUM(INVERSIONES!$F19:'INVERSIONES'!G19)</f>
        <v>0</v>
      </c>
      <c r="H12" s="60">
        <f>SUM(INVERSIONES!$F19:'INVERSIONES'!H19)</f>
        <v>0</v>
      </c>
      <c r="I12" s="60">
        <f>SUM(INVERSIONES!$F19:'INVERSIONES'!I19)</f>
        <v>0</v>
      </c>
      <c r="J12" s="60">
        <f>SUM(INVERSIONES!$F19:'INVERSIONES'!J19)</f>
        <v>0</v>
      </c>
      <c r="K12" s="60">
        <f>SUM(INVERSIONES!$F19:'INVERSIONES'!K19)</f>
        <v>0</v>
      </c>
      <c r="L12" s="60">
        <f>SUM(INVERSIONES!$F19:'INVERSIONES'!L19)</f>
        <v>0</v>
      </c>
      <c r="M12" s="60">
        <f>SUM(INVERSIONES!$F19:'INVERSIONES'!M19)</f>
        <v>0</v>
      </c>
      <c r="N12" s="60">
        <f>SUM(INVERSIONES!$F19:'INVERSIONES'!N19)</f>
        <v>0</v>
      </c>
      <c r="O12" s="60">
        <f>SUM(INVERSIONES!$F19:'INVERSIONES'!O19)</f>
        <v>0</v>
      </c>
      <c r="P12" s="60">
        <f>SUM(INVERSIONES!$F19:'INVERSIONES'!P19)</f>
        <v>0</v>
      </c>
      <c r="Q12" s="60">
        <f>SUM(INVERSIONES!$F19:'INVERSIONES'!Q19)</f>
        <v>0</v>
      </c>
      <c r="R12" s="60">
        <f>SUM(INVERSIONES!$F19:'INVERSIONES'!R19)</f>
        <v>0</v>
      </c>
      <c r="S12" s="60">
        <f>SUM(INVERSIONES!$F19:'INVERSIONES'!S19)</f>
        <v>0</v>
      </c>
      <c r="T12" s="60">
        <f>SUM(INVERSIONES!$F19:'INVERSIONES'!T19)</f>
        <v>0</v>
      </c>
      <c r="U12" s="60">
        <f>SUM(INVERSIONES!$F19:'INVERSIONES'!U19)</f>
        <v>0</v>
      </c>
      <c r="V12" s="60">
        <f>SUM(INVERSIONES!$F19:'INVERSIONES'!V19)</f>
        <v>0</v>
      </c>
      <c r="W12" s="60">
        <f>SUM(INVERSIONES!$F19:'INVERSIONES'!W19)</f>
        <v>0</v>
      </c>
      <c r="X12" s="60">
        <f>SUM(INVERSIONES!$F19:'INVERSIONES'!X19)</f>
        <v>0</v>
      </c>
      <c r="Y12" s="60">
        <f>SUM(INVERSIONES!$F19:'INVERSIONES'!Y19)</f>
        <v>0</v>
      </c>
      <c r="Z12" s="60">
        <f>SUM(INVERSIONES!$F19:'INVERSIONES'!Z19)</f>
        <v>0</v>
      </c>
      <c r="AA12" s="60">
        <f>SUM(INVERSIONES!$F19:'INVERSIONES'!AA19)</f>
        <v>0</v>
      </c>
      <c r="AB12" s="60">
        <f>SUM(INVERSIONES!$F19:'INVERSIONES'!AB19)</f>
        <v>0</v>
      </c>
      <c r="AC12" s="60">
        <f>SUM(INVERSIONES!$F19:'INVERSIONES'!AC19)</f>
        <v>0</v>
      </c>
      <c r="AD12" s="60">
        <f>SUM(INVERSIONES!$F19:'INVERSIONES'!AD19)</f>
        <v>0</v>
      </c>
      <c r="AE12" s="60">
        <f>SUM(INVERSIONES!$F19:'INVERSIONES'!AE19)</f>
        <v>0</v>
      </c>
      <c r="AF12" s="60">
        <f>SUM(INVERSIONES!$F19:'INVERSIONES'!AF19)</f>
        <v>0</v>
      </c>
      <c r="AG12" s="60">
        <f>SUM(INVERSIONES!$F19:'INVERSIONES'!AG19)</f>
        <v>0</v>
      </c>
      <c r="AH12" s="60">
        <f>SUM(INVERSIONES!$F19:'INVERSIONES'!AH19)</f>
        <v>0</v>
      </c>
      <c r="AI12" s="60">
        <f>SUM(INVERSIONES!$F19:'INVERSIONES'!AI19)</f>
        <v>0</v>
      </c>
      <c r="AJ12" s="60">
        <f>SUM(INVERSIONES!$F19:'INVERSIONES'!AJ19)</f>
        <v>0</v>
      </c>
      <c r="AK12" s="60">
        <f>SUM(INVERSIONES!$F19:'INVERSIONES'!AK19)</f>
        <v>0</v>
      </c>
      <c r="AL12" s="60">
        <f>SUM(INVERSIONES!$F19:'INVERSIONES'!AL19)</f>
        <v>0</v>
      </c>
      <c r="AM12" s="60">
        <f>SUM(INVERSIONES!$F19:'INVERSIONES'!AM19)</f>
        <v>0</v>
      </c>
      <c r="AN12" s="60">
        <f>SUM(INVERSIONES!$F19:'INVERSIONES'!AN19)</f>
        <v>0</v>
      </c>
      <c r="AO12" s="60">
        <f>SUM(INVERSIONES!$F19:'INVERSIONES'!AO19)</f>
        <v>0</v>
      </c>
      <c r="AP12" s="60">
        <f>SUM(INVERSIONES!$F19:'INVERSIONES'!AP19)</f>
        <v>0</v>
      </c>
      <c r="AQ12" s="60">
        <f>SUM(INVERSIONES!$F19:'INVERSIONES'!AQ19)</f>
        <v>0</v>
      </c>
      <c r="AR12" s="60">
        <f>SUM(INVERSIONES!$F19:'INVERSIONES'!AR19)</f>
        <v>0</v>
      </c>
      <c r="AS12" s="60">
        <f>SUM(INVERSIONES!$F19:'INVERSIONES'!AS19)</f>
        <v>0</v>
      </c>
      <c r="AT12" s="60">
        <f>SUM(INVERSIONES!$F19:'INVERSIONES'!AT19)</f>
        <v>0</v>
      </c>
      <c r="AU12" s="60">
        <f>SUM(INVERSIONES!$F19:'INVERSIONES'!AU19)</f>
        <v>0</v>
      </c>
    </row>
    <row r="13" spans="1:47" s="9" customFormat="1" ht="14.25" customHeight="1" x14ac:dyDescent="0.3">
      <c r="A13" s="10"/>
      <c r="B13" s="54" t="s">
        <v>84</v>
      </c>
      <c r="C13" s="50"/>
      <c r="D13" s="50" t="s">
        <v>10</v>
      </c>
      <c r="E13" s="50"/>
      <c r="F13" s="60">
        <f>SUM(INVERSIONES!$F20:'INVERSIONES'!F20)</f>
        <v>830</v>
      </c>
      <c r="G13" s="60">
        <f>SUM(INVERSIONES!$F20:'INVERSIONES'!G20)</f>
        <v>830</v>
      </c>
      <c r="H13" s="60">
        <f>SUM(INVERSIONES!$F20:'INVERSIONES'!H20)</f>
        <v>830</v>
      </c>
      <c r="I13" s="60">
        <f>SUM(INVERSIONES!$F20:'INVERSIONES'!I20)</f>
        <v>830</v>
      </c>
      <c r="J13" s="60">
        <f>SUM(INVERSIONES!$F20:'INVERSIONES'!J20)</f>
        <v>830</v>
      </c>
      <c r="K13" s="60">
        <f>SUM(INVERSIONES!$F20:'INVERSIONES'!K20)</f>
        <v>830</v>
      </c>
      <c r="L13" s="60">
        <f>SUM(INVERSIONES!$F20:'INVERSIONES'!L20)</f>
        <v>830</v>
      </c>
      <c r="M13" s="60">
        <f>SUM(INVERSIONES!$F20:'INVERSIONES'!M20)</f>
        <v>830</v>
      </c>
      <c r="N13" s="60">
        <f>SUM(INVERSIONES!$F20:'INVERSIONES'!N20)</f>
        <v>830</v>
      </c>
      <c r="O13" s="60">
        <f>SUM(INVERSIONES!$F20:'INVERSIONES'!O20)</f>
        <v>830</v>
      </c>
      <c r="P13" s="60">
        <f>SUM(INVERSIONES!$F20:'INVERSIONES'!P20)</f>
        <v>830</v>
      </c>
      <c r="Q13" s="60">
        <f>SUM(INVERSIONES!$F20:'INVERSIONES'!Q20)</f>
        <v>830</v>
      </c>
      <c r="R13" s="60">
        <f>SUM(INVERSIONES!$F20:'INVERSIONES'!R20)</f>
        <v>830</v>
      </c>
      <c r="S13" s="60">
        <f>SUM(INVERSIONES!$F20:'INVERSIONES'!S20)</f>
        <v>830</v>
      </c>
      <c r="T13" s="60">
        <f>SUM(INVERSIONES!$F20:'INVERSIONES'!T20)</f>
        <v>830</v>
      </c>
      <c r="U13" s="60">
        <f>SUM(INVERSIONES!$F20:'INVERSIONES'!U20)</f>
        <v>830</v>
      </c>
      <c r="V13" s="60">
        <f>SUM(INVERSIONES!$F20:'INVERSIONES'!V20)</f>
        <v>830</v>
      </c>
      <c r="W13" s="60">
        <f>SUM(INVERSIONES!$F20:'INVERSIONES'!W20)</f>
        <v>830</v>
      </c>
      <c r="X13" s="60">
        <f>SUM(INVERSIONES!$F20:'INVERSIONES'!X20)</f>
        <v>830</v>
      </c>
      <c r="Y13" s="60">
        <f>SUM(INVERSIONES!$F20:'INVERSIONES'!Y20)</f>
        <v>830</v>
      </c>
      <c r="Z13" s="60">
        <f>SUM(INVERSIONES!$F20:'INVERSIONES'!Z20)</f>
        <v>830</v>
      </c>
      <c r="AA13" s="60">
        <f>SUM(INVERSIONES!$F20:'INVERSIONES'!AA20)</f>
        <v>830</v>
      </c>
      <c r="AB13" s="60">
        <f>SUM(INVERSIONES!$F20:'INVERSIONES'!AB20)</f>
        <v>830</v>
      </c>
      <c r="AC13" s="60">
        <f>SUM(INVERSIONES!$F20:'INVERSIONES'!AC20)</f>
        <v>830</v>
      </c>
      <c r="AD13" s="60">
        <f>SUM(INVERSIONES!$F20:'INVERSIONES'!AD20)</f>
        <v>830</v>
      </c>
      <c r="AE13" s="60">
        <f>SUM(INVERSIONES!$F20:'INVERSIONES'!AE20)</f>
        <v>830</v>
      </c>
      <c r="AF13" s="60">
        <f>SUM(INVERSIONES!$F20:'INVERSIONES'!AF20)</f>
        <v>830</v>
      </c>
      <c r="AG13" s="60">
        <f>SUM(INVERSIONES!$F20:'INVERSIONES'!AG20)</f>
        <v>830</v>
      </c>
      <c r="AH13" s="60">
        <f>SUM(INVERSIONES!$F20:'INVERSIONES'!AH20)</f>
        <v>830</v>
      </c>
      <c r="AI13" s="60">
        <f>SUM(INVERSIONES!$F20:'INVERSIONES'!AI20)</f>
        <v>830</v>
      </c>
      <c r="AJ13" s="60">
        <f>SUM(INVERSIONES!$F20:'INVERSIONES'!AJ20)</f>
        <v>830</v>
      </c>
      <c r="AK13" s="60">
        <f>SUM(INVERSIONES!$F20:'INVERSIONES'!AK20)</f>
        <v>830</v>
      </c>
      <c r="AL13" s="60">
        <f>SUM(INVERSIONES!$F20:'INVERSIONES'!AL20)</f>
        <v>830</v>
      </c>
      <c r="AM13" s="60">
        <f>SUM(INVERSIONES!$F20:'INVERSIONES'!AM20)</f>
        <v>830</v>
      </c>
      <c r="AN13" s="60">
        <f>SUM(INVERSIONES!$F20:'INVERSIONES'!AN20)</f>
        <v>830</v>
      </c>
      <c r="AO13" s="60">
        <f>SUM(INVERSIONES!$F20:'INVERSIONES'!AO20)</f>
        <v>830</v>
      </c>
      <c r="AP13" s="60">
        <f>SUM(INVERSIONES!$F20:'INVERSIONES'!AP20)</f>
        <v>830</v>
      </c>
      <c r="AQ13" s="60">
        <f>SUM(INVERSIONES!$F20:'INVERSIONES'!AQ20)</f>
        <v>830</v>
      </c>
      <c r="AR13" s="60">
        <f>SUM(INVERSIONES!$F20:'INVERSIONES'!AR20)</f>
        <v>830</v>
      </c>
      <c r="AS13" s="60">
        <f>SUM(INVERSIONES!$F20:'INVERSIONES'!AS20)</f>
        <v>830</v>
      </c>
      <c r="AT13" s="60">
        <f>SUM(INVERSIONES!$F20:'INVERSIONES'!AT20)</f>
        <v>830</v>
      </c>
      <c r="AU13" s="60">
        <f>SUM(INVERSIONES!$F20:'INVERSIONES'!AU20)</f>
        <v>830</v>
      </c>
    </row>
    <row r="14" spans="1:47" s="9" customFormat="1" ht="14.25" customHeight="1" x14ac:dyDescent="0.3">
      <c r="A14" s="10"/>
      <c r="B14" s="54" t="s">
        <v>51</v>
      </c>
      <c r="C14" s="50"/>
      <c r="D14" s="50" t="s">
        <v>10</v>
      </c>
      <c r="E14" s="50"/>
      <c r="F14" s="60">
        <f>SUM(INVERSIONES!$F21:'INVERSIONES'!F21)</f>
        <v>0</v>
      </c>
      <c r="G14" s="60">
        <f>SUM(INVERSIONES!$F21:'INVERSIONES'!G21)</f>
        <v>0</v>
      </c>
      <c r="H14" s="60">
        <f>SUM(INVERSIONES!$F21:'INVERSIONES'!H21)</f>
        <v>0</v>
      </c>
      <c r="I14" s="60">
        <f>SUM(INVERSIONES!$F21:'INVERSIONES'!I21)</f>
        <v>0</v>
      </c>
      <c r="J14" s="60">
        <f>SUM(INVERSIONES!$F21:'INVERSIONES'!J21)</f>
        <v>0</v>
      </c>
      <c r="K14" s="60">
        <f>SUM(INVERSIONES!$F21:'INVERSIONES'!K21)</f>
        <v>0</v>
      </c>
      <c r="L14" s="60">
        <f>SUM(INVERSIONES!$F21:'INVERSIONES'!L21)</f>
        <v>0</v>
      </c>
      <c r="M14" s="60">
        <f>SUM(INVERSIONES!$F21:'INVERSIONES'!M21)</f>
        <v>0</v>
      </c>
      <c r="N14" s="60">
        <f>SUM(INVERSIONES!$F21:'INVERSIONES'!N21)</f>
        <v>0</v>
      </c>
      <c r="O14" s="60">
        <f>SUM(INVERSIONES!$F21:'INVERSIONES'!O21)</f>
        <v>0</v>
      </c>
      <c r="P14" s="60">
        <f>SUM(INVERSIONES!$F21:'INVERSIONES'!P21)</f>
        <v>0</v>
      </c>
      <c r="Q14" s="60">
        <f>SUM(INVERSIONES!$F21:'INVERSIONES'!Q21)</f>
        <v>0</v>
      </c>
      <c r="R14" s="60">
        <f>SUM(INVERSIONES!$F21:'INVERSIONES'!R21)</f>
        <v>0</v>
      </c>
      <c r="S14" s="60">
        <f>SUM(INVERSIONES!$F21:'INVERSIONES'!S21)</f>
        <v>0</v>
      </c>
      <c r="T14" s="60">
        <f>SUM(INVERSIONES!$F21:'INVERSIONES'!T21)</f>
        <v>0</v>
      </c>
      <c r="U14" s="60">
        <f>SUM(INVERSIONES!$F21:'INVERSIONES'!U21)</f>
        <v>0</v>
      </c>
      <c r="V14" s="60">
        <f>SUM(INVERSIONES!$F21:'INVERSIONES'!V21)</f>
        <v>0</v>
      </c>
      <c r="W14" s="60">
        <f>SUM(INVERSIONES!$F21:'INVERSIONES'!W21)</f>
        <v>0</v>
      </c>
      <c r="X14" s="60">
        <f>SUM(INVERSIONES!$F21:'INVERSIONES'!X21)</f>
        <v>0</v>
      </c>
      <c r="Y14" s="60">
        <f>SUM(INVERSIONES!$F21:'INVERSIONES'!Y21)</f>
        <v>0</v>
      </c>
      <c r="Z14" s="60">
        <f>SUM(INVERSIONES!$F21:'INVERSIONES'!Z21)</f>
        <v>0</v>
      </c>
      <c r="AA14" s="60">
        <f>SUM(INVERSIONES!$F21:'INVERSIONES'!AA21)</f>
        <v>0</v>
      </c>
      <c r="AB14" s="60">
        <f>SUM(INVERSIONES!$F21:'INVERSIONES'!AB21)</f>
        <v>0</v>
      </c>
      <c r="AC14" s="60">
        <f>SUM(INVERSIONES!$F21:'INVERSIONES'!AC21)</f>
        <v>0</v>
      </c>
      <c r="AD14" s="60">
        <f>SUM(INVERSIONES!$F21:'INVERSIONES'!AD21)</f>
        <v>0</v>
      </c>
      <c r="AE14" s="60">
        <f>SUM(INVERSIONES!$F21:'INVERSIONES'!AE21)</f>
        <v>0</v>
      </c>
      <c r="AF14" s="60">
        <f>SUM(INVERSIONES!$F21:'INVERSIONES'!AF21)</f>
        <v>0</v>
      </c>
      <c r="AG14" s="60">
        <f>SUM(INVERSIONES!$F21:'INVERSIONES'!AG21)</f>
        <v>0</v>
      </c>
      <c r="AH14" s="60">
        <f>SUM(INVERSIONES!$F21:'INVERSIONES'!AH21)</f>
        <v>0</v>
      </c>
      <c r="AI14" s="60">
        <f>SUM(INVERSIONES!$F21:'INVERSIONES'!AI21)</f>
        <v>0</v>
      </c>
      <c r="AJ14" s="60">
        <f>SUM(INVERSIONES!$F21:'INVERSIONES'!AJ21)</f>
        <v>0</v>
      </c>
      <c r="AK14" s="60">
        <f>SUM(INVERSIONES!$F21:'INVERSIONES'!AK21)</f>
        <v>0</v>
      </c>
      <c r="AL14" s="60">
        <f>SUM(INVERSIONES!$F21:'INVERSIONES'!AL21)</f>
        <v>0</v>
      </c>
      <c r="AM14" s="60">
        <f>SUM(INVERSIONES!$F21:'INVERSIONES'!AM21)</f>
        <v>0</v>
      </c>
      <c r="AN14" s="60">
        <f>SUM(INVERSIONES!$F21:'INVERSIONES'!AN21)</f>
        <v>0</v>
      </c>
      <c r="AO14" s="60">
        <f>SUM(INVERSIONES!$F21:'INVERSIONES'!AO21)</f>
        <v>0</v>
      </c>
      <c r="AP14" s="60">
        <f>SUM(INVERSIONES!$F21:'INVERSIONES'!AP21)</f>
        <v>0</v>
      </c>
      <c r="AQ14" s="60">
        <f>SUM(INVERSIONES!$F21:'INVERSIONES'!AQ21)</f>
        <v>0</v>
      </c>
      <c r="AR14" s="60">
        <f>SUM(INVERSIONES!$F21:'INVERSIONES'!AR21)</f>
        <v>0</v>
      </c>
      <c r="AS14" s="60">
        <f>SUM(INVERSIONES!$F21:'INVERSIONES'!AS21)</f>
        <v>0</v>
      </c>
      <c r="AT14" s="60">
        <f>SUM(INVERSIONES!$F21:'INVERSIONES'!AT21)</f>
        <v>0</v>
      </c>
      <c r="AU14" s="60">
        <f>SUM(INVERSIONES!$F21:'INVERSIONES'!AU21)</f>
        <v>0</v>
      </c>
    </row>
    <row r="15" spans="1:47" s="9" customFormat="1" ht="14.25" customHeight="1" x14ac:dyDescent="0.3">
      <c r="A15" s="10"/>
      <c r="B15" s="54" t="s">
        <v>52</v>
      </c>
      <c r="C15" s="50"/>
      <c r="D15" s="50" t="s">
        <v>10</v>
      </c>
      <c r="E15" s="50"/>
      <c r="F15" s="60">
        <f>SUM(INVERSIONES!$F22:'INVERSIONES'!F22)</f>
        <v>0</v>
      </c>
      <c r="G15" s="60">
        <f>SUM(INVERSIONES!$F22:'INVERSIONES'!G22)</f>
        <v>0</v>
      </c>
      <c r="H15" s="60">
        <f>SUM(INVERSIONES!$F22:'INVERSIONES'!H22)</f>
        <v>0</v>
      </c>
      <c r="I15" s="60">
        <f>SUM(INVERSIONES!$F22:'INVERSIONES'!I22)</f>
        <v>0</v>
      </c>
      <c r="J15" s="60">
        <f>SUM(INVERSIONES!$F22:'INVERSIONES'!J22)</f>
        <v>0</v>
      </c>
      <c r="K15" s="60">
        <f>SUM(INVERSIONES!$F22:'INVERSIONES'!K22)</f>
        <v>0</v>
      </c>
      <c r="L15" s="60">
        <f>SUM(INVERSIONES!$F22:'INVERSIONES'!L22)</f>
        <v>0</v>
      </c>
      <c r="M15" s="60">
        <f>SUM(INVERSIONES!$F22:'INVERSIONES'!M22)</f>
        <v>0</v>
      </c>
      <c r="N15" s="60">
        <f>SUM(INVERSIONES!$F22:'INVERSIONES'!N22)</f>
        <v>0</v>
      </c>
      <c r="O15" s="60">
        <f>SUM(INVERSIONES!$F22:'INVERSIONES'!O22)</f>
        <v>0</v>
      </c>
      <c r="P15" s="60">
        <f>SUM(INVERSIONES!$F22:'INVERSIONES'!P22)</f>
        <v>0</v>
      </c>
      <c r="Q15" s="60">
        <f>SUM(INVERSIONES!$F22:'INVERSIONES'!Q22)</f>
        <v>0</v>
      </c>
      <c r="R15" s="60">
        <f>SUM(INVERSIONES!$F22:'INVERSIONES'!R22)</f>
        <v>0</v>
      </c>
      <c r="S15" s="60">
        <f>SUM(INVERSIONES!$F22:'INVERSIONES'!S22)</f>
        <v>0</v>
      </c>
      <c r="T15" s="60">
        <f>SUM(INVERSIONES!$F22:'INVERSIONES'!T22)</f>
        <v>0</v>
      </c>
      <c r="U15" s="60">
        <f>SUM(INVERSIONES!$F22:'INVERSIONES'!U22)</f>
        <v>0</v>
      </c>
      <c r="V15" s="60">
        <f>SUM(INVERSIONES!$F22:'INVERSIONES'!V22)</f>
        <v>0</v>
      </c>
      <c r="W15" s="60">
        <f>SUM(INVERSIONES!$F22:'INVERSIONES'!W22)</f>
        <v>0</v>
      </c>
      <c r="X15" s="60">
        <f>SUM(INVERSIONES!$F22:'INVERSIONES'!X22)</f>
        <v>0</v>
      </c>
      <c r="Y15" s="60">
        <f>SUM(INVERSIONES!$F22:'INVERSIONES'!Y22)</f>
        <v>0</v>
      </c>
      <c r="Z15" s="60">
        <f>SUM(INVERSIONES!$F22:'INVERSIONES'!Z22)</f>
        <v>0</v>
      </c>
      <c r="AA15" s="60">
        <f>SUM(INVERSIONES!$F22:'INVERSIONES'!AA22)</f>
        <v>0</v>
      </c>
      <c r="AB15" s="60">
        <f>SUM(INVERSIONES!$F22:'INVERSIONES'!AB22)</f>
        <v>0</v>
      </c>
      <c r="AC15" s="60">
        <f>SUM(INVERSIONES!$F22:'INVERSIONES'!AC22)</f>
        <v>0</v>
      </c>
      <c r="AD15" s="60">
        <f>SUM(INVERSIONES!$F22:'INVERSIONES'!AD22)</f>
        <v>0</v>
      </c>
      <c r="AE15" s="60">
        <f>SUM(INVERSIONES!$F22:'INVERSIONES'!AE22)</f>
        <v>0</v>
      </c>
      <c r="AF15" s="60">
        <f>SUM(INVERSIONES!$F22:'INVERSIONES'!AF22)</f>
        <v>0</v>
      </c>
      <c r="AG15" s="60">
        <f>SUM(INVERSIONES!$F22:'INVERSIONES'!AG22)</f>
        <v>0</v>
      </c>
      <c r="AH15" s="60">
        <f>SUM(INVERSIONES!$F22:'INVERSIONES'!AH22)</f>
        <v>0</v>
      </c>
      <c r="AI15" s="60">
        <f>SUM(INVERSIONES!$F22:'INVERSIONES'!AI22)</f>
        <v>0</v>
      </c>
      <c r="AJ15" s="60">
        <f>SUM(INVERSIONES!$F22:'INVERSIONES'!AJ22)</f>
        <v>0</v>
      </c>
      <c r="AK15" s="60">
        <f>SUM(INVERSIONES!$F22:'INVERSIONES'!AK22)</f>
        <v>0</v>
      </c>
      <c r="AL15" s="60">
        <f>SUM(INVERSIONES!$F22:'INVERSIONES'!AL22)</f>
        <v>0</v>
      </c>
      <c r="AM15" s="60">
        <f>SUM(INVERSIONES!$F22:'INVERSIONES'!AM22)</f>
        <v>0</v>
      </c>
      <c r="AN15" s="60">
        <f>SUM(INVERSIONES!$F22:'INVERSIONES'!AN22)</f>
        <v>0</v>
      </c>
      <c r="AO15" s="60">
        <f>SUM(INVERSIONES!$F22:'INVERSIONES'!AO22)</f>
        <v>0</v>
      </c>
      <c r="AP15" s="60">
        <f>SUM(INVERSIONES!$F22:'INVERSIONES'!AP22)</f>
        <v>0</v>
      </c>
      <c r="AQ15" s="60">
        <f>SUM(INVERSIONES!$F22:'INVERSIONES'!AQ22)</f>
        <v>0</v>
      </c>
      <c r="AR15" s="60">
        <f>SUM(INVERSIONES!$F22:'INVERSIONES'!AR22)</f>
        <v>0</v>
      </c>
      <c r="AS15" s="60">
        <f>SUM(INVERSIONES!$F22:'INVERSIONES'!AS22)</f>
        <v>0</v>
      </c>
      <c r="AT15" s="60">
        <f>SUM(INVERSIONES!$F22:'INVERSIONES'!AT22)</f>
        <v>0</v>
      </c>
      <c r="AU15" s="60">
        <f>SUM(INVERSIONES!$F22:'INVERSIONES'!AU22)</f>
        <v>0</v>
      </c>
    </row>
    <row r="16" spans="1:47" s="9" customFormat="1" ht="14.25" customHeight="1" x14ac:dyDescent="0.3">
      <c r="A16" s="10"/>
      <c r="B16" s="59" t="s">
        <v>265</v>
      </c>
      <c r="C16" s="50"/>
      <c r="D16" s="52" t="s">
        <v>10</v>
      </c>
      <c r="E16" s="50"/>
      <c r="F16" s="61">
        <f>SUM(F8:F15)</f>
        <v>830</v>
      </c>
      <c r="G16" s="61">
        <f t="shared" ref="G16:AU16" si="0">SUM(G8:G15)</f>
        <v>830</v>
      </c>
      <c r="H16" s="61">
        <f t="shared" si="0"/>
        <v>830</v>
      </c>
      <c r="I16" s="61">
        <f t="shared" si="0"/>
        <v>830</v>
      </c>
      <c r="J16" s="61">
        <f t="shared" si="0"/>
        <v>830</v>
      </c>
      <c r="K16" s="61">
        <f t="shared" si="0"/>
        <v>830</v>
      </c>
      <c r="L16" s="61">
        <f t="shared" si="0"/>
        <v>830</v>
      </c>
      <c r="M16" s="61">
        <f t="shared" si="0"/>
        <v>830</v>
      </c>
      <c r="N16" s="61">
        <f t="shared" si="0"/>
        <v>830</v>
      </c>
      <c r="O16" s="61">
        <f t="shared" si="0"/>
        <v>830</v>
      </c>
      <c r="P16" s="61">
        <f t="shared" si="0"/>
        <v>830</v>
      </c>
      <c r="Q16" s="61">
        <f t="shared" si="0"/>
        <v>830</v>
      </c>
      <c r="R16" s="61">
        <f t="shared" si="0"/>
        <v>830</v>
      </c>
      <c r="S16" s="61">
        <f t="shared" si="0"/>
        <v>830</v>
      </c>
      <c r="T16" s="61">
        <f t="shared" si="0"/>
        <v>830</v>
      </c>
      <c r="U16" s="61">
        <f t="shared" si="0"/>
        <v>830</v>
      </c>
      <c r="V16" s="61">
        <f t="shared" si="0"/>
        <v>830</v>
      </c>
      <c r="W16" s="61">
        <f t="shared" si="0"/>
        <v>830</v>
      </c>
      <c r="X16" s="61">
        <f t="shared" si="0"/>
        <v>830</v>
      </c>
      <c r="Y16" s="61">
        <f t="shared" si="0"/>
        <v>830</v>
      </c>
      <c r="Z16" s="61">
        <f t="shared" si="0"/>
        <v>830</v>
      </c>
      <c r="AA16" s="61">
        <f t="shared" si="0"/>
        <v>830</v>
      </c>
      <c r="AB16" s="61">
        <f t="shared" si="0"/>
        <v>830</v>
      </c>
      <c r="AC16" s="61">
        <f t="shared" si="0"/>
        <v>830</v>
      </c>
      <c r="AD16" s="61">
        <f t="shared" si="0"/>
        <v>830</v>
      </c>
      <c r="AE16" s="61">
        <f t="shared" si="0"/>
        <v>830</v>
      </c>
      <c r="AF16" s="61">
        <f t="shared" si="0"/>
        <v>830</v>
      </c>
      <c r="AG16" s="61">
        <f t="shared" si="0"/>
        <v>830</v>
      </c>
      <c r="AH16" s="61">
        <f t="shared" si="0"/>
        <v>830</v>
      </c>
      <c r="AI16" s="61">
        <f t="shared" si="0"/>
        <v>830</v>
      </c>
      <c r="AJ16" s="61">
        <f t="shared" si="0"/>
        <v>830</v>
      </c>
      <c r="AK16" s="61">
        <f t="shared" si="0"/>
        <v>830</v>
      </c>
      <c r="AL16" s="61">
        <f t="shared" si="0"/>
        <v>830</v>
      </c>
      <c r="AM16" s="61">
        <f t="shared" si="0"/>
        <v>830</v>
      </c>
      <c r="AN16" s="61">
        <f t="shared" si="0"/>
        <v>830</v>
      </c>
      <c r="AO16" s="61">
        <f t="shared" si="0"/>
        <v>830</v>
      </c>
      <c r="AP16" s="61">
        <f t="shared" si="0"/>
        <v>830</v>
      </c>
      <c r="AQ16" s="61">
        <f t="shared" si="0"/>
        <v>830</v>
      </c>
      <c r="AR16" s="61">
        <f t="shared" si="0"/>
        <v>830</v>
      </c>
      <c r="AS16" s="61">
        <f t="shared" si="0"/>
        <v>830</v>
      </c>
      <c r="AT16" s="61">
        <f t="shared" si="0"/>
        <v>830</v>
      </c>
      <c r="AU16" s="61">
        <f t="shared" si="0"/>
        <v>830</v>
      </c>
    </row>
    <row r="17" spans="1:47" s="9" customFormat="1" ht="14.25" customHeight="1" x14ac:dyDescent="0.3">
      <c r="A17" s="10"/>
      <c r="B17" s="10"/>
      <c r="C17" s="8"/>
      <c r="D17" s="7"/>
      <c r="E17" s="7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</row>
    <row r="18" spans="1:47" s="9" customFormat="1" ht="14.25" customHeight="1" x14ac:dyDescent="0.3">
      <c r="A18" s="10"/>
      <c r="B18" s="10" t="s">
        <v>67</v>
      </c>
      <c r="C18" s="8"/>
      <c r="D18" s="7"/>
      <c r="E18" s="7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</row>
    <row r="19" spans="1:47" s="9" customFormat="1" ht="14.25" customHeight="1" x14ac:dyDescent="0.3">
      <c r="A19" s="10"/>
      <c r="B19" s="54" t="s">
        <v>46</v>
      </c>
      <c r="C19" s="50"/>
      <c r="D19" s="50" t="s">
        <v>10</v>
      </c>
      <c r="E19" s="50"/>
      <c r="F19" s="60">
        <f>SUM(INVERSIONES!$F26:'INVERSIONES'!F26)</f>
        <v>0</v>
      </c>
      <c r="G19" s="60">
        <f>SUM(INVERSIONES!$F26:'INVERSIONES'!G26)</f>
        <v>0</v>
      </c>
      <c r="H19" s="60">
        <f>SUM(INVERSIONES!$F26:'INVERSIONES'!H26)</f>
        <v>0</v>
      </c>
      <c r="I19" s="60">
        <f>SUM(INVERSIONES!$F26:'INVERSIONES'!I26)</f>
        <v>0</v>
      </c>
      <c r="J19" s="60">
        <f>SUM(INVERSIONES!$F26:'INVERSIONES'!J26)</f>
        <v>0</v>
      </c>
      <c r="K19" s="60">
        <f>SUM(INVERSIONES!$F26:'INVERSIONES'!K26)</f>
        <v>0</v>
      </c>
      <c r="L19" s="60">
        <f>SUM(INVERSIONES!$F26:'INVERSIONES'!L26)</f>
        <v>0</v>
      </c>
      <c r="M19" s="60">
        <f>SUM(INVERSIONES!$F26:'INVERSIONES'!M26)</f>
        <v>0</v>
      </c>
      <c r="N19" s="60">
        <f>SUM(INVERSIONES!$F26:'INVERSIONES'!N26)</f>
        <v>0</v>
      </c>
      <c r="O19" s="60">
        <f>SUM(INVERSIONES!$F26:'INVERSIONES'!O26)</f>
        <v>0</v>
      </c>
      <c r="P19" s="60">
        <f>SUM(INVERSIONES!$F26:'INVERSIONES'!P26)</f>
        <v>0</v>
      </c>
      <c r="Q19" s="60">
        <f>SUM(INVERSIONES!$F26:'INVERSIONES'!Q26)</f>
        <v>0</v>
      </c>
      <c r="R19" s="60">
        <f>SUM(INVERSIONES!$F26:'INVERSIONES'!R26)</f>
        <v>0</v>
      </c>
      <c r="S19" s="60">
        <f>SUM(INVERSIONES!$F26:'INVERSIONES'!S26)</f>
        <v>0</v>
      </c>
      <c r="T19" s="60">
        <f>SUM(INVERSIONES!$F26:'INVERSIONES'!T26)</f>
        <v>0</v>
      </c>
      <c r="U19" s="60">
        <f>SUM(INVERSIONES!$F26:'INVERSIONES'!U26)</f>
        <v>0</v>
      </c>
      <c r="V19" s="60">
        <f>SUM(INVERSIONES!$F26:'INVERSIONES'!V26)</f>
        <v>0</v>
      </c>
      <c r="W19" s="60">
        <f>SUM(INVERSIONES!$F26:'INVERSIONES'!W26)</f>
        <v>0</v>
      </c>
      <c r="X19" s="60">
        <f>SUM(INVERSIONES!$F26:'INVERSIONES'!X26)</f>
        <v>0</v>
      </c>
      <c r="Y19" s="60">
        <f>SUM(INVERSIONES!$F26:'INVERSIONES'!Y26)</f>
        <v>0</v>
      </c>
      <c r="Z19" s="60">
        <f>SUM(INVERSIONES!$F26:'INVERSIONES'!Z26)</f>
        <v>0</v>
      </c>
      <c r="AA19" s="60">
        <f>SUM(INVERSIONES!$F26:'INVERSIONES'!AA26)</f>
        <v>0</v>
      </c>
      <c r="AB19" s="60">
        <f>SUM(INVERSIONES!$F26:'INVERSIONES'!AB26)</f>
        <v>0</v>
      </c>
      <c r="AC19" s="60">
        <f>SUM(INVERSIONES!$F26:'INVERSIONES'!AC26)</f>
        <v>0</v>
      </c>
      <c r="AD19" s="60">
        <f>SUM(INVERSIONES!$F26:'INVERSIONES'!AD26)</f>
        <v>0</v>
      </c>
      <c r="AE19" s="60">
        <f>SUM(INVERSIONES!$F26:'INVERSIONES'!AE26)</f>
        <v>0</v>
      </c>
      <c r="AF19" s="60">
        <f>SUM(INVERSIONES!$F26:'INVERSIONES'!AF26)</f>
        <v>0</v>
      </c>
      <c r="AG19" s="60">
        <f>SUM(INVERSIONES!$F26:'INVERSIONES'!AG26)</f>
        <v>0</v>
      </c>
      <c r="AH19" s="60">
        <f>SUM(INVERSIONES!$F26:'INVERSIONES'!AH26)</f>
        <v>0</v>
      </c>
      <c r="AI19" s="60">
        <f>SUM(INVERSIONES!$F26:'INVERSIONES'!AI26)</f>
        <v>0</v>
      </c>
      <c r="AJ19" s="60">
        <f>SUM(INVERSIONES!$F26:'INVERSIONES'!AJ26)</f>
        <v>0</v>
      </c>
      <c r="AK19" s="60">
        <f>SUM(INVERSIONES!$F26:'INVERSIONES'!AK26)</f>
        <v>0</v>
      </c>
      <c r="AL19" s="60">
        <f>SUM(INVERSIONES!$F26:'INVERSIONES'!AL26)</f>
        <v>0</v>
      </c>
      <c r="AM19" s="60">
        <f>SUM(INVERSIONES!$F26:'INVERSIONES'!AM26)</f>
        <v>0</v>
      </c>
      <c r="AN19" s="60">
        <f>SUM(INVERSIONES!$F26:'INVERSIONES'!AN26)</f>
        <v>0</v>
      </c>
      <c r="AO19" s="60">
        <f>SUM(INVERSIONES!$F26:'INVERSIONES'!AO26)</f>
        <v>0</v>
      </c>
      <c r="AP19" s="60">
        <f>SUM(INVERSIONES!$F26:'INVERSIONES'!AP26)</f>
        <v>0</v>
      </c>
      <c r="AQ19" s="60">
        <f>SUM(INVERSIONES!$F26:'INVERSIONES'!AQ26)</f>
        <v>0</v>
      </c>
      <c r="AR19" s="60">
        <f>SUM(INVERSIONES!$F26:'INVERSIONES'!AR26)</f>
        <v>0</v>
      </c>
      <c r="AS19" s="60">
        <f>SUM(INVERSIONES!$F26:'INVERSIONES'!AS26)</f>
        <v>0</v>
      </c>
      <c r="AT19" s="60">
        <f>SUM(INVERSIONES!$F26:'INVERSIONES'!AT26)</f>
        <v>0</v>
      </c>
      <c r="AU19" s="60">
        <f>SUM(INVERSIONES!$F26:'INVERSIONES'!AU26)</f>
        <v>0</v>
      </c>
    </row>
    <row r="20" spans="1:47" s="9" customFormat="1" ht="14.25" customHeight="1" x14ac:dyDescent="0.3">
      <c r="A20" s="10"/>
      <c r="B20" s="54" t="s">
        <v>47</v>
      </c>
      <c r="C20" s="50"/>
      <c r="D20" s="50" t="s">
        <v>10</v>
      </c>
      <c r="E20" s="50"/>
      <c r="F20" s="60">
        <f>SUM(INVERSIONES!$F27:'INVERSIONES'!F27)</f>
        <v>0</v>
      </c>
      <c r="G20" s="60">
        <f>SUM(INVERSIONES!$F27:'INVERSIONES'!G27)</f>
        <v>0</v>
      </c>
      <c r="H20" s="60">
        <f>SUM(INVERSIONES!$F27:'INVERSIONES'!H27)</f>
        <v>0</v>
      </c>
      <c r="I20" s="60">
        <f>SUM(INVERSIONES!$F27:'INVERSIONES'!I27)</f>
        <v>0</v>
      </c>
      <c r="J20" s="60">
        <f>SUM(INVERSIONES!$F27:'INVERSIONES'!J27)</f>
        <v>0</v>
      </c>
      <c r="K20" s="60">
        <f>SUM(INVERSIONES!$F27:'INVERSIONES'!K27)</f>
        <v>0</v>
      </c>
      <c r="L20" s="60">
        <f>SUM(INVERSIONES!$F27:'INVERSIONES'!L27)</f>
        <v>0</v>
      </c>
      <c r="M20" s="60">
        <f>SUM(INVERSIONES!$F27:'INVERSIONES'!M27)</f>
        <v>0</v>
      </c>
      <c r="N20" s="60">
        <f>SUM(INVERSIONES!$F27:'INVERSIONES'!N27)</f>
        <v>0</v>
      </c>
      <c r="O20" s="60">
        <f>SUM(INVERSIONES!$F27:'INVERSIONES'!O27)</f>
        <v>0</v>
      </c>
      <c r="P20" s="60">
        <f>SUM(INVERSIONES!$F27:'INVERSIONES'!P27)</f>
        <v>0</v>
      </c>
      <c r="Q20" s="60">
        <f>SUM(INVERSIONES!$F27:'INVERSIONES'!Q27)</f>
        <v>0</v>
      </c>
      <c r="R20" s="60">
        <f>SUM(INVERSIONES!$F27:'INVERSIONES'!R27)</f>
        <v>0</v>
      </c>
      <c r="S20" s="60">
        <f>SUM(INVERSIONES!$F27:'INVERSIONES'!S27)</f>
        <v>0</v>
      </c>
      <c r="T20" s="60">
        <f>SUM(INVERSIONES!$F27:'INVERSIONES'!T27)</f>
        <v>0</v>
      </c>
      <c r="U20" s="60">
        <f>SUM(INVERSIONES!$F27:'INVERSIONES'!U27)</f>
        <v>0</v>
      </c>
      <c r="V20" s="60">
        <f>SUM(INVERSIONES!$F27:'INVERSIONES'!V27)</f>
        <v>0</v>
      </c>
      <c r="W20" s="60">
        <f>SUM(INVERSIONES!$F27:'INVERSIONES'!W27)</f>
        <v>0</v>
      </c>
      <c r="X20" s="60">
        <f>SUM(INVERSIONES!$F27:'INVERSIONES'!X27)</f>
        <v>0</v>
      </c>
      <c r="Y20" s="60">
        <f>SUM(INVERSIONES!$F27:'INVERSIONES'!Y27)</f>
        <v>0</v>
      </c>
      <c r="Z20" s="60">
        <f>SUM(INVERSIONES!$F27:'INVERSIONES'!Z27)</f>
        <v>0</v>
      </c>
      <c r="AA20" s="60">
        <f>SUM(INVERSIONES!$F27:'INVERSIONES'!AA27)</f>
        <v>0</v>
      </c>
      <c r="AB20" s="60">
        <f>SUM(INVERSIONES!$F27:'INVERSIONES'!AB27)</f>
        <v>0</v>
      </c>
      <c r="AC20" s="60">
        <f>SUM(INVERSIONES!$F27:'INVERSIONES'!AC27)</f>
        <v>0</v>
      </c>
      <c r="AD20" s="60">
        <f>SUM(INVERSIONES!$F27:'INVERSIONES'!AD27)</f>
        <v>0</v>
      </c>
      <c r="AE20" s="60">
        <f>SUM(INVERSIONES!$F27:'INVERSIONES'!AE27)</f>
        <v>0</v>
      </c>
      <c r="AF20" s="60">
        <f>SUM(INVERSIONES!$F27:'INVERSIONES'!AF27)</f>
        <v>0</v>
      </c>
      <c r="AG20" s="60">
        <f>SUM(INVERSIONES!$F27:'INVERSIONES'!AG27)</f>
        <v>0</v>
      </c>
      <c r="AH20" s="60">
        <f>SUM(INVERSIONES!$F27:'INVERSIONES'!AH27)</f>
        <v>0</v>
      </c>
      <c r="AI20" s="60">
        <f>SUM(INVERSIONES!$F27:'INVERSIONES'!AI27)</f>
        <v>0</v>
      </c>
      <c r="AJ20" s="60">
        <f>SUM(INVERSIONES!$F27:'INVERSIONES'!AJ27)</f>
        <v>0</v>
      </c>
      <c r="AK20" s="60">
        <f>SUM(INVERSIONES!$F27:'INVERSIONES'!AK27)</f>
        <v>0</v>
      </c>
      <c r="AL20" s="60">
        <f>SUM(INVERSIONES!$F27:'INVERSIONES'!AL27)</f>
        <v>0</v>
      </c>
      <c r="AM20" s="60">
        <f>SUM(INVERSIONES!$F27:'INVERSIONES'!AM27)</f>
        <v>0</v>
      </c>
      <c r="AN20" s="60">
        <f>SUM(INVERSIONES!$F27:'INVERSIONES'!AN27)</f>
        <v>0</v>
      </c>
      <c r="AO20" s="60">
        <f>SUM(INVERSIONES!$F27:'INVERSIONES'!AO27)</f>
        <v>0</v>
      </c>
      <c r="AP20" s="60">
        <f>SUM(INVERSIONES!$F27:'INVERSIONES'!AP27)</f>
        <v>0</v>
      </c>
      <c r="AQ20" s="60">
        <f>SUM(INVERSIONES!$F27:'INVERSIONES'!AQ27)</f>
        <v>0</v>
      </c>
      <c r="AR20" s="60">
        <f>SUM(INVERSIONES!$F27:'INVERSIONES'!AR27)</f>
        <v>0</v>
      </c>
      <c r="AS20" s="60">
        <f>SUM(INVERSIONES!$F27:'INVERSIONES'!AS27)</f>
        <v>0</v>
      </c>
      <c r="AT20" s="60">
        <f>SUM(INVERSIONES!$F27:'INVERSIONES'!AT27)</f>
        <v>0</v>
      </c>
      <c r="AU20" s="60">
        <f>SUM(INVERSIONES!$F27:'INVERSIONES'!AU27)</f>
        <v>0</v>
      </c>
    </row>
    <row r="21" spans="1:47" s="9" customFormat="1" ht="14.25" customHeight="1" x14ac:dyDescent="0.3">
      <c r="A21" s="10"/>
      <c r="B21" s="54" t="s">
        <v>48</v>
      </c>
      <c r="C21" s="50"/>
      <c r="D21" s="50" t="s">
        <v>10</v>
      </c>
      <c r="E21" s="50"/>
      <c r="F21" s="60">
        <f>SUM(INVERSIONES!$F28:'INVERSIONES'!F28)</f>
        <v>200</v>
      </c>
      <c r="G21" s="60">
        <f>SUM(INVERSIONES!$F28:'INVERSIONES'!G28)</f>
        <v>200</v>
      </c>
      <c r="H21" s="60">
        <f>SUM(INVERSIONES!$F28:'INVERSIONES'!H28)</f>
        <v>200</v>
      </c>
      <c r="I21" s="60">
        <f>SUM(INVERSIONES!$F28:'INVERSIONES'!I28)</f>
        <v>200</v>
      </c>
      <c r="J21" s="60">
        <f>SUM(INVERSIONES!$F28:'INVERSIONES'!J28)</f>
        <v>200</v>
      </c>
      <c r="K21" s="60">
        <f>SUM(INVERSIONES!$F28:'INVERSIONES'!K28)</f>
        <v>200</v>
      </c>
      <c r="L21" s="60">
        <f>SUM(INVERSIONES!$F28:'INVERSIONES'!L28)</f>
        <v>200</v>
      </c>
      <c r="M21" s="60">
        <f>SUM(INVERSIONES!$F28:'INVERSIONES'!M28)</f>
        <v>200</v>
      </c>
      <c r="N21" s="60">
        <f>SUM(INVERSIONES!$F28:'INVERSIONES'!N28)</f>
        <v>200</v>
      </c>
      <c r="O21" s="60">
        <f>SUM(INVERSIONES!$F28:'INVERSIONES'!O28)</f>
        <v>200</v>
      </c>
      <c r="P21" s="60">
        <f>SUM(INVERSIONES!$F28:'INVERSIONES'!P28)</f>
        <v>200</v>
      </c>
      <c r="Q21" s="60">
        <f>SUM(INVERSIONES!$F28:'INVERSIONES'!Q28)</f>
        <v>200</v>
      </c>
      <c r="R21" s="60">
        <f>SUM(INVERSIONES!$F28:'INVERSIONES'!R28)</f>
        <v>200</v>
      </c>
      <c r="S21" s="60">
        <f>SUM(INVERSIONES!$F28:'INVERSIONES'!S28)</f>
        <v>200</v>
      </c>
      <c r="T21" s="60">
        <f>SUM(INVERSIONES!$F28:'INVERSIONES'!T28)</f>
        <v>200</v>
      </c>
      <c r="U21" s="60">
        <f>SUM(INVERSIONES!$F28:'INVERSIONES'!U28)</f>
        <v>200</v>
      </c>
      <c r="V21" s="60">
        <f>SUM(INVERSIONES!$F28:'INVERSIONES'!V28)</f>
        <v>200</v>
      </c>
      <c r="W21" s="60">
        <f>SUM(INVERSIONES!$F28:'INVERSIONES'!W28)</f>
        <v>200</v>
      </c>
      <c r="X21" s="60">
        <f>SUM(INVERSIONES!$F28:'INVERSIONES'!X28)</f>
        <v>400</v>
      </c>
      <c r="Y21" s="60">
        <f>SUM(INVERSIONES!$F28:'INVERSIONES'!Y28)</f>
        <v>600</v>
      </c>
      <c r="Z21" s="60">
        <f>SUM(INVERSIONES!$F28:'INVERSIONES'!Z28)</f>
        <v>800</v>
      </c>
      <c r="AA21" s="60">
        <f>SUM(INVERSIONES!$F28:'INVERSIONES'!AA28)</f>
        <v>1000</v>
      </c>
      <c r="AB21" s="60">
        <f>SUM(INVERSIONES!$F28:'INVERSIONES'!AB28)</f>
        <v>1200</v>
      </c>
      <c r="AC21" s="60">
        <f>SUM(INVERSIONES!$F28:'INVERSIONES'!AC28)</f>
        <v>1400</v>
      </c>
      <c r="AD21" s="60">
        <f>SUM(INVERSIONES!$F28:'INVERSIONES'!AD28)</f>
        <v>1600</v>
      </c>
      <c r="AE21" s="60">
        <f>SUM(INVERSIONES!$F28:'INVERSIONES'!AE28)</f>
        <v>1800</v>
      </c>
      <c r="AF21" s="60">
        <f>SUM(INVERSIONES!$F28:'INVERSIONES'!AF28)</f>
        <v>2000</v>
      </c>
      <c r="AG21" s="60">
        <f>SUM(INVERSIONES!$F28:'INVERSIONES'!AG28)</f>
        <v>2200</v>
      </c>
      <c r="AH21" s="60">
        <f>SUM(INVERSIONES!$F28:'INVERSIONES'!AH28)</f>
        <v>2400</v>
      </c>
      <c r="AI21" s="60">
        <f>SUM(INVERSIONES!$F28:'INVERSIONES'!AI28)</f>
        <v>2600</v>
      </c>
      <c r="AJ21" s="60">
        <f>SUM(INVERSIONES!$F28:'INVERSIONES'!AJ28)</f>
        <v>2800</v>
      </c>
      <c r="AK21" s="60">
        <f>SUM(INVERSIONES!$F28:'INVERSIONES'!AK28)</f>
        <v>3000</v>
      </c>
      <c r="AL21" s="60">
        <f>SUM(INVERSIONES!$F28:'INVERSIONES'!AL28)</f>
        <v>3200</v>
      </c>
      <c r="AM21" s="60">
        <f>SUM(INVERSIONES!$F28:'INVERSIONES'!AM28)</f>
        <v>3400</v>
      </c>
      <c r="AN21" s="60">
        <f>SUM(INVERSIONES!$F28:'INVERSIONES'!AN28)</f>
        <v>3600</v>
      </c>
      <c r="AO21" s="60">
        <f>SUM(INVERSIONES!$F28:'INVERSIONES'!AO28)</f>
        <v>3800</v>
      </c>
      <c r="AP21" s="60">
        <f>SUM(INVERSIONES!$F28:'INVERSIONES'!AP28)</f>
        <v>4000</v>
      </c>
      <c r="AQ21" s="60">
        <f>SUM(INVERSIONES!$F28:'INVERSIONES'!AQ28)</f>
        <v>4200</v>
      </c>
      <c r="AR21" s="60">
        <f>SUM(INVERSIONES!$F28:'INVERSIONES'!AR28)</f>
        <v>4400</v>
      </c>
      <c r="AS21" s="60">
        <f>SUM(INVERSIONES!$F28:'INVERSIONES'!AS28)</f>
        <v>4600</v>
      </c>
      <c r="AT21" s="60">
        <f>SUM(INVERSIONES!$F28:'INVERSIONES'!AT28)</f>
        <v>4800</v>
      </c>
      <c r="AU21" s="60">
        <f>SUM(INVERSIONES!$F28:'INVERSIONES'!AU28)</f>
        <v>5000</v>
      </c>
    </row>
    <row r="22" spans="1:47" s="9" customFormat="1" ht="14.25" customHeight="1" x14ac:dyDescent="0.3">
      <c r="A22" s="10"/>
      <c r="B22" s="59" t="s">
        <v>266</v>
      </c>
      <c r="C22" s="50"/>
      <c r="D22" s="52" t="s">
        <v>10</v>
      </c>
      <c r="E22" s="52"/>
      <c r="F22" s="61">
        <f>SUM(F19:F21)</f>
        <v>200</v>
      </c>
      <c r="G22" s="61">
        <f t="shared" ref="G22:AU22" si="1">SUM(G19:G21)</f>
        <v>200</v>
      </c>
      <c r="H22" s="61">
        <f t="shared" si="1"/>
        <v>200</v>
      </c>
      <c r="I22" s="61">
        <f t="shared" si="1"/>
        <v>200</v>
      </c>
      <c r="J22" s="61">
        <f t="shared" si="1"/>
        <v>200</v>
      </c>
      <c r="K22" s="61">
        <f t="shared" si="1"/>
        <v>200</v>
      </c>
      <c r="L22" s="61">
        <f t="shared" si="1"/>
        <v>200</v>
      </c>
      <c r="M22" s="61">
        <f t="shared" si="1"/>
        <v>200</v>
      </c>
      <c r="N22" s="61">
        <f t="shared" si="1"/>
        <v>200</v>
      </c>
      <c r="O22" s="61">
        <f t="shared" si="1"/>
        <v>200</v>
      </c>
      <c r="P22" s="61">
        <f t="shared" si="1"/>
        <v>200</v>
      </c>
      <c r="Q22" s="61">
        <f t="shared" si="1"/>
        <v>200</v>
      </c>
      <c r="R22" s="61">
        <f t="shared" si="1"/>
        <v>200</v>
      </c>
      <c r="S22" s="61">
        <f t="shared" si="1"/>
        <v>200</v>
      </c>
      <c r="T22" s="61">
        <f t="shared" si="1"/>
        <v>200</v>
      </c>
      <c r="U22" s="61">
        <f t="shared" si="1"/>
        <v>200</v>
      </c>
      <c r="V22" s="61">
        <f t="shared" si="1"/>
        <v>200</v>
      </c>
      <c r="W22" s="61">
        <f t="shared" si="1"/>
        <v>200</v>
      </c>
      <c r="X22" s="61">
        <f t="shared" si="1"/>
        <v>400</v>
      </c>
      <c r="Y22" s="61">
        <f t="shared" si="1"/>
        <v>600</v>
      </c>
      <c r="Z22" s="61">
        <f t="shared" si="1"/>
        <v>800</v>
      </c>
      <c r="AA22" s="61">
        <f t="shared" si="1"/>
        <v>1000</v>
      </c>
      <c r="AB22" s="61">
        <f t="shared" si="1"/>
        <v>1200</v>
      </c>
      <c r="AC22" s="61">
        <f t="shared" si="1"/>
        <v>1400</v>
      </c>
      <c r="AD22" s="61">
        <f t="shared" si="1"/>
        <v>1600</v>
      </c>
      <c r="AE22" s="61">
        <f t="shared" si="1"/>
        <v>1800</v>
      </c>
      <c r="AF22" s="61">
        <f t="shared" si="1"/>
        <v>2000</v>
      </c>
      <c r="AG22" s="61">
        <f t="shared" si="1"/>
        <v>2200</v>
      </c>
      <c r="AH22" s="61">
        <f t="shared" si="1"/>
        <v>2400</v>
      </c>
      <c r="AI22" s="61">
        <f t="shared" si="1"/>
        <v>2600</v>
      </c>
      <c r="AJ22" s="61">
        <f t="shared" si="1"/>
        <v>2800</v>
      </c>
      <c r="AK22" s="61">
        <f t="shared" si="1"/>
        <v>3000</v>
      </c>
      <c r="AL22" s="61">
        <f t="shared" si="1"/>
        <v>3200</v>
      </c>
      <c r="AM22" s="61">
        <f t="shared" si="1"/>
        <v>3400</v>
      </c>
      <c r="AN22" s="61">
        <f t="shared" si="1"/>
        <v>3600</v>
      </c>
      <c r="AO22" s="61">
        <f t="shared" si="1"/>
        <v>3800</v>
      </c>
      <c r="AP22" s="61">
        <f t="shared" si="1"/>
        <v>4000</v>
      </c>
      <c r="AQ22" s="61">
        <f t="shared" si="1"/>
        <v>4200</v>
      </c>
      <c r="AR22" s="61">
        <f t="shared" si="1"/>
        <v>4400</v>
      </c>
      <c r="AS22" s="61">
        <f t="shared" si="1"/>
        <v>4600</v>
      </c>
      <c r="AT22" s="61">
        <f t="shared" si="1"/>
        <v>4800</v>
      </c>
      <c r="AU22" s="61">
        <f t="shared" si="1"/>
        <v>5000</v>
      </c>
    </row>
    <row r="23" spans="1:47" s="9" customFormat="1" ht="14.25" customHeight="1" x14ac:dyDescent="0.3">
      <c r="A23" s="10"/>
      <c r="B23" s="6"/>
      <c r="C23" s="7"/>
      <c r="D23" s="7"/>
      <c r="E23" s="7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</row>
    <row r="24" spans="1:47" s="9" customFormat="1" ht="14.25" customHeight="1" x14ac:dyDescent="0.3">
      <c r="A24" s="10"/>
      <c r="B24" s="54" t="s">
        <v>259</v>
      </c>
      <c r="C24" s="50"/>
      <c r="D24" s="50" t="s">
        <v>10</v>
      </c>
      <c r="E24" s="50"/>
      <c r="F24" s="60">
        <f>SUM(INVERSIONES!$F187:'INVERSIONES'!F187)</f>
        <v>0.10526315789473684</v>
      </c>
      <c r="G24" s="60">
        <f>SUM(INVERSIONES!$F187:'INVERSIONES'!G187)</f>
        <v>0.21052631578947367</v>
      </c>
      <c r="H24" s="60">
        <f>SUM(INVERSIONES!$F187:'INVERSIONES'!H187)</f>
        <v>0.31578947368421051</v>
      </c>
      <c r="I24" s="60">
        <f>SUM(INVERSIONES!$F187:'INVERSIONES'!I187)</f>
        <v>0.42105263157894735</v>
      </c>
      <c r="J24" s="60">
        <f>SUM(INVERSIONES!$F187:'INVERSIONES'!J187)</f>
        <v>0.52631578947368418</v>
      </c>
      <c r="K24" s="60">
        <f>SUM(INVERSIONES!$F187:'INVERSIONES'!K187)</f>
        <v>0.63157894736842102</v>
      </c>
      <c r="L24" s="60">
        <f>SUM(INVERSIONES!$F187:'INVERSIONES'!L187)</f>
        <v>0.73684210526315785</v>
      </c>
      <c r="M24" s="60">
        <f>SUM(INVERSIONES!$F187:'INVERSIONES'!M187)</f>
        <v>0.84210526315789469</v>
      </c>
      <c r="N24" s="60">
        <f>SUM(INVERSIONES!$F187:'INVERSIONES'!N187)</f>
        <v>0.94736842105263153</v>
      </c>
      <c r="O24" s="60">
        <f>SUM(INVERSIONES!$F187:'INVERSIONES'!O187)</f>
        <v>1.0526315789473684</v>
      </c>
      <c r="P24" s="60">
        <f>SUM(INVERSIONES!$F187:'INVERSIONES'!P187)</f>
        <v>1.1578947368421053</v>
      </c>
      <c r="Q24" s="60">
        <f>SUM(INVERSIONES!$F187:'INVERSIONES'!Q187)</f>
        <v>1.263157894736842</v>
      </c>
      <c r="R24" s="60">
        <f>SUM(INVERSIONES!$F187:'INVERSIONES'!R187)</f>
        <v>1.3684210526315788</v>
      </c>
      <c r="S24" s="60">
        <f>SUM(INVERSIONES!$F187:'INVERSIONES'!S187)</f>
        <v>1.4736842105263155</v>
      </c>
      <c r="T24" s="60">
        <f>SUM(INVERSIONES!$F187:'INVERSIONES'!T187)</f>
        <v>1.5789473684210522</v>
      </c>
      <c r="U24" s="60">
        <f>SUM(INVERSIONES!$F187:'INVERSIONES'!U187)</f>
        <v>1.6842105263157889</v>
      </c>
      <c r="V24" s="60">
        <f>SUM(INVERSIONES!$F187:'INVERSIONES'!V187)</f>
        <v>1.7894736842105257</v>
      </c>
      <c r="W24" s="60">
        <f>SUM(INVERSIONES!$F187:'INVERSIONES'!W187)</f>
        <v>1.8947368421052624</v>
      </c>
      <c r="X24" s="60" t="e">
        <f>SUM(INVERSIONES!$F187:'INVERSIONES'!X187)</f>
        <v>#DIV/0!</v>
      </c>
      <c r="Y24" s="60" t="e">
        <f>SUM(INVERSIONES!$F187:'INVERSIONES'!Y187)</f>
        <v>#DIV/0!</v>
      </c>
      <c r="Z24" s="60" t="e">
        <f>SUM(INVERSIONES!$F187:'INVERSIONES'!Z187)</f>
        <v>#DIV/0!</v>
      </c>
      <c r="AA24" s="60" t="e">
        <f>SUM(INVERSIONES!$F187:'INVERSIONES'!AA187)</f>
        <v>#DIV/0!</v>
      </c>
      <c r="AB24" s="60" t="e">
        <f>SUM(INVERSIONES!$F187:'INVERSIONES'!AB187)</f>
        <v>#DIV/0!</v>
      </c>
      <c r="AC24" s="60" t="e">
        <f>SUM(INVERSIONES!$F187:'INVERSIONES'!AC187)</f>
        <v>#DIV/0!</v>
      </c>
      <c r="AD24" s="60" t="e">
        <f>SUM(INVERSIONES!$F187:'INVERSIONES'!AD187)</f>
        <v>#DIV/0!</v>
      </c>
      <c r="AE24" s="60" t="e">
        <f>SUM(INVERSIONES!$F187:'INVERSIONES'!AE187)</f>
        <v>#DIV/0!</v>
      </c>
      <c r="AF24" s="60" t="e">
        <f>SUM(INVERSIONES!$F187:'INVERSIONES'!AF187)</f>
        <v>#DIV/0!</v>
      </c>
      <c r="AG24" s="60" t="e">
        <f>SUM(INVERSIONES!$F187:'INVERSIONES'!AG187)</f>
        <v>#DIV/0!</v>
      </c>
      <c r="AH24" s="60" t="e">
        <f>SUM(INVERSIONES!$F187:'INVERSIONES'!AH187)</f>
        <v>#DIV/0!</v>
      </c>
      <c r="AI24" s="60" t="e">
        <f>SUM(INVERSIONES!$F187:'INVERSIONES'!AI187)</f>
        <v>#DIV/0!</v>
      </c>
      <c r="AJ24" s="60" t="e">
        <f>SUM(INVERSIONES!$F187:'INVERSIONES'!AJ187)</f>
        <v>#DIV/0!</v>
      </c>
      <c r="AK24" s="60" t="e">
        <f>SUM(INVERSIONES!$F187:'INVERSIONES'!AK187)</f>
        <v>#DIV/0!</v>
      </c>
      <c r="AL24" s="60" t="e">
        <f>SUM(INVERSIONES!$F187:'INVERSIONES'!AL187)</f>
        <v>#DIV/0!</v>
      </c>
      <c r="AM24" s="60" t="e">
        <f>SUM(INVERSIONES!$F187:'INVERSIONES'!AM187)</f>
        <v>#DIV/0!</v>
      </c>
      <c r="AN24" s="60" t="e">
        <f>SUM(INVERSIONES!$F187:'INVERSIONES'!AN187)</f>
        <v>#DIV/0!</v>
      </c>
      <c r="AO24" s="60" t="e">
        <f>SUM(INVERSIONES!$F187:'INVERSIONES'!AO187)</f>
        <v>#DIV/0!</v>
      </c>
      <c r="AP24" s="60" t="e">
        <f>SUM(INVERSIONES!$F187:'INVERSIONES'!AP187)</f>
        <v>#DIV/0!</v>
      </c>
      <c r="AQ24" s="60" t="e">
        <f>SUM(INVERSIONES!$F187:'INVERSIONES'!AQ187)</f>
        <v>#DIV/0!</v>
      </c>
      <c r="AR24" s="60" t="e">
        <f>SUM(INVERSIONES!$F187:'INVERSIONES'!AR187)</f>
        <v>#DIV/0!</v>
      </c>
      <c r="AS24" s="60" t="e">
        <f>SUM(INVERSIONES!$F187:'INVERSIONES'!AS187)</f>
        <v>#DIV/0!</v>
      </c>
      <c r="AT24" s="60" t="e">
        <f>SUM(INVERSIONES!$F187:'INVERSIONES'!AT187)</f>
        <v>#DIV/0!</v>
      </c>
      <c r="AU24" s="60" t="e">
        <f>SUM(INVERSIONES!$F187:'INVERSIONES'!AU187)</f>
        <v>#DIV/0!</v>
      </c>
    </row>
    <row r="25" spans="1:47" s="9" customFormat="1" ht="14.25" customHeight="1" x14ac:dyDescent="0.3">
      <c r="A25" s="10"/>
      <c r="B25" s="6"/>
      <c r="C25" s="7"/>
      <c r="D25" s="7"/>
      <c r="E25" s="7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</row>
    <row r="26" spans="1:47" s="9" customFormat="1" ht="14.25" customHeight="1" x14ac:dyDescent="0.3">
      <c r="A26" s="10"/>
      <c r="B26" s="69" t="s">
        <v>264</v>
      </c>
      <c r="C26" s="50"/>
      <c r="D26" s="52" t="s">
        <v>10</v>
      </c>
      <c r="E26" s="52"/>
      <c r="F26" s="61">
        <f>F16+F22-F24</f>
        <v>1029.8947368421052</v>
      </c>
      <c r="G26" s="61">
        <f t="shared" ref="G26:AU26" si="2">G16+G22-G24</f>
        <v>1029.7894736842106</v>
      </c>
      <c r="H26" s="61">
        <f t="shared" si="2"/>
        <v>1029.6842105263158</v>
      </c>
      <c r="I26" s="61">
        <f t="shared" si="2"/>
        <v>1029.578947368421</v>
      </c>
      <c r="J26" s="61">
        <f t="shared" si="2"/>
        <v>1029.4736842105262</v>
      </c>
      <c r="K26" s="61">
        <f t="shared" si="2"/>
        <v>1029.3684210526317</v>
      </c>
      <c r="L26" s="61">
        <f t="shared" si="2"/>
        <v>1029.2631578947369</v>
      </c>
      <c r="M26" s="61">
        <f t="shared" si="2"/>
        <v>1029.1578947368421</v>
      </c>
      <c r="N26" s="61">
        <f t="shared" si="2"/>
        <v>1029.0526315789473</v>
      </c>
      <c r="O26" s="61">
        <f t="shared" si="2"/>
        <v>1028.9473684210527</v>
      </c>
      <c r="P26" s="61">
        <f t="shared" si="2"/>
        <v>1028.8421052631579</v>
      </c>
      <c r="Q26" s="61">
        <f t="shared" si="2"/>
        <v>1028.7368421052631</v>
      </c>
      <c r="R26" s="61">
        <f t="shared" si="2"/>
        <v>1028.6315789473683</v>
      </c>
      <c r="S26" s="61">
        <f t="shared" si="2"/>
        <v>1028.5263157894738</v>
      </c>
      <c r="T26" s="61">
        <f t="shared" si="2"/>
        <v>1028.421052631579</v>
      </c>
      <c r="U26" s="61">
        <f t="shared" si="2"/>
        <v>1028.3157894736842</v>
      </c>
      <c r="V26" s="61">
        <f t="shared" si="2"/>
        <v>1028.2105263157894</v>
      </c>
      <c r="W26" s="61">
        <f t="shared" si="2"/>
        <v>1028.1052631578948</v>
      </c>
      <c r="X26" s="61" t="e">
        <f t="shared" si="2"/>
        <v>#DIV/0!</v>
      </c>
      <c r="Y26" s="61" t="e">
        <f t="shared" si="2"/>
        <v>#DIV/0!</v>
      </c>
      <c r="Z26" s="61" t="e">
        <f t="shared" si="2"/>
        <v>#DIV/0!</v>
      </c>
      <c r="AA26" s="61" t="e">
        <f t="shared" si="2"/>
        <v>#DIV/0!</v>
      </c>
      <c r="AB26" s="61" t="e">
        <f t="shared" si="2"/>
        <v>#DIV/0!</v>
      </c>
      <c r="AC26" s="61" t="e">
        <f t="shared" si="2"/>
        <v>#DIV/0!</v>
      </c>
      <c r="AD26" s="61" t="e">
        <f t="shared" si="2"/>
        <v>#DIV/0!</v>
      </c>
      <c r="AE26" s="61" t="e">
        <f t="shared" si="2"/>
        <v>#DIV/0!</v>
      </c>
      <c r="AF26" s="61" t="e">
        <f t="shared" si="2"/>
        <v>#DIV/0!</v>
      </c>
      <c r="AG26" s="61" t="e">
        <f t="shared" si="2"/>
        <v>#DIV/0!</v>
      </c>
      <c r="AH26" s="61" t="e">
        <f t="shared" si="2"/>
        <v>#DIV/0!</v>
      </c>
      <c r="AI26" s="61" t="e">
        <f t="shared" si="2"/>
        <v>#DIV/0!</v>
      </c>
      <c r="AJ26" s="61" t="e">
        <f t="shared" si="2"/>
        <v>#DIV/0!</v>
      </c>
      <c r="AK26" s="61" t="e">
        <f t="shared" si="2"/>
        <v>#DIV/0!</v>
      </c>
      <c r="AL26" s="61" t="e">
        <f t="shared" si="2"/>
        <v>#DIV/0!</v>
      </c>
      <c r="AM26" s="61" t="e">
        <f t="shared" si="2"/>
        <v>#DIV/0!</v>
      </c>
      <c r="AN26" s="61" t="e">
        <f t="shared" si="2"/>
        <v>#DIV/0!</v>
      </c>
      <c r="AO26" s="61" t="e">
        <f t="shared" si="2"/>
        <v>#DIV/0!</v>
      </c>
      <c r="AP26" s="61" t="e">
        <f t="shared" si="2"/>
        <v>#DIV/0!</v>
      </c>
      <c r="AQ26" s="61" t="e">
        <f t="shared" si="2"/>
        <v>#DIV/0!</v>
      </c>
      <c r="AR26" s="61" t="e">
        <f t="shared" si="2"/>
        <v>#DIV/0!</v>
      </c>
      <c r="AS26" s="61" t="e">
        <f t="shared" si="2"/>
        <v>#DIV/0!</v>
      </c>
      <c r="AT26" s="61" t="e">
        <f t="shared" si="2"/>
        <v>#DIV/0!</v>
      </c>
      <c r="AU26" s="61" t="e">
        <f t="shared" si="2"/>
        <v>#DIV/0!</v>
      </c>
    </row>
    <row r="27" spans="1:47" s="9" customFormat="1" ht="14.25" customHeight="1" x14ac:dyDescent="0.3">
      <c r="A27" s="10"/>
      <c r="B27" s="10"/>
      <c r="C27" s="8"/>
      <c r="D27" s="7"/>
      <c r="E27" s="7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</row>
    <row r="28" spans="1:47" s="9" customFormat="1" ht="14.25" customHeight="1" x14ac:dyDescent="0.3">
      <c r="A28" s="51" t="s">
        <v>305</v>
      </c>
      <c r="B28" s="54"/>
      <c r="C28" s="50"/>
      <c r="D28" s="52" t="s">
        <v>10</v>
      </c>
      <c r="E28" s="52"/>
      <c r="F28" s="61">
        <f>F26</f>
        <v>1029.8947368421052</v>
      </c>
      <c r="G28" s="61">
        <f t="shared" ref="G28:Y28" si="3">G26</f>
        <v>1029.7894736842106</v>
      </c>
      <c r="H28" s="61">
        <f t="shared" si="3"/>
        <v>1029.6842105263158</v>
      </c>
      <c r="I28" s="61">
        <f t="shared" si="3"/>
        <v>1029.578947368421</v>
      </c>
      <c r="J28" s="61">
        <f t="shared" si="3"/>
        <v>1029.4736842105262</v>
      </c>
      <c r="K28" s="61">
        <f t="shared" si="3"/>
        <v>1029.3684210526317</v>
      </c>
      <c r="L28" s="61">
        <f t="shared" si="3"/>
        <v>1029.2631578947369</v>
      </c>
      <c r="M28" s="61">
        <f t="shared" si="3"/>
        <v>1029.1578947368421</v>
      </c>
      <c r="N28" s="61">
        <f t="shared" si="3"/>
        <v>1029.0526315789473</v>
      </c>
      <c r="O28" s="61">
        <f t="shared" si="3"/>
        <v>1028.9473684210527</v>
      </c>
      <c r="P28" s="61">
        <f t="shared" si="3"/>
        <v>1028.8421052631579</v>
      </c>
      <c r="Q28" s="61">
        <f t="shared" si="3"/>
        <v>1028.7368421052631</v>
      </c>
      <c r="R28" s="61">
        <f t="shared" si="3"/>
        <v>1028.6315789473683</v>
      </c>
      <c r="S28" s="61">
        <f t="shared" si="3"/>
        <v>1028.5263157894738</v>
      </c>
      <c r="T28" s="61">
        <f t="shared" si="3"/>
        <v>1028.421052631579</v>
      </c>
      <c r="U28" s="61">
        <f t="shared" si="3"/>
        <v>1028.3157894736842</v>
      </c>
      <c r="V28" s="61">
        <f t="shared" si="3"/>
        <v>1028.2105263157894</v>
      </c>
      <c r="W28" s="61">
        <f t="shared" si="3"/>
        <v>1028.1052631578948</v>
      </c>
      <c r="X28" s="61" t="e">
        <f t="shared" si="3"/>
        <v>#DIV/0!</v>
      </c>
      <c r="Y28" s="61" t="e">
        <f t="shared" si="3"/>
        <v>#DIV/0!</v>
      </c>
      <c r="Z28" s="61" t="e">
        <f>Z26</f>
        <v>#DIV/0!</v>
      </c>
      <c r="AA28" s="61" t="e">
        <f>AA26</f>
        <v>#DIV/0!</v>
      </c>
      <c r="AB28" s="61" t="e">
        <f t="shared" ref="AB28:AU28" si="4">AB26</f>
        <v>#DIV/0!</v>
      </c>
      <c r="AC28" s="61" t="e">
        <f t="shared" si="4"/>
        <v>#DIV/0!</v>
      </c>
      <c r="AD28" s="61" t="e">
        <f t="shared" si="4"/>
        <v>#DIV/0!</v>
      </c>
      <c r="AE28" s="61" t="e">
        <f t="shared" si="4"/>
        <v>#DIV/0!</v>
      </c>
      <c r="AF28" s="61" t="e">
        <f t="shared" si="4"/>
        <v>#DIV/0!</v>
      </c>
      <c r="AG28" s="61" t="e">
        <f t="shared" si="4"/>
        <v>#DIV/0!</v>
      </c>
      <c r="AH28" s="61" t="e">
        <f t="shared" si="4"/>
        <v>#DIV/0!</v>
      </c>
      <c r="AI28" s="61" t="e">
        <f t="shared" si="4"/>
        <v>#DIV/0!</v>
      </c>
      <c r="AJ28" s="61" t="e">
        <f t="shared" si="4"/>
        <v>#DIV/0!</v>
      </c>
      <c r="AK28" s="61" t="e">
        <f t="shared" si="4"/>
        <v>#DIV/0!</v>
      </c>
      <c r="AL28" s="61" t="e">
        <f t="shared" si="4"/>
        <v>#DIV/0!</v>
      </c>
      <c r="AM28" s="61" t="e">
        <f t="shared" si="4"/>
        <v>#DIV/0!</v>
      </c>
      <c r="AN28" s="61" t="e">
        <f t="shared" si="4"/>
        <v>#DIV/0!</v>
      </c>
      <c r="AO28" s="61" t="e">
        <f t="shared" si="4"/>
        <v>#DIV/0!</v>
      </c>
      <c r="AP28" s="61" t="e">
        <f t="shared" si="4"/>
        <v>#DIV/0!</v>
      </c>
      <c r="AQ28" s="61" t="e">
        <f t="shared" si="4"/>
        <v>#DIV/0!</v>
      </c>
      <c r="AR28" s="61" t="e">
        <f t="shared" si="4"/>
        <v>#DIV/0!</v>
      </c>
      <c r="AS28" s="61" t="e">
        <f t="shared" si="4"/>
        <v>#DIV/0!</v>
      </c>
      <c r="AT28" s="61" t="e">
        <f t="shared" si="4"/>
        <v>#DIV/0!</v>
      </c>
      <c r="AU28" s="61" t="e">
        <f t="shared" si="4"/>
        <v>#DIV/0!</v>
      </c>
    </row>
    <row r="29" spans="1:47" s="9" customFormat="1" ht="14.25" customHeight="1" x14ac:dyDescent="0.3">
      <c r="A29" s="10"/>
      <c r="B29" s="6"/>
      <c r="C29" s="7"/>
      <c r="D29" s="7"/>
      <c r="E29" s="7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</row>
    <row r="30" spans="1:47" s="9" customFormat="1" ht="14.25" customHeight="1" x14ac:dyDescent="0.3">
      <c r="A30" s="20" t="s">
        <v>285</v>
      </c>
      <c r="B30" s="6"/>
      <c r="C30" s="8"/>
      <c r="D30" s="7"/>
      <c r="E30" s="7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</row>
    <row r="31" spans="1:47" s="9" customFormat="1" ht="14.25" customHeight="1" x14ac:dyDescent="0.3">
      <c r="A31" s="20"/>
      <c r="B31" s="6"/>
      <c r="C31" s="8"/>
      <c r="D31" s="7"/>
      <c r="E31" s="7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</row>
    <row r="32" spans="1:47" s="9" customFormat="1" ht="14.25" customHeight="1" x14ac:dyDescent="0.3">
      <c r="A32" s="10"/>
      <c r="B32" s="54" t="s">
        <v>273</v>
      </c>
      <c r="C32" s="50"/>
      <c r="D32" s="50" t="s">
        <v>10</v>
      </c>
      <c r="E32" s="50"/>
      <c r="F32" s="60">
        <f>'CAPITAL DE TRABAJO'!F65</f>
        <v>0</v>
      </c>
      <c r="G32" s="60">
        <f>'CAPITAL DE TRABAJO'!G65</f>
        <v>0</v>
      </c>
      <c r="H32" s="60">
        <f>'CAPITAL DE TRABAJO'!H65</f>
        <v>0</v>
      </c>
      <c r="I32" s="60">
        <f>'CAPITAL DE TRABAJO'!I65</f>
        <v>0</v>
      </c>
      <c r="J32" s="60">
        <f>'CAPITAL DE TRABAJO'!J65</f>
        <v>0</v>
      </c>
      <c r="K32" s="60">
        <f>'CAPITAL DE TRABAJO'!K65</f>
        <v>0</v>
      </c>
      <c r="L32" s="60">
        <f>'CAPITAL DE TRABAJO'!L65</f>
        <v>0</v>
      </c>
      <c r="M32" s="60">
        <f>'CAPITAL DE TRABAJO'!M65</f>
        <v>0</v>
      </c>
      <c r="N32" s="60">
        <f>'CAPITAL DE TRABAJO'!N65</f>
        <v>0</v>
      </c>
      <c r="O32" s="60">
        <f>'CAPITAL DE TRABAJO'!O65</f>
        <v>0</v>
      </c>
      <c r="P32" s="60">
        <f>'CAPITAL DE TRABAJO'!P65</f>
        <v>0</v>
      </c>
      <c r="Q32" s="60">
        <f>'CAPITAL DE TRABAJO'!Q65</f>
        <v>0</v>
      </c>
      <c r="R32" s="60">
        <f>'CAPITAL DE TRABAJO'!R65</f>
        <v>0</v>
      </c>
      <c r="S32" s="60">
        <f>'CAPITAL DE TRABAJO'!S65</f>
        <v>0</v>
      </c>
      <c r="T32" s="60">
        <f>'CAPITAL DE TRABAJO'!T65</f>
        <v>0</v>
      </c>
      <c r="U32" s="60">
        <f>'CAPITAL DE TRABAJO'!U65</f>
        <v>0</v>
      </c>
      <c r="V32" s="60">
        <f>'CAPITAL DE TRABAJO'!V65</f>
        <v>0</v>
      </c>
      <c r="W32" s="60">
        <f>'CAPITAL DE TRABAJO'!W65</f>
        <v>0</v>
      </c>
      <c r="X32" s="60">
        <f>'CAPITAL DE TRABAJO'!X65</f>
        <v>0</v>
      </c>
      <c r="Y32" s="60">
        <f>'CAPITAL DE TRABAJO'!Y65</f>
        <v>0</v>
      </c>
      <c r="Z32" s="60">
        <f>'CAPITAL DE TRABAJO'!Z65</f>
        <v>0</v>
      </c>
      <c r="AA32" s="60">
        <f>'CAPITAL DE TRABAJO'!AA65</f>
        <v>0</v>
      </c>
      <c r="AB32" s="60">
        <f>'CAPITAL DE TRABAJO'!AB65</f>
        <v>0</v>
      </c>
      <c r="AC32" s="60">
        <f>'CAPITAL DE TRABAJO'!AC65</f>
        <v>0</v>
      </c>
      <c r="AD32" s="60">
        <f>'CAPITAL DE TRABAJO'!AD65</f>
        <v>0</v>
      </c>
      <c r="AE32" s="60">
        <f>'CAPITAL DE TRABAJO'!AE65</f>
        <v>0</v>
      </c>
      <c r="AF32" s="60">
        <f>'CAPITAL DE TRABAJO'!AF65</f>
        <v>0</v>
      </c>
      <c r="AG32" s="60">
        <f>'CAPITAL DE TRABAJO'!AG65</f>
        <v>0</v>
      </c>
      <c r="AH32" s="60">
        <f>'CAPITAL DE TRABAJO'!AH65</f>
        <v>0</v>
      </c>
      <c r="AI32" s="60">
        <f>'CAPITAL DE TRABAJO'!AI65</f>
        <v>0</v>
      </c>
      <c r="AJ32" s="60">
        <f>'CAPITAL DE TRABAJO'!AJ65</f>
        <v>0</v>
      </c>
      <c r="AK32" s="60">
        <f>'CAPITAL DE TRABAJO'!AK65</f>
        <v>0</v>
      </c>
      <c r="AL32" s="60">
        <f>'CAPITAL DE TRABAJO'!AL65</f>
        <v>0</v>
      </c>
      <c r="AM32" s="60">
        <f>'CAPITAL DE TRABAJO'!AM65</f>
        <v>0</v>
      </c>
      <c r="AN32" s="60">
        <f>'CAPITAL DE TRABAJO'!AN65</f>
        <v>0</v>
      </c>
      <c r="AO32" s="60">
        <f>'CAPITAL DE TRABAJO'!AO65</f>
        <v>0</v>
      </c>
      <c r="AP32" s="60">
        <f>'CAPITAL DE TRABAJO'!AP65</f>
        <v>0</v>
      </c>
      <c r="AQ32" s="60">
        <f>'CAPITAL DE TRABAJO'!AQ65</f>
        <v>0</v>
      </c>
      <c r="AR32" s="60">
        <f>'CAPITAL DE TRABAJO'!AR65</f>
        <v>0</v>
      </c>
      <c r="AS32" s="60">
        <f>'CAPITAL DE TRABAJO'!AS65</f>
        <v>0</v>
      </c>
      <c r="AT32" s="60">
        <f>'CAPITAL DE TRABAJO'!AT65</f>
        <v>0</v>
      </c>
      <c r="AU32" s="60">
        <f>'CAPITAL DE TRABAJO'!AU65</f>
        <v>0</v>
      </c>
    </row>
    <row r="33" spans="1:47" s="9" customFormat="1" ht="14.25" customHeight="1" x14ac:dyDescent="0.3">
      <c r="A33" s="10"/>
      <c r="B33" s="54" t="s">
        <v>274</v>
      </c>
      <c r="C33" s="50"/>
      <c r="D33" s="50" t="s">
        <v>10</v>
      </c>
      <c r="E33" s="50"/>
      <c r="F33" s="60">
        <f>'CAPITAL DE TRABAJO'!F38</f>
        <v>0</v>
      </c>
      <c r="G33" s="60">
        <f>'CAPITAL DE TRABAJO'!G38</f>
        <v>0</v>
      </c>
      <c r="H33" s="60">
        <f>'CAPITAL DE TRABAJO'!H38</f>
        <v>0</v>
      </c>
      <c r="I33" s="60">
        <f>'CAPITAL DE TRABAJO'!I38</f>
        <v>0</v>
      </c>
      <c r="J33" s="60">
        <f>'CAPITAL DE TRABAJO'!J38</f>
        <v>0</v>
      </c>
      <c r="K33" s="60">
        <f>'CAPITAL DE TRABAJO'!K38</f>
        <v>0</v>
      </c>
      <c r="L33" s="60">
        <f>'CAPITAL DE TRABAJO'!L38</f>
        <v>0</v>
      </c>
      <c r="M33" s="60">
        <f>'CAPITAL DE TRABAJO'!M38</f>
        <v>0</v>
      </c>
      <c r="N33" s="60">
        <f>'CAPITAL DE TRABAJO'!N38</f>
        <v>0</v>
      </c>
      <c r="O33" s="60">
        <f>'CAPITAL DE TRABAJO'!O38</f>
        <v>0</v>
      </c>
      <c r="P33" s="60">
        <f>'CAPITAL DE TRABAJO'!P38</f>
        <v>0</v>
      </c>
      <c r="Q33" s="60">
        <f>'CAPITAL DE TRABAJO'!Q38</f>
        <v>0</v>
      </c>
      <c r="R33" s="60">
        <f>'CAPITAL DE TRABAJO'!R38</f>
        <v>0</v>
      </c>
      <c r="S33" s="60">
        <f>'CAPITAL DE TRABAJO'!S38</f>
        <v>0</v>
      </c>
      <c r="T33" s="60">
        <f>'CAPITAL DE TRABAJO'!T38</f>
        <v>0</v>
      </c>
      <c r="U33" s="60">
        <f>'CAPITAL DE TRABAJO'!U38</f>
        <v>0</v>
      </c>
      <c r="V33" s="60">
        <f>'CAPITAL DE TRABAJO'!V38</f>
        <v>0</v>
      </c>
      <c r="W33" s="60">
        <f>'CAPITAL DE TRABAJO'!W38</f>
        <v>0</v>
      </c>
      <c r="X33" s="60">
        <f>'CAPITAL DE TRABAJO'!X38</f>
        <v>0</v>
      </c>
      <c r="Y33" s="60">
        <f>'CAPITAL DE TRABAJO'!Y38</f>
        <v>0</v>
      </c>
      <c r="Z33" s="60">
        <f>'CAPITAL DE TRABAJO'!Z38</f>
        <v>0</v>
      </c>
      <c r="AA33" s="60">
        <f>'CAPITAL DE TRABAJO'!AA38</f>
        <v>0</v>
      </c>
      <c r="AB33" s="60">
        <f>'CAPITAL DE TRABAJO'!AB38</f>
        <v>0</v>
      </c>
      <c r="AC33" s="60">
        <f>'CAPITAL DE TRABAJO'!AC38</f>
        <v>0</v>
      </c>
      <c r="AD33" s="60">
        <f>'CAPITAL DE TRABAJO'!AD38</f>
        <v>0</v>
      </c>
      <c r="AE33" s="60">
        <f>'CAPITAL DE TRABAJO'!AE38</f>
        <v>0</v>
      </c>
      <c r="AF33" s="60">
        <f>'CAPITAL DE TRABAJO'!AF38</f>
        <v>0</v>
      </c>
      <c r="AG33" s="60">
        <f>'CAPITAL DE TRABAJO'!AG38</f>
        <v>0</v>
      </c>
      <c r="AH33" s="60">
        <f>'CAPITAL DE TRABAJO'!AH38</f>
        <v>0</v>
      </c>
      <c r="AI33" s="60">
        <f>'CAPITAL DE TRABAJO'!AI38</f>
        <v>0</v>
      </c>
      <c r="AJ33" s="60">
        <f>'CAPITAL DE TRABAJO'!AJ38</f>
        <v>0</v>
      </c>
      <c r="AK33" s="60">
        <f>'CAPITAL DE TRABAJO'!AK38</f>
        <v>0</v>
      </c>
      <c r="AL33" s="60">
        <f>'CAPITAL DE TRABAJO'!AL38</f>
        <v>0</v>
      </c>
      <c r="AM33" s="60">
        <f>'CAPITAL DE TRABAJO'!AM38</f>
        <v>0</v>
      </c>
      <c r="AN33" s="60">
        <f>'CAPITAL DE TRABAJO'!AN38</f>
        <v>0</v>
      </c>
      <c r="AO33" s="60">
        <f>'CAPITAL DE TRABAJO'!AO38</f>
        <v>0</v>
      </c>
      <c r="AP33" s="60">
        <f>'CAPITAL DE TRABAJO'!AP38</f>
        <v>0</v>
      </c>
      <c r="AQ33" s="60">
        <f>'CAPITAL DE TRABAJO'!AQ38</f>
        <v>0</v>
      </c>
      <c r="AR33" s="60">
        <f>'CAPITAL DE TRABAJO'!AR38</f>
        <v>0</v>
      </c>
      <c r="AS33" s="60">
        <f>'CAPITAL DE TRABAJO'!AS38</f>
        <v>0</v>
      </c>
      <c r="AT33" s="60">
        <f>'CAPITAL DE TRABAJO'!AT38</f>
        <v>0</v>
      </c>
      <c r="AU33" s="60">
        <f>'CAPITAL DE TRABAJO'!AU38</f>
        <v>0</v>
      </c>
    </row>
    <row r="34" spans="1:47" s="9" customFormat="1" ht="14.25" customHeight="1" x14ac:dyDescent="0.3">
      <c r="A34" s="10"/>
      <c r="B34" s="54" t="s">
        <v>441</v>
      </c>
      <c r="C34" s="50"/>
      <c r="D34" s="50" t="s">
        <v>10</v>
      </c>
      <c r="E34" s="50"/>
      <c r="F34" s="60">
        <f>'FLUJO DE CAJA'!F27</f>
        <v>256724.27788000001</v>
      </c>
      <c r="G34" s="60">
        <f>'FLUJO DE CAJA'!G27</f>
        <v>263747.65856000001</v>
      </c>
      <c r="H34" s="60">
        <f>'FLUJO DE CAJA'!H27</f>
        <v>272500.32484000002</v>
      </c>
      <c r="I34" s="60">
        <f>'FLUJO DE CAJA'!I27</f>
        <v>278250.31652000005</v>
      </c>
      <c r="J34" s="60">
        <f>'FLUJO DE CAJA'!J27</f>
        <v>287520.96680000005</v>
      </c>
      <c r="K34" s="60">
        <f>'FLUJO DE CAJA'!K27</f>
        <v>293472.35022000008</v>
      </c>
      <c r="L34" s="60">
        <f>'FLUJO DE CAJA'!L27</f>
        <v>302484.16810000007</v>
      </c>
      <c r="M34" s="60">
        <f>'FLUJO DE CAJA'!M27</f>
        <v>310006.0515200001</v>
      </c>
      <c r="N34" s="60">
        <f>'FLUJO DE CAJA'!N27</f>
        <v>319767.86940000008</v>
      </c>
      <c r="O34" s="60">
        <f>'FLUJO DE CAJA'!O27</f>
        <v>327725.79682000011</v>
      </c>
      <c r="P34" s="60">
        <f>'FLUJO DE CAJA'!P27</f>
        <v>336961.61470000009</v>
      </c>
      <c r="Q34" s="60">
        <f>'FLUJO DE CAJA'!Q27</f>
        <v>343857.49812000012</v>
      </c>
      <c r="R34" s="60">
        <f>'FLUJO DE CAJA'!R27</f>
        <v>352534.85120000015</v>
      </c>
      <c r="S34" s="60">
        <f>'FLUJO DE CAJA'!S27</f>
        <v>359530.73462000018</v>
      </c>
      <c r="T34" s="60">
        <f>'FLUJO DE CAJA'!T27</f>
        <v>368766.55250000017</v>
      </c>
      <c r="U34" s="60">
        <f>'FLUJO DE CAJA'!U27</f>
        <v>368827.63592000015</v>
      </c>
      <c r="V34" s="60">
        <f>'FLUJO DE CAJA'!V27</f>
        <v>371728.65380000015</v>
      </c>
      <c r="W34" s="60">
        <f>'FLUJO DE CAJA'!W27</f>
        <v>371667.73722000013</v>
      </c>
      <c r="X34" s="60" t="e">
        <f>'FLUJO DE CAJA'!X27</f>
        <v>#DIV/0!</v>
      </c>
      <c r="Y34" s="60" t="e">
        <f>'FLUJO DE CAJA'!Y27</f>
        <v>#DIV/0!</v>
      </c>
      <c r="Z34" s="60" t="e">
        <f>'FLUJO DE CAJA'!Z27</f>
        <v>#DIV/0!</v>
      </c>
      <c r="AA34" s="60" t="e">
        <f>'FLUJO DE CAJA'!AA27</f>
        <v>#DIV/0!</v>
      </c>
      <c r="AB34" s="60" t="e">
        <f>'FLUJO DE CAJA'!AB27</f>
        <v>#DIV/0!</v>
      </c>
      <c r="AC34" s="60" t="e">
        <f>'FLUJO DE CAJA'!AC27</f>
        <v>#DIV/0!</v>
      </c>
      <c r="AD34" s="60" t="e">
        <f>'FLUJO DE CAJA'!AD27</f>
        <v>#DIV/0!</v>
      </c>
      <c r="AE34" s="60" t="e">
        <f>'FLUJO DE CAJA'!AE27</f>
        <v>#DIV/0!</v>
      </c>
      <c r="AF34" s="60" t="e">
        <f>'FLUJO DE CAJA'!AF27</f>
        <v>#DIV/0!</v>
      </c>
      <c r="AG34" s="60" t="e">
        <f>'FLUJO DE CAJA'!AG27</f>
        <v>#DIV/0!</v>
      </c>
      <c r="AH34" s="60" t="e">
        <f>'FLUJO DE CAJA'!AH27</f>
        <v>#DIV/0!</v>
      </c>
      <c r="AI34" s="60" t="e">
        <f>'FLUJO DE CAJA'!AI27</f>
        <v>#DIV/0!</v>
      </c>
      <c r="AJ34" s="60" t="e">
        <f>'FLUJO DE CAJA'!AJ27</f>
        <v>#DIV/0!</v>
      </c>
      <c r="AK34" s="60" t="e">
        <f>'FLUJO DE CAJA'!AK27</f>
        <v>#DIV/0!</v>
      </c>
      <c r="AL34" s="60" t="e">
        <f>'FLUJO DE CAJA'!AL27</f>
        <v>#DIV/0!</v>
      </c>
      <c r="AM34" s="60" t="e">
        <f>'FLUJO DE CAJA'!AM27</f>
        <v>#DIV/0!</v>
      </c>
      <c r="AN34" s="60" t="e">
        <f>'FLUJO DE CAJA'!AN27</f>
        <v>#DIV/0!</v>
      </c>
      <c r="AO34" s="60" t="e">
        <f>'FLUJO DE CAJA'!AO27</f>
        <v>#DIV/0!</v>
      </c>
      <c r="AP34" s="60" t="e">
        <f>'FLUJO DE CAJA'!AP27</f>
        <v>#DIV/0!</v>
      </c>
      <c r="AQ34" s="60" t="e">
        <f>'FLUJO DE CAJA'!AQ27</f>
        <v>#DIV/0!</v>
      </c>
      <c r="AR34" s="60" t="e">
        <f>'FLUJO DE CAJA'!AR27</f>
        <v>#DIV/0!</v>
      </c>
      <c r="AS34" s="60" t="e">
        <f>'FLUJO DE CAJA'!AS27</f>
        <v>#DIV/0!</v>
      </c>
      <c r="AT34" s="60" t="e">
        <f>'FLUJO DE CAJA'!AT27</f>
        <v>#DIV/0!</v>
      </c>
      <c r="AU34" s="60" t="e">
        <f>'FLUJO DE CAJA'!AU27</f>
        <v>#DIV/0!</v>
      </c>
    </row>
    <row r="35" spans="1:47" s="9" customFormat="1" ht="14.25" customHeight="1" x14ac:dyDescent="0.3">
      <c r="A35" s="10"/>
      <c r="B35" s="6"/>
      <c r="C35" s="7"/>
      <c r="D35" s="7"/>
      <c r="E35" s="7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</row>
    <row r="36" spans="1:47" s="9" customFormat="1" ht="14.25" customHeight="1" x14ac:dyDescent="0.3">
      <c r="A36" s="51" t="s">
        <v>306</v>
      </c>
      <c r="B36" s="54"/>
      <c r="C36" s="50"/>
      <c r="D36" s="52" t="s">
        <v>10</v>
      </c>
      <c r="E36" s="52"/>
      <c r="F36" s="61">
        <f>SUM(F32:F34)</f>
        <v>256724.27788000001</v>
      </c>
      <c r="G36" s="61">
        <f t="shared" ref="G36:AU36" si="5">SUM(G32:G34)</f>
        <v>263747.65856000001</v>
      </c>
      <c r="H36" s="61">
        <f t="shared" si="5"/>
        <v>272500.32484000002</v>
      </c>
      <c r="I36" s="61">
        <f t="shared" si="5"/>
        <v>278250.31652000005</v>
      </c>
      <c r="J36" s="61">
        <f t="shared" si="5"/>
        <v>287520.96680000005</v>
      </c>
      <c r="K36" s="61">
        <f t="shared" si="5"/>
        <v>293472.35022000008</v>
      </c>
      <c r="L36" s="61">
        <f t="shared" si="5"/>
        <v>302484.16810000007</v>
      </c>
      <c r="M36" s="61">
        <f t="shared" si="5"/>
        <v>310006.0515200001</v>
      </c>
      <c r="N36" s="61">
        <f t="shared" si="5"/>
        <v>319767.86940000008</v>
      </c>
      <c r="O36" s="61">
        <f t="shared" si="5"/>
        <v>327725.79682000011</v>
      </c>
      <c r="P36" s="61">
        <f t="shared" si="5"/>
        <v>336961.61470000009</v>
      </c>
      <c r="Q36" s="61">
        <f t="shared" si="5"/>
        <v>343857.49812000012</v>
      </c>
      <c r="R36" s="61">
        <f t="shared" si="5"/>
        <v>352534.85120000015</v>
      </c>
      <c r="S36" s="61">
        <f t="shared" si="5"/>
        <v>359530.73462000018</v>
      </c>
      <c r="T36" s="61">
        <f t="shared" si="5"/>
        <v>368766.55250000017</v>
      </c>
      <c r="U36" s="61">
        <f t="shared" si="5"/>
        <v>368827.63592000015</v>
      </c>
      <c r="V36" s="61">
        <f t="shared" si="5"/>
        <v>371728.65380000015</v>
      </c>
      <c r="W36" s="61">
        <f t="shared" si="5"/>
        <v>371667.73722000013</v>
      </c>
      <c r="X36" s="61" t="e">
        <f t="shared" si="5"/>
        <v>#DIV/0!</v>
      </c>
      <c r="Y36" s="61" t="e">
        <f t="shared" si="5"/>
        <v>#DIV/0!</v>
      </c>
      <c r="Z36" s="61" t="e">
        <f t="shared" si="5"/>
        <v>#DIV/0!</v>
      </c>
      <c r="AA36" s="61" t="e">
        <f t="shared" si="5"/>
        <v>#DIV/0!</v>
      </c>
      <c r="AB36" s="61" t="e">
        <f t="shared" si="5"/>
        <v>#DIV/0!</v>
      </c>
      <c r="AC36" s="61" t="e">
        <f t="shared" si="5"/>
        <v>#DIV/0!</v>
      </c>
      <c r="AD36" s="61" t="e">
        <f t="shared" si="5"/>
        <v>#DIV/0!</v>
      </c>
      <c r="AE36" s="61" t="e">
        <f t="shared" si="5"/>
        <v>#DIV/0!</v>
      </c>
      <c r="AF36" s="61" t="e">
        <f t="shared" si="5"/>
        <v>#DIV/0!</v>
      </c>
      <c r="AG36" s="61" t="e">
        <f t="shared" si="5"/>
        <v>#DIV/0!</v>
      </c>
      <c r="AH36" s="61" t="e">
        <f t="shared" si="5"/>
        <v>#DIV/0!</v>
      </c>
      <c r="AI36" s="61" t="e">
        <f t="shared" si="5"/>
        <v>#DIV/0!</v>
      </c>
      <c r="AJ36" s="61" t="e">
        <f t="shared" si="5"/>
        <v>#DIV/0!</v>
      </c>
      <c r="AK36" s="61" t="e">
        <f t="shared" si="5"/>
        <v>#DIV/0!</v>
      </c>
      <c r="AL36" s="61" t="e">
        <f t="shared" si="5"/>
        <v>#DIV/0!</v>
      </c>
      <c r="AM36" s="61" t="e">
        <f t="shared" si="5"/>
        <v>#DIV/0!</v>
      </c>
      <c r="AN36" s="61" t="e">
        <f t="shared" si="5"/>
        <v>#DIV/0!</v>
      </c>
      <c r="AO36" s="61" t="e">
        <f t="shared" si="5"/>
        <v>#DIV/0!</v>
      </c>
      <c r="AP36" s="61" t="e">
        <f t="shared" si="5"/>
        <v>#DIV/0!</v>
      </c>
      <c r="AQ36" s="61" t="e">
        <f t="shared" si="5"/>
        <v>#DIV/0!</v>
      </c>
      <c r="AR36" s="61" t="e">
        <f t="shared" si="5"/>
        <v>#DIV/0!</v>
      </c>
      <c r="AS36" s="61" t="e">
        <f t="shared" si="5"/>
        <v>#DIV/0!</v>
      </c>
      <c r="AT36" s="61" t="e">
        <f t="shared" si="5"/>
        <v>#DIV/0!</v>
      </c>
      <c r="AU36" s="61" t="e">
        <f t="shared" si="5"/>
        <v>#DIV/0!</v>
      </c>
    </row>
    <row r="37" spans="1:47" s="9" customFormat="1" ht="13.5" customHeight="1" x14ac:dyDescent="0.3">
      <c r="A37" s="10"/>
      <c r="B37" s="10"/>
      <c r="C37" s="8"/>
      <c r="D37" s="7"/>
      <c r="E37" s="7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</row>
    <row r="38" spans="1:47" s="9" customFormat="1" ht="14.25" customHeight="1" x14ac:dyDescent="0.3">
      <c r="A38" s="29" t="s">
        <v>70</v>
      </c>
      <c r="B38" s="34"/>
      <c r="C38" s="31"/>
      <c r="D38" s="56" t="s">
        <v>10</v>
      </c>
      <c r="E38" s="56"/>
      <c r="F38" s="70">
        <f>F28+F36</f>
        <v>257754.17261684212</v>
      </c>
      <c r="G38" s="70">
        <f t="shared" ref="G38:AU38" si="6">G28+G36</f>
        <v>264777.44803368422</v>
      </c>
      <c r="H38" s="70">
        <f t="shared" si="6"/>
        <v>273530.00905052631</v>
      </c>
      <c r="I38" s="70">
        <f t="shared" si="6"/>
        <v>279279.89546736848</v>
      </c>
      <c r="J38" s="70">
        <f t="shared" si="6"/>
        <v>288550.44048421056</v>
      </c>
      <c r="K38" s="70">
        <f t="shared" si="6"/>
        <v>294501.71864105272</v>
      </c>
      <c r="L38" s="70">
        <f t="shared" si="6"/>
        <v>303513.43125789479</v>
      </c>
      <c r="M38" s="70">
        <f t="shared" si="6"/>
        <v>311035.20941473695</v>
      </c>
      <c r="N38" s="70">
        <f t="shared" si="6"/>
        <v>320796.92203157902</v>
      </c>
      <c r="O38" s="70">
        <f t="shared" si="6"/>
        <v>328754.74418842117</v>
      </c>
      <c r="P38" s="70">
        <f t="shared" si="6"/>
        <v>337990.45680526324</v>
      </c>
      <c r="Q38" s="70">
        <f t="shared" si="6"/>
        <v>344886.2349621054</v>
      </c>
      <c r="R38" s="70">
        <f t="shared" si="6"/>
        <v>353563.48277894751</v>
      </c>
      <c r="S38" s="70">
        <f t="shared" si="6"/>
        <v>360559.26093578967</v>
      </c>
      <c r="T38" s="70">
        <f t="shared" si="6"/>
        <v>369794.97355263174</v>
      </c>
      <c r="U38" s="70">
        <f t="shared" si="6"/>
        <v>369855.95170947385</v>
      </c>
      <c r="V38" s="70">
        <f t="shared" si="6"/>
        <v>372756.86432631593</v>
      </c>
      <c r="W38" s="70">
        <f t="shared" si="6"/>
        <v>372695.84248315805</v>
      </c>
      <c r="X38" s="70" t="e">
        <f t="shared" si="6"/>
        <v>#DIV/0!</v>
      </c>
      <c r="Y38" s="70" t="e">
        <f t="shared" si="6"/>
        <v>#DIV/0!</v>
      </c>
      <c r="Z38" s="70" t="e">
        <f t="shared" si="6"/>
        <v>#DIV/0!</v>
      </c>
      <c r="AA38" s="70" t="e">
        <f t="shared" si="6"/>
        <v>#DIV/0!</v>
      </c>
      <c r="AB38" s="70" t="e">
        <f t="shared" si="6"/>
        <v>#DIV/0!</v>
      </c>
      <c r="AC38" s="70" t="e">
        <f t="shared" si="6"/>
        <v>#DIV/0!</v>
      </c>
      <c r="AD38" s="70" t="e">
        <f t="shared" si="6"/>
        <v>#DIV/0!</v>
      </c>
      <c r="AE38" s="70" t="e">
        <f t="shared" si="6"/>
        <v>#DIV/0!</v>
      </c>
      <c r="AF38" s="70" t="e">
        <f t="shared" si="6"/>
        <v>#DIV/0!</v>
      </c>
      <c r="AG38" s="70" t="e">
        <f t="shared" si="6"/>
        <v>#DIV/0!</v>
      </c>
      <c r="AH38" s="70" t="e">
        <f t="shared" si="6"/>
        <v>#DIV/0!</v>
      </c>
      <c r="AI38" s="70" t="e">
        <f t="shared" si="6"/>
        <v>#DIV/0!</v>
      </c>
      <c r="AJ38" s="70" t="e">
        <f t="shared" si="6"/>
        <v>#DIV/0!</v>
      </c>
      <c r="AK38" s="70" t="e">
        <f t="shared" si="6"/>
        <v>#DIV/0!</v>
      </c>
      <c r="AL38" s="70" t="e">
        <f t="shared" si="6"/>
        <v>#DIV/0!</v>
      </c>
      <c r="AM38" s="70" t="e">
        <f t="shared" si="6"/>
        <v>#DIV/0!</v>
      </c>
      <c r="AN38" s="70" t="e">
        <f t="shared" si="6"/>
        <v>#DIV/0!</v>
      </c>
      <c r="AO38" s="70" t="e">
        <f t="shared" si="6"/>
        <v>#DIV/0!</v>
      </c>
      <c r="AP38" s="70" t="e">
        <f t="shared" si="6"/>
        <v>#DIV/0!</v>
      </c>
      <c r="AQ38" s="70" t="e">
        <f t="shared" si="6"/>
        <v>#DIV/0!</v>
      </c>
      <c r="AR38" s="70" t="e">
        <f t="shared" si="6"/>
        <v>#DIV/0!</v>
      </c>
      <c r="AS38" s="70" t="e">
        <f t="shared" si="6"/>
        <v>#DIV/0!</v>
      </c>
      <c r="AT38" s="70" t="e">
        <f t="shared" si="6"/>
        <v>#DIV/0!</v>
      </c>
      <c r="AU38" s="70" t="e">
        <f t="shared" si="6"/>
        <v>#DIV/0!</v>
      </c>
    </row>
    <row r="39" spans="1:47" s="9" customFormat="1" ht="14.25" customHeight="1" x14ac:dyDescent="0.3">
      <c r="A39" s="10"/>
      <c r="B39" s="10"/>
      <c r="C39" s="8"/>
      <c r="D39" s="7"/>
      <c r="E39" s="7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</row>
    <row r="40" spans="1:47" s="9" customFormat="1" ht="14.25" customHeight="1" x14ac:dyDescent="0.3">
      <c r="A40" s="10"/>
      <c r="B40" s="10"/>
      <c r="C40" s="8"/>
      <c r="D40" s="7"/>
      <c r="E40" s="7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</row>
    <row r="41" spans="1:47" s="9" customFormat="1" ht="14.25" customHeight="1" x14ac:dyDescent="0.3">
      <c r="A41" s="28" t="s">
        <v>68</v>
      </c>
      <c r="B41" s="6"/>
      <c r="C41" s="8"/>
      <c r="D41" s="7"/>
      <c r="E41" s="7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</row>
    <row r="42" spans="1:47" s="9" customFormat="1" ht="14.25" customHeight="1" x14ac:dyDescent="0.3">
      <c r="A42" s="10"/>
      <c r="B42" s="10"/>
      <c r="C42" s="8"/>
      <c r="D42" s="7"/>
      <c r="E42" s="7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</row>
    <row r="43" spans="1:47" s="9" customFormat="1" ht="14.25" customHeight="1" x14ac:dyDescent="0.3">
      <c r="A43" s="20" t="s">
        <v>286</v>
      </c>
      <c r="B43" s="6"/>
      <c r="C43" s="8"/>
      <c r="D43" s="7"/>
      <c r="E43" s="7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</row>
    <row r="44" spans="1:47" s="9" customFormat="1" ht="14.25" customHeight="1" x14ac:dyDescent="0.3">
      <c r="A44" s="10"/>
      <c r="B44" s="10"/>
      <c r="C44" s="8"/>
      <c r="D44" s="7"/>
      <c r="E44" s="7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</row>
    <row r="45" spans="1:47" s="9" customFormat="1" ht="14.25" customHeight="1" x14ac:dyDescent="0.3">
      <c r="A45" s="10"/>
      <c r="B45" s="10" t="s">
        <v>53</v>
      </c>
      <c r="C45" s="8"/>
      <c r="D45" s="7"/>
      <c r="E45" s="7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</row>
    <row r="46" spans="1:47" s="9" customFormat="1" ht="14.25" customHeight="1" x14ac:dyDescent="0.3">
      <c r="A46" s="10"/>
      <c r="B46" s="54" t="s">
        <v>272</v>
      </c>
      <c r="C46" s="50"/>
      <c r="D46" s="50" t="s">
        <v>10</v>
      </c>
      <c r="E46" s="50"/>
      <c r="F46" s="60">
        <f>SUM(FINANCIACIÓN!$F12:'FINANCIACIÓN'!F12)</f>
        <v>167572</v>
      </c>
      <c r="G46" s="60">
        <f>SUM(FINANCIACIÓN!$F12:'FINANCIACIÓN'!G12)</f>
        <v>167572</v>
      </c>
      <c r="H46" s="60">
        <f>SUM(FINANCIACIÓN!$F12:'FINANCIACIÓN'!H12)</f>
        <v>167572</v>
      </c>
      <c r="I46" s="60">
        <f>SUM(FINANCIACIÓN!$F12:'FINANCIACIÓN'!I12)</f>
        <v>167572</v>
      </c>
      <c r="J46" s="60">
        <f>SUM(FINANCIACIÓN!$F12:'FINANCIACIÓN'!J12)</f>
        <v>167572</v>
      </c>
      <c r="K46" s="60">
        <f>SUM(FINANCIACIÓN!$F12:'FINANCIACIÓN'!K12)</f>
        <v>167572</v>
      </c>
      <c r="L46" s="60">
        <f>SUM(FINANCIACIÓN!$F12:'FINANCIACIÓN'!L12)</f>
        <v>167572</v>
      </c>
      <c r="M46" s="60">
        <f>SUM(FINANCIACIÓN!$F12:'FINANCIACIÓN'!M12)</f>
        <v>167572</v>
      </c>
      <c r="N46" s="60">
        <f>SUM(FINANCIACIÓN!$F12:'FINANCIACIÓN'!N12)</f>
        <v>167572</v>
      </c>
      <c r="O46" s="60">
        <f>SUM(FINANCIACIÓN!$F12:'FINANCIACIÓN'!O12)</f>
        <v>167572</v>
      </c>
      <c r="P46" s="60">
        <f>SUM(FINANCIACIÓN!$F12:'FINANCIACIÓN'!P12)</f>
        <v>167572</v>
      </c>
      <c r="Q46" s="60">
        <f>SUM(FINANCIACIÓN!$F12:'FINANCIACIÓN'!Q12)</f>
        <v>167572</v>
      </c>
      <c r="R46" s="60">
        <f>SUM(FINANCIACIÓN!$F12:'FINANCIACIÓN'!R12)</f>
        <v>167572</v>
      </c>
      <c r="S46" s="60">
        <f>SUM(FINANCIACIÓN!$F12:'FINANCIACIÓN'!S12)</f>
        <v>167572</v>
      </c>
      <c r="T46" s="60">
        <f>SUM(FINANCIACIÓN!$F12:'FINANCIACIÓN'!T12)</f>
        <v>167572</v>
      </c>
      <c r="U46" s="60">
        <f>SUM(FINANCIACIÓN!$F12:'FINANCIACIÓN'!U12)</f>
        <v>167572</v>
      </c>
      <c r="V46" s="60">
        <f>SUM(FINANCIACIÓN!$F12:'FINANCIACIÓN'!V12)</f>
        <v>167572</v>
      </c>
      <c r="W46" s="60">
        <f>SUM(FINANCIACIÓN!$F12:'FINANCIACIÓN'!W12)</f>
        <v>167572</v>
      </c>
      <c r="X46" s="60">
        <f>SUM(FINANCIACIÓN!$F12:'FINANCIACIÓN'!X12)</f>
        <v>167572</v>
      </c>
      <c r="Y46" s="60">
        <f>SUM(FINANCIACIÓN!$F12:'FINANCIACIÓN'!Y12)</f>
        <v>167572</v>
      </c>
      <c r="Z46" s="60">
        <f>SUM(FINANCIACIÓN!$F12:'FINANCIACIÓN'!Z12)</f>
        <v>167572</v>
      </c>
      <c r="AA46" s="60">
        <f>SUM(FINANCIACIÓN!$F12:'FINANCIACIÓN'!AA12)</f>
        <v>167572</v>
      </c>
      <c r="AB46" s="60">
        <f>SUM(FINANCIACIÓN!$F12:'FINANCIACIÓN'!AB12)</f>
        <v>167572</v>
      </c>
      <c r="AC46" s="60">
        <f>SUM(FINANCIACIÓN!$F12:'FINANCIACIÓN'!AC12)</f>
        <v>167572</v>
      </c>
      <c r="AD46" s="60">
        <f>SUM(FINANCIACIÓN!$F12:'FINANCIACIÓN'!AD12)</f>
        <v>167572</v>
      </c>
      <c r="AE46" s="60">
        <f>SUM(FINANCIACIÓN!$F12:'FINANCIACIÓN'!AE12)</f>
        <v>167572</v>
      </c>
      <c r="AF46" s="60">
        <f>SUM(FINANCIACIÓN!$F12:'FINANCIACIÓN'!AF12)</f>
        <v>167572</v>
      </c>
      <c r="AG46" s="60">
        <f>SUM(FINANCIACIÓN!$F12:'FINANCIACIÓN'!AG12)</f>
        <v>167572</v>
      </c>
      <c r="AH46" s="60">
        <f>SUM(FINANCIACIÓN!$F12:'FINANCIACIÓN'!AH12)</f>
        <v>167572</v>
      </c>
      <c r="AI46" s="60">
        <f>SUM(FINANCIACIÓN!$F12:'FINANCIACIÓN'!AI12)</f>
        <v>167572</v>
      </c>
      <c r="AJ46" s="60">
        <f>SUM(FINANCIACIÓN!$F12:'FINANCIACIÓN'!AJ12)</f>
        <v>167572</v>
      </c>
      <c r="AK46" s="60">
        <f>SUM(FINANCIACIÓN!$F12:'FINANCIACIÓN'!AK12)</f>
        <v>167572</v>
      </c>
      <c r="AL46" s="60">
        <f>SUM(FINANCIACIÓN!$F12:'FINANCIACIÓN'!AL12)</f>
        <v>167572</v>
      </c>
      <c r="AM46" s="60">
        <f>SUM(FINANCIACIÓN!$F12:'FINANCIACIÓN'!AM12)</f>
        <v>167572</v>
      </c>
      <c r="AN46" s="60">
        <f>SUM(FINANCIACIÓN!$F12:'FINANCIACIÓN'!AN12)</f>
        <v>167572</v>
      </c>
      <c r="AO46" s="60">
        <f>SUM(FINANCIACIÓN!$F12:'FINANCIACIÓN'!AO12)</f>
        <v>167572</v>
      </c>
      <c r="AP46" s="60">
        <f>SUM(FINANCIACIÓN!$F12:'FINANCIACIÓN'!AP12)</f>
        <v>167572</v>
      </c>
      <c r="AQ46" s="60">
        <f>SUM(FINANCIACIÓN!$F12:'FINANCIACIÓN'!AQ12)</f>
        <v>167572</v>
      </c>
      <c r="AR46" s="60">
        <f>SUM(FINANCIACIÓN!$F12:'FINANCIACIÓN'!AR12)</f>
        <v>167572</v>
      </c>
      <c r="AS46" s="60">
        <f>SUM(FINANCIACIÓN!$F12:'FINANCIACIÓN'!AS12)</f>
        <v>167572</v>
      </c>
      <c r="AT46" s="60">
        <f>SUM(FINANCIACIÓN!$F12:'FINANCIACIÓN'!AT12)</f>
        <v>167572</v>
      </c>
      <c r="AU46" s="60">
        <f>SUM(FINANCIACIÓN!$F12:'FINANCIACIÓN'!AU12)</f>
        <v>167572</v>
      </c>
    </row>
    <row r="47" spans="1:47" s="9" customFormat="1" ht="14.25" customHeight="1" x14ac:dyDescent="0.3">
      <c r="A47" s="10"/>
      <c r="B47" s="54" t="s">
        <v>270</v>
      </c>
      <c r="C47" s="50"/>
      <c r="D47" s="50" t="s">
        <v>10</v>
      </c>
      <c r="E47" s="50"/>
      <c r="F47" s="60">
        <f>SUM(FINANCIACIÓN!$F38:'FINANCIACIÓN'!F38)</f>
        <v>82984.800000000003</v>
      </c>
      <c r="G47" s="60">
        <f>SUM(FINANCIACIÓN!$F38:'FINANCIACIÓN'!G38)</f>
        <v>88969.600000000006</v>
      </c>
      <c r="H47" s="60">
        <f>SUM(FINANCIACIÓN!$F38:'FINANCIACIÓN'!H38)</f>
        <v>95054.400000000009</v>
      </c>
      <c r="I47" s="60">
        <f>SUM(FINANCIACIÓN!$F38:'FINANCIACIÓN'!I38)</f>
        <v>101139.20000000001</v>
      </c>
      <c r="J47" s="60">
        <f>SUM(FINANCIACIÓN!$F38:'FINANCIACIÓN'!J38)</f>
        <v>107124.00000000001</v>
      </c>
      <c r="K47" s="60">
        <f>SUM(FINANCIACIÓN!$F38:'FINANCIACIÓN'!K38)</f>
        <v>113208.80000000002</v>
      </c>
      <c r="L47" s="60">
        <f>SUM(FINANCIACIÓN!$F38:'FINANCIACIÓN'!L38)</f>
        <v>119293.60000000002</v>
      </c>
      <c r="M47" s="60">
        <f>SUM(FINANCIACIÓN!$F38:'FINANCIACIÓN'!M38)</f>
        <v>125278.40000000002</v>
      </c>
      <c r="N47" s="60">
        <f>SUM(FINANCIACIÓN!$F38:'FINANCIACIÓN'!N38)</f>
        <v>131263.20000000001</v>
      </c>
      <c r="O47" s="60">
        <f>SUM(FINANCIACIÓN!$F38:'FINANCIACIÓN'!O38)</f>
        <v>137348</v>
      </c>
      <c r="P47" s="60">
        <f>SUM(FINANCIACIÓN!$F38:'FINANCIACIÓN'!P38)</f>
        <v>143432.79999999999</v>
      </c>
      <c r="Q47" s="60">
        <f>SUM(FINANCIACIÓN!$F38:'FINANCIACIÓN'!Q38)</f>
        <v>149417.59999999998</v>
      </c>
      <c r="R47" s="60">
        <f>SUM(FINANCIACIÓN!$F38:'FINANCIACIÓN'!R38)</f>
        <v>155402.39999999997</v>
      </c>
      <c r="S47" s="60">
        <f>SUM(FINANCIACIÓN!$F38:'FINANCIACIÓN'!S38)</f>
        <v>161487.19999999995</v>
      </c>
      <c r="T47" s="60">
        <f>SUM(FINANCIACIÓN!$F38:'FINANCIACIÓN'!T38)</f>
        <v>167571.99999999994</v>
      </c>
      <c r="U47" s="60">
        <f>SUM(FINANCIACIÓN!$F38:'FINANCIACIÓN'!U38)</f>
        <v>167571.99999999994</v>
      </c>
      <c r="V47" s="60">
        <f>SUM(FINANCIACIÓN!$F38:'FINANCIACIÓN'!V38)</f>
        <v>167571.99999999994</v>
      </c>
      <c r="W47" s="60">
        <f>SUM(FINANCIACIÓN!$F38:'FINANCIACIÓN'!W38)</f>
        <v>167571.99999999994</v>
      </c>
      <c r="X47" s="60">
        <f>SUM(FINANCIACIÓN!$F38:'FINANCIACIÓN'!X38)</f>
        <v>167571.99999999994</v>
      </c>
      <c r="Y47" s="60">
        <f>SUM(FINANCIACIÓN!$F38:'FINANCIACIÓN'!Y38)</f>
        <v>167571.99999999994</v>
      </c>
      <c r="Z47" s="60">
        <f>SUM(FINANCIACIÓN!$F38:'FINANCIACIÓN'!Z38)</f>
        <v>167571.99999999994</v>
      </c>
      <c r="AA47" s="60">
        <f>SUM(FINANCIACIÓN!$F38:'FINANCIACIÓN'!AA38)</f>
        <v>167571.99999999994</v>
      </c>
      <c r="AB47" s="60">
        <f>SUM(FINANCIACIÓN!$F38:'FINANCIACIÓN'!AB38)</f>
        <v>167571.99999999994</v>
      </c>
      <c r="AC47" s="60">
        <f>SUM(FINANCIACIÓN!$F38:'FINANCIACIÓN'!AC38)</f>
        <v>167571.99999999994</v>
      </c>
      <c r="AD47" s="60">
        <f>SUM(FINANCIACIÓN!$F38:'FINANCIACIÓN'!AD38)</f>
        <v>167571.99999999994</v>
      </c>
      <c r="AE47" s="60">
        <f>SUM(FINANCIACIÓN!$F38:'FINANCIACIÓN'!AE38)</f>
        <v>167571.99999999994</v>
      </c>
      <c r="AF47" s="60">
        <f>SUM(FINANCIACIÓN!$F38:'FINANCIACIÓN'!AF38)</f>
        <v>167571.99999999994</v>
      </c>
      <c r="AG47" s="60">
        <f>SUM(FINANCIACIÓN!$F38:'FINANCIACIÓN'!AG38)</f>
        <v>167571.99999999994</v>
      </c>
      <c r="AH47" s="60">
        <f>SUM(FINANCIACIÓN!$F38:'FINANCIACIÓN'!AH38)</f>
        <v>167571.99999999994</v>
      </c>
      <c r="AI47" s="60">
        <f>SUM(FINANCIACIÓN!$F38:'FINANCIACIÓN'!AI38)</f>
        <v>167571.99999999994</v>
      </c>
      <c r="AJ47" s="60">
        <f>SUM(FINANCIACIÓN!$F38:'FINANCIACIÓN'!AJ38)</f>
        <v>167571.99999999994</v>
      </c>
      <c r="AK47" s="60">
        <f>SUM(FINANCIACIÓN!$F38:'FINANCIACIÓN'!AK38)</f>
        <v>167571.99999999994</v>
      </c>
      <c r="AL47" s="60">
        <f>SUM(FINANCIACIÓN!$F38:'FINANCIACIÓN'!AL38)</f>
        <v>167571.99999999994</v>
      </c>
      <c r="AM47" s="60">
        <f>SUM(FINANCIACIÓN!$F38:'FINANCIACIÓN'!AM38)</f>
        <v>167571.99999999994</v>
      </c>
      <c r="AN47" s="60">
        <f>SUM(FINANCIACIÓN!$F38:'FINANCIACIÓN'!AN38)</f>
        <v>167571.99999999994</v>
      </c>
      <c r="AO47" s="60">
        <f>SUM(FINANCIACIÓN!$F38:'FINANCIACIÓN'!AO38)</f>
        <v>167571.99999999994</v>
      </c>
      <c r="AP47" s="60">
        <f>SUM(FINANCIACIÓN!$F38:'FINANCIACIÓN'!AP38)</f>
        <v>167571.99999999994</v>
      </c>
      <c r="AQ47" s="60">
        <f>SUM(FINANCIACIÓN!$F38:'FINANCIACIÓN'!AQ38)</f>
        <v>167571.99999999994</v>
      </c>
      <c r="AR47" s="60">
        <f>SUM(FINANCIACIÓN!$F38:'FINANCIACIÓN'!AR38)</f>
        <v>167571.99999999994</v>
      </c>
      <c r="AS47" s="60">
        <f>SUM(FINANCIACIÓN!$F38:'FINANCIACIÓN'!AS38)</f>
        <v>167571.99999999994</v>
      </c>
      <c r="AT47" s="60">
        <f>SUM(FINANCIACIÓN!$F38:'FINANCIACIÓN'!AT38)</f>
        <v>167571.99999999994</v>
      </c>
      <c r="AU47" s="60">
        <f>SUM(FINANCIACIÓN!$F38:'FINANCIACIÓN'!AU38)</f>
        <v>167571.99999999994</v>
      </c>
    </row>
    <row r="48" spans="1:47" s="9" customFormat="1" ht="14.25" customHeight="1" x14ac:dyDescent="0.3">
      <c r="A48" s="10"/>
      <c r="B48" s="54" t="s">
        <v>275</v>
      </c>
      <c r="C48" s="50"/>
      <c r="D48" s="50" t="s">
        <v>10</v>
      </c>
      <c r="E48" s="50"/>
      <c r="F48" s="60">
        <f>SUM(FINANCIACIÓN!$F47:'FINANCIACIÓN'!F47)</f>
        <v>0</v>
      </c>
      <c r="G48" s="60">
        <f>SUM(FINANCIACIÓN!$F47:'FINANCIACIÓN'!G47)</f>
        <v>0</v>
      </c>
      <c r="H48" s="60">
        <f>SUM(FINANCIACIÓN!$F47:'FINANCIACIÓN'!H47)</f>
        <v>0</v>
      </c>
      <c r="I48" s="60">
        <f>SUM(FINANCIACIÓN!$F47:'FINANCIACIÓN'!I47)</f>
        <v>0</v>
      </c>
      <c r="J48" s="60">
        <f>SUM(FINANCIACIÓN!$F47:'FINANCIACIÓN'!J47)</f>
        <v>0</v>
      </c>
      <c r="K48" s="60">
        <f>SUM(FINANCIACIÓN!$F47:'FINANCIACIÓN'!K47)</f>
        <v>0</v>
      </c>
      <c r="L48" s="60">
        <f>SUM(FINANCIACIÓN!$F47:'FINANCIACIÓN'!L47)</f>
        <v>0</v>
      </c>
      <c r="M48" s="60">
        <f>SUM(FINANCIACIÓN!$F47:'FINANCIACIÓN'!M47)</f>
        <v>0</v>
      </c>
      <c r="N48" s="60">
        <f>SUM(FINANCIACIÓN!$F47:'FINANCIACIÓN'!N47)</f>
        <v>0</v>
      </c>
      <c r="O48" s="60">
        <f>SUM(FINANCIACIÓN!$F47:'FINANCIACIÓN'!O47)</f>
        <v>0</v>
      </c>
      <c r="P48" s="60">
        <f>SUM(FINANCIACIÓN!$F47:'FINANCIACIÓN'!P47)</f>
        <v>0</v>
      </c>
      <c r="Q48" s="60">
        <f>SUM(FINANCIACIÓN!$F47:'FINANCIACIÓN'!Q47)</f>
        <v>0</v>
      </c>
      <c r="R48" s="60">
        <f>SUM(FINANCIACIÓN!$F47:'FINANCIACIÓN'!R47)</f>
        <v>0</v>
      </c>
      <c r="S48" s="60">
        <f>SUM(FINANCIACIÓN!$F47:'FINANCIACIÓN'!S47)</f>
        <v>0</v>
      </c>
      <c r="T48" s="60">
        <f>SUM(FINANCIACIÓN!$F47:'FINANCIACIÓN'!T47)</f>
        <v>0</v>
      </c>
      <c r="U48" s="60">
        <f>SUM(FINANCIACIÓN!$F47:'FINANCIACIÓN'!U47)</f>
        <v>0</v>
      </c>
      <c r="V48" s="60">
        <f>SUM(FINANCIACIÓN!$F47:'FINANCIACIÓN'!V47)</f>
        <v>0</v>
      </c>
      <c r="W48" s="60">
        <f>SUM(FINANCIACIÓN!$F47:'FINANCIACIÓN'!W47)</f>
        <v>0</v>
      </c>
      <c r="X48" s="60">
        <f>SUM(FINANCIACIÓN!$F47:'FINANCIACIÓN'!X47)</f>
        <v>0</v>
      </c>
      <c r="Y48" s="60">
        <f>SUM(FINANCIACIÓN!$F47:'FINANCIACIÓN'!Y47)</f>
        <v>0</v>
      </c>
      <c r="Z48" s="60">
        <f>SUM(FINANCIACIÓN!$F47:'FINANCIACIÓN'!Z47)</f>
        <v>0</v>
      </c>
      <c r="AA48" s="60">
        <f>SUM(FINANCIACIÓN!$F47:'FINANCIACIÓN'!AA47)</f>
        <v>0</v>
      </c>
      <c r="AB48" s="60">
        <f>SUM(FINANCIACIÓN!$F47:'FINANCIACIÓN'!AB47)</f>
        <v>0</v>
      </c>
      <c r="AC48" s="60">
        <f>SUM(FINANCIACIÓN!$F47:'FINANCIACIÓN'!AC47)</f>
        <v>0</v>
      </c>
      <c r="AD48" s="60">
        <f>SUM(FINANCIACIÓN!$F47:'FINANCIACIÓN'!AD47)</f>
        <v>0</v>
      </c>
      <c r="AE48" s="60">
        <f>SUM(FINANCIACIÓN!$F47:'FINANCIACIÓN'!AE47)</f>
        <v>0</v>
      </c>
      <c r="AF48" s="60">
        <f>SUM(FINANCIACIÓN!$F47:'FINANCIACIÓN'!AF47)</f>
        <v>0</v>
      </c>
      <c r="AG48" s="60">
        <f>SUM(FINANCIACIÓN!$F47:'FINANCIACIÓN'!AG47)</f>
        <v>0</v>
      </c>
      <c r="AH48" s="60">
        <f>SUM(FINANCIACIÓN!$F47:'FINANCIACIÓN'!AH47)</f>
        <v>0</v>
      </c>
      <c r="AI48" s="60">
        <f>SUM(FINANCIACIÓN!$F47:'FINANCIACIÓN'!AI47)</f>
        <v>0</v>
      </c>
      <c r="AJ48" s="60">
        <f>SUM(FINANCIACIÓN!$F47:'FINANCIACIÓN'!AJ47)</f>
        <v>0</v>
      </c>
      <c r="AK48" s="60">
        <f>SUM(FINANCIACIÓN!$F47:'FINANCIACIÓN'!AK47)</f>
        <v>0</v>
      </c>
      <c r="AL48" s="60">
        <f>SUM(FINANCIACIÓN!$F47:'FINANCIACIÓN'!AL47)</f>
        <v>0</v>
      </c>
      <c r="AM48" s="60">
        <f>SUM(FINANCIACIÓN!$F47:'FINANCIACIÓN'!AM47)</f>
        <v>0</v>
      </c>
      <c r="AN48" s="60">
        <f>SUM(FINANCIACIÓN!$F47:'FINANCIACIÓN'!AN47)</f>
        <v>0</v>
      </c>
      <c r="AO48" s="60">
        <f>SUM(FINANCIACIÓN!$F47:'FINANCIACIÓN'!AO47)</f>
        <v>0</v>
      </c>
      <c r="AP48" s="60">
        <f>SUM(FINANCIACIÓN!$F47:'FINANCIACIÓN'!AP47)</f>
        <v>0</v>
      </c>
      <c r="AQ48" s="60">
        <f>SUM(FINANCIACIÓN!$F47:'FINANCIACIÓN'!AQ47)</f>
        <v>0</v>
      </c>
      <c r="AR48" s="60">
        <f>SUM(FINANCIACIÓN!$F47:'FINANCIACIÓN'!AR47)</f>
        <v>0</v>
      </c>
      <c r="AS48" s="60">
        <f>SUM(FINANCIACIÓN!$F47:'FINANCIACIÓN'!AS47)</f>
        <v>0</v>
      </c>
      <c r="AT48" s="60">
        <f>SUM(FINANCIACIÓN!$F47:'FINANCIACIÓN'!AT47)</f>
        <v>0</v>
      </c>
      <c r="AU48" s="60">
        <f>SUM(FINANCIACIÓN!$F47:'FINANCIACIÓN'!AU47)</f>
        <v>0</v>
      </c>
    </row>
    <row r="49" spans="1:47" s="9" customFormat="1" ht="14.25" customHeight="1" x14ac:dyDescent="0.3">
      <c r="A49" s="10"/>
      <c r="B49" s="59" t="s">
        <v>267</v>
      </c>
      <c r="C49" s="50"/>
      <c r="D49" s="52" t="s">
        <v>10</v>
      </c>
      <c r="E49" s="52"/>
      <c r="F49" s="61">
        <f>SUM(F46:F48)</f>
        <v>250556.79999999999</v>
      </c>
      <c r="G49" s="61">
        <f t="shared" ref="G49:AU49" si="7">SUM(G46:G48)</f>
        <v>256541.6</v>
      </c>
      <c r="H49" s="61">
        <f t="shared" si="7"/>
        <v>262626.40000000002</v>
      </c>
      <c r="I49" s="61">
        <f t="shared" si="7"/>
        <v>268711.2</v>
      </c>
      <c r="J49" s="61">
        <f t="shared" si="7"/>
        <v>274696</v>
      </c>
      <c r="K49" s="61">
        <f t="shared" si="7"/>
        <v>280780.80000000005</v>
      </c>
      <c r="L49" s="61">
        <f t="shared" si="7"/>
        <v>286865.60000000003</v>
      </c>
      <c r="M49" s="61">
        <f t="shared" si="7"/>
        <v>292850.40000000002</v>
      </c>
      <c r="N49" s="61">
        <f t="shared" si="7"/>
        <v>298835.20000000001</v>
      </c>
      <c r="O49" s="61">
        <f t="shared" si="7"/>
        <v>304920</v>
      </c>
      <c r="P49" s="61">
        <f t="shared" si="7"/>
        <v>311004.79999999999</v>
      </c>
      <c r="Q49" s="61">
        <f t="shared" si="7"/>
        <v>316989.59999999998</v>
      </c>
      <c r="R49" s="61">
        <f t="shared" si="7"/>
        <v>322974.39999999997</v>
      </c>
      <c r="S49" s="61">
        <f t="shared" si="7"/>
        <v>329059.19999999995</v>
      </c>
      <c r="T49" s="61">
        <f t="shared" si="7"/>
        <v>335143.99999999994</v>
      </c>
      <c r="U49" s="61">
        <f t="shared" si="7"/>
        <v>335143.99999999994</v>
      </c>
      <c r="V49" s="61">
        <f t="shared" si="7"/>
        <v>335143.99999999994</v>
      </c>
      <c r="W49" s="61">
        <f t="shared" si="7"/>
        <v>335143.99999999994</v>
      </c>
      <c r="X49" s="61">
        <f t="shared" si="7"/>
        <v>335143.99999999994</v>
      </c>
      <c r="Y49" s="61">
        <f t="shared" si="7"/>
        <v>335143.99999999994</v>
      </c>
      <c r="Z49" s="61">
        <f t="shared" si="7"/>
        <v>335143.99999999994</v>
      </c>
      <c r="AA49" s="61">
        <f t="shared" si="7"/>
        <v>335143.99999999994</v>
      </c>
      <c r="AB49" s="61">
        <f t="shared" si="7"/>
        <v>335143.99999999994</v>
      </c>
      <c r="AC49" s="61">
        <f t="shared" si="7"/>
        <v>335143.99999999994</v>
      </c>
      <c r="AD49" s="61">
        <f t="shared" si="7"/>
        <v>335143.99999999994</v>
      </c>
      <c r="AE49" s="61">
        <f t="shared" si="7"/>
        <v>335143.99999999994</v>
      </c>
      <c r="AF49" s="61">
        <f t="shared" si="7"/>
        <v>335143.99999999994</v>
      </c>
      <c r="AG49" s="61">
        <f t="shared" si="7"/>
        <v>335143.99999999994</v>
      </c>
      <c r="AH49" s="61">
        <f t="shared" si="7"/>
        <v>335143.99999999994</v>
      </c>
      <c r="AI49" s="61">
        <f t="shared" si="7"/>
        <v>335143.99999999994</v>
      </c>
      <c r="AJ49" s="61">
        <f t="shared" si="7"/>
        <v>335143.99999999994</v>
      </c>
      <c r="AK49" s="61">
        <f t="shared" si="7"/>
        <v>335143.99999999994</v>
      </c>
      <c r="AL49" s="61">
        <f t="shared" si="7"/>
        <v>335143.99999999994</v>
      </c>
      <c r="AM49" s="61">
        <f t="shared" si="7"/>
        <v>335143.99999999994</v>
      </c>
      <c r="AN49" s="61">
        <f t="shared" si="7"/>
        <v>335143.99999999994</v>
      </c>
      <c r="AO49" s="61">
        <f t="shared" si="7"/>
        <v>335143.99999999994</v>
      </c>
      <c r="AP49" s="61">
        <f t="shared" si="7"/>
        <v>335143.99999999994</v>
      </c>
      <c r="AQ49" s="61">
        <f t="shared" si="7"/>
        <v>335143.99999999994</v>
      </c>
      <c r="AR49" s="61">
        <f t="shared" si="7"/>
        <v>335143.99999999994</v>
      </c>
      <c r="AS49" s="61">
        <f t="shared" si="7"/>
        <v>335143.99999999994</v>
      </c>
      <c r="AT49" s="61">
        <f t="shared" si="7"/>
        <v>335143.99999999994</v>
      </c>
      <c r="AU49" s="61">
        <f t="shared" si="7"/>
        <v>335143.99999999994</v>
      </c>
    </row>
    <row r="50" spans="1:47" s="9" customFormat="1" ht="14.25" customHeight="1" x14ac:dyDescent="0.3">
      <c r="A50" s="10"/>
      <c r="B50" s="6"/>
      <c r="C50" s="7"/>
      <c r="D50" s="7"/>
      <c r="E50" s="7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</row>
    <row r="51" spans="1:47" s="9" customFormat="1" ht="14.25" customHeight="1" x14ac:dyDescent="0.3">
      <c r="A51" s="10"/>
      <c r="B51" s="59" t="s">
        <v>268</v>
      </c>
      <c r="C51" s="50"/>
      <c r="D51" s="52" t="s">
        <v>10</v>
      </c>
      <c r="E51" s="52"/>
      <c r="F51" s="61">
        <f>FINANCIACIÓN!F91</f>
        <v>0</v>
      </c>
      <c r="G51" s="61">
        <f>FINANCIACIÓN!G91</f>
        <v>0</v>
      </c>
      <c r="H51" s="61">
        <f>FINANCIACIÓN!H91</f>
        <v>0</v>
      </c>
      <c r="I51" s="61">
        <f>FINANCIACIÓN!I91</f>
        <v>0</v>
      </c>
      <c r="J51" s="61">
        <f>FINANCIACIÓN!J91</f>
        <v>0</v>
      </c>
      <c r="K51" s="61">
        <f>FINANCIACIÓN!K91</f>
        <v>0</v>
      </c>
      <c r="L51" s="61">
        <f>FINANCIACIÓN!L91</f>
        <v>0</v>
      </c>
      <c r="M51" s="61">
        <f>FINANCIACIÓN!M91</f>
        <v>0</v>
      </c>
      <c r="N51" s="61">
        <f>FINANCIACIÓN!N91</f>
        <v>0</v>
      </c>
      <c r="O51" s="61">
        <f>FINANCIACIÓN!O91</f>
        <v>0</v>
      </c>
      <c r="P51" s="61">
        <f>FINANCIACIÓN!P91</f>
        <v>0</v>
      </c>
      <c r="Q51" s="61">
        <f>FINANCIACIÓN!Q91</f>
        <v>0</v>
      </c>
      <c r="R51" s="61">
        <f>FINANCIACIÓN!R91</f>
        <v>0</v>
      </c>
      <c r="S51" s="61">
        <f>FINANCIACIÓN!S91</f>
        <v>0</v>
      </c>
      <c r="T51" s="61">
        <f>FINANCIACIÓN!T91</f>
        <v>0</v>
      </c>
      <c r="U51" s="61">
        <f>FINANCIACIÓN!U91</f>
        <v>0</v>
      </c>
      <c r="V51" s="61">
        <f>FINANCIACIÓN!V91</f>
        <v>0</v>
      </c>
      <c r="W51" s="61">
        <f>FINANCIACIÓN!W91</f>
        <v>0</v>
      </c>
      <c r="X51" s="61">
        <f>FINANCIACIÓN!X91</f>
        <v>0</v>
      </c>
      <c r="Y51" s="61">
        <f>FINANCIACIÓN!Y91</f>
        <v>0</v>
      </c>
      <c r="Z51" s="61">
        <f>FINANCIACIÓN!Z91</f>
        <v>0</v>
      </c>
      <c r="AA51" s="61">
        <f>FINANCIACIÓN!AA91</f>
        <v>0</v>
      </c>
      <c r="AB51" s="61">
        <f>FINANCIACIÓN!AB91</f>
        <v>0</v>
      </c>
      <c r="AC51" s="61">
        <f>FINANCIACIÓN!AC91</f>
        <v>0</v>
      </c>
      <c r="AD51" s="61">
        <f>FINANCIACIÓN!AD91</f>
        <v>0</v>
      </c>
      <c r="AE51" s="61">
        <f>FINANCIACIÓN!AE91</f>
        <v>0</v>
      </c>
      <c r="AF51" s="61">
        <f>FINANCIACIÓN!AF91</f>
        <v>0</v>
      </c>
      <c r="AG51" s="61">
        <f>FINANCIACIÓN!AG91</f>
        <v>0</v>
      </c>
      <c r="AH51" s="61">
        <f>FINANCIACIÓN!AH91</f>
        <v>0</v>
      </c>
      <c r="AI51" s="61">
        <f>FINANCIACIÓN!AI91</f>
        <v>0</v>
      </c>
      <c r="AJ51" s="61">
        <f>FINANCIACIÓN!AJ91</f>
        <v>0</v>
      </c>
      <c r="AK51" s="61">
        <f>FINANCIACIÓN!AK91</f>
        <v>0</v>
      </c>
      <c r="AL51" s="61">
        <f>FINANCIACIÓN!AL91</f>
        <v>0</v>
      </c>
      <c r="AM51" s="61">
        <f>FINANCIACIÓN!AM91</f>
        <v>0</v>
      </c>
      <c r="AN51" s="61">
        <f>FINANCIACIÓN!AN91</f>
        <v>0</v>
      </c>
      <c r="AO51" s="61">
        <f>FINANCIACIÓN!AO91</f>
        <v>0</v>
      </c>
      <c r="AP51" s="61">
        <f>FINANCIACIÓN!AP91</f>
        <v>0</v>
      </c>
      <c r="AQ51" s="61">
        <f>FINANCIACIÓN!AQ91</f>
        <v>0</v>
      </c>
      <c r="AR51" s="61">
        <f>FINANCIACIÓN!AR91</f>
        <v>0</v>
      </c>
      <c r="AS51" s="61">
        <f>FINANCIACIÓN!AS91</f>
        <v>0</v>
      </c>
      <c r="AT51" s="61">
        <f>FINANCIACIÓN!AT91</f>
        <v>0</v>
      </c>
      <c r="AU51" s="61">
        <f>FINANCIACIÓN!AU91</f>
        <v>0</v>
      </c>
    </row>
    <row r="52" spans="1:47" s="9" customFormat="1" ht="13.5" customHeight="1" x14ac:dyDescent="0.3">
      <c r="A52" s="10"/>
      <c r="B52" s="6"/>
      <c r="C52" s="7"/>
      <c r="D52" s="8"/>
      <c r="E52" s="8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</row>
    <row r="53" spans="1:47" s="9" customFormat="1" ht="13.5" customHeight="1" x14ac:dyDescent="0.3">
      <c r="A53" s="10"/>
      <c r="B53" s="59" t="s">
        <v>71</v>
      </c>
      <c r="C53" s="52"/>
      <c r="D53" s="52" t="s">
        <v>10</v>
      </c>
      <c r="E53" s="52"/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  <c r="L53" s="61">
        <v>0</v>
      </c>
      <c r="M53" s="61">
        <v>0</v>
      </c>
      <c r="N53" s="61">
        <v>0</v>
      </c>
      <c r="O53" s="61">
        <v>0</v>
      </c>
      <c r="P53" s="61">
        <v>0</v>
      </c>
      <c r="Q53" s="61">
        <v>0</v>
      </c>
      <c r="R53" s="61">
        <v>0</v>
      </c>
      <c r="S53" s="61">
        <v>0</v>
      </c>
      <c r="T53" s="61">
        <v>0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61">
        <v>0</v>
      </c>
      <c r="AB53" s="61">
        <v>0</v>
      </c>
      <c r="AC53" s="61">
        <v>0</v>
      </c>
      <c r="AD53" s="61">
        <v>0</v>
      </c>
      <c r="AE53" s="61">
        <v>0</v>
      </c>
      <c r="AF53" s="61">
        <v>0</v>
      </c>
      <c r="AG53" s="61">
        <v>0</v>
      </c>
      <c r="AH53" s="61">
        <v>0</v>
      </c>
      <c r="AI53" s="61">
        <v>0</v>
      </c>
      <c r="AJ53" s="61">
        <v>0</v>
      </c>
      <c r="AK53" s="61">
        <v>0</v>
      </c>
      <c r="AL53" s="61">
        <v>0</v>
      </c>
      <c r="AM53" s="61">
        <v>0</v>
      </c>
      <c r="AN53" s="61">
        <v>0</v>
      </c>
      <c r="AO53" s="61">
        <v>0</v>
      </c>
      <c r="AP53" s="61">
        <v>0</v>
      </c>
      <c r="AQ53" s="61">
        <v>0</v>
      </c>
      <c r="AR53" s="61">
        <v>0</v>
      </c>
      <c r="AS53" s="61">
        <v>0</v>
      </c>
      <c r="AT53" s="61">
        <v>0</v>
      </c>
      <c r="AU53" s="61">
        <v>0</v>
      </c>
    </row>
    <row r="54" spans="1:47" s="9" customFormat="1" ht="13.5" customHeight="1" x14ac:dyDescent="0.3">
      <c r="A54" s="10"/>
      <c r="B54" s="10"/>
      <c r="C54" s="8"/>
      <c r="D54" s="8"/>
      <c r="E54" s="8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</row>
    <row r="55" spans="1:47" s="9" customFormat="1" ht="13.5" customHeight="1" x14ac:dyDescent="0.3">
      <c r="A55" s="51" t="s">
        <v>311</v>
      </c>
      <c r="B55" s="54"/>
      <c r="C55" s="52"/>
      <c r="D55" s="52" t="s">
        <v>10</v>
      </c>
      <c r="E55" s="52"/>
      <c r="F55" s="61">
        <f>F49+F51+F53</f>
        <v>250556.79999999999</v>
      </c>
      <c r="G55" s="61">
        <f t="shared" ref="G55:AU55" si="8">G49+G51+G53</f>
        <v>256541.6</v>
      </c>
      <c r="H55" s="61">
        <f t="shared" si="8"/>
        <v>262626.40000000002</v>
      </c>
      <c r="I55" s="61">
        <f t="shared" si="8"/>
        <v>268711.2</v>
      </c>
      <c r="J55" s="61">
        <f t="shared" si="8"/>
        <v>274696</v>
      </c>
      <c r="K55" s="61">
        <f t="shared" si="8"/>
        <v>280780.80000000005</v>
      </c>
      <c r="L55" s="61">
        <f t="shared" si="8"/>
        <v>286865.60000000003</v>
      </c>
      <c r="M55" s="61">
        <f t="shared" si="8"/>
        <v>292850.40000000002</v>
      </c>
      <c r="N55" s="61">
        <f t="shared" si="8"/>
        <v>298835.20000000001</v>
      </c>
      <c r="O55" s="61">
        <f t="shared" si="8"/>
        <v>304920</v>
      </c>
      <c r="P55" s="61">
        <f t="shared" si="8"/>
        <v>311004.79999999999</v>
      </c>
      <c r="Q55" s="61">
        <f t="shared" si="8"/>
        <v>316989.59999999998</v>
      </c>
      <c r="R55" s="61">
        <f t="shared" si="8"/>
        <v>322974.39999999997</v>
      </c>
      <c r="S55" s="61">
        <f t="shared" si="8"/>
        <v>329059.19999999995</v>
      </c>
      <c r="T55" s="61">
        <f t="shared" si="8"/>
        <v>335143.99999999994</v>
      </c>
      <c r="U55" s="61">
        <f t="shared" si="8"/>
        <v>335143.99999999994</v>
      </c>
      <c r="V55" s="61">
        <f t="shared" si="8"/>
        <v>335143.99999999994</v>
      </c>
      <c r="W55" s="61">
        <f t="shared" si="8"/>
        <v>335143.99999999994</v>
      </c>
      <c r="X55" s="61">
        <f t="shared" si="8"/>
        <v>335143.99999999994</v>
      </c>
      <c r="Y55" s="61">
        <f t="shared" si="8"/>
        <v>335143.99999999994</v>
      </c>
      <c r="Z55" s="61">
        <f t="shared" si="8"/>
        <v>335143.99999999994</v>
      </c>
      <c r="AA55" s="61">
        <f t="shared" si="8"/>
        <v>335143.99999999994</v>
      </c>
      <c r="AB55" s="61">
        <f t="shared" si="8"/>
        <v>335143.99999999994</v>
      </c>
      <c r="AC55" s="61">
        <f t="shared" si="8"/>
        <v>335143.99999999994</v>
      </c>
      <c r="AD55" s="61">
        <f t="shared" si="8"/>
        <v>335143.99999999994</v>
      </c>
      <c r="AE55" s="61">
        <f t="shared" si="8"/>
        <v>335143.99999999994</v>
      </c>
      <c r="AF55" s="61">
        <f t="shared" si="8"/>
        <v>335143.99999999994</v>
      </c>
      <c r="AG55" s="61">
        <f t="shared" si="8"/>
        <v>335143.99999999994</v>
      </c>
      <c r="AH55" s="61">
        <f t="shared" si="8"/>
        <v>335143.99999999994</v>
      </c>
      <c r="AI55" s="61">
        <f t="shared" si="8"/>
        <v>335143.99999999994</v>
      </c>
      <c r="AJ55" s="61">
        <f t="shared" si="8"/>
        <v>335143.99999999994</v>
      </c>
      <c r="AK55" s="61">
        <f t="shared" si="8"/>
        <v>335143.99999999994</v>
      </c>
      <c r="AL55" s="61">
        <f t="shared" si="8"/>
        <v>335143.99999999994</v>
      </c>
      <c r="AM55" s="61">
        <f t="shared" si="8"/>
        <v>335143.99999999994</v>
      </c>
      <c r="AN55" s="61">
        <f t="shared" si="8"/>
        <v>335143.99999999994</v>
      </c>
      <c r="AO55" s="61">
        <f t="shared" si="8"/>
        <v>335143.99999999994</v>
      </c>
      <c r="AP55" s="61">
        <f t="shared" si="8"/>
        <v>335143.99999999994</v>
      </c>
      <c r="AQ55" s="61">
        <f t="shared" si="8"/>
        <v>335143.99999999994</v>
      </c>
      <c r="AR55" s="61">
        <f t="shared" si="8"/>
        <v>335143.99999999994</v>
      </c>
      <c r="AS55" s="61">
        <f t="shared" si="8"/>
        <v>335143.99999999994</v>
      </c>
      <c r="AT55" s="61">
        <f t="shared" si="8"/>
        <v>335143.99999999994</v>
      </c>
      <c r="AU55" s="61">
        <f t="shared" si="8"/>
        <v>335143.99999999994</v>
      </c>
    </row>
    <row r="56" spans="1:47" s="9" customFormat="1" ht="13.5" customHeight="1" x14ac:dyDescent="0.3">
      <c r="A56" s="10"/>
      <c r="B56" s="6"/>
      <c r="C56" s="7"/>
      <c r="D56" s="7"/>
      <c r="E56" s="7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s="9" customFormat="1" ht="13.5" customHeight="1" x14ac:dyDescent="0.3">
      <c r="A57" s="20" t="s">
        <v>287</v>
      </c>
      <c r="B57" s="6"/>
      <c r="C57" s="8"/>
      <c r="D57" s="7"/>
      <c r="E57" s="7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s="9" customFormat="1" ht="13.5" customHeight="1" x14ac:dyDescent="0.3">
      <c r="A58" s="10"/>
      <c r="B58" s="10"/>
      <c r="C58" s="8"/>
      <c r="D58" s="7"/>
      <c r="E58" s="7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s="9" customFormat="1" ht="13.5" customHeight="1" x14ac:dyDescent="0.3">
      <c r="A59" s="10"/>
      <c r="B59" s="54" t="s">
        <v>448</v>
      </c>
      <c r="C59" s="52"/>
      <c r="D59" s="50" t="s">
        <v>10</v>
      </c>
      <c r="E59" s="50"/>
      <c r="F59" s="60">
        <f>SUM('CUENTA DE RESULTADOS'!$F31:'CUENTA DE RESULTADOS'!F31)</f>
        <v>7197.3726168421172</v>
      </c>
      <c r="G59" s="60">
        <f>SUM('CUENTA DE RESULTADOS'!$F31:'CUENTA DE RESULTADOS'!G31)</f>
        <v>8235.8480336842294</v>
      </c>
      <c r="H59" s="60">
        <f>SUM('CUENTA DE RESULTADOS'!$F31:'CUENTA DE RESULTADOS'!H31)</f>
        <v>10903.609050526338</v>
      </c>
      <c r="I59" s="60">
        <f>SUM('CUENTA DE RESULTADOS'!$F31:'CUENTA DE RESULTADOS'!I31)</f>
        <v>10568.695467368452</v>
      </c>
      <c r="J59" s="60">
        <f>SUM('CUENTA DE RESULTADOS'!$F31:'CUENTA DE RESULTADOS'!J31)</f>
        <v>13854.440484210565</v>
      </c>
      <c r="K59" s="60">
        <f>SUM('CUENTA DE RESULTADOS'!$F31:'CUENTA DE RESULTADOS'!K31)</f>
        <v>13720.918641052671</v>
      </c>
      <c r="L59" s="60">
        <f>SUM('CUENTA DE RESULTADOS'!$F31:'CUENTA DE RESULTADOS'!L31)</f>
        <v>16647.831257894777</v>
      </c>
      <c r="M59" s="60">
        <f>SUM('CUENTA DE RESULTADOS'!$F31:'CUENTA DE RESULTADOS'!M31)</f>
        <v>18184.809414736883</v>
      </c>
      <c r="N59" s="60">
        <f>SUM('CUENTA DE RESULTADOS'!$F31:'CUENTA DE RESULTADOS'!N31)</f>
        <v>21961.722031578989</v>
      </c>
      <c r="O59" s="60">
        <f>SUM('CUENTA DE RESULTADOS'!$F31:'CUENTA DE RESULTADOS'!O31)</f>
        <v>23834.744188421093</v>
      </c>
      <c r="P59" s="60">
        <f>SUM('CUENTA DE RESULTADOS'!$F31:'CUENTA DE RESULTADOS'!P31)</f>
        <v>26985.656805263199</v>
      </c>
      <c r="Q59" s="60">
        <f>SUM('CUENTA DE RESULTADOS'!$F31:'CUENTA DE RESULTADOS'!Q31)</f>
        <v>27896.634962105305</v>
      </c>
      <c r="R59" s="60">
        <f>SUM('CUENTA DE RESULTADOS'!$F31:'CUENTA DE RESULTADOS'!R31)</f>
        <v>30589.082778947413</v>
      </c>
      <c r="S59" s="60">
        <f>SUM('CUENTA DE RESULTADOS'!$F31:'CUENTA DE RESULTADOS'!S31)</f>
        <v>31500.060935789519</v>
      </c>
      <c r="T59" s="60">
        <f>SUM('CUENTA DE RESULTADOS'!$F31:'CUENTA DE RESULTADOS'!T31)</f>
        <v>34650.973552631629</v>
      </c>
      <c r="U59" s="60">
        <f>SUM('CUENTA DE RESULTADOS'!$F31:'CUENTA DE RESULTADOS'!U31)</f>
        <v>34711.951709473738</v>
      </c>
      <c r="V59" s="60">
        <f>SUM('CUENTA DE RESULTADOS'!$F31:'CUENTA DE RESULTADOS'!V31)</f>
        <v>37612.864326315845</v>
      </c>
      <c r="W59" s="60">
        <f>SUM('CUENTA DE RESULTADOS'!$F31:'CUENTA DE RESULTADOS'!W31)</f>
        <v>37551.842483157947</v>
      </c>
      <c r="X59" s="60" t="e">
        <f>SUM('CUENTA DE RESULTADOS'!$F31:'CUENTA DE RESULTADOS'!X31)</f>
        <v>#DIV/0!</v>
      </c>
      <c r="Y59" s="60" t="e">
        <f>SUM('CUENTA DE RESULTADOS'!$F31:'CUENTA DE RESULTADOS'!Y31)</f>
        <v>#DIV/0!</v>
      </c>
      <c r="Z59" s="60" t="e">
        <f>SUM('CUENTA DE RESULTADOS'!$F31:'CUENTA DE RESULTADOS'!Z31)</f>
        <v>#DIV/0!</v>
      </c>
      <c r="AA59" s="60" t="e">
        <f>SUM('CUENTA DE RESULTADOS'!$F31:'CUENTA DE RESULTADOS'!AA31)</f>
        <v>#DIV/0!</v>
      </c>
      <c r="AB59" s="60" t="e">
        <f>SUM('CUENTA DE RESULTADOS'!$F31:'CUENTA DE RESULTADOS'!AB31)</f>
        <v>#DIV/0!</v>
      </c>
      <c r="AC59" s="60" t="e">
        <f>SUM('CUENTA DE RESULTADOS'!$F31:'CUENTA DE RESULTADOS'!AC31)</f>
        <v>#DIV/0!</v>
      </c>
      <c r="AD59" s="60" t="e">
        <f>SUM('CUENTA DE RESULTADOS'!$F31:'CUENTA DE RESULTADOS'!AD31)</f>
        <v>#DIV/0!</v>
      </c>
      <c r="AE59" s="60" t="e">
        <f>SUM('CUENTA DE RESULTADOS'!$F31:'CUENTA DE RESULTADOS'!AE31)</f>
        <v>#DIV/0!</v>
      </c>
      <c r="AF59" s="60" t="e">
        <f>SUM('CUENTA DE RESULTADOS'!$F31:'CUENTA DE RESULTADOS'!AF31)</f>
        <v>#DIV/0!</v>
      </c>
      <c r="AG59" s="60" t="e">
        <f>SUM('CUENTA DE RESULTADOS'!$F31:'CUENTA DE RESULTADOS'!AG31)</f>
        <v>#DIV/0!</v>
      </c>
      <c r="AH59" s="60" t="e">
        <f>SUM('CUENTA DE RESULTADOS'!$F31:'CUENTA DE RESULTADOS'!AH31)</f>
        <v>#DIV/0!</v>
      </c>
      <c r="AI59" s="60" t="e">
        <f>SUM('CUENTA DE RESULTADOS'!$F31:'CUENTA DE RESULTADOS'!AI31)</f>
        <v>#DIV/0!</v>
      </c>
      <c r="AJ59" s="60" t="e">
        <f>SUM('CUENTA DE RESULTADOS'!$F31:'CUENTA DE RESULTADOS'!AJ31)</f>
        <v>#DIV/0!</v>
      </c>
      <c r="AK59" s="60" t="e">
        <f>SUM('CUENTA DE RESULTADOS'!$F31:'CUENTA DE RESULTADOS'!AK31)</f>
        <v>#DIV/0!</v>
      </c>
      <c r="AL59" s="60" t="e">
        <f>SUM('CUENTA DE RESULTADOS'!$F31:'CUENTA DE RESULTADOS'!AL31)</f>
        <v>#DIV/0!</v>
      </c>
      <c r="AM59" s="60" t="e">
        <f>SUM('CUENTA DE RESULTADOS'!$F31:'CUENTA DE RESULTADOS'!AM31)</f>
        <v>#DIV/0!</v>
      </c>
      <c r="AN59" s="60" t="e">
        <f>SUM('CUENTA DE RESULTADOS'!$F31:'CUENTA DE RESULTADOS'!AN31)</f>
        <v>#DIV/0!</v>
      </c>
      <c r="AO59" s="60" t="e">
        <f>SUM('CUENTA DE RESULTADOS'!$F31:'CUENTA DE RESULTADOS'!AO31)</f>
        <v>#DIV/0!</v>
      </c>
      <c r="AP59" s="60" t="e">
        <f>SUM('CUENTA DE RESULTADOS'!$F31:'CUENTA DE RESULTADOS'!AP31)</f>
        <v>#DIV/0!</v>
      </c>
      <c r="AQ59" s="60" t="e">
        <f>SUM('CUENTA DE RESULTADOS'!$F31:'CUENTA DE RESULTADOS'!AQ31)</f>
        <v>#DIV/0!</v>
      </c>
      <c r="AR59" s="60" t="e">
        <f>SUM('CUENTA DE RESULTADOS'!$F31:'CUENTA DE RESULTADOS'!AR31)</f>
        <v>#DIV/0!</v>
      </c>
      <c r="AS59" s="60" t="e">
        <f>SUM('CUENTA DE RESULTADOS'!$F31:'CUENTA DE RESULTADOS'!AS31)</f>
        <v>#DIV/0!</v>
      </c>
      <c r="AT59" s="60" t="e">
        <f>SUM('CUENTA DE RESULTADOS'!$F31:'CUENTA DE RESULTADOS'!AT31)</f>
        <v>#DIV/0!</v>
      </c>
      <c r="AU59" s="60" t="e">
        <f>SUM('CUENTA DE RESULTADOS'!$F31:'CUENTA DE RESULTADOS'!AU31)</f>
        <v>#DIV/0!</v>
      </c>
    </row>
    <row r="60" spans="1:47" s="9" customFormat="1" ht="13.5" customHeight="1" x14ac:dyDescent="0.3">
      <c r="A60" s="10"/>
      <c r="B60" s="54" t="s">
        <v>276</v>
      </c>
      <c r="C60" s="50"/>
      <c r="D60" s="50" t="s">
        <v>10</v>
      </c>
      <c r="E60" s="50"/>
      <c r="F60" s="60">
        <f>'CAPITAL DE TRABAJO'!F56</f>
        <v>0</v>
      </c>
      <c r="G60" s="60">
        <f>'CAPITAL DE TRABAJO'!G56</f>
        <v>0</v>
      </c>
      <c r="H60" s="60">
        <f>'CAPITAL DE TRABAJO'!H56</f>
        <v>0</v>
      </c>
      <c r="I60" s="60">
        <f>'CAPITAL DE TRABAJO'!I56</f>
        <v>0</v>
      </c>
      <c r="J60" s="60">
        <f>'CAPITAL DE TRABAJO'!J56</f>
        <v>0</v>
      </c>
      <c r="K60" s="60">
        <f>'CAPITAL DE TRABAJO'!K56</f>
        <v>0</v>
      </c>
      <c r="L60" s="60">
        <f>'CAPITAL DE TRABAJO'!L56</f>
        <v>0</v>
      </c>
      <c r="M60" s="60">
        <f>'CAPITAL DE TRABAJO'!M56</f>
        <v>0</v>
      </c>
      <c r="N60" s="60">
        <f>'CAPITAL DE TRABAJO'!N56</f>
        <v>0</v>
      </c>
      <c r="O60" s="60">
        <f>'CAPITAL DE TRABAJO'!O56</f>
        <v>0</v>
      </c>
      <c r="P60" s="60">
        <f>'CAPITAL DE TRABAJO'!P56</f>
        <v>0</v>
      </c>
      <c r="Q60" s="60">
        <f>'CAPITAL DE TRABAJO'!Q56</f>
        <v>0</v>
      </c>
      <c r="R60" s="60">
        <f>'CAPITAL DE TRABAJO'!R56</f>
        <v>0</v>
      </c>
      <c r="S60" s="60">
        <f>'CAPITAL DE TRABAJO'!S56</f>
        <v>0</v>
      </c>
      <c r="T60" s="60">
        <f>'CAPITAL DE TRABAJO'!T56</f>
        <v>0</v>
      </c>
      <c r="U60" s="60">
        <f>'CAPITAL DE TRABAJO'!U56</f>
        <v>0</v>
      </c>
      <c r="V60" s="60">
        <f>'CAPITAL DE TRABAJO'!V56</f>
        <v>0</v>
      </c>
      <c r="W60" s="60">
        <f>'CAPITAL DE TRABAJO'!W56</f>
        <v>0</v>
      </c>
      <c r="X60" s="60">
        <f>'CAPITAL DE TRABAJO'!X56</f>
        <v>0</v>
      </c>
      <c r="Y60" s="60">
        <f>'CAPITAL DE TRABAJO'!Y56</f>
        <v>0</v>
      </c>
      <c r="Z60" s="60">
        <f>'CAPITAL DE TRABAJO'!Z56</f>
        <v>0</v>
      </c>
      <c r="AA60" s="60">
        <f>'CAPITAL DE TRABAJO'!AA56</f>
        <v>0</v>
      </c>
      <c r="AB60" s="60">
        <f>'CAPITAL DE TRABAJO'!AB56</f>
        <v>0</v>
      </c>
      <c r="AC60" s="60">
        <f>'CAPITAL DE TRABAJO'!AC56</f>
        <v>0</v>
      </c>
      <c r="AD60" s="60">
        <f>'CAPITAL DE TRABAJO'!AD56</f>
        <v>0</v>
      </c>
      <c r="AE60" s="60">
        <f>'CAPITAL DE TRABAJO'!AE56</f>
        <v>0</v>
      </c>
      <c r="AF60" s="60">
        <f>'CAPITAL DE TRABAJO'!AF56</f>
        <v>0</v>
      </c>
      <c r="AG60" s="60">
        <f>'CAPITAL DE TRABAJO'!AG56</f>
        <v>0</v>
      </c>
      <c r="AH60" s="60">
        <f>'CAPITAL DE TRABAJO'!AH56</f>
        <v>0</v>
      </c>
      <c r="AI60" s="60">
        <f>'CAPITAL DE TRABAJO'!AI56</f>
        <v>0</v>
      </c>
      <c r="AJ60" s="60">
        <f>'CAPITAL DE TRABAJO'!AJ56</f>
        <v>0</v>
      </c>
      <c r="AK60" s="60">
        <f>'CAPITAL DE TRABAJO'!AK56</f>
        <v>0</v>
      </c>
      <c r="AL60" s="60">
        <f>'CAPITAL DE TRABAJO'!AL56</f>
        <v>0</v>
      </c>
      <c r="AM60" s="60">
        <f>'CAPITAL DE TRABAJO'!AM56</f>
        <v>0</v>
      </c>
      <c r="AN60" s="60">
        <f>'CAPITAL DE TRABAJO'!AN56</f>
        <v>0</v>
      </c>
      <c r="AO60" s="60">
        <f>'CAPITAL DE TRABAJO'!AO56</f>
        <v>0</v>
      </c>
      <c r="AP60" s="60">
        <f>'CAPITAL DE TRABAJO'!AP56</f>
        <v>0</v>
      </c>
      <c r="AQ60" s="60">
        <f>'CAPITAL DE TRABAJO'!AQ56</f>
        <v>0</v>
      </c>
      <c r="AR60" s="60">
        <f>'CAPITAL DE TRABAJO'!AR56</f>
        <v>0</v>
      </c>
      <c r="AS60" s="60">
        <f>'CAPITAL DE TRABAJO'!AS56</f>
        <v>0</v>
      </c>
      <c r="AT60" s="60">
        <f>'CAPITAL DE TRABAJO'!AT56</f>
        <v>0</v>
      </c>
      <c r="AU60" s="60">
        <f>'CAPITAL DE TRABAJO'!AU56</f>
        <v>0</v>
      </c>
    </row>
    <row r="61" spans="1:47" s="9" customFormat="1" ht="13.5" customHeight="1" x14ac:dyDescent="0.3">
      <c r="A61" s="10"/>
      <c r="B61" s="6"/>
      <c r="C61" s="7"/>
      <c r="D61" s="7"/>
      <c r="E61" s="7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s="9" customFormat="1" ht="13.5" customHeight="1" x14ac:dyDescent="0.3">
      <c r="A62" s="51" t="s">
        <v>269</v>
      </c>
      <c r="B62" s="54"/>
      <c r="C62" s="50"/>
      <c r="D62" s="50" t="s">
        <v>10</v>
      </c>
      <c r="E62" s="50"/>
      <c r="F62" s="60">
        <f>F59+F60</f>
        <v>7197.3726168421172</v>
      </c>
      <c r="G62" s="60">
        <f t="shared" ref="G62:AU62" si="9">G59+G60</f>
        <v>8235.8480336842294</v>
      </c>
      <c r="H62" s="60">
        <f t="shared" si="9"/>
        <v>10903.609050526338</v>
      </c>
      <c r="I62" s="60">
        <f t="shared" si="9"/>
        <v>10568.695467368452</v>
      </c>
      <c r="J62" s="60">
        <f t="shared" si="9"/>
        <v>13854.440484210565</v>
      </c>
      <c r="K62" s="60">
        <f t="shared" si="9"/>
        <v>13720.918641052671</v>
      </c>
      <c r="L62" s="60">
        <f t="shared" si="9"/>
        <v>16647.831257894777</v>
      </c>
      <c r="M62" s="60">
        <f t="shared" si="9"/>
        <v>18184.809414736883</v>
      </c>
      <c r="N62" s="60">
        <f t="shared" si="9"/>
        <v>21961.722031578989</v>
      </c>
      <c r="O62" s="60">
        <f t="shared" si="9"/>
        <v>23834.744188421093</v>
      </c>
      <c r="P62" s="60">
        <f t="shared" si="9"/>
        <v>26985.656805263199</v>
      </c>
      <c r="Q62" s="60">
        <f t="shared" si="9"/>
        <v>27896.634962105305</v>
      </c>
      <c r="R62" s="60">
        <f t="shared" si="9"/>
        <v>30589.082778947413</v>
      </c>
      <c r="S62" s="60">
        <f t="shared" si="9"/>
        <v>31500.060935789519</v>
      </c>
      <c r="T62" s="60">
        <f t="shared" si="9"/>
        <v>34650.973552631629</v>
      </c>
      <c r="U62" s="60">
        <f t="shared" si="9"/>
        <v>34711.951709473738</v>
      </c>
      <c r="V62" s="60">
        <f t="shared" si="9"/>
        <v>37612.864326315845</v>
      </c>
      <c r="W62" s="60">
        <f t="shared" si="9"/>
        <v>37551.842483157947</v>
      </c>
      <c r="X62" s="60" t="e">
        <f t="shared" si="9"/>
        <v>#DIV/0!</v>
      </c>
      <c r="Y62" s="60" t="e">
        <f t="shared" si="9"/>
        <v>#DIV/0!</v>
      </c>
      <c r="Z62" s="60" t="e">
        <f t="shared" si="9"/>
        <v>#DIV/0!</v>
      </c>
      <c r="AA62" s="60" t="e">
        <f t="shared" si="9"/>
        <v>#DIV/0!</v>
      </c>
      <c r="AB62" s="60" t="e">
        <f t="shared" si="9"/>
        <v>#DIV/0!</v>
      </c>
      <c r="AC62" s="60" t="e">
        <f t="shared" si="9"/>
        <v>#DIV/0!</v>
      </c>
      <c r="AD62" s="60" t="e">
        <f t="shared" si="9"/>
        <v>#DIV/0!</v>
      </c>
      <c r="AE62" s="60" t="e">
        <f t="shared" si="9"/>
        <v>#DIV/0!</v>
      </c>
      <c r="AF62" s="60" t="e">
        <f t="shared" si="9"/>
        <v>#DIV/0!</v>
      </c>
      <c r="AG62" s="60" t="e">
        <f t="shared" si="9"/>
        <v>#DIV/0!</v>
      </c>
      <c r="AH62" s="60" t="e">
        <f t="shared" si="9"/>
        <v>#DIV/0!</v>
      </c>
      <c r="AI62" s="60" t="e">
        <f t="shared" si="9"/>
        <v>#DIV/0!</v>
      </c>
      <c r="AJ62" s="60" t="e">
        <f t="shared" si="9"/>
        <v>#DIV/0!</v>
      </c>
      <c r="AK62" s="60" t="e">
        <f t="shared" si="9"/>
        <v>#DIV/0!</v>
      </c>
      <c r="AL62" s="60" t="e">
        <f t="shared" si="9"/>
        <v>#DIV/0!</v>
      </c>
      <c r="AM62" s="60" t="e">
        <f t="shared" si="9"/>
        <v>#DIV/0!</v>
      </c>
      <c r="AN62" s="60" t="e">
        <f t="shared" si="9"/>
        <v>#DIV/0!</v>
      </c>
      <c r="AO62" s="60" t="e">
        <f t="shared" si="9"/>
        <v>#DIV/0!</v>
      </c>
      <c r="AP62" s="60" t="e">
        <f t="shared" si="9"/>
        <v>#DIV/0!</v>
      </c>
      <c r="AQ62" s="60" t="e">
        <f t="shared" si="9"/>
        <v>#DIV/0!</v>
      </c>
      <c r="AR62" s="60" t="e">
        <f t="shared" si="9"/>
        <v>#DIV/0!</v>
      </c>
      <c r="AS62" s="60" t="e">
        <f t="shared" si="9"/>
        <v>#DIV/0!</v>
      </c>
      <c r="AT62" s="60" t="e">
        <f t="shared" si="9"/>
        <v>#DIV/0!</v>
      </c>
      <c r="AU62" s="60" t="e">
        <f t="shared" si="9"/>
        <v>#DIV/0!</v>
      </c>
    </row>
    <row r="63" spans="1:47" s="9" customFormat="1" ht="13.5" customHeight="1" x14ac:dyDescent="0.3">
      <c r="A63" s="10"/>
      <c r="B63" s="6"/>
      <c r="C63" s="7"/>
      <c r="D63" s="7"/>
      <c r="E63" s="7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s="9" customFormat="1" ht="13.5" customHeight="1" x14ac:dyDescent="0.3">
      <c r="A64" s="29" t="s">
        <v>73</v>
      </c>
      <c r="B64" s="34"/>
      <c r="C64" s="31"/>
      <c r="D64" s="56" t="s">
        <v>10</v>
      </c>
      <c r="E64" s="56"/>
      <c r="F64" s="70">
        <f>F55+F62</f>
        <v>257754.17261684212</v>
      </c>
      <c r="G64" s="70">
        <f t="shared" ref="G64:AU64" si="10">G55+G62</f>
        <v>264777.44803368422</v>
      </c>
      <c r="H64" s="70">
        <f t="shared" si="10"/>
        <v>273530.00905052637</v>
      </c>
      <c r="I64" s="70">
        <f t="shared" si="10"/>
        <v>279279.89546736848</v>
      </c>
      <c r="J64" s="70">
        <f t="shared" si="10"/>
        <v>288550.44048421056</v>
      </c>
      <c r="K64" s="70">
        <f t="shared" si="10"/>
        <v>294501.71864105272</v>
      </c>
      <c r="L64" s="70">
        <f t="shared" si="10"/>
        <v>303513.43125789479</v>
      </c>
      <c r="M64" s="70">
        <f t="shared" si="10"/>
        <v>311035.20941473689</v>
      </c>
      <c r="N64" s="70">
        <f t="shared" si="10"/>
        <v>320796.92203157902</v>
      </c>
      <c r="O64" s="70">
        <f t="shared" si="10"/>
        <v>328754.74418842111</v>
      </c>
      <c r="P64" s="70">
        <f t="shared" si="10"/>
        <v>337990.45680526318</v>
      </c>
      <c r="Q64" s="70">
        <f t="shared" si="10"/>
        <v>344886.23496210529</v>
      </c>
      <c r="R64" s="70">
        <f t="shared" si="10"/>
        <v>353563.48277894739</v>
      </c>
      <c r="S64" s="70">
        <f t="shared" si="10"/>
        <v>360559.2609357895</v>
      </c>
      <c r="T64" s="70">
        <f t="shared" si="10"/>
        <v>369794.97355263156</v>
      </c>
      <c r="U64" s="70">
        <f t="shared" si="10"/>
        <v>369855.95170947368</v>
      </c>
      <c r="V64" s="70">
        <f t="shared" si="10"/>
        <v>372756.86432631582</v>
      </c>
      <c r="W64" s="70">
        <f t="shared" si="10"/>
        <v>372695.84248315787</v>
      </c>
      <c r="X64" s="70" t="e">
        <f t="shared" si="10"/>
        <v>#DIV/0!</v>
      </c>
      <c r="Y64" s="70" t="e">
        <f t="shared" si="10"/>
        <v>#DIV/0!</v>
      </c>
      <c r="Z64" s="70" t="e">
        <f t="shared" si="10"/>
        <v>#DIV/0!</v>
      </c>
      <c r="AA64" s="70" t="e">
        <f t="shared" si="10"/>
        <v>#DIV/0!</v>
      </c>
      <c r="AB64" s="70" t="e">
        <f t="shared" si="10"/>
        <v>#DIV/0!</v>
      </c>
      <c r="AC64" s="70" t="e">
        <f t="shared" si="10"/>
        <v>#DIV/0!</v>
      </c>
      <c r="AD64" s="70" t="e">
        <f t="shared" si="10"/>
        <v>#DIV/0!</v>
      </c>
      <c r="AE64" s="70" t="e">
        <f t="shared" si="10"/>
        <v>#DIV/0!</v>
      </c>
      <c r="AF64" s="70" t="e">
        <f t="shared" si="10"/>
        <v>#DIV/0!</v>
      </c>
      <c r="AG64" s="70" t="e">
        <f t="shared" si="10"/>
        <v>#DIV/0!</v>
      </c>
      <c r="AH64" s="70" t="e">
        <f t="shared" si="10"/>
        <v>#DIV/0!</v>
      </c>
      <c r="AI64" s="70" t="e">
        <f t="shared" si="10"/>
        <v>#DIV/0!</v>
      </c>
      <c r="AJ64" s="70" t="e">
        <f t="shared" si="10"/>
        <v>#DIV/0!</v>
      </c>
      <c r="AK64" s="70" t="e">
        <f t="shared" si="10"/>
        <v>#DIV/0!</v>
      </c>
      <c r="AL64" s="70" t="e">
        <f t="shared" si="10"/>
        <v>#DIV/0!</v>
      </c>
      <c r="AM64" s="70" t="e">
        <f t="shared" si="10"/>
        <v>#DIV/0!</v>
      </c>
      <c r="AN64" s="70" t="e">
        <f t="shared" si="10"/>
        <v>#DIV/0!</v>
      </c>
      <c r="AO64" s="70" t="e">
        <f t="shared" si="10"/>
        <v>#DIV/0!</v>
      </c>
      <c r="AP64" s="70" t="e">
        <f t="shared" si="10"/>
        <v>#DIV/0!</v>
      </c>
      <c r="AQ64" s="70" t="e">
        <f t="shared" si="10"/>
        <v>#DIV/0!</v>
      </c>
      <c r="AR64" s="70" t="e">
        <f t="shared" si="10"/>
        <v>#DIV/0!</v>
      </c>
      <c r="AS64" s="70" t="e">
        <f t="shared" si="10"/>
        <v>#DIV/0!</v>
      </c>
      <c r="AT64" s="70" t="e">
        <f t="shared" si="10"/>
        <v>#DIV/0!</v>
      </c>
      <c r="AU64" s="70" t="e">
        <f t="shared" si="10"/>
        <v>#DIV/0!</v>
      </c>
    </row>
    <row r="66" spans="6:47" x14ac:dyDescent="0.3"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</row>
  </sheetData>
  <pageMargins left="0.7" right="0.7" top="0.75" bottom="0.75" header="0.3" footer="0.3"/>
  <pageSetup fitToWidth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136"/>
  <sheetViews>
    <sheetView zoomScale="90" zoomScaleNormal="90" zoomScaleSheetLayoutView="100" workbookViewId="0">
      <pane xSplit="2" ySplit="1" topLeftCell="C108" activePane="bottomRight" state="frozen"/>
      <selection pane="topRight" activeCell="C1" sqref="C1"/>
      <selection pane="bottomLeft" activeCell="A2" sqref="A2"/>
      <selection pane="bottomRight" activeCell="F52" sqref="F52"/>
    </sheetView>
  </sheetViews>
  <sheetFormatPr baseColWidth="10" defaultColWidth="11.44140625" defaultRowHeight="14.4" x14ac:dyDescent="0.3"/>
  <cols>
    <col min="1" max="1" width="3" style="1" customWidth="1"/>
    <col min="2" max="2" width="55.5546875" style="1" customWidth="1"/>
    <col min="3" max="3" width="33.88671875" style="1" customWidth="1"/>
    <col min="4" max="4" width="8.5546875" style="1" customWidth="1"/>
    <col min="5" max="5" width="3.88671875" style="1" customWidth="1"/>
    <col min="6" max="6" width="11.109375" style="1" customWidth="1"/>
    <col min="7" max="11" width="10.44140625" style="1" customWidth="1"/>
    <col min="12" max="21" width="9.109375" style="1" customWidth="1"/>
    <col min="22" max="22" width="13.88671875" style="1" customWidth="1"/>
    <col min="23" max="25" width="9.109375" style="1" customWidth="1"/>
    <col min="26" max="26" width="14" style="1" customWidth="1"/>
    <col min="27" max="27" width="9.109375" style="1" customWidth="1"/>
    <col min="28" max="40" width="9" style="1" customWidth="1"/>
    <col min="41" max="16384" width="11.44140625" style="1"/>
  </cols>
  <sheetData>
    <row r="1" spans="1:50" ht="23.25" customHeight="1" x14ac:dyDescent="0.5">
      <c r="A1" s="15" t="s">
        <v>288</v>
      </c>
      <c r="B1" s="16"/>
      <c r="C1" s="3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97" t="s">
        <v>322</v>
      </c>
      <c r="W1" s="3"/>
      <c r="X1" s="3">
        <v>42675</v>
      </c>
      <c r="Y1" s="3">
        <v>42705</v>
      </c>
      <c r="Z1" s="97" t="s">
        <v>323</v>
      </c>
      <c r="AA1" s="4">
        <v>2017</v>
      </c>
      <c r="AB1" s="4">
        <v>2018</v>
      </c>
      <c r="AC1" s="4">
        <v>2019</v>
      </c>
      <c r="AD1" s="4">
        <v>2020</v>
      </c>
      <c r="AE1" s="4">
        <v>2021</v>
      </c>
      <c r="AF1" s="4">
        <v>2022</v>
      </c>
      <c r="AG1" s="4">
        <v>2023</v>
      </c>
      <c r="AH1" s="4">
        <v>2024</v>
      </c>
      <c r="AI1" s="4">
        <v>2025</v>
      </c>
      <c r="AJ1" s="4">
        <v>2026</v>
      </c>
      <c r="AK1" s="4">
        <v>2027</v>
      </c>
      <c r="AL1" s="4">
        <v>2028</v>
      </c>
      <c r="AM1" s="4">
        <v>2029</v>
      </c>
      <c r="AN1" s="4">
        <v>2030</v>
      </c>
      <c r="AO1" s="4">
        <v>2031</v>
      </c>
      <c r="AP1" s="4">
        <v>2032</v>
      </c>
      <c r="AQ1" s="4">
        <v>2033</v>
      </c>
      <c r="AR1" s="4">
        <v>2034</v>
      </c>
      <c r="AS1" s="4">
        <v>2035</v>
      </c>
      <c r="AT1" s="4">
        <v>2036</v>
      </c>
      <c r="AU1" s="4">
        <v>2037</v>
      </c>
      <c r="AV1" s="4">
        <v>2038</v>
      </c>
      <c r="AW1" s="4">
        <v>2039</v>
      </c>
      <c r="AX1" s="4">
        <v>2040</v>
      </c>
    </row>
    <row r="2" spans="1:50" ht="14.25" customHeight="1" x14ac:dyDescent="0.3">
      <c r="B2" s="4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98"/>
      <c r="W2" s="14"/>
      <c r="X2" s="14"/>
      <c r="Y2" s="14"/>
      <c r="Z2" s="98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s="9" customFormat="1" ht="14.25" customHeight="1" x14ac:dyDescent="0.3">
      <c r="A3" s="28" t="s">
        <v>321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9"/>
      <c r="W3" s="8"/>
      <c r="X3" s="8"/>
      <c r="Y3" s="8"/>
      <c r="Z3" s="99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s="9" customFormat="1" ht="14.25" customHeight="1" x14ac:dyDescent="0.3">
      <c r="A4" s="6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9"/>
      <c r="W4" s="8"/>
      <c r="X4" s="8"/>
      <c r="Y4" s="8"/>
      <c r="Z4" s="99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s="9" customFormat="1" ht="14.25" customHeight="1" x14ac:dyDescent="0.3">
      <c r="A5" s="20" t="s">
        <v>331</v>
      </c>
      <c r="B5" s="6"/>
      <c r="C5" s="7" t="s">
        <v>8</v>
      </c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99"/>
      <c r="W5" s="8"/>
      <c r="X5" s="8"/>
      <c r="Y5" s="8"/>
      <c r="Z5" s="99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s="9" customFormat="1" ht="14.25" customHeight="1" x14ac:dyDescent="0.3">
      <c r="A6" s="20"/>
      <c r="B6" s="54" t="s">
        <v>124</v>
      </c>
      <c r="C6" s="50"/>
      <c r="D6" s="50" t="s">
        <v>10</v>
      </c>
      <c r="E6" s="50"/>
      <c r="F6" s="60">
        <f>INGRESOS!F53</f>
        <v>54978.310000000005</v>
      </c>
      <c r="G6" s="60">
        <f>INGRESOS!G53</f>
        <v>52302.76</v>
      </c>
      <c r="H6" s="60">
        <f>INGRESOS!H53</f>
        <v>54370.060000000005</v>
      </c>
      <c r="I6" s="60">
        <f>INGRESOS!I53</f>
        <v>52302.76</v>
      </c>
      <c r="J6" s="60">
        <f>INGRESOS!J53</f>
        <v>54370.060000000005</v>
      </c>
      <c r="K6" s="60">
        <f>INGRESOS!K53</f>
        <v>31141.54</v>
      </c>
      <c r="L6" s="60">
        <f>INGRESOS!L53</f>
        <v>33208.839999999997</v>
      </c>
      <c r="M6" s="60">
        <f>INGRESOS!M53</f>
        <v>31141.54</v>
      </c>
      <c r="N6" s="60">
        <f>INGRESOS!N53</f>
        <v>33208.839999999997</v>
      </c>
      <c r="O6" s="60">
        <f>INGRESOS!O53</f>
        <v>31141.54</v>
      </c>
      <c r="P6" s="60">
        <f>INGRESOS!P53</f>
        <v>33208.839999999997</v>
      </c>
      <c r="Q6" s="60">
        <f>INGRESOS!Q53</f>
        <v>31141.54</v>
      </c>
      <c r="R6" s="60">
        <f>INGRESOS!R53</f>
        <v>33208.839999999997</v>
      </c>
      <c r="S6" s="60">
        <f>INGRESOS!S53</f>
        <v>31141.54</v>
      </c>
      <c r="T6" s="60">
        <f>INGRESOS!T53</f>
        <v>33208.839999999997</v>
      </c>
      <c r="U6" s="60">
        <f>INGRESOS!U53</f>
        <v>31141.54</v>
      </c>
      <c r="V6" s="100">
        <f>SUM(F6:U6)</f>
        <v>621217.39</v>
      </c>
      <c r="W6" s="60" t="s">
        <v>8</v>
      </c>
      <c r="X6" s="60">
        <f>INGRESOS!V53</f>
        <v>33208.839999999997</v>
      </c>
      <c r="Y6" s="60">
        <f>INGRESOS!W53</f>
        <v>31141.54</v>
      </c>
      <c r="Z6" s="100">
        <f>SUM(X6:Y6)+V6</f>
        <v>685567.77</v>
      </c>
      <c r="AA6" s="60">
        <f>INGRESOS!X53</f>
        <v>588601.24</v>
      </c>
      <c r="AB6" s="60">
        <f>INGRESOS!Y53</f>
        <v>588601.24</v>
      </c>
      <c r="AC6" s="60">
        <f>INGRESOS!Z53</f>
        <v>588601.24</v>
      </c>
      <c r="AD6" s="60">
        <f>INGRESOS!AA53</f>
        <v>588601.24</v>
      </c>
      <c r="AE6" s="60">
        <f>INGRESOS!AB53</f>
        <v>588601.24</v>
      </c>
      <c r="AF6" s="60">
        <f>INGRESOS!AC53</f>
        <v>588601.24</v>
      </c>
      <c r="AG6" s="60">
        <f>INGRESOS!AD53</f>
        <v>588601.24</v>
      </c>
      <c r="AH6" s="60">
        <f>INGRESOS!AE53</f>
        <v>588601.24</v>
      </c>
      <c r="AI6" s="60">
        <f>INGRESOS!AF53</f>
        <v>588601.24</v>
      </c>
      <c r="AJ6" s="60">
        <f>INGRESOS!AG53</f>
        <v>588601.24</v>
      </c>
      <c r="AK6" s="60">
        <f>INGRESOS!AH53</f>
        <v>588601.24</v>
      </c>
      <c r="AL6" s="60">
        <f>INGRESOS!AI53</f>
        <v>588601.24</v>
      </c>
      <c r="AM6" s="60">
        <f>INGRESOS!AJ53</f>
        <v>588601.24</v>
      </c>
      <c r="AN6" s="60">
        <f>INGRESOS!AK53</f>
        <v>588601.24</v>
      </c>
      <c r="AO6" s="60">
        <f>INGRESOS!AL53</f>
        <v>588601.24</v>
      </c>
      <c r="AP6" s="60">
        <f>INGRESOS!AM53</f>
        <v>588601.24</v>
      </c>
      <c r="AQ6" s="60">
        <f>INGRESOS!AN53</f>
        <v>588601.24</v>
      </c>
      <c r="AR6" s="60">
        <f>INGRESOS!AO53</f>
        <v>588601.24</v>
      </c>
      <c r="AS6" s="60">
        <f>INGRESOS!AP53</f>
        <v>588601.24</v>
      </c>
      <c r="AT6" s="60">
        <f>INGRESOS!AQ53</f>
        <v>588601.24</v>
      </c>
      <c r="AU6" s="60">
        <f>INGRESOS!AR53</f>
        <v>588601.24</v>
      </c>
      <c r="AV6" s="60">
        <f>INGRESOS!AS53</f>
        <v>588601.24</v>
      </c>
      <c r="AW6" s="60">
        <f>INGRESOS!AT53</f>
        <v>588601.24</v>
      </c>
      <c r="AX6" s="60">
        <f>INGRESOS!AU53</f>
        <v>588601.24</v>
      </c>
    </row>
    <row r="7" spans="1:50" s="9" customFormat="1" ht="14.25" customHeight="1" x14ac:dyDescent="0.3">
      <c r="A7" s="6"/>
      <c r="B7" s="54" t="s">
        <v>356</v>
      </c>
      <c r="C7" s="50"/>
      <c r="D7" s="50" t="s">
        <v>10</v>
      </c>
      <c r="E7" s="50"/>
      <c r="F7" s="60">
        <f>INGRESOS!F59</f>
        <v>49480.479000000007</v>
      </c>
      <c r="G7" s="60">
        <f>INGRESOS!G59</f>
        <v>47072.484000000004</v>
      </c>
      <c r="H7" s="60">
        <f>INGRESOS!H59</f>
        <v>48933.054000000004</v>
      </c>
      <c r="I7" s="60">
        <f>INGRESOS!I59</f>
        <v>47072.484000000004</v>
      </c>
      <c r="J7" s="60">
        <f>INGRESOS!J59</f>
        <v>48933.054000000004</v>
      </c>
      <c r="K7" s="60">
        <f>INGRESOS!K59</f>
        <v>28027.385999999999</v>
      </c>
      <c r="L7" s="60">
        <f>INGRESOS!L59</f>
        <v>29887.955999999998</v>
      </c>
      <c r="M7" s="60">
        <f>INGRESOS!M59</f>
        <v>28027.385999999999</v>
      </c>
      <c r="N7" s="60">
        <f>INGRESOS!N59</f>
        <v>29887.955999999998</v>
      </c>
      <c r="O7" s="60">
        <f>INGRESOS!O59</f>
        <v>28027.385999999999</v>
      </c>
      <c r="P7" s="60">
        <f>INGRESOS!P59</f>
        <v>29887.955999999998</v>
      </c>
      <c r="Q7" s="60">
        <f>INGRESOS!Q59</f>
        <v>28027.385999999999</v>
      </c>
      <c r="R7" s="60">
        <f>INGRESOS!R59</f>
        <v>29887.955999999998</v>
      </c>
      <c r="S7" s="60">
        <f>INGRESOS!S59</f>
        <v>28027.385999999999</v>
      </c>
      <c r="T7" s="60">
        <f>INGRESOS!T59</f>
        <v>29887.955999999998</v>
      </c>
      <c r="U7" s="60">
        <f>INGRESOS!U59</f>
        <v>28027.385999999999</v>
      </c>
      <c r="V7" s="100">
        <f>SUM(F7:U7)</f>
        <v>559095.65100000007</v>
      </c>
      <c r="W7" s="60"/>
      <c r="X7" s="60">
        <f>INGRESOS!V59</f>
        <v>29887.955999999998</v>
      </c>
      <c r="Y7" s="60">
        <f>INGRESOS!W59</f>
        <v>28027.385999999999</v>
      </c>
      <c r="Z7" s="100">
        <f>SUM(X7:Y7)+V7</f>
        <v>617010.99300000002</v>
      </c>
      <c r="AA7" s="60">
        <f>INGRESOS!X59</f>
        <v>529741.11600000004</v>
      </c>
      <c r="AB7" s="60">
        <f>INGRESOS!Y59</f>
        <v>529741.11600000004</v>
      </c>
      <c r="AC7" s="60">
        <f>INGRESOS!Z59</f>
        <v>529741.11600000004</v>
      </c>
      <c r="AD7" s="60">
        <f>INGRESOS!AA59</f>
        <v>529741.11600000004</v>
      </c>
      <c r="AE7" s="60">
        <f>INGRESOS!AB59</f>
        <v>529741.11600000004</v>
      </c>
      <c r="AF7" s="60">
        <f>INGRESOS!AC59</f>
        <v>529741.11600000004</v>
      </c>
      <c r="AG7" s="60">
        <f>INGRESOS!AD59</f>
        <v>529741.11600000004</v>
      </c>
      <c r="AH7" s="60">
        <f>INGRESOS!AE59</f>
        <v>529741.11600000004</v>
      </c>
      <c r="AI7" s="60">
        <f>INGRESOS!AF59</f>
        <v>529741.11600000004</v>
      </c>
      <c r="AJ7" s="60">
        <f>INGRESOS!AG59</f>
        <v>529741.11600000004</v>
      </c>
      <c r="AK7" s="60">
        <f>INGRESOS!AH59</f>
        <v>529741.11600000004</v>
      </c>
      <c r="AL7" s="60">
        <f>INGRESOS!AI59</f>
        <v>529741.11600000004</v>
      </c>
      <c r="AM7" s="60">
        <f>INGRESOS!AJ59</f>
        <v>529741.11600000004</v>
      </c>
      <c r="AN7" s="60">
        <f>INGRESOS!AK59</f>
        <v>529741.11600000004</v>
      </c>
      <c r="AO7" s="60">
        <f>INGRESOS!AL59</f>
        <v>529741.11600000004</v>
      </c>
      <c r="AP7" s="60">
        <f>INGRESOS!AM59</f>
        <v>529741.11600000004</v>
      </c>
      <c r="AQ7" s="60">
        <f>INGRESOS!AN59</f>
        <v>529741.11600000004</v>
      </c>
      <c r="AR7" s="60">
        <f>INGRESOS!AO59</f>
        <v>529741.11600000004</v>
      </c>
      <c r="AS7" s="60">
        <f>INGRESOS!AP59</f>
        <v>529741.11600000004</v>
      </c>
      <c r="AT7" s="60">
        <f>INGRESOS!AQ59</f>
        <v>529741.11600000004</v>
      </c>
      <c r="AU7" s="60">
        <f>INGRESOS!AR59</f>
        <v>529741.11600000004</v>
      </c>
      <c r="AV7" s="60">
        <f>INGRESOS!AS59</f>
        <v>529741.11600000004</v>
      </c>
      <c r="AW7" s="60">
        <f>INGRESOS!AT59</f>
        <v>529741.11600000004</v>
      </c>
      <c r="AX7" s="60">
        <f>INGRESOS!AU59</f>
        <v>529741.11600000004</v>
      </c>
    </row>
    <row r="8" spans="1:50" s="9" customFormat="1" ht="14.25" customHeight="1" x14ac:dyDescent="0.3">
      <c r="A8" s="6"/>
      <c r="B8" s="54" t="s">
        <v>289</v>
      </c>
      <c r="C8" s="50"/>
      <c r="D8" s="50" t="s">
        <v>10</v>
      </c>
      <c r="E8" s="50"/>
      <c r="F8" s="60">
        <f>INGRESOS!F78</f>
        <v>49480.479000000007</v>
      </c>
      <c r="G8" s="60">
        <f>INGRESOS!G78</f>
        <v>47072.484000000004</v>
      </c>
      <c r="H8" s="60">
        <f>INGRESOS!H78</f>
        <v>48933.054000000004</v>
      </c>
      <c r="I8" s="60">
        <f>INGRESOS!I78</f>
        <v>47072.484000000004</v>
      </c>
      <c r="J8" s="60">
        <f>INGRESOS!J78</f>
        <v>48933.054000000004</v>
      </c>
      <c r="K8" s="60">
        <f>INGRESOS!K78</f>
        <v>28027.385999999999</v>
      </c>
      <c r="L8" s="60">
        <f>INGRESOS!L78</f>
        <v>29887.955999999998</v>
      </c>
      <c r="M8" s="60">
        <f>INGRESOS!M78</f>
        <v>28027.385999999999</v>
      </c>
      <c r="N8" s="60">
        <f>INGRESOS!N78</f>
        <v>29887.955999999998</v>
      </c>
      <c r="O8" s="60">
        <f>INGRESOS!O78</f>
        <v>29802.435999999998</v>
      </c>
      <c r="P8" s="60">
        <f>INGRESOS!P78</f>
        <v>29887.955999999998</v>
      </c>
      <c r="Q8" s="60">
        <f>INGRESOS!Q78</f>
        <v>28027.385999999999</v>
      </c>
      <c r="R8" s="60">
        <f>INGRESOS!R78</f>
        <v>31662.995999999999</v>
      </c>
      <c r="S8" s="60">
        <f>INGRESOS!S78</f>
        <v>28027.385999999999</v>
      </c>
      <c r="T8" s="60">
        <f>INGRESOS!T78</f>
        <v>29887.955999999998</v>
      </c>
      <c r="U8" s="60">
        <f>INGRESOS!U78</f>
        <v>28027.385999999999</v>
      </c>
      <c r="V8" s="100">
        <f t="shared" ref="V8:V77" si="0">SUM(F8:U8)</f>
        <v>562645.74099999992</v>
      </c>
      <c r="W8" s="60"/>
      <c r="X8" s="60">
        <f>INGRESOS!V78</f>
        <v>29887.955999999998</v>
      </c>
      <c r="Y8" s="60">
        <f>INGRESOS!W78</f>
        <v>28027.385999999999</v>
      </c>
      <c r="Z8" s="100">
        <f t="shared" ref="Z8:Z77" si="1">SUM(X8:Y8)+V8</f>
        <v>620561.08299999987</v>
      </c>
      <c r="AA8" s="60">
        <f>INGRESOS!X78</f>
        <v>529741.11600000004</v>
      </c>
      <c r="AB8" s="60">
        <f>INGRESOS!Y78</f>
        <v>529741.11600000004</v>
      </c>
      <c r="AC8" s="60">
        <f>INGRESOS!Z78</f>
        <v>529741.11600000004</v>
      </c>
      <c r="AD8" s="60">
        <f>INGRESOS!AA78</f>
        <v>529741.11600000004</v>
      </c>
      <c r="AE8" s="60">
        <f>INGRESOS!AB78</f>
        <v>529741.11600000004</v>
      </c>
      <c r="AF8" s="60">
        <f>INGRESOS!AC78</f>
        <v>529741.11600000004</v>
      </c>
      <c r="AG8" s="60">
        <f>INGRESOS!AD78</f>
        <v>529741.11600000004</v>
      </c>
      <c r="AH8" s="60">
        <f>INGRESOS!AE78</f>
        <v>529741.11600000004</v>
      </c>
      <c r="AI8" s="60">
        <f>INGRESOS!AF78</f>
        <v>529741.11600000004</v>
      </c>
      <c r="AJ8" s="60">
        <f>INGRESOS!AG78</f>
        <v>529741.11600000004</v>
      </c>
      <c r="AK8" s="60">
        <f>INGRESOS!AH78</f>
        <v>529741.11600000004</v>
      </c>
      <c r="AL8" s="60">
        <f>INGRESOS!AI78</f>
        <v>529741.11600000004</v>
      </c>
      <c r="AM8" s="60">
        <f>INGRESOS!AJ78</f>
        <v>529741.11600000004</v>
      </c>
      <c r="AN8" s="60">
        <f>INGRESOS!AK78</f>
        <v>529741.11600000004</v>
      </c>
      <c r="AO8" s="60">
        <f>INGRESOS!AL78</f>
        <v>529741.11600000004</v>
      </c>
      <c r="AP8" s="60">
        <f>INGRESOS!AM78</f>
        <v>529741.11600000004</v>
      </c>
      <c r="AQ8" s="60">
        <f>INGRESOS!AN78</f>
        <v>529741.11600000004</v>
      </c>
      <c r="AR8" s="60">
        <f>INGRESOS!AO78</f>
        <v>529741.11600000004</v>
      </c>
      <c r="AS8" s="60">
        <f>INGRESOS!AP78</f>
        <v>529741.11600000004</v>
      </c>
      <c r="AT8" s="60">
        <f>INGRESOS!AQ78</f>
        <v>529741.11600000004</v>
      </c>
      <c r="AU8" s="60">
        <f>INGRESOS!AR78</f>
        <v>529741.11600000004</v>
      </c>
      <c r="AV8" s="60">
        <f>INGRESOS!AS78</f>
        <v>529741.11600000004</v>
      </c>
      <c r="AW8" s="60">
        <f>INGRESOS!AT78</f>
        <v>529741.11600000004</v>
      </c>
      <c r="AX8" s="60">
        <f>INGRESOS!AU78</f>
        <v>529741.11600000004</v>
      </c>
    </row>
    <row r="9" spans="1:50" s="9" customFormat="1" ht="14.25" customHeight="1" x14ac:dyDescent="0.3">
      <c r="A9" s="6"/>
      <c r="B9" s="6"/>
      <c r="C9" s="7"/>
      <c r="D9" s="7"/>
      <c r="E9" s="7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100" t="s">
        <v>8</v>
      </c>
      <c r="W9" s="25"/>
      <c r="X9" s="25"/>
      <c r="Y9" s="25"/>
      <c r="Z9" s="100" t="s">
        <v>8</v>
      </c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</row>
    <row r="10" spans="1:50" s="9" customFormat="1" ht="14.25" customHeight="1" x14ac:dyDescent="0.3">
      <c r="A10" s="20" t="s">
        <v>134</v>
      </c>
      <c r="B10" s="6"/>
      <c r="C10" s="7"/>
      <c r="D10" s="7"/>
      <c r="E10" s="7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100"/>
      <c r="W10" s="25"/>
      <c r="X10" s="25"/>
      <c r="Y10" s="25"/>
      <c r="Z10" s="100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</row>
    <row r="11" spans="1:50" s="9" customFormat="1" ht="14.25" customHeight="1" x14ac:dyDescent="0.3">
      <c r="A11" s="6"/>
      <c r="B11" s="54" t="s">
        <v>290</v>
      </c>
      <c r="C11" s="50"/>
      <c r="D11" s="50" t="s">
        <v>10</v>
      </c>
      <c r="E11" s="50"/>
      <c r="F11" s="60">
        <f>PERSONAL!F71</f>
        <v>1638.845</v>
      </c>
      <c r="G11" s="60">
        <f>PERSONAL!G71</f>
        <v>1638.845</v>
      </c>
      <c r="H11" s="60">
        <f>PERSONAL!H71</f>
        <v>1638.845</v>
      </c>
      <c r="I11" s="60">
        <f>PERSONAL!I71</f>
        <v>1638.845</v>
      </c>
      <c r="J11" s="60">
        <f>PERSONAL!J71</f>
        <v>1638.845</v>
      </c>
      <c r="K11" s="60">
        <f>PERSONAL!K71</f>
        <v>2909.3450000000003</v>
      </c>
      <c r="L11" s="60">
        <f>PERSONAL!L71</f>
        <v>1638.845</v>
      </c>
      <c r="M11" s="60">
        <f>PERSONAL!M71</f>
        <v>1638.845</v>
      </c>
      <c r="N11" s="60">
        <f>PERSONAL!N71</f>
        <v>1638.845</v>
      </c>
      <c r="O11" s="60">
        <f>PERSONAL!O71</f>
        <v>1638.845</v>
      </c>
      <c r="P11" s="60">
        <f>PERSONAL!P71</f>
        <v>1638.845</v>
      </c>
      <c r="Q11" s="60">
        <f>PERSONAL!Q71</f>
        <v>1638.845</v>
      </c>
      <c r="R11" s="60">
        <f>PERSONAL!R71</f>
        <v>2909.3450000000003</v>
      </c>
      <c r="S11" s="60">
        <f>PERSONAL!S71</f>
        <v>1638.845</v>
      </c>
      <c r="T11" s="60">
        <f>PERSONAL!T71</f>
        <v>1638.845</v>
      </c>
      <c r="U11" s="60">
        <f>PERSONAL!U71</f>
        <v>1638.845</v>
      </c>
      <c r="V11" s="100">
        <f t="shared" si="0"/>
        <v>28762.520000000004</v>
      </c>
      <c r="W11" s="60"/>
      <c r="X11" s="60">
        <f>PERSONAL!V71</f>
        <v>1638.845</v>
      </c>
      <c r="Y11" s="60">
        <f>PERSONAL!W71</f>
        <v>2210.8450000000003</v>
      </c>
      <c r="Z11" s="100">
        <f t="shared" si="1"/>
        <v>32612.210000000006</v>
      </c>
      <c r="AA11" s="60">
        <f>PERSONAL!X71</f>
        <v>19413.14</v>
      </c>
      <c r="AB11" s="60">
        <f>PERSONAL!Y71</f>
        <v>19413.14</v>
      </c>
      <c r="AC11" s="60">
        <f>PERSONAL!Z71</f>
        <v>19413.14</v>
      </c>
      <c r="AD11" s="60">
        <f>PERSONAL!AA71</f>
        <v>19413.14</v>
      </c>
      <c r="AE11" s="60">
        <f>PERSONAL!AB71</f>
        <v>19413.14</v>
      </c>
      <c r="AF11" s="60">
        <f>PERSONAL!AC71</f>
        <v>19413.14</v>
      </c>
      <c r="AG11" s="60">
        <f>PERSONAL!AD71</f>
        <v>19413.14</v>
      </c>
      <c r="AH11" s="60">
        <f>PERSONAL!AE71</f>
        <v>19413.14</v>
      </c>
      <c r="AI11" s="60">
        <f>PERSONAL!AF71</f>
        <v>19413.14</v>
      </c>
      <c r="AJ11" s="60">
        <f>PERSONAL!AG71</f>
        <v>19413.14</v>
      </c>
      <c r="AK11" s="60">
        <f>PERSONAL!AH71</f>
        <v>19413.14</v>
      </c>
      <c r="AL11" s="60">
        <f>PERSONAL!AI71</f>
        <v>19413.14</v>
      </c>
      <c r="AM11" s="60">
        <f>PERSONAL!AJ71</f>
        <v>19413.14</v>
      </c>
      <c r="AN11" s="60">
        <f>PERSONAL!AK71</f>
        <v>19413.14</v>
      </c>
      <c r="AO11" s="60">
        <f>PERSONAL!AL71</f>
        <v>19413.14</v>
      </c>
      <c r="AP11" s="60">
        <f>PERSONAL!AM71</f>
        <v>19413.14</v>
      </c>
      <c r="AQ11" s="60">
        <f>PERSONAL!AN71</f>
        <v>19413.14</v>
      </c>
      <c r="AR11" s="60">
        <f>PERSONAL!AO71</f>
        <v>19413.14</v>
      </c>
      <c r="AS11" s="60">
        <f>PERSONAL!AP71</f>
        <v>19413.14</v>
      </c>
      <c r="AT11" s="60">
        <f>PERSONAL!AQ71</f>
        <v>19413.14</v>
      </c>
      <c r="AU11" s="60">
        <f>PERSONAL!AR71</f>
        <v>19413.14</v>
      </c>
      <c r="AV11" s="60">
        <f>PERSONAL!AS71</f>
        <v>19413.14</v>
      </c>
      <c r="AW11" s="60">
        <f>PERSONAL!AT71</f>
        <v>19413.14</v>
      </c>
      <c r="AX11" s="60">
        <f>PERSONAL!AU71</f>
        <v>19413.14</v>
      </c>
    </row>
    <row r="12" spans="1:50" s="9" customFormat="1" ht="14.25" customHeight="1" x14ac:dyDescent="0.3">
      <c r="A12" s="6"/>
      <c r="B12" s="6"/>
      <c r="C12" s="7"/>
      <c r="D12" s="7"/>
      <c r="E12" s="7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100" t="s">
        <v>8</v>
      </c>
      <c r="W12" s="25"/>
      <c r="X12" s="25"/>
      <c r="Y12" s="25"/>
      <c r="Z12" s="100" t="s">
        <v>8</v>
      </c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</row>
    <row r="13" spans="1:50" s="9" customFormat="1" ht="14.25" customHeight="1" x14ac:dyDescent="0.3">
      <c r="A13" s="20" t="s">
        <v>292</v>
      </c>
      <c r="B13" s="6"/>
      <c r="C13" s="7"/>
      <c r="D13" s="7"/>
      <c r="E13" s="7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100"/>
      <c r="W13" s="25"/>
      <c r="X13" s="25"/>
      <c r="Y13" s="25"/>
      <c r="Z13" s="100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</row>
    <row r="14" spans="1:50" s="9" customFormat="1" ht="14.25" customHeight="1" x14ac:dyDescent="0.3">
      <c r="A14" s="6"/>
      <c r="B14" s="54" t="s">
        <v>291</v>
      </c>
      <c r="C14" s="50"/>
      <c r="D14" s="50" t="s">
        <v>10</v>
      </c>
      <c r="E14" s="50"/>
      <c r="F14" s="60">
        <f>'COSTOS DE VENTA'!F44</f>
        <v>39682.978639999994</v>
      </c>
      <c r="G14" s="60">
        <f>'COSTOS DE VENTA'!G44</f>
        <v>39212.840239999998</v>
      </c>
      <c r="H14" s="60">
        <f>'COSTOS DE VENTA'!H44</f>
        <v>39220.856240000001</v>
      </c>
      <c r="I14" s="60">
        <f>'COSTOS DE VENTA'!I44</f>
        <v>39224.864239999995</v>
      </c>
      <c r="J14" s="60">
        <f>'COSTOS DE VENTA'!J44</f>
        <v>39228.872239999997</v>
      </c>
      <c r="K14" s="60">
        <f>'COSTOS DE VENTA'!K44</f>
        <v>23402.651259999999</v>
      </c>
      <c r="L14" s="60">
        <f>'COSTOS DE VENTA'!L44</f>
        <v>22228.018399999997</v>
      </c>
      <c r="M14" s="60">
        <f>'COSTOS DE VENTA'!M44</f>
        <v>22830.651259999999</v>
      </c>
      <c r="N14" s="60">
        <f>'COSTOS DE VENTA'!N44</f>
        <v>22228.018399999997</v>
      </c>
      <c r="O14" s="60">
        <f>'COSTOS DE VENTA'!O44</f>
        <v>22830.651259999999</v>
      </c>
      <c r="P14" s="60">
        <f>'COSTOS DE VENTA'!P44</f>
        <v>22228.018399999997</v>
      </c>
      <c r="Q14" s="60">
        <f>'COSTOS DE VENTA'!Q44</f>
        <v>22830.651259999999</v>
      </c>
      <c r="R14" s="60">
        <f>'COSTOS DE VENTA'!R44</f>
        <v>22800.018399999997</v>
      </c>
      <c r="S14" s="60">
        <f>'COSTOS DE VENTA'!S44</f>
        <v>22830.651259999999</v>
      </c>
      <c r="T14" s="60">
        <f>'COSTOS DE VENTA'!T44</f>
        <v>22228.018399999997</v>
      </c>
      <c r="U14" s="60">
        <f>'COSTOS DE VENTA'!U44</f>
        <v>22830.651259999999</v>
      </c>
      <c r="V14" s="100">
        <f t="shared" si="0"/>
        <v>445838.41116000008</v>
      </c>
      <c r="W14" s="60"/>
      <c r="X14" s="60">
        <f>'COSTOS DE VENTA'!V44</f>
        <v>22228.018399999997</v>
      </c>
      <c r="Y14" s="60">
        <f>'COSTOS DE VENTA'!W44</f>
        <v>23402.651259999999</v>
      </c>
      <c r="Z14" s="100">
        <f t="shared" si="1"/>
        <v>491469.08082000009</v>
      </c>
      <c r="AA14" s="60">
        <f>'COSTOS DE VENTA'!X44</f>
        <v>271532.10376000003</v>
      </c>
      <c r="AB14" s="60">
        <f>'COSTOS DE VENTA'!Y44</f>
        <v>271532.10376000003</v>
      </c>
      <c r="AC14" s="60">
        <f>'COSTOS DE VENTA'!Z44</f>
        <v>271532.10376000003</v>
      </c>
      <c r="AD14" s="60">
        <f>'COSTOS DE VENTA'!AA44</f>
        <v>271532.10376000003</v>
      </c>
      <c r="AE14" s="60">
        <f>'COSTOS DE VENTA'!AB44</f>
        <v>271532.10376000003</v>
      </c>
      <c r="AF14" s="60">
        <f>'COSTOS DE VENTA'!AC44</f>
        <v>271532.10376000003</v>
      </c>
      <c r="AG14" s="60">
        <f>'COSTOS DE VENTA'!AD44</f>
        <v>271532.10376000003</v>
      </c>
      <c r="AH14" s="60">
        <f>'COSTOS DE VENTA'!AE44</f>
        <v>271532.10376000003</v>
      </c>
      <c r="AI14" s="60">
        <f>'COSTOS DE VENTA'!AF44</f>
        <v>271532.10376000003</v>
      </c>
      <c r="AJ14" s="60">
        <f>'COSTOS DE VENTA'!AG44</f>
        <v>271532.10376000003</v>
      </c>
      <c r="AK14" s="60">
        <f>'COSTOS DE VENTA'!AH44</f>
        <v>271532.10376000003</v>
      </c>
      <c r="AL14" s="60">
        <f>'COSTOS DE VENTA'!AI44</f>
        <v>271532.10376000003</v>
      </c>
      <c r="AM14" s="60">
        <f>'COSTOS DE VENTA'!AJ44</f>
        <v>271532.10376000003</v>
      </c>
      <c r="AN14" s="60">
        <f>'COSTOS DE VENTA'!AK44</f>
        <v>271532.10376000003</v>
      </c>
      <c r="AO14" s="60">
        <f>'COSTOS DE VENTA'!AL44</f>
        <v>271532.10376000003</v>
      </c>
      <c r="AP14" s="60">
        <f>'COSTOS DE VENTA'!AM44</f>
        <v>271532.10376000003</v>
      </c>
      <c r="AQ14" s="60">
        <f>'COSTOS DE VENTA'!AN44</f>
        <v>271532.10376000003</v>
      </c>
      <c r="AR14" s="60">
        <f>'COSTOS DE VENTA'!AO44</f>
        <v>271532.10376000003</v>
      </c>
      <c r="AS14" s="60">
        <f>'COSTOS DE VENTA'!AP44</f>
        <v>271532.10376000003</v>
      </c>
      <c r="AT14" s="60">
        <f>'COSTOS DE VENTA'!AQ44</f>
        <v>271532.10376000003</v>
      </c>
      <c r="AU14" s="60">
        <f>'COSTOS DE VENTA'!AR44</f>
        <v>271532.10376000003</v>
      </c>
      <c r="AV14" s="60">
        <f>'COSTOS DE VENTA'!AS44</f>
        <v>271532.10376000003</v>
      </c>
      <c r="AW14" s="60">
        <f>'COSTOS DE VENTA'!AT44</f>
        <v>271532.10376000003</v>
      </c>
      <c r="AX14" s="60">
        <f>'COSTOS DE VENTA'!AU44</f>
        <v>271532.10376000003</v>
      </c>
    </row>
    <row r="15" spans="1:50" s="9" customFormat="1" ht="14.25" customHeight="1" x14ac:dyDescent="0.3">
      <c r="A15" s="6"/>
      <c r="B15" s="54" t="s">
        <v>292</v>
      </c>
      <c r="C15" s="50"/>
      <c r="D15" s="50" t="s">
        <v>10</v>
      </c>
      <c r="E15" s="50"/>
      <c r="F15" s="60">
        <f>'COSTOS DE VENTA'!F77</f>
        <v>39682.978639999994</v>
      </c>
      <c r="G15" s="60">
        <f>'COSTOS DE VENTA'!G77</f>
        <v>39212.840239999998</v>
      </c>
      <c r="H15" s="60">
        <f>'COSTOS DE VENTA'!H77</f>
        <v>39220.856240000001</v>
      </c>
      <c r="I15" s="60">
        <f>'COSTOS DE VENTA'!I77</f>
        <v>39224.864239999995</v>
      </c>
      <c r="J15" s="60">
        <f>'COSTOS DE VENTA'!J77</f>
        <v>39228.872239999997</v>
      </c>
      <c r="K15" s="60">
        <f>'COSTOS DE VENTA'!K77</f>
        <v>23402.651259999999</v>
      </c>
      <c r="L15" s="60">
        <f>'COSTOS DE VENTA'!L77</f>
        <v>22228.018399999997</v>
      </c>
      <c r="M15" s="60">
        <f>'COSTOS DE VENTA'!M77</f>
        <v>22830.651259999999</v>
      </c>
      <c r="N15" s="60">
        <f>'COSTOS DE VENTA'!N77</f>
        <v>22228.018399999997</v>
      </c>
      <c r="O15" s="60">
        <f>'COSTOS DE VENTA'!O77</f>
        <v>22830.651259999999</v>
      </c>
      <c r="P15" s="60">
        <f>'COSTOS DE VENTA'!P77</f>
        <v>22228.018399999997</v>
      </c>
      <c r="Q15" s="60">
        <f>'COSTOS DE VENTA'!Q77</f>
        <v>22830.651259999999</v>
      </c>
      <c r="R15" s="60">
        <f>'COSTOS DE VENTA'!R77</f>
        <v>22800.018399999997</v>
      </c>
      <c r="S15" s="60">
        <f>'COSTOS DE VENTA'!S77</f>
        <v>22830.651259999999</v>
      </c>
      <c r="T15" s="60">
        <f>'COSTOS DE VENTA'!T77</f>
        <v>22228.018399999997</v>
      </c>
      <c r="U15" s="60">
        <f>'COSTOS DE VENTA'!U77</f>
        <v>22830.651259999999</v>
      </c>
      <c r="V15" s="100">
        <f t="shared" si="0"/>
        <v>445838.41116000008</v>
      </c>
      <c r="W15" s="60"/>
      <c r="X15" s="60">
        <f>'COSTOS DE VENTA'!V77</f>
        <v>22228.018399999997</v>
      </c>
      <c r="Y15" s="60">
        <f>'COSTOS DE VENTA'!W77</f>
        <v>23402.651259999999</v>
      </c>
      <c r="Z15" s="100">
        <f t="shared" si="1"/>
        <v>491469.08082000009</v>
      </c>
      <c r="AA15" s="60">
        <f>'COSTOS DE VENTA'!X77</f>
        <v>271532.10376000003</v>
      </c>
      <c r="AB15" s="60">
        <f>'COSTOS DE VENTA'!Y77</f>
        <v>271532.10376000003</v>
      </c>
      <c r="AC15" s="60">
        <f>'COSTOS DE VENTA'!Z77</f>
        <v>271532.10376000003</v>
      </c>
      <c r="AD15" s="60">
        <f>'COSTOS DE VENTA'!AA77</f>
        <v>271532.10376000003</v>
      </c>
      <c r="AE15" s="60">
        <f>'COSTOS DE VENTA'!AB77</f>
        <v>271532.10376000003</v>
      </c>
      <c r="AF15" s="60">
        <f>'COSTOS DE VENTA'!AC77</f>
        <v>271532.10376000003</v>
      </c>
      <c r="AG15" s="60">
        <f>'COSTOS DE VENTA'!AD77</f>
        <v>271532.10376000003</v>
      </c>
      <c r="AH15" s="60">
        <f>'COSTOS DE VENTA'!AE77</f>
        <v>271532.10376000003</v>
      </c>
      <c r="AI15" s="60">
        <f>'COSTOS DE VENTA'!AF77</f>
        <v>271532.10376000003</v>
      </c>
      <c r="AJ15" s="60">
        <f>'COSTOS DE VENTA'!AG77</f>
        <v>271532.10376000003</v>
      </c>
      <c r="AK15" s="60">
        <f>'COSTOS DE VENTA'!AH77</f>
        <v>271532.10376000003</v>
      </c>
      <c r="AL15" s="60">
        <f>'COSTOS DE VENTA'!AI77</f>
        <v>271532.10376000003</v>
      </c>
      <c r="AM15" s="60">
        <f>'COSTOS DE VENTA'!AJ77</f>
        <v>271532.10376000003</v>
      </c>
      <c r="AN15" s="60">
        <f>'COSTOS DE VENTA'!AK77</f>
        <v>271532.10376000003</v>
      </c>
      <c r="AO15" s="60">
        <f>'COSTOS DE VENTA'!AL77</f>
        <v>271532.10376000003</v>
      </c>
      <c r="AP15" s="60">
        <f>'COSTOS DE VENTA'!AM77</f>
        <v>271532.10376000003</v>
      </c>
      <c r="AQ15" s="60">
        <f>'COSTOS DE VENTA'!AN77</f>
        <v>271532.10376000003</v>
      </c>
      <c r="AR15" s="60">
        <f>'COSTOS DE VENTA'!AO77</f>
        <v>271532.10376000003</v>
      </c>
      <c r="AS15" s="60">
        <f>'COSTOS DE VENTA'!AP77</f>
        <v>271532.10376000003</v>
      </c>
      <c r="AT15" s="60">
        <f>'COSTOS DE VENTA'!AQ77</f>
        <v>271532.10376000003</v>
      </c>
      <c r="AU15" s="60">
        <f>'COSTOS DE VENTA'!AR77</f>
        <v>271532.10376000003</v>
      </c>
      <c r="AV15" s="60">
        <f>'COSTOS DE VENTA'!AS77</f>
        <v>271532.10376000003</v>
      </c>
      <c r="AW15" s="60">
        <f>'COSTOS DE VENTA'!AT77</f>
        <v>271532.10376000003</v>
      </c>
      <c r="AX15" s="60">
        <f>'COSTOS DE VENTA'!AU77</f>
        <v>271532.10376000003</v>
      </c>
    </row>
    <row r="16" spans="1:50" s="9" customFormat="1" ht="14.25" customHeight="1" x14ac:dyDescent="0.3">
      <c r="A16" s="6"/>
      <c r="B16" s="6"/>
      <c r="C16" s="7"/>
      <c r="D16" s="7"/>
      <c r="E16" s="7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100" t="s">
        <v>8</v>
      </c>
      <c r="W16" s="25"/>
      <c r="X16" s="25"/>
      <c r="Y16" s="25"/>
      <c r="Z16" s="100" t="s">
        <v>8</v>
      </c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</row>
    <row r="17" spans="1:50" s="9" customFormat="1" ht="14.25" customHeight="1" x14ac:dyDescent="0.3">
      <c r="A17" s="20" t="s">
        <v>314</v>
      </c>
      <c r="B17" s="6"/>
      <c r="C17" s="7"/>
      <c r="D17" s="7"/>
      <c r="E17" s="7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100"/>
      <c r="W17" s="25"/>
      <c r="X17" s="25"/>
      <c r="Y17" s="25"/>
      <c r="Z17" s="100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</row>
    <row r="18" spans="1:50" s="9" customFormat="1" ht="14.25" customHeight="1" x14ac:dyDescent="0.3">
      <c r="A18" s="6"/>
      <c r="B18" s="54" t="s">
        <v>312</v>
      </c>
      <c r="C18" s="50"/>
      <c r="D18" s="50" t="s">
        <v>10</v>
      </c>
      <c r="E18" s="50"/>
      <c r="F18" s="60">
        <f>'COSTOS OPERATIVOS'!F18</f>
        <v>1668.365</v>
      </c>
      <c r="G18" s="60">
        <f>'COSTOS OPERATIVOS'!G18</f>
        <v>918.36500000000001</v>
      </c>
      <c r="H18" s="60">
        <f>'COSTOS OPERATIVOS'!H18</f>
        <v>918.36500000000001</v>
      </c>
      <c r="I18" s="60">
        <f>'COSTOS OPERATIVOS'!I18</f>
        <v>1518.365</v>
      </c>
      <c r="J18" s="60">
        <f>'COSTOS OPERATIVOS'!J18</f>
        <v>918.36500000000001</v>
      </c>
      <c r="K18" s="60">
        <f>'COSTOS OPERATIVOS'!K18</f>
        <v>1766.865</v>
      </c>
      <c r="L18" s="60">
        <f>'COSTOS OPERATIVOS'!L18</f>
        <v>1518.365</v>
      </c>
      <c r="M18" s="60">
        <f>'COSTOS OPERATIVOS'!M18</f>
        <v>918.36500000000001</v>
      </c>
      <c r="N18" s="60">
        <f>'COSTOS OPERATIVOS'!N18</f>
        <v>918.36500000000001</v>
      </c>
      <c r="O18" s="60">
        <f>'COSTOS OPERATIVOS'!O18</f>
        <v>1518.365</v>
      </c>
      <c r="P18" s="60">
        <f>'COSTOS OPERATIVOS'!P18</f>
        <v>918.36500000000001</v>
      </c>
      <c r="Q18" s="60">
        <f>'COSTOS OPERATIVOS'!Q18</f>
        <v>918.36500000000001</v>
      </c>
      <c r="R18" s="60">
        <f>'COSTOS OPERATIVOS'!R18</f>
        <v>2366.8649999999998</v>
      </c>
      <c r="S18" s="60">
        <f>'COSTOS OPERATIVOS'!S18</f>
        <v>918.36500000000001</v>
      </c>
      <c r="T18" s="60">
        <f>'COSTOS OPERATIVOS'!T18</f>
        <v>918.36500000000001</v>
      </c>
      <c r="U18" s="60">
        <f>'COSTOS OPERATIVOS'!U18</f>
        <v>1518.365</v>
      </c>
      <c r="V18" s="100">
        <f t="shared" si="0"/>
        <v>20140.840000000004</v>
      </c>
      <c r="W18" s="60"/>
      <c r="X18" s="60">
        <f>'COSTOS OPERATIVOS'!V18</f>
        <v>918.36500000000001</v>
      </c>
      <c r="Y18" s="60">
        <f>'COSTOS OPERATIVOS'!W18</f>
        <v>1068.365</v>
      </c>
      <c r="Z18" s="100">
        <f t="shared" si="1"/>
        <v>22127.570000000003</v>
      </c>
      <c r="AA18" s="60">
        <f>'COSTOS OPERATIVOS'!X18</f>
        <v>13017.38</v>
      </c>
      <c r="AB18" s="60">
        <f>'COSTOS OPERATIVOS'!Y18</f>
        <v>13017.38</v>
      </c>
      <c r="AC18" s="60">
        <f>'COSTOS OPERATIVOS'!Z18</f>
        <v>13017.38</v>
      </c>
      <c r="AD18" s="60">
        <f>'COSTOS OPERATIVOS'!AA18</f>
        <v>13017.38</v>
      </c>
      <c r="AE18" s="60">
        <f>'COSTOS OPERATIVOS'!AB18</f>
        <v>13017.38</v>
      </c>
      <c r="AF18" s="60">
        <f>'COSTOS OPERATIVOS'!AC18</f>
        <v>13017.38</v>
      </c>
      <c r="AG18" s="60">
        <f>'COSTOS OPERATIVOS'!AD18</f>
        <v>13017.38</v>
      </c>
      <c r="AH18" s="60">
        <f>'COSTOS OPERATIVOS'!AE18</f>
        <v>13017.38</v>
      </c>
      <c r="AI18" s="60">
        <f>'COSTOS OPERATIVOS'!AF18</f>
        <v>13017.38</v>
      </c>
      <c r="AJ18" s="60">
        <f>'COSTOS OPERATIVOS'!AG18</f>
        <v>13017.38</v>
      </c>
      <c r="AK18" s="60">
        <f>'COSTOS OPERATIVOS'!AH18</f>
        <v>13017.38</v>
      </c>
      <c r="AL18" s="60">
        <f>'COSTOS OPERATIVOS'!AI18</f>
        <v>13017.38</v>
      </c>
      <c r="AM18" s="60">
        <f>'COSTOS OPERATIVOS'!AJ18</f>
        <v>13017.38</v>
      </c>
      <c r="AN18" s="60">
        <f>'COSTOS OPERATIVOS'!AK18</f>
        <v>13017.38</v>
      </c>
      <c r="AO18" s="60">
        <f>'COSTOS OPERATIVOS'!AL18</f>
        <v>13017.38</v>
      </c>
      <c r="AP18" s="60">
        <f>'COSTOS OPERATIVOS'!AM18</f>
        <v>13017.38</v>
      </c>
      <c r="AQ18" s="60">
        <f>'COSTOS OPERATIVOS'!AN18</f>
        <v>13017.38</v>
      </c>
      <c r="AR18" s="60">
        <f>'COSTOS OPERATIVOS'!AO18</f>
        <v>13017.38</v>
      </c>
      <c r="AS18" s="60">
        <f>'COSTOS OPERATIVOS'!AP18</f>
        <v>13017.38</v>
      </c>
      <c r="AT18" s="60">
        <f>'COSTOS OPERATIVOS'!AQ18</f>
        <v>13017.38</v>
      </c>
      <c r="AU18" s="60">
        <f>'COSTOS OPERATIVOS'!AR18</f>
        <v>13017.38</v>
      </c>
      <c r="AV18" s="60">
        <f>'COSTOS OPERATIVOS'!AS18</f>
        <v>13017.38</v>
      </c>
      <c r="AW18" s="60">
        <f>'COSTOS OPERATIVOS'!AT18</f>
        <v>13017.38</v>
      </c>
      <c r="AX18" s="60">
        <f>'COSTOS OPERATIVOS'!AU18</f>
        <v>13017.38</v>
      </c>
    </row>
    <row r="19" spans="1:50" s="9" customFormat="1" ht="14.25" customHeight="1" x14ac:dyDescent="0.3">
      <c r="A19" s="6"/>
      <c r="B19" s="54" t="s">
        <v>313</v>
      </c>
      <c r="C19" s="50"/>
      <c r="D19" s="50" t="s">
        <v>10</v>
      </c>
      <c r="E19" s="50"/>
      <c r="F19" s="60">
        <f>'COSTOS OPERATIVOS'!F42</f>
        <v>444</v>
      </c>
      <c r="G19" s="60">
        <f>'COSTOS OPERATIVOS'!G42</f>
        <v>254</v>
      </c>
      <c r="H19" s="60">
        <f>'COSTOS OPERATIVOS'!H42</f>
        <v>254</v>
      </c>
      <c r="I19" s="60">
        <f>'COSTOS OPERATIVOS'!I42</f>
        <v>1015.365</v>
      </c>
      <c r="J19" s="60">
        <f>'COSTOS OPERATIVOS'!J42</f>
        <v>254</v>
      </c>
      <c r="K19" s="60">
        <f>'COSTOS OPERATIVOS'!K42</f>
        <v>254</v>
      </c>
      <c r="L19" s="60">
        <f>'COSTOS OPERATIVOS'!L42</f>
        <v>254</v>
      </c>
      <c r="M19" s="60">
        <f>'COSTOS OPERATIVOS'!M42</f>
        <v>254</v>
      </c>
      <c r="N19" s="60">
        <f>'COSTOS OPERATIVOS'!N42</f>
        <v>254</v>
      </c>
      <c r="O19" s="60">
        <f>'COSTOS OPERATIVOS'!O42</f>
        <v>254</v>
      </c>
      <c r="P19" s="60">
        <f>'COSTOS OPERATIVOS'!P42</f>
        <v>254</v>
      </c>
      <c r="Q19" s="60">
        <f>'COSTOS OPERATIVOS'!Q42</f>
        <v>254</v>
      </c>
      <c r="R19" s="60">
        <f>'COSTOS OPERATIVOS'!R42</f>
        <v>254</v>
      </c>
      <c r="S19" s="60">
        <f>'COSTOS OPERATIVOS'!S42</f>
        <v>254</v>
      </c>
      <c r="T19" s="60">
        <f>'COSTOS OPERATIVOS'!T42</f>
        <v>254</v>
      </c>
      <c r="U19" s="60">
        <f>'COSTOS OPERATIVOS'!U42</f>
        <v>254</v>
      </c>
      <c r="V19" s="100">
        <f t="shared" si="0"/>
        <v>5015.3649999999998</v>
      </c>
      <c r="W19" s="60"/>
      <c r="X19" s="60">
        <f>'COSTOS OPERATIVOS'!V42</f>
        <v>254</v>
      </c>
      <c r="Y19" s="60">
        <f>'COSTOS OPERATIVOS'!W42</f>
        <v>254</v>
      </c>
      <c r="Z19" s="100">
        <f t="shared" si="1"/>
        <v>5523.3649999999998</v>
      </c>
      <c r="AA19" s="60">
        <f>'COSTOS OPERATIVOS'!X42</f>
        <v>254</v>
      </c>
      <c r="AB19" s="60">
        <f>'COSTOS OPERATIVOS'!Y42</f>
        <v>254</v>
      </c>
      <c r="AC19" s="60">
        <f>'COSTOS OPERATIVOS'!Z42</f>
        <v>254</v>
      </c>
      <c r="AD19" s="60">
        <f>'COSTOS OPERATIVOS'!AA42</f>
        <v>254</v>
      </c>
      <c r="AE19" s="60">
        <f>'COSTOS OPERATIVOS'!AB42</f>
        <v>254</v>
      </c>
      <c r="AF19" s="60">
        <f>'COSTOS OPERATIVOS'!AC42</f>
        <v>254</v>
      </c>
      <c r="AG19" s="60">
        <f>'COSTOS OPERATIVOS'!AD42</f>
        <v>254</v>
      </c>
      <c r="AH19" s="60">
        <f>'COSTOS OPERATIVOS'!AE42</f>
        <v>254</v>
      </c>
      <c r="AI19" s="60">
        <f>'COSTOS OPERATIVOS'!AF42</f>
        <v>254</v>
      </c>
      <c r="AJ19" s="60">
        <f>'COSTOS OPERATIVOS'!AG42</f>
        <v>254</v>
      </c>
      <c r="AK19" s="60">
        <f>'COSTOS OPERATIVOS'!AH42</f>
        <v>254</v>
      </c>
      <c r="AL19" s="60">
        <f>'COSTOS OPERATIVOS'!AI42</f>
        <v>254</v>
      </c>
      <c r="AM19" s="60">
        <f>'COSTOS OPERATIVOS'!AJ42</f>
        <v>254</v>
      </c>
      <c r="AN19" s="60">
        <f>'COSTOS OPERATIVOS'!AK42</f>
        <v>254</v>
      </c>
      <c r="AO19" s="60">
        <f>'COSTOS OPERATIVOS'!AL42</f>
        <v>254</v>
      </c>
      <c r="AP19" s="60">
        <f>'COSTOS OPERATIVOS'!AM42</f>
        <v>254</v>
      </c>
      <c r="AQ19" s="60">
        <f>'COSTOS OPERATIVOS'!AN42</f>
        <v>254</v>
      </c>
      <c r="AR19" s="60">
        <f>'COSTOS OPERATIVOS'!AO42</f>
        <v>254</v>
      </c>
      <c r="AS19" s="60">
        <f>'COSTOS OPERATIVOS'!AP42</f>
        <v>254</v>
      </c>
      <c r="AT19" s="60">
        <f>'COSTOS OPERATIVOS'!AQ42</f>
        <v>254</v>
      </c>
      <c r="AU19" s="60">
        <f>'COSTOS OPERATIVOS'!AR42</f>
        <v>254</v>
      </c>
      <c r="AV19" s="60">
        <f>'COSTOS OPERATIVOS'!AS42</f>
        <v>254</v>
      </c>
      <c r="AW19" s="60">
        <f>'COSTOS OPERATIVOS'!AT42</f>
        <v>254</v>
      </c>
      <c r="AX19" s="60">
        <f>'COSTOS OPERATIVOS'!AU42</f>
        <v>254</v>
      </c>
    </row>
    <row r="20" spans="1:50" s="9" customFormat="1" ht="14.25" customHeight="1" x14ac:dyDescent="0.3">
      <c r="A20" s="6"/>
      <c r="B20" s="54" t="s">
        <v>314</v>
      </c>
      <c r="C20" s="50"/>
      <c r="D20" s="50" t="s">
        <v>10</v>
      </c>
      <c r="E20" s="50"/>
      <c r="F20" s="60">
        <f>'COSTOS OPERATIVOS'!F60</f>
        <v>2112.3649999999998</v>
      </c>
      <c r="G20" s="60">
        <f>'COSTOS OPERATIVOS'!G60</f>
        <v>1172.365</v>
      </c>
      <c r="H20" s="60">
        <f>'COSTOS OPERATIVOS'!H60</f>
        <v>1172.365</v>
      </c>
      <c r="I20" s="60">
        <f>'COSTOS OPERATIVOS'!I60</f>
        <v>2533.73</v>
      </c>
      <c r="J20" s="60">
        <f>'COSTOS OPERATIVOS'!J60</f>
        <v>1172.365</v>
      </c>
      <c r="K20" s="60">
        <f>'COSTOS OPERATIVOS'!K60</f>
        <v>2020.865</v>
      </c>
      <c r="L20" s="60">
        <f>'COSTOS OPERATIVOS'!L60</f>
        <v>1772.365</v>
      </c>
      <c r="M20" s="60">
        <f>'COSTOS OPERATIVOS'!M60</f>
        <v>1172.365</v>
      </c>
      <c r="N20" s="60">
        <f>'COSTOS OPERATIVOS'!N60</f>
        <v>1172.365</v>
      </c>
      <c r="O20" s="60">
        <f>'COSTOS OPERATIVOS'!O60</f>
        <v>1772.365</v>
      </c>
      <c r="P20" s="60">
        <f>'COSTOS OPERATIVOS'!P60</f>
        <v>1172.365</v>
      </c>
      <c r="Q20" s="60">
        <f>'COSTOS OPERATIVOS'!Q60</f>
        <v>1172.365</v>
      </c>
      <c r="R20" s="60">
        <f>'COSTOS OPERATIVOS'!R60</f>
        <v>2620.8649999999998</v>
      </c>
      <c r="S20" s="60">
        <f>'COSTOS OPERATIVOS'!S60</f>
        <v>1172.365</v>
      </c>
      <c r="T20" s="60">
        <f>'COSTOS OPERATIVOS'!T60</f>
        <v>1172.365</v>
      </c>
      <c r="U20" s="60">
        <f>'COSTOS OPERATIVOS'!U60</f>
        <v>1772.365</v>
      </c>
      <c r="V20" s="100">
        <f t="shared" si="0"/>
        <v>25156.205000000005</v>
      </c>
      <c r="W20" s="60"/>
      <c r="X20" s="60">
        <f>'COSTOS OPERATIVOS'!V60</f>
        <v>1172.365</v>
      </c>
      <c r="Y20" s="60">
        <f>'COSTOS OPERATIVOS'!W60</f>
        <v>1322.365</v>
      </c>
      <c r="Z20" s="100">
        <f t="shared" si="1"/>
        <v>27650.935000000005</v>
      </c>
      <c r="AA20" s="60">
        <f>'COSTOS OPERATIVOS'!X60</f>
        <v>13271.38</v>
      </c>
      <c r="AB20" s="60">
        <f>'COSTOS OPERATIVOS'!Y60</f>
        <v>13271.38</v>
      </c>
      <c r="AC20" s="60">
        <f>'COSTOS OPERATIVOS'!Z60</f>
        <v>13271.38</v>
      </c>
      <c r="AD20" s="60">
        <f>'COSTOS OPERATIVOS'!AA60</f>
        <v>13271.38</v>
      </c>
      <c r="AE20" s="60">
        <f>'COSTOS OPERATIVOS'!AB60</f>
        <v>13271.38</v>
      </c>
      <c r="AF20" s="60">
        <f>'COSTOS OPERATIVOS'!AC60</f>
        <v>13271.38</v>
      </c>
      <c r="AG20" s="60">
        <f>'COSTOS OPERATIVOS'!AD60</f>
        <v>13271.38</v>
      </c>
      <c r="AH20" s="60">
        <f>'COSTOS OPERATIVOS'!AE60</f>
        <v>13271.38</v>
      </c>
      <c r="AI20" s="60">
        <f>'COSTOS OPERATIVOS'!AF60</f>
        <v>13271.38</v>
      </c>
      <c r="AJ20" s="60">
        <f>'COSTOS OPERATIVOS'!AG60</f>
        <v>13271.38</v>
      </c>
      <c r="AK20" s="60">
        <f>'COSTOS OPERATIVOS'!AH60</f>
        <v>13271.38</v>
      </c>
      <c r="AL20" s="60">
        <f>'COSTOS OPERATIVOS'!AI60</f>
        <v>13271.38</v>
      </c>
      <c r="AM20" s="60">
        <f>'COSTOS OPERATIVOS'!AJ60</f>
        <v>13271.38</v>
      </c>
      <c r="AN20" s="60">
        <f>'COSTOS OPERATIVOS'!AK60</f>
        <v>13271.38</v>
      </c>
      <c r="AO20" s="60">
        <f>'COSTOS OPERATIVOS'!AL60</f>
        <v>13271.38</v>
      </c>
      <c r="AP20" s="60">
        <f>'COSTOS OPERATIVOS'!AM60</f>
        <v>13271.38</v>
      </c>
      <c r="AQ20" s="60">
        <f>'COSTOS OPERATIVOS'!AN60</f>
        <v>13271.38</v>
      </c>
      <c r="AR20" s="60">
        <f>'COSTOS OPERATIVOS'!AO60</f>
        <v>13271.38</v>
      </c>
      <c r="AS20" s="60">
        <f>'COSTOS OPERATIVOS'!AP60</f>
        <v>13271.38</v>
      </c>
      <c r="AT20" s="60">
        <f>'COSTOS OPERATIVOS'!AQ60</f>
        <v>13271.38</v>
      </c>
      <c r="AU20" s="60">
        <f>'COSTOS OPERATIVOS'!AR60</f>
        <v>13271.38</v>
      </c>
      <c r="AV20" s="60">
        <f>'COSTOS OPERATIVOS'!AS60</f>
        <v>13271.38</v>
      </c>
      <c r="AW20" s="60">
        <f>'COSTOS OPERATIVOS'!AT60</f>
        <v>13271.38</v>
      </c>
      <c r="AX20" s="60">
        <f>'COSTOS OPERATIVOS'!AU60</f>
        <v>13271.38</v>
      </c>
    </row>
    <row r="21" spans="1:50" s="9" customFormat="1" ht="14.25" customHeight="1" x14ac:dyDescent="0.3">
      <c r="A21" s="6"/>
      <c r="B21" s="6"/>
      <c r="C21" s="7"/>
      <c r="D21" s="7"/>
      <c r="E21" s="7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100" t="s">
        <v>8</v>
      </c>
      <c r="W21" s="25"/>
      <c r="X21" s="25"/>
      <c r="Y21" s="25"/>
      <c r="Z21" s="100" t="s">
        <v>8</v>
      </c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</row>
    <row r="22" spans="1:50" s="9" customFormat="1" ht="14.25" customHeight="1" x14ac:dyDescent="0.3">
      <c r="A22" s="20" t="s">
        <v>335</v>
      </c>
      <c r="B22" s="6"/>
      <c r="C22" s="7"/>
      <c r="D22" s="7"/>
      <c r="E22" s="7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100"/>
      <c r="W22" s="25"/>
      <c r="X22" s="25"/>
      <c r="Y22" s="25"/>
      <c r="Z22" s="100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</row>
    <row r="23" spans="1:50" s="9" customFormat="1" ht="14.25" customHeight="1" x14ac:dyDescent="0.3">
      <c r="A23" s="6"/>
      <c r="B23" s="54" t="s">
        <v>85</v>
      </c>
      <c r="C23" s="50"/>
      <c r="D23" s="50" t="s">
        <v>10</v>
      </c>
      <c r="E23" s="50"/>
      <c r="F23" s="60">
        <f>EXTRA!F16</f>
        <v>5450</v>
      </c>
      <c r="G23" s="60">
        <f>EXTRA!G16</f>
        <v>0</v>
      </c>
      <c r="H23" s="60">
        <f>EXTRA!H16</f>
        <v>0</v>
      </c>
      <c r="I23" s="60">
        <f>EXTRA!I16</f>
        <v>0</v>
      </c>
      <c r="J23" s="60">
        <f>EXTRA!J16</f>
        <v>0</v>
      </c>
      <c r="K23" s="60">
        <f>EXTRA!K16</f>
        <v>0</v>
      </c>
      <c r="L23" s="60">
        <f>EXTRA!L16</f>
        <v>0</v>
      </c>
      <c r="M23" s="60">
        <f>EXTRA!M16</f>
        <v>0</v>
      </c>
      <c r="N23" s="60">
        <f>EXTRA!N16</f>
        <v>0</v>
      </c>
      <c r="O23" s="60">
        <f>EXTRA!O16</f>
        <v>0</v>
      </c>
      <c r="P23" s="60">
        <f>EXTRA!P16</f>
        <v>0</v>
      </c>
      <c r="Q23" s="60">
        <f>EXTRA!Q16</f>
        <v>0</v>
      </c>
      <c r="R23" s="60">
        <f>EXTRA!R16</f>
        <v>0</v>
      </c>
      <c r="S23" s="60">
        <f>EXTRA!S16</f>
        <v>0</v>
      </c>
      <c r="T23" s="60">
        <f>EXTRA!T16</f>
        <v>0</v>
      </c>
      <c r="U23" s="60">
        <f>EXTRA!U16</f>
        <v>0</v>
      </c>
      <c r="V23" s="100">
        <f t="shared" si="0"/>
        <v>5450</v>
      </c>
      <c r="W23" s="60"/>
      <c r="X23" s="60">
        <f>EXTRA!V16</f>
        <v>0</v>
      </c>
      <c r="Y23" s="60">
        <f>EXTRA!W16</f>
        <v>0</v>
      </c>
      <c r="Z23" s="100">
        <f t="shared" si="1"/>
        <v>5450</v>
      </c>
      <c r="AA23" s="60">
        <f>EXTRA!X16</f>
        <v>0</v>
      </c>
      <c r="AB23" s="60">
        <f>EXTRA!Y16</f>
        <v>0</v>
      </c>
      <c r="AC23" s="60">
        <f>EXTRA!Z16</f>
        <v>0</v>
      </c>
      <c r="AD23" s="60">
        <f>EXTRA!AA16</f>
        <v>0</v>
      </c>
      <c r="AE23" s="60">
        <f>EXTRA!AB16</f>
        <v>0</v>
      </c>
      <c r="AF23" s="60">
        <f>EXTRA!AC16</f>
        <v>0</v>
      </c>
      <c r="AG23" s="60">
        <f>EXTRA!AD16</f>
        <v>0</v>
      </c>
      <c r="AH23" s="60">
        <f>EXTRA!AE16</f>
        <v>0</v>
      </c>
      <c r="AI23" s="60">
        <f>EXTRA!AF16</f>
        <v>0</v>
      </c>
      <c r="AJ23" s="60">
        <f>EXTRA!AG16</f>
        <v>0</v>
      </c>
      <c r="AK23" s="60">
        <f>EXTRA!AH16</f>
        <v>0</v>
      </c>
      <c r="AL23" s="60">
        <f>EXTRA!AI16</f>
        <v>0</v>
      </c>
      <c r="AM23" s="60">
        <f>EXTRA!AJ16</f>
        <v>0</v>
      </c>
      <c r="AN23" s="60">
        <f>EXTRA!AK16</f>
        <v>0</v>
      </c>
      <c r="AO23" s="60">
        <f>EXTRA!AL16</f>
        <v>0</v>
      </c>
      <c r="AP23" s="60">
        <f>EXTRA!AM16</f>
        <v>0</v>
      </c>
      <c r="AQ23" s="60">
        <f>EXTRA!AN16</f>
        <v>0</v>
      </c>
      <c r="AR23" s="60">
        <f>EXTRA!AO16</f>
        <v>0</v>
      </c>
      <c r="AS23" s="60">
        <f>EXTRA!AP16</f>
        <v>0</v>
      </c>
      <c r="AT23" s="60">
        <f>EXTRA!AQ16</f>
        <v>0</v>
      </c>
      <c r="AU23" s="60">
        <f>EXTRA!AR16</f>
        <v>0</v>
      </c>
      <c r="AV23" s="60">
        <f>EXTRA!AS16</f>
        <v>0</v>
      </c>
      <c r="AW23" s="60">
        <f>EXTRA!AT16</f>
        <v>0</v>
      </c>
      <c r="AX23" s="60">
        <f>EXTRA!AU16</f>
        <v>0</v>
      </c>
    </row>
    <row r="24" spans="1:50" s="9" customFormat="1" ht="14.25" customHeight="1" x14ac:dyDescent="0.3">
      <c r="A24" s="6"/>
      <c r="B24" s="54" t="s">
        <v>315</v>
      </c>
      <c r="C24" s="50"/>
      <c r="D24" s="50" t="s">
        <v>10</v>
      </c>
      <c r="E24" s="50"/>
      <c r="F24" s="60">
        <f>EXTRA!F33</f>
        <v>5450</v>
      </c>
      <c r="G24" s="60">
        <f>EXTRA!G33</f>
        <v>0</v>
      </c>
      <c r="H24" s="60">
        <f>EXTRA!H33</f>
        <v>0</v>
      </c>
      <c r="I24" s="60">
        <f>EXTRA!I33</f>
        <v>0</v>
      </c>
      <c r="J24" s="60">
        <f>EXTRA!J33</f>
        <v>626</v>
      </c>
      <c r="K24" s="60">
        <f>EXTRA!K33</f>
        <v>626</v>
      </c>
      <c r="L24" s="60">
        <f>EXTRA!L33</f>
        <v>626</v>
      </c>
      <c r="M24" s="60">
        <f>EXTRA!M33</f>
        <v>876</v>
      </c>
      <c r="N24" s="60">
        <f>EXTRA!N33</f>
        <v>876</v>
      </c>
      <c r="O24" s="60">
        <f>EXTRA!O33</f>
        <v>250</v>
      </c>
      <c r="P24" s="60">
        <f>EXTRA!P33</f>
        <v>250</v>
      </c>
      <c r="Q24" s="60">
        <f>EXTRA!Q33</f>
        <v>250</v>
      </c>
      <c r="R24" s="60">
        <f>EXTRA!R33</f>
        <v>250</v>
      </c>
      <c r="S24" s="60">
        <f>EXTRA!S33</f>
        <v>250</v>
      </c>
      <c r="T24" s="60">
        <f>EXTRA!T33</f>
        <v>250</v>
      </c>
      <c r="U24" s="60">
        <f>EXTRA!U33</f>
        <v>0</v>
      </c>
      <c r="V24" s="100">
        <f t="shared" si="0"/>
        <v>10580</v>
      </c>
      <c r="W24" s="60"/>
      <c r="X24" s="60">
        <f>EXTRA!V33</f>
        <v>0</v>
      </c>
      <c r="Y24" s="60">
        <f>EXTRA!W33</f>
        <v>0</v>
      </c>
      <c r="Z24" s="100">
        <f t="shared" si="1"/>
        <v>10580</v>
      </c>
      <c r="AA24" s="60">
        <f>EXTRA!X33</f>
        <v>0</v>
      </c>
      <c r="AB24" s="60">
        <f>EXTRA!Y33</f>
        <v>0</v>
      </c>
      <c r="AC24" s="60">
        <f>EXTRA!Z33</f>
        <v>0</v>
      </c>
      <c r="AD24" s="60">
        <f>EXTRA!AA33</f>
        <v>0</v>
      </c>
      <c r="AE24" s="60">
        <f>EXTRA!AB33</f>
        <v>0</v>
      </c>
      <c r="AF24" s="60">
        <f>EXTRA!AC33</f>
        <v>0</v>
      </c>
      <c r="AG24" s="60">
        <f>EXTRA!AD33</f>
        <v>0</v>
      </c>
      <c r="AH24" s="60">
        <f>EXTRA!AE33</f>
        <v>0</v>
      </c>
      <c r="AI24" s="60">
        <f>EXTRA!AF33</f>
        <v>0</v>
      </c>
      <c r="AJ24" s="60">
        <f>EXTRA!AG33</f>
        <v>0</v>
      </c>
      <c r="AK24" s="60">
        <f>EXTRA!AH33</f>
        <v>0</v>
      </c>
      <c r="AL24" s="60">
        <f>EXTRA!AI33</f>
        <v>0</v>
      </c>
      <c r="AM24" s="60">
        <f>EXTRA!AJ33</f>
        <v>0</v>
      </c>
      <c r="AN24" s="60">
        <f>EXTRA!AK33</f>
        <v>0</v>
      </c>
      <c r="AO24" s="60">
        <f>EXTRA!AL33</f>
        <v>0</v>
      </c>
      <c r="AP24" s="60">
        <f>EXTRA!AM33</f>
        <v>0</v>
      </c>
      <c r="AQ24" s="60">
        <f>EXTRA!AN33</f>
        <v>0</v>
      </c>
      <c r="AR24" s="60">
        <f>EXTRA!AO33</f>
        <v>0</v>
      </c>
      <c r="AS24" s="60">
        <f>EXTRA!AP33</f>
        <v>0</v>
      </c>
      <c r="AT24" s="60">
        <f>EXTRA!AQ33</f>
        <v>0</v>
      </c>
      <c r="AU24" s="60">
        <f>EXTRA!AR33</f>
        <v>0</v>
      </c>
      <c r="AV24" s="60">
        <f>EXTRA!AS33</f>
        <v>0</v>
      </c>
      <c r="AW24" s="60">
        <f>EXTRA!AT33</f>
        <v>0</v>
      </c>
      <c r="AX24" s="60">
        <f>EXTRA!AU33</f>
        <v>0</v>
      </c>
    </row>
    <row r="25" spans="1:50" s="9" customFormat="1" ht="14.25" customHeight="1" x14ac:dyDescent="0.3">
      <c r="A25" s="6"/>
      <c r="B25" s="6"/>
      <c r="C25" s="7"/>
      <c r="D25" s="7"/>
      <c r="E25" s="7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100" t="s">
        <v>8</v>
      </c>
      <c r="W25" s="25"/>
      <c r="X25" s="25"/>
      <c r="Y25" s="25"/>
      <c r="Z25" s="100" t="s">
        <v>8</v>
      </c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</row>
    <row r="26" spans="1:50" s="9" customFormat="1" ht="14.25" customHeight="1" x14ac:dyDescent="0.3">
      <c r="A26" s="20" t="s">
        <v>11</v>
      </c>
      <c r="B26" s="6"/>
      <c r="C26" s="7"/>
      <c r="D26" s="7"/>
      <c r="E26" s="7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100"/>
      <c r="W26" s="25"/>
      <c r="X26" s="25"/>
      <c r="Y26" s="25"/>
      <c r="Z26" s="100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</row>
    <row r="27" spans="1:50" s="9" customFormat="1" ht="14.25" customHeight="1" x14ac:dyDescent="0.3">
      <c r="A27" s="6"/>
      <c r="B27" s="54" t="s">
        <v>134</v>
      </c>
      <c r="C27" s="50"/>
      <c r="D27" s="50" t="s">
        <v>10</v>
      </c>
      <c r="E27" s="50"/>
      <c r="F27" s="60">
        <f>INVERSIONES!F23</f>
        <v>830</v>
      </c>
      <c r="G27" s="60">
        <f>INVERSIONES!G23</f>
        <v>0</v>
      </c>
      <c r="H27" s="60">
        <f>INVERSIONES!H23</f>
        <v>0</v>
      </c>
      <c r="I27" s="60">
        <f>INVERSIONES!I23</f>
        <v>0</v>
      </c>
      <c r="J27" s="60">
        <f>INVERSIONES!J23</f>
        <v>0</v>
      </c>
      <c r="K27" s="60">
        <f>INVERSIONES!K23</f>
        <v>0</v>
      </c>
      <c r="L27" s="60">
        <f>INVERSIONES!L23</f>
        <v>0</v>
      </c>
      <c r="M27" s="60">
        <f>INVERSIONES!M23</f>
        <v>0</v>
      </c>
      <c r="N27" s="60">
        <f>INVERSIONES!N23</f>
        <v>0</v>
      </c>
      <c r="O27" s="60">
        <f>INVERSIONES!O23</f>
        <v>0</v>
      </c>
      <c r="P27" s="60">
        <f>INVERSIONES!P23</f>
        <v>0</v>
      </c>
      <c r="Q27" s="60">
        <f>INVERSIONES!Q23</f>
        <v>0</v>
      </c>
      <c r="R27" s="60">
        <f>INVERSIONES!R23</f>
        <v>0</v>
      </c>
      <c r="S27" s="60">
        <f>INVERSIONES!S23</f>
        <v>0</v>
      </c>
      <c r="T27" s="60">
        <f>INVERSIONES!T23</f>
        <v>0</v>
      </c>
      <c r="U27" s="60">
        <f>INVERSIONES!U23</f>
        <v>0</v>
      </c>
      <c r="V27" s="100">
        <f t="shared" si="0"/>
        <v>830</v>
      </c>
      <c r="W27" s="60"/>
      <c r="X27" s="60">
        <f>INVERSIONES!V23</f>
        <v>0</v>
      </c>
      <c r="Y27" s="60">
        <f>INVERSIONES!W23</f>
        <v>0</v>
      </c>
      <c r="Z27" s="100">
        <f t="shared" si="1"/>
        <v>830</v>
      </c>
      <c r="AA27" s="60">
        <f>INVERSIONES!X23</f>
        <v>0</v>
      </c>
      <c r="AB27" s="60">
        <f>INVERSIONES!Y23</f>
        <v>0</v>
      </c>
      <c r="AC27" s="60">
        <f>INVERSIONES!Z23</f>
        <v>0</v>
      </c>
      <c r="AD27" s="60">
        <f>INVERSIONES!AA23</f>
        <v>0</v>
      </c>
      <c r="AE27" s="60">
        <f>INVERSIONES!AB23</f>
        <v>0</v>
      </c>
      <c r="AF27" s="60">
        <f>INVERSIONES!AC23</f>
        <v>0</v>
      </c>
      <c r="AG27" s="60">
        <f>INVERSIONES!AD23</f>
        <v>0</v>
      </c>
      <c r="AH27" s="60">
        <f>INVERSIONES!AE23</f>
        <v>0</v>
      </c>
      <c r="AI27" s="60">
        <f>INVERSIONES!AF23</f>
        <v>0</v>
      </c>
      <c r="AJ27" s="60">
        <f>INVERSIONES!AG23</f>
        <v>0</v>
      </c>
      <c r="AK27" s="60">
        <f>INVERSIONES!AH23</f>
        <v>0</v>
      </c>
      <c r="AL27" s="60">
        <f>INVERSIONES!AI23</f>
        <v>0</v>
      </c>
      <c r="AM27" s="60">
        <f>INVERSIONES!AJ23</f>
        <v>0</v>
      </c>
      <c r="AN27" s="60">
        <f>INVERSIONES!AK23</f>
        <v>0</v>
      </c>
      <c r="AO27" s="60">
        <f>INVERSIONES!AL23</f>
        <v>0</v>
      </c>
      <c r="AP27" s="60">
        <f>INVERSIONES!AM23</f>
        <v>0</v>
      </c>
      <c r="AQ27" s="60">
        <f>INVERSIONES!AN23</f>
        <v>0</v>
      </c>
      <c r="AR27" s="60">
        <f>INVERSIONES!AO23</f>
        <v>0</v>
      </c>
      <c r="AS27" s="60">
        <f>INVERSIONES!AP23</f>
        <v>0</v>
      </c>
      <c r="AT27" s="60">
        <f>INVERSIONES!AQ23</f>
        <v>0</v>
      </c>
      <c r="AU27" s="60">
        <f>INVERSIONES!AR23</f>
        <v>0</v>
      </c>
      <c r="AV27" s="60">
        <f>INVERSIONES!AS23</f>
        <v>0</v>
      </c>
      <c r="AW27" s="60">
        <f>INVERSIONES!AT23</f>
        <v>0</v>
      </c>
      <c r="AX27" s="60">
        <f>INVERSIONES!AU23</f>
        <v>0</v>
      </c>
    </row>
    <row r="28" spans="1:50" s="9" customFormat="1" ht="14.25" customHeight="1" x14ac:dyDescent="0.3">
      <c r="A28" s="6"/>
      <c r="B28" s="54" t="s">
        <v>136</v>
      </c>
      <c r="C28" s="50"/>
      <c r="D28" s="50" t="s">
        <v>10</v>
      </c>
      <c r="E28" s="50"/>
      <c r="F28" s="60">
        <f>INVERSIONES!F29</f>
        <v>200</v>
      </c>
      <c r="G28" s="60">
        <f>INVERSIONES!G29</f>
        <v>0</v>
      </c>
      <c r="H28" s="60">
        <f>INVERSIONES!H29</f>
        <v>0</v>
      </c>
      <c r="I28" s="60">
        <f>INVERSIONES!I29</f>
        <v>0</v>
      </c>
      <c r="J28" s="60">
        <f>INVERSIONES!J29</f>
        <v>0</v>
      </c>
      <c r="K28" s="60">
        <f>INVERSIONES!K29</f>
        <v>0</v>
      </c>
      <c r="L28" s="60">
        <f>INVERSIONES!L29</f>
        <v>0</v>
      </c>
      <c r="M28" s="60">
        <f>INVERSIONES!M29</f>
        <v>0</v>
      </c>
      <c r="N28" s="60">
        <f>INVERSIONES!N29</f>
        <v>0</v>
      </c>
      <c r="O28" s="60">
        <f>INVERSIONES!O29</f>
        <v>0</v>
      </c>
      <c r="P28" s="60">
        <f>INVERSIONES!P29</f>
        <v>0</v>
      </c>
      <c r="Q28" s="60">
        <f>INVERSIONES!Q29</f>
        <v>0</v>
      </c>
      <c r="R28" s="60">
        <f>INVERSIONES!R29</f>
        <v>0</v>
      </c>
      <c r="S28" s="60">
        <f>INVERSIONES!S29</f>
        <v>0</v>
      </c>
      <c r="T28" s="60">
        <f>INVERSIONES!T29</f>
        <v>0</v>
      </c>
      <c r="U28" s="60">
        <f>INVERSIONES!U29</f>
        <v>0</v>
      </c>
      <c r="V28" s="100">
        <f t="shared" si="0"/>
        <v>200</v>
      </c>
      <c r="W28" s="60"/>
      <c r="X28" s="60">
        <f>INVERSIONES!V29</f>
        <v>0</v>
      </c>
      <c r="Y28" s="60">
        <f>INVERSIONES!W29</f>
        <v>0</v>
      </c>
      <c r="Z28" s="100">
        <f t="shared" si="1"/>
        <v>200</v>
      </c>
      <c r="AA28" s="60">
        <f>INVERSIONES!X29</f>
        <v>200</v>
      </c>
      <c r="AB28" s="60">
        <f>INVERSIONES!Y29</f>
        <v>200</v>
      </c>
      <c r="AC28" s="60">
        <f>INVERSIONES!Z29</f>
        <v>200</v>
      </c>
      <c r="AD28" s="60">
        <f>INVERSIONES!AA29</f>
        <v>200</v>
      </c>
      <c r="AE28" s="60">
        <f>INVERSIONES!AB29</f>
        <v>200</v>
      </c>
      <c r="AF28" s="60">
        <f>INVERSIONES!AC29</f>
        <v>200</v>
      </c>
      <c r="AG28" s="60">
        <f>INVERSIONES!AD29</f>
        <v>200</v>
      </c>
      <c r="AH28" s="60">
        <f>INVERSIONES!AE29</f>
        <v>200</v>
      </c>
      <c r="AI28" s="60">
        <f>INVERSIONES!AF29</f>
        <v>200</v>
      </c>
      <c r="AJ28" s="60">
        <f>INVERSIONES!AG29</f>
        <v>200</v>
      </c>
      <c r="AK28" s="60">
        <f>INVERSIONES!AH29</f>
        <v>200</v>
      </c>
      <c r="AL28" s="60">
        <f>INVERSIONES!AI29</f>
        <v>200</v>
      </c>
      <c r="AM28" s="60">
        <f>INVERSIONES!AJ29</f>
        <v>200</v>
      </c>
      <c r="AN28" s="60">
        <f>INVERSIONES!AK29</f>
        <v>200</v>
      </c>
      <c r="AO28" s="60">
        <f>INVERSIONES!AL29</f>
        <v>200</v>
      </c>
      <c r="AP28" s="60">
        <f>INVERSIONES!AM29</f>
        <v>200</v>
      </c>
      <c r="AQ28" s="60">
        <f>INVERSIONES!AN29</f>
        <v>200</v>
      </c>
      <c r="AR28" s="60">
        <f>INVERSIONES!AO29</f>
        <v>200</v>
      </c>
      <c r="AS28" s="60">
        <f>INVERSIONES!AP29</f>
        <v>200</v>
      </c>
      <c r="AT28" s="60">
        <f>INVERSIONES!AQ29</f>
        <v>200</v>
      </c>
      <c r="AU28" s="60">
        <f>INVERSIONES!AR29</f>
        <v>200</v>
      </c>
      <c r="AV28" s="60">
        <f>INVERSIONES!AS29</f>
        <v>200</v>
      </c>
      <c r="AW28" s="60">
        <f>INVERSIONES!AT29</f>
        <v>200</v>
      </c>
      <c r="AX28" s="60">
        <f>INVERSIONES!AU29</f>
        <v>200</v>
      </c>
    </row>
    <row r="29" spans="1:50" s="9" customFormat="1" ht="14.25" customHeight="1" x14ac:dyDescent="0.3">
      <c r="A29" s="6"/>
      <c r="B29" s="54" t="s">
        <v>329</v>
      </c>
      <c r="C29" s="50"/>
      <c r="D29" s="50" t="s">
        <v>10</v>
      </c>
      <c r="E29" s="50"/>
      <c r="F29" s="60">
        <f>INVERSIONES!F31</f>
        <v>1030</v>
      </c>
      <c r="G29" s="60">
        <f>INVERSIONES!G31</f>
        <v>0</v>
      </c>
      <c r="H29" s="60">
        <f>INVERSIONES!H31</f>
        <v>0</v>
      </c>
      <c r="I29" s="60">
        <f>INVERSIONES!I31</f>
        <v>0</v>
      </c>
      <c r="J29" s="60">
        <f>INVERSIONES!J31</f>
        <v>0</v>
      </c>
      <c r="K29" s="60">
        <f>INVERSIONES!K31</f>
        <v>0</v>
      </c>
      <c r="L29" s="60">
        <f>INVERSIONES!L31</f>
        <v>0</v>
      </c>
      <c r="M29" s="60">
        <f>INVERSIONES!M31</f>
        <v>0</v>
      </c>
      <c r="N29" s="60">
        <f>INVERSIONES!N31</f>
        <v>0</v>
      </c>
      <c r="O29" s="60">
        <f>INVERSIONES!O31</f>
        <v>0</v>
      </c>
      <c r="P29" s="60">
        <f>INVERSIONES!P31</f>
        <v>0</v>
      </c>
      <c r="Q29" s="60">
        <f>INVERSIONES!Q31</f>
        <v>0</v>
      </c>
      <c r="R29" s="60">
        <f>INVERSIONES!R31</f>
        <v>0</v>
      </c>
      <c r="S29" s="60">
        <f>INVERSIONES!S31</f>
        <v>0</v>
      </c>
      <c r="T29" s="60">
        <f>INVERSIONES!T31</f>
        <v>0</v>
      </c>
      <c r="U29" s="60">
        <f>INVERSIONES!U31</f>
        <v>0</v>
      </c>
      <c r="V29" s="100">
        <f t="shared" si="0"/>
        <v>1030</v>
      </c>
      <c r="W29" s="60"/>
      <c r="X29" s="60">
        <f>INVERSIONES!V31</f>
        <v>0</v>
      </c>
      <c r="Y29" s="60">
        <f>INVERSIONES!W31</f>
        <v>0</v>
      </c>
      <c r="Z29" s="100">
        <f t="shared" si="1"/>
        <v>1030</v>
      </c>
      <c r="AA29" s="60">
        <f>INVERSIONES!X31</f>
        <v>200</v>
      </c>
      <c r="AB29" s="60">
        <f>INVERSIONES!Y31</f>
        <v>200</v>
      </c>
      <c r="AC29" s="60">
        <f>INVERSIONES!Z31</f>
        <v>200</v>
      </c>
      <c r="AD29" s="60">
        <f>INVERSIONES!AA31</f>
        <v>200</v>
      </c>
      <c r="AE29" s="60">
        <f>INVERSIONES!AB31</f>
        <v>200</v>
      </c>
      <c r="AF29" s="60">
        <f>INVERSIONES!AC31</f>
        <v>200</v>
      </c>
      <c r="AG29" s="60">
        <f>INVERSIONES!AD31</f>
        <v>200</v>
      </c>
      <c r="AH29" s="60">
        <f>INVERSIONES!AE31</f>
        <v>200</v>
      </c>
      <c r="AI29" s="60">
        <f>INVERSIONES!AF31</f>
        <v>200</v>
      </c>
      <c r="AJ29" s="60">
        <f>INVERSIONES!AG31</f>
        <v>200</v>
      </c>
      <c r="AK29" s="60">
        <f>INVERSIONES!AH31</f>
        <v>200</v>
      </c>
      <c r="AL29" s="60">
        <f>INVERSIONES!AI31</f>
        <v>200</v>
      </c>
      <c r="AM29" s="60">
        <f>INVERSIONES!AJ31</f>
        <v>200</v>
      </c>
      <c r="AN29" s="60">
        <f>INVERSIONES!AK31</f>
        <v>200</v>
      </c>
      <c r="AO29" s="60">
        <f>INVERSIONES!AL31</f>
        <v>200</v>
      </c>
      <c r="AP29" s="60">
        <f>INVERSIONES!AM31</f>
        <v>200</v>
      </c>
      <c r="AQ29" s="60">
        <f>INVERSIONES!AN31</f>
        <v>200</v>
      </c>
      <c r="AR29" s="60">
        <f>INVERSIONES!AO31</f>
        <v>200</v>
      </c>
      <c r="AS29" s="60">
        <f>INVERSIONES!AP31</f>
        <v>200</v>
      </c>
      <c r="AT29" s="60">
        <f>INVERSIONES!AQ31</f>
        <v>200</v>
      </c>
      <c r="AU29" s="60">
        <f>INVERSIONES!AR31</f>
        <v>200</v>
      </c>
      <c r="AV29" s="60">
        <f>INVERSIONES!AS31</f>
        <v>200</v>
      </c>
      <c r="AW29" s="60">
        <f>INVERSIONES!AT31</f>
        <v>200</v>
      </c>
      <c r="AX29" s="60">
        <f>INVERSIONES!AU31</f>
        <v>200</v>
      </c>
    </row>
    <row r="30" spans="1:50" s="9" customFormat="1" ht="14.25" customHeight="1" x14ac:dyDescent="0.3">
      <c r="A30" s="6"/>
      <c r="B30" s="54" t="s">
        <v>293</v>
      </c>
      <c r="C30" s="50"/>
      <c r="D30" s="50" t="s">
        <v>10</v>
      </c>
      <c r="E30" s="50"/>
      <c r="F30" s="60">
        <f>INVERSIONES!F187</f>
        <v>0.10526315789473684</v>
      </c>
      <c r="G30" s="60">
        <f>INVERSIONES!G187</f>
        <v>0.10526315789473684</v>
      </c>
      <c r="H30" s="60">
        <f>INVERSIONES!H187</f>
        <v>0.10526315789473684</v>
      </c>
      <c r="I30" s="60">
        <f>INVERSIONES!I187</f>
        <v>0.10526315789473684</v>
      </c>
      <c r="J30" s="60">
        <f>INVERSIONES!J187</f>
        <v>0.10526315789473684</v>
      </c>
      <c r="K30" s="60">
        <f>INVERSIONES!K187</f>
        <v>0.10526315789473684</v>
      </c>
      <c r="L30" s="60">
        <f>INVERSIONES!L187</f>
        <v>0.10526315789473684</v>
      </c>
      <c r="M30" s="60">
        <f>INVERSIONES!M187</f>
        <v>0.10526315789473684</v>
      </c>
      <c r="N30" s="60">
        <f>INVERSIONES!N187</f>
        <v>0.10526315789473684</v>
      </c>
      <c r="O30" s="60">
        <f>INVERSIONES!O187</f>
        <v>0.10526315789473684</v>
      </c>
      <c r="P30" s="60">
        <f>INVERSIONES!P187</f>
        <v>0.10526315789473684</v>
      </c>
      <c r="Q30" s="60">
        <f>INVERSIONES!Q187</f>
        <v>0.10526315789473684</v>
      </c>
      <c r="R30" s="60">
        <f>INVERSIONES!R187</f>
        <v>0.10526315789473684</v>
      </c>
      <c r="S30" s="60">
        <f>INVERSIONES!S187</f>
        <v>0.10526315789473684</v>
      </c>
      <c r="T30" s="60">
        <f>INVERSIONES!T187</f>
        <v>0.10526315789473684</v>
      </c>
      <c r="U30" s="60">
        <f>INVERSIONES!U187</f>
        <v>0.10526315789473684</v>
      </c>
      <c r="V30" s="100">
        <f t="shared" si="0"/>
        <v>1.6842105263157889</v>
      </c>
      <c r="W30" s="60"/>
      <c r="X30" s="60">
        <f>INVERSIONES!V187</f>
        <v>0.10526315789473684</v>
      </c>
      <c r="Y30" s="60">
        <f>INVERSIONES!W187</f>
        <v>0.10526315789473684</v>
      </c>
      <c r="Z30" s="100">
        <f t="shared" si="1"/>
        <v>1.8947368421052626</v>
      </c>
      <c r="AA30" s="60" t="e">
        <f>INVERSIONES!X187</f>
        <v>#DIV/0!</v>
      </c>
      <c r="AB30" s="60" t="e">
        <f>INVERSIONES!Y187</f>
        <v>#DIV/0!</v>
      </c>
      <c r="AC30" s="60" t="e">
        <f>INVERSIONES!Z187</f>
        <v>#DIV/0!</v>
      </c>
      <c r="AD30" s="60" t="e">
        <f>INVERSIONES!AA187</f>
        <v>#DIV/0!</v>
      </c>
      <c r="AE30" s="60" t="e">
        <f>INVERSIONES!AB187</f>
        <v>#DIV/0!</v>
      </c>
      <c r="AF30" s="60" t="e">
        <f>INVERSIONES!AC187</f>
        <v>#DIV/0!</v>
      </c>
      <c r="AG30" s="60" t="e">
        <f>INVERSIONES!AD187</f>
        <v>#DIV/0!</v>
      </c>
      <c r="AH30" s="60" t="e">
        <f>INVERSIONES!AE187</f>
        <v>#DIV/0!</v>
      </c>
      <c r="AI30" s="60" t="e">
        <f>INVERSIONES!AF187</f>
        <v>#DIV/0!</v>
      </c>
      <c r="AJ30" s="60" t="e">
        <f>INVERSIONES!AG187</f>
        <v>#DIV/0!</v>
      </c>
      <c r="AK30" s="60" t="e">
        <f>INVERSIONES!AH187</f>
        <v>#DIV/0!</v>
      </c>
      <c r="AL30" s="60" t="e">
        <f>INVERSIONES!AI187</f>
        <v>#DIV/0!</v>
      </c>
      <c r="AM30" s="60" t="e">
        <f>INVERSIONES!AJ187</f>
        <v>#DIV/0!</v>
      </c>
      <c r="AN30" s="60" t="e">
        <f>INVERSIONES!AK187</f>
        <v>#DIV/0!</v>
      </c>
      <c r="AO30" s="60" t="e">
        <f>INVERSIONES!AL187</f>
        <v>#DIV/0!</v>
      </c>
      <c r="AP30" s="60" t="e">
        <f>INVERSIONES!AM187</f>
        <v>#DIV/0!</v>
      </c>
      <c r="AQ30" s="60" t="e">
        <f>INVERSIONES!AN187</f>
        <v>#DIV/0!</v>
      </c>
      <c r="AR30" s="60" t="e">
        <f>INVERSIONES!AO187</f>
        <v>#DIV/0!</v>
      </c>
      <c r="AS30" s="60" t="e">
        <f>INVERSIONES!AP187</f>
        <v>#DIV/0!</v>
      </c>
      <c r="AT30" s="60" t="e">
        <f>INVERSIONES!AQ187</f>
        <v>#DIV/0!</v>
      </c>
      <c r="AU30" s="60" t="e">
        <f>INVERSIONES!AR187</f>
        <v>#DIV/0!</v>
      </c>
      <c r="AV30" s="60" t="e">
        <f>INVERSIONES!AS187</f>
        <v>#DIV/0!</v>
      </c>
      <c r="AW30" s="60" t="e">
        <f>INVERSIONES!AT187</f>
        <v>#DIV/0!</v>
      </c>
      <c r="AX30" s="60" t="e">
        <f>INVERSIONES!AU187</f>
        <v>#DIV/0!</v>
      </c>
    </row>
    <row r="31" spans="1:50" s="9" customFormat="1" ht="14.25" customHeight="1" x14ac:dyDescent="0.3">
      <c r="A31" s="6"/>
      <c r="B31" s="54" t="s">
        <v>294</v>
      </c>
      <c r="C31" s="50"/>
      <c r="D31" s="50" t="s">
        <v>10</v>
      </c>
      <c r="E31" s="50"/>
      <c r="F31" s="60">
        <f>INVERSIONES!F189</f>
        <v>19.894736842105264</v>
      </c>
      <c r="G31" s="60">
        <f>INVERSIONES!G189</f>
        <v>19.789473684210527</v>
      </c>
      <c r="H31" s="60">
        <f>INVERSIONES!H189</f>
        <v>19.684210526315791</v>
      </c>
      <c r="I31" s="60">
        <f>INVERSIONES!I189</f>
        <v>19.578947368421051</v>
      </c>
      <c r="J31" s="60">
        <f>INVERSIONES!J189</f>
        <v>19.473684210526315</v>
      </c>
      <c r="K31" s="60">
        <f>INVERSIONES!K189</f>
        <v>19.368421052631579</v>
      </c>
      <c r="L31" s="60">
        <f>INVERSIONES!L189</f>
        <v>19.263157894736842</v>
      </c>
      <c r="M31" s="60">
        <f>INVERSIONES!M189</f>
        <v>19.157894736842106</v>
      </c>
      <c r="N31" s="60">
        <f>INVERSIONES!N189</f>
        <v>19.05263157894737</v>
      </c>
      <c r="O31" s="60">
        <f>INVERSIONES!O189</f>
        <v>18.94736842105263</v>
      </c>
      <c r="P31" s="60">
        <f>INVERSIONES!P189</f>
        <v>18.842105263157894</v>
      </c>
      <c r="Q31" s="60">
        <f>INVERSIONES!Q189</f>
        <v>18.736842105263158</v>
      </c>
      <c r="R31" s="60">
        <f>INVERSIONES!R189</f>
        <v>18.631578947368421</v>
      </c>
      <c r="S31" s="60">
        <f>INVERSIONES!S189</f>
        <v>18.526315789473685</v>
      </c>
      <c r="T31" s="60">
        <f>INVERSIONES!T189</f>
        <v>18.421052631578949</v>
      </c>
      <c r="U31" s="60">
        <f>INVERSIONES!U189</f>
        <v>18.315789473684212</v>
      </c>
      <c r="V31" s="100">
        <f t="shared" si="0"/>
        <v>305.68421052631578</v>
      </c>
      <c r="W31" s="60"/>
      <c r="X31" s="60">
        <f>INVERSIONES!V189</f>
        <v>18.210526315789473</v>
      </c>
      <c r="Y31" s="60">
        <f>INVERSIONES!W189</f>
        <v>18.105263157894736</v>
      </c>
      <c r="Z31" s="100">
        <f t="shared" si="1"/>
        <v>342</v>
      </c>
      <c r="AA31" s="60" t="e">
        <f>INVERSIONES!X189</f>
        <v>#DIV/0!</v>
      </c>
      <c r="AB31" s="60" t="e">
        <f>INVERSIONES!Y189</f>
        <v>#DIV/0!</v>
      </c>
      <c r="AC31" s="60" t="e">
        <f>INVERSIONES!Z189</f>
        <v>#DIV/0!</v>
      </c>
      <c r="AD31" s="60" t="e">
        <f>INVERSIONES!AA189</f>
        <v>#DIV/0!</v>
      </c>
      <c r="AE31" s="60" t="e">
        <f>INVERSIONES!AB189</f>
        <v>#DIV/0!</v>
      </c>
      <c r="AF31" s="60" t="e">
        <f>INVERSIONES!AC189</f>
        <v>#DIV/0!</v>
      </c>
      <c r="AG31" s="60" t="e">
        <f>INVERSIONES!AD189</f>
        <v>#DIV/0!</v>
      </c>
      <c r="AH31" s="60" t="e">
        <f>INVERSIONES!AE189</f>
        <v>#DIV/0!</v>
      </c>
      <c r="AI31" s="60" t="e">
        <f>INVERSIONES!AF189</f>
        <v>#DIV/0!</v>
      </c>
      <c r="AJ31" s="60" t="e">
        <f>INVERSIONES!AG189</f>
        <v>#DIV/0!</v>
      </c>
      <c r="AK31" s="60" t="e">
        <f>INVERSIONES!AH189</f>
        <v>#DIV/0!</v>
      </c>
      <c r="AL31" s="60" t="e">
        <f>INVERSIONES!AI189</f>
        <v>#DIV/0!</v>
      </c>
      <c r="AM31" s="60" t="e">
        <f>INVERSIONES!AJ189</f>
        <v>#DIV/0!</v>
      </c>
      <c r="AN31" s="60" t="e">
        <f>INVERSIONES!AK189</f>
        <v>#DIV/0!</v>
      </c>
      <c r="AO31" s="60" t="e">
        <f>INVERSIONES!AL189</f>
        <v>#DIV/0!</v>
      </c>
      <c r="AP31" s="60" t="e">
        <f>INVERSIONES!AM189</f>
        <v>#DIV/0!</v>
      </c>
      <c r="AQ31" s="60" t="e">
        <f>INVERSIONES!AN189</f>
        <v>#DIV/0!</v>
      </c>
      <c r="AR31" s="60" t="e">
        <f>INVERSIONES!AO189</f>
        <v>#DIV/0!</v>
      </c>
      <c r="AS31" s="60" t="e">
        <f>INVERSIONES!AP189</f>
        <v>#DIV/0!</v>
      </c>
      <c r="AT31" s="60" t="e">
        <f>INVERSIONES!AQ189</f>
        <v>#DIV/0!</v>
      </c>
      <c r="AU31" s="60" t="e">
        <f>INVERSIONES!AR189</f>
        <v>#DIV/0!</v>
      </c>
      <c r="AV31" s="60" t="e">
        <f>INVERSIONES!AS189</f>
        <v>#DIV/0!</v>
      </c>
      <c r="AW31" s="60" t="e">
        <f>INVERSIONES!AT189</f>
        <v>#DIV/0!</v>
      </c>
      <c r="AX31" s="60" t="e">
        <f>INVERSIONES!AU189</f>
        <v>#DIV/0!</v>
      </c>
    </row>
    <row r="32" spans="1:50" s="9" customFormat="1" ht="14.25" customHeight="1" x14ac:dyDescent="0.3">
      <c r="A32" s="6"/>
      <c r="B32" s="6"/>
      <c r="C32" s="7"/>
      <c r="D32" s="7"/>
      <c r="E32" s="7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100" t="s">
        <v>8</v>
      </c>
      <c r="W32" s="25"/>
      <c r="X32" s="25"/>
      <c r="Y32" s="25"/>
      <c r="Z32" s="100" t="s">
        <v>8</v>
      </c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</row>
    <row r="33" spans="1:50" s="9" customFormat="1" ht="14.25" customHeight="1" x14ac:dyDescent="0.3">
      <c r="A33" s="51" t="s">
        <v>16</v>
      </c>
      <c r="B33" s="54"/>
      <c r="C33" s="50"/>
      <c r="D33" s="50"/>
      <c r="E33" s="50"/>
      <c r="F33" s="60">
        <f>IMPUESTOS!F20</f>
        <v>5937.6574800000008</v>
      </c>
      <c r="G33" s="60">
        <f>IMPUESTOS!G20</f>
        <v>5648.6980800000001</v>
      </c>
      <c r="H33" s="60">
        <f>IMPUESTOS!H20</f>
        <v>5871.96648</v>
      </c>
      <c r="I33" s="60">
        <f>IMPUESTOS!I20</f>
        <v>5648.6980800000001</v>
      </c>
      <c r="J33" s="60">
        <f>IMPUESTOS!J20</f>
        <v>5871.96648</v>
      </c>
      <c r="K33" s="60">
        <f>IMPUESTOS!K20</f>
        <v>3363.2863199999997</v>
      </c>
      <c r="L33" s="60">
        <f>IMPUESTOS!L20</f>
        <v>3586.5547199999996</v>
      </c>
      <c r="M33" s="60">
        <f>IMPUESTOS!M20</f>
        <v>3363.2863199999997</v>
      </c>
      <c r="N33" s="60">
        <f>IMPUESTOS!N20</f>
        <v>3586.5547199999996</v>
      </c>
      <c r="O33" s="60">
        <f>IMPUESTOS!O20</f>
        <v>3576.2923199999996</v>
      </c>
      <c r="P33" s="60">
        <f>IMPUESTOS!P20</f>
        <v>3586.5547199999996</v>
      </c>
      <c r="Q33" s="60">
        <f>IMPUESTOS!Q20</f>
        <v>3363.2863199999997</v>
      </c>
      <c r="R33" s="60">
        <f>IMPUESTOS!R20</f>
        <v>3799.5595199999998</v>
      </c>
      <c r="S33" s="60">
        <f>IMPUESTOS!S20</f>
        <v>3363.2863199999997</v>
      </c>
      <c r="T33" s="60">
        <f>IMPUESTOS!T20</f>
        <v>3586.5547199999996</v>
      </c>
      <c r="U33" s="60">
        <f>IMPUESTOS!U20</f>
        <v>3363.2863199999997</v>
      </c>
      <c r="V33" s="100">
        <f t="shared" si="0"/>
        <v>67517.488920000003</v>
      </c>
      <c r="W33" s="60"/>
      <c r="X33" s="60">
        <f>IMPUESTOS!V20</f>
        <v>3586.5547199999996</v>
      </c>
      <c r="Y33" s="60">
        <f>IMPUESTOS!W20</f>
        <v>3363.2863199999997</v>
      </c>
      <c r="Z33" s="100">
        <f t="shared" si="1"/>
        <v>74467.329960000003</v>
      </c>
      <c r="AA33" s="60" t="e">
        <f>IMPUESTOS!X20</f>
        <v>#DIV/0!</v>
      </c>
      <c r="AB33" s="60" t="e">
        <f>IMPUESTOS!Y20</f>
        <v>#DIV/0!</v>
      </c>
      <c r="AC33" s="60" t="e">
        <f>IMPUESTOS!Z20</f>
        <v>#DIV/0!</v>
      </c>
      <c r="AD33" s="60" t="e">
        <f>IMPUESTOS!AA20</f>
        <v>#DIV/0!</v>
      </c>
      <c r="AE33" s="60" t="e">
        <f>IMPUESTOS!AB20</f>
        <v>#DIV/0!</v>
      </c>
      <c r="AF33" s="60" t="e">
        <f>IMPUESTOS!AC20</f>
        <v>#DIV/0!</v>
      </c>
      <c r="AG33" s="60" t="e">
        <f>IMPUESTOS!AD20</f>
        <v>#DIV/0!</v>
      </c>
      <c r="AH33" s="60" t="e">
        <f>IMPUESTOS!AE20</f>
        <v>#DIV/0!</v>
      </c>
      <c r="AI33" s="60" t="e">
        <f>IMPUESTOS!AF20</f>
        <v>#DIV/0!</v>
      </c>
      <c r="AJ33" s="60" t="e">
        <f>IMPUESTOS!AG20</f>
        <v>#DIV/0!</v>
      </c>
      <c r="AK33" s="60" t="e">
        <f>IMPUESTOS!AH20</f>
        <v>#DIV/0!</v>
      </c>
      <c r="AL33" s="60" t="e">
        <f>IMPUESTOS!AI20</f>
        <v>#DIV/0!</v>
      </c>
      <c r="AM33" s="60" t="e">
        <f>IMPUESTOS!AJ20</f>
        <v>#DIV/0!</v>
      </c>
      <c r="AN33" s="60" t="e">
        <f>IMPUESTOS!AK20</f>
        <v>#DIV/0!</v>
      </c>
      <c r="AO33" s="60" t="e">
        <f>IMPUESTOS!AL20</f>
        <v>#DIV/0!</v>
      </c>
      <c r="AP33" s="60" t="e">
        <f>IMPUESTOS!AM20</f>
        <v>#DIV/0!</v>
      </c>
      <c r="AQ33" s="60" t="e">
        <f>IMPUESTOS!AN20</f>
        <v>#DIV/0!</v>
      </c>
      <c r="AR33" s="60" t="e">
        <f>IMPUESTOS!AO20</f>
        <v>#DIV/0!</v>
      </c>
      <c r="AS33" s="60" t="e">
        <f>IMPUESTOS!AP20</f>
        <v>#DIV/0!</v>
      </c>
      <c r="AT33" s="60" t="e">
        <f>IMPUESTOS!AQ20</f>
        <v>#DIV/0!</v>
      </c>
      <c r="AU33" s="60" t="e">
        <f>IMPUESTOS!AR20</f>
        <v>#DIV/0!</v>
      </c>
      <c r="AV33" s="60" t="e">
        <f>IMPUESTOS!AS20</f>
        <v>#DIV/0!</v>
      </c>
      <c r="AW33" s="60" t="e">
        <f>IMPUESTOS!AT20</f>
        <v>#DIV/0!</v>
      </c>
      <c r="AX33" s="60" t="e">
        <f>IMPUESTOS!AU20</f>
        <v>#DIV/0!</v>
      </c>
    </row>
    <row r="34" spans="1:50" s="9" customFormat="1" ht="14.25" customHeight="1" x14ac:dyDescent="0.3">
      <c r="A34" s="6"/>
      <c r="B34" s="6"/>
      <c r="C34" s="7"/>
      <c r="D34" s="7"/>
      <c r="E34" s="7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100" t="s">
        <v>8</v>
      </c>
      <c r="W34" s="25"/>
      <c r="X34" s="25"/>
      <c r="Y34" s="25"/>
      <c r="Z34" s="100" t="s">
        <v>8</v>
      </c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</row>
    <row r="35" spans="1:50" s="9" customFormat="1" ht="14.25" customHeight="1" x14ac:dyDescent="0.3">
      <c r="A35" s="20" t="s">
        <v>336</v>
      </c>
      <c r="B35" s="6"/>
      <c r="C35" s="7"/>
      <c r="D35" s="7"/>
      <c r="E35" s="7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100"/>
      <c r="W35" s="25"/>
      <c r="X35" s="25"/>
      <c r="Y35" s="25"/>
      <c r="Z35" s="100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</row>
    <row r="36" spans="1:50" s="9" customFormat="1" ht="14.25" customHeight="1" x14ac:dyDescent="0.3">
      <c r="A36" s="6"/>
      <c r="B36" s="54" t="s">
        <v>295</v>
      </c>
      <c r="C36" s="50"/>
      <c r="D36" s="50" t="s">
        <v>10</v>
      </c>
      <c r="E36" s="50"/>
      <c r="F36" s="60">
        <f>FINANCIACIÓN!F12</f>
        <v>167572</v>
      </c>
      <c r="G36" s="60">
        <f>FINANCIACIÓN!G12</f>
        <v>0</v>
      </c>
      <c r="H36" s="60">
        <f>FINANCIACIÓN!H12</f>
        <v>0</v>
      </c>
      <c r="I36" s="60">
        <f>FINANCIACIÓN!I12</f>
        <v>0</v>
      </c>
      <c r="J36" s="60">
        <f>FINANCIACIÓN!J12</f>
        <v>0</v>
      </c>
      <c r="K36" s="60">
        <f>FINANCIACIÓN!K12</f>
        <v>0</v>
      </c>
      <c r="L36" s="60">
        <f>FINANCIACIÓN!L12</f>
        <v>0</v>
      </c>
      <c r="M36" s="60">
        <f>FINANCIACIÓN!M12</f>
        <v>0</v>
      </c>
      <c r="N36" s="60">
        <f>FINANCIACIÓN!N12</f>
        <v>0</v>
      </c>
      <c r="O36" s="60">
        <f>FINANCIACIÓN!O12</f>
        <v>0</v>
      </c>
      <c r="P36" s="60">
        <f>FINANCIACIÓN!P12</f>
        <v>0</v>
      </c>
      <c r="Q36" s="60">
        <f>FINANCIACIÓN!Q12</f>
        <v>0</v>
      </c>
      <c r="R36" s="60">
        <f>FINANCIACIÓN!R12</f>
        <v>0</v>
      </c>
      <c r="S36" s="60">
        <f>FINANCIACIÓN!S12</f>
        <v>0</v>
      </c>
      <c r="T36" s="60">
        <f>FINANCIACIÓN!T12</f>
        <v>0</v>
      </c>
      <c r="U36" s="60">
        <f>FINANCIACIÓN!U12</f>
        <v>0</v>
      </c>
      <c r="V36" s="100">
        <f t="shared" si="0"/>
        <v>167572</v>
      </c>
      <c r="W36" s="60"/>
      <c r="X36" s="60">
        <f>FINANCIACIÓN!V12</f>
        <v>0</v>
      </c>
      <c r="Y36" s="60">
        <f>FINANCIACIÓN!W12</f>
        <v>0</v>
      </c>
      <c r="Z36" s="100">
        <f t="shared" si="1"/>
        <v>167572</v>
      </c>
      <c r="AA36" s="60">
        <f>FINANCIACIÓN!X12</f>
        <v>0</v>
      </c>
      <c r="AB36" s="60">
        <f>FINANCIACIÓN!Y12</f>
        <v>0</v>
      </c>
      <c r="AC36" s="60">
        <f>FINANCIACIÓN!Z12</f>
        <v>0</v>
      </c>
      <c r="AD36" s="60">
        <f>FINANCIACIÓN!AA12</f>
        <v>0</v>
      </c>
      <c r="AE36" s="60">
        <f>FINANCIACIÓN!AB12</f>
        <v>0</v>
      </c>
      <c r="AF36" s="60">
        <f>FINANCIACIÓN!AC12</f>
        <v>0</v>
      </c>
      <c r="AG36" s="60">
        <f>FINANCIACIÓN!AD12</f>
        <v>0</v>
      </c>
      <c r="AH36" s="60">
        <f>FINANCIACIÓN!AE12</f>
        <v>0</v>
      </c>
      <c r="AI36" s="60">
        <f>FINANCIACIÓN!AF12</f>
        <v>0</v>
      </c>
      <c r="AJ36" s="60">
        <f>FINANCIACIÓN!AG12</f>
        <v>0</v>
      </c>
      <c r="AK36" s="60">
        <f>FINANCIACIÓN!AH12</f>
        <v>0</v>
      </c>
      <c r="AL36" s="60">
        <f>FINANCIACIÓN!AI12</f>
        <v>0</v>
      </c>
      <c r="AM36" s="60">
        <f>FINANCIACIÓN!AJ12</f>
        <v>0</v>
      </c>
      <c r="AN36" s="60">
        <f>FINANCIACIÓN!AK12</f>
        <v>0</v>
      </c>
      <c r="AO36" s="60">
        <f>FINANCIACIÓN!AL12</f>
        <v>0</v>
      </c>
      <c r="AP36" s="60">
        <f>FINANCIACIÓN!AM12</f>
        <v>0</v>
      </c>
      <c r="AQ36" s="60">
        <f>FINANCIACIÓN!AN12</f>
        <v>0</v>
      </c>
      <c r="AR36" s="60">
        <f>FINANCIACIÓN!AO12</f>
        <v>0</v>
      </c>
      <c r="AS36" s="60">
        <f>FINANCIACIÓN!AP12</f>
        <v>0</v>
      </c>
      <c r="AT36" s="60">
        <f>FINANCIACIÓN!AQ12</f>
        <v>0</v>
      </c>
      <c r="AU36" s="60">
        <f>FINANCIACIÓN!AR12</f>
        <v>0</v>
      </c>
      <c r="AV36" s="60">
        <f>FINANCIACIÓN!AS12</f>
        <v>0</v>
      </c>
      <c r="AW36" s="60">
        <f>FINANCIACIÓN!AT12</f>
        <v>0</v>
      </c>
      <c r="AX36" s="60">
        <f>FINANCIACIÓN!AU12</f>
        <v>0</v>
      </c>
    </row>
    <row r="37" spans="1:50" s="9" customFormat="1" ht="14.25" customHeight="1" x14ac:dyDescent="0.3">
      <c r="A37" s="6"/>
      <c r="B37" s="54" t="s">
        <v>175</v>
      </c>
      <c r="C37" s="50"/>
      <c r="D37" s="50" t="s">
        <v>10</v>
      </c>
      <c r="E37" s="50"/>
      <c r="F37" s="60">
        <f>FINANCIACIÓN!F38</f>
        <v>82984.800000000003</v>
      </c>
      <c r="G37" s="60">
        <f>FINANCIACIÓN!G38</f>
        <v>5984.8</v>
      </c>
      <c r="H37" s="60">
        <f>FINANCIACIÓN!H38</f>
        <v>6084.8</v>
      </c>
      <c r="I37" s="60">
        <f>FINANCIACIÓN!I38</f>
        <v>6084.8</v>
      </c>
      <c r="J37" s="60">
        <f>FINANCIACIÓN!J38</f>
        <v>5984.8</v>
      </c>
      <c r="K37" s="60">
        <f>FINANCIACIÓN!K38</f>
        <v>6084.8</v>
      </c>
      <c r="L37" s="60">
        <f>FINANCIACIÓN!L38</f>
        <v>6084.8</v>
      </c>
      <c r="M37" s="60">
        <f>FINANCIACIÓN!M38</f>
        <v>5984.8</v>
      </c>
      <c r="N37" s="60">
        <f>FINANCIACIÓN!N38</f>
        <v>5984.8</v>
      </c>
      <c r="O37" s="60">
        <f>FINANCIACIÓN!O38</f>
        <v>6084.8</v>
      </c>
      <c r="P37" s="60">
        <f>FINANCIACIÓN!P38</f>
        <v>6084.8</v>
      </c>
      <c r="Q37" s="60">
        <f>FINANCIACIÓN!Q38</f>
        <v>5984.8</v>
      </c>
      <c r="R37" s="60">
        <f>FINANCIACIÓN!R38</f>
        <v>5984.8</v>
      </c>
      <c r="S37" s="60">
        <f>FINANCIACIÓN!S38</f>
        <v>6084.8</v>
      </c>
      <c r="T37" s="60">
        <f>FINANCIACIÓN!T38</f>
        <v>6084.8</v>
      </c>
      <c r="U37" s="60">
        <f>FINANCIACIÓN!U38</f>
        <v>0</v>
      </c>
      <c r="V37" s="100">
        <f t="shared" si="0"/>
        <v>167571.99999999994</v>
      </c>
      <c r="W37" s="60"/>
      <c r="X37" s="60">
        <f>FINANCIACIÓN!V38</f>
        <v>0</v>
      </c>
      <c r="Y37" s="60">
        <f>FINANCIACIÓN!W38</f>
        <v>0</v>
      </c>
      <c r="Z37" s="100">
        <f t="shared" si="1"/>
        <v>167571.99999999994</v>
      </c>
      <c r="AA37" s="60">
        <f>FINANCIACIÓN!X38</f>
        <v>0</v>
      </c>
      <c r="AB37" s="60">
        <f>FINANCIACIÓN!Y38</f>
        <v>0</v>
      </c>
      <c r="AC37" s="60">
        <f>FINANCIACIÓN!Z38</f>
        <v>0</v>
      </c>
      <c r="AD37" s="60">
        <f>FINANCIACIÓN!AA38</f>
        <v>0</v>
      </c>
      <c r="AE37" s="60">
        <f>FINANCIACIÓN!AB38</f>
        <v>0</v>
      </c>
      <c r="AF37" s="60">
        <f>FINANCIACIÓN!AC38</f>
        <v>0</v>
      </c>
      <c r="AG37" s="60">
        <f>FINANCIACIÓN!AD38</f>
        <v>0</v>
      </c>
      <c r="AH37" s="60">
        <f>FINANCIACIÓN!AE38</f>
        <v>0</v>
      </c>
      <c r="AI37" s="60">
        <f>FINANCIACIÓN!AF38</f>
        <v>0</v>
      </c>
      <c r="AJ37" s="60">
        <f>FINANCIACIÓN!AG38</f>
        <v>0</v>
      </c>
      <c r="AK37" s="60">
        <f>FINANCIACIÓN!AH38</f>
        <v>0</v>
      </c>
      <c r="AL37" s="60">
        <f>FINANCIACIÓN!AI38</f>
        <v>0</v>
      </c>
      <c r="AM37" s="60">
        <f>FINANCIACIÓN!AJ38</f>
        <v>0</v>
      </c>
      <c r="AN37" s="60">
        <f>FINANCIACIÓN!AK38</f>
        <v>0</v>
      </c>
      <c r="AO37" s="60">
        <f>FINANCIACIÓN!AL38</f>
        <v>0</v>
      </c>
      <c r="AP37" s="60">
        <f>FINANCIACIÓN!AM38</f>
        <v>0</v>
      </c>
      <c r="AQ37" s="60">
        <f>FINANCIACIÓN!AN38</f>
        <v>0</v>
      </c>
      <c r="AR37" s="60">
        <f>FINANCIACIÓN!AO38</f>
        <v>0</v>
      </c>
      <c r="AS37" s="60">
        <f>FINANCIACIÓN!AP38</f>
        <v>0</v>
      </c>
      <c r="AT37" s="60">
        <f>FINANCIACIÓN!AQ38</f>
        <v>0</v>
      </c>
      <c r="AU37" s="60">
        <f>FINANCIACIÓN!AR38</f>
        <v>0</v>
      </c>
      <c r="AV37" s="60">
        <f>FINANCIACIÓN!AS38</f>
        <v>0</v>
      </c>
      <c r="AW37" s="60">
        <f>FINANCIACIÓN!AT38</f>
        <v>0</v>
      </c>
      <c r="AX37" s="60">
        <f>FINANCIACIÓN!AU38</f>
        <v>0</v>
      </c>
    </row>
    <row r="38" spans="1:50" s="9" customFormat="1" ht="14.25" customHeight="1" x14ac:dyDescent="0.3">
      <c r="A38" s="6"/>
      <c r="B38" s="54" t="s">
        <v>255</v>
      </c>
      <c r="C38" s="50"/>
      <c r="D38" s="50" t="s">
        <v>10</v>
      </c>
      <c r="E38" s="50"/>
      <c r="F38" s="60">
        <f>FINANCIACIÓN!F47</f>
        <v>0</v>
      </c>
      <c r="G38" s="60">
        <f>FINANCIACIÓN!G47</f>
        <v>0</v>
      </c>
      <c r="H38" s="60">
        <f>FINANCIACIÓN!H47</f>
        <v>0</v>
      </c>
      <c r="I38" s="60">
        <f>FINANCIACIÓN!I47</f>
        <v>0</v>
      </c>
      <c r="J38" s="60">
        <f>FINANCIACIÓN!J47</f>
        <v>0</v>
      </c>
      <c r="K38" s="60">
        <f>FINANCIACIÓN!K47</f>
        <v>0</v>
      </c>
      <c r="L38" s="60">
        <f>FINANCIACIÓN!L47</f>
        <v>0</v>
      </c>
      <c r="M38" s="60">
        <f>FINANCIACIÓN!M47</f>
        <v>0</v>
      </c>
      <c r="N38" s="60">
        <f>FINANCIACIÓN!N47</f>
        <v>0</v>
      </c>
      <c r="O38" s="60">
        <f>FINANCIACIÓN!O47</f>
        <v>0</v>
      </c>
      <c r="P38" s="60">
        <f>FINANCIACIÓN!P47</f>
        <v>0</v>
      </c>
      <c r="Q38" s="60">
        <f>FINANCIACIÓN!Q47</f>
        <v>0</v>
      </c>
      <c r="R38" s="60">
        <f>FINANCIACIÓN!R47</f>
        <v>0</v>
      </c>
      <c r="S38" s="60">
        <f>FINANCIACIÓN!S47</f>
        <v>0</v>
      </c>
      <c r="T38" s="60">
        <f>FINANCIACIÓN!T47</f>
        <v>0</v>
      </c>
      <c r="U38" s="60">
        <f>FINANCIACIÓN!U47</f>
        <v>0</v>
      </c>
      <c r="V38" s="100">
        <f t="shared" si="0"/>
        <v>0</v>
      </c>
      <c r="W38" s="60"/>
      <c r="X38" s="60">
        <f>FINANCIACIÓN!V47</f>
        <v>0</v>
      </c>
      <c r="Y38" s="60">
        <f>FINANCIACIÓN!W47</f>
        <v>0</v>
      </c>
      <c r="Z38" s="100">
        <f t="shared" si="1"/>
        <v>0</v>
      </c>
      <c r="AA38" s="60">
        <f>FINANCIACIÓN!X47</f>
        <v>0</v>
      </c>
      <c r="AB38" s="60">
        <f>FINANCIACIÓN!Y47</f>
        <v>0</v>
      </c>
      <c r="AC38" s="60">
        <f>FINANCIACIÓN!Z47</f>
        <v>0</v>
      </c>
      <c r="AD38" s="60">
        <f>FINANCIACIÓN!AA47</f>
        <v>0</v>
      </c>
      <c r="AE38" s="60">
        <f>FINANCIACIÓN!AB47</f>
        <v>0</v>
      </c>
      <c r="AF38" s="60">
        <f>FINANCIACIÓN!AC47</f>
        <v>0</v>
      </c>
      <c r="AG38" s="60">
        <f>FINANCIACIÓN!AD47</f>
        <v>0</v>
      </c>
      <c r="AH38" s="60">
        <f>FINANCIACIÓN!AE47</f>
        <v>0</v>
      </c>
      <c r="AI38" s="60">
        <f>FINANCIACIÓN!AF47</f>
        <v>0</v>
      </c>
      <c r="AJ38" s="60">
        <f>FINANCIACIÓN!AG47</f>
        <v>0</v>
      </c>
      <c r="AK38" s="60">
        <f>FINANCIACIÓN!AH47</f>
        <v>0</v>
      </c>
      <c r="AL38" s="60">
        <f>FINANCIACIÓN!AI47</f>
        <v>0</v>
      </c>
      <c r="AM38" s="60">
        <f>FINANCIACIÓN!AJ47</f>
        <v>0</v>
      </c>
      <c r="AN38" s="60">
        <f>FINANCIACIÓN!AK47</f>
        <v>0</v>
      </c>
      <c r="AO38" s="60">
        <f>FINANCIACIÓN!AL47</f>
        <v>0</v>
      </c>
      <c r="AP38" s="60">
        <f>FINANCIACIÓN!AM47</f>
        <v>0</v>
      </c>
      <c r="AQ38" s="60">
        <f>FINANCIACIÓN!AN47</f>
        <v>0</v>
      </c>
      <c r="AR38" s="60">
        <f>FINANCIACIÓN!AO47</f>
        <v>0</v>
      </c>
      <c r="AS38" s="60">
        <f>FINANCIACIÓN!AP47</f>
        <v>0</v>
      </c>
      <c r="AT38" s="60">
        <f>FINANCIACIÓN!AQ47</f>
        <v>0</v>
      </c>
      <c r="AU38" s="60">
        <f>FINANCIACIÓN!AR47</f>
        <v>0</v>
      </c>
      <c r="AV38" s="60">
        <f>FINANCIACIÓN!AS47</f>
        <v>0</v>
      </c>
      <c r="AW38" s="60">
        <f>FINANCIACIÓN!AT47</f>
        <v>0</v>
      </c>
      <c r="AX38" s="60">
        <f>FINANCIACIÓN!AU47</f>
        <v>0</v>
      </c>
    </row>
    <row r="39" spans="1:50" s="9" customFormat="1" ht="14.25" customHeight="1" x14ac:dyDescent="0.3">
      <c r="A39" s="6"/>
      <c r="B39" s="54" t="s">
        <v>296</v>
      </c>
      <c r="C39" s="50"/>
      <c r="D39" s="50" t="s">
        <v>10</v>
      </c>
      <c r="E39" s="50"/>
      <c r="F39" s="60">
        <f>FINANCIACIÓN!F49</f>
        <v>250556.79999999999</v>
      </c>
      <c r="G39" s="60">
        <f>FINANCIACIÓN!G49</f>
        <v>5984.8</v>
      </c>
      <c r="H39" s="60">
        <f>FINANCIACIÓN!H49</f>
        <v>6084.8</v>
      </c>
      <c r="I39" s="60">
        <f>FINANCIACIÓN!I49</f>
        <v>6084.8</v>
      </c>
      <c r="J39" s="60">
        <f>FINANCIACIÓN!J49</f>
        <v>5984.8</v>
      </c>
      <c r="K39" s="60">
        <f>FINANCIACIÓN!K49</f>
        <v>6084.8</v>
      </c>
      <c r="L39" s="60">
        <f>FINANCIACIÓN!L49</f>
        <v>6084.8</v>
      </c>
      <c r="M39" s="60">
        <f>FINANCIACIÓN!M49</f>
        <v>5984.8</v>
      </c>
      <c r="N39" s="60">
        <f>FINANCIACIÓN!N49</f>
        <v>5984.8</v>
      </c>
      <c r="O39" s="60">
        <f>FINANCIACIÓN!O49</f>
        <v>6084.8</v>
      </c>
      <c r="P39" s="60">
        <f>FINANCIACIÓN!P49</f>
        <v>6084.8</v>
      </c>
      <c r="Q39" s="60">
        <f>FINANCIACIÓN!Q49</f>
        <v>5984.8</v>
      </c>
      <c r="R39" s="60">
        <f>FINANCIACIÓN!R49</f>
        <v>5984.8</v>
      </c>
      <c r="S39" s="60">
        <f>FINANCIACIÓN!S49</f>
        <v>6084.8</v>
      </c>
      <c r="T39" s="60">
        <f>FINANCIACIÓN!T49</f>
        <v>6084.8</v>
      </c>
      <c r="U39" s="60">
        <f>FINANCIACIÓN!U49</f>
        <v>0</v>
      </c>
      <c r="V39" s="100">
        <f t="shared" si="0"/>
        <v>335143.99999999983</v>
      </c>
      <c r="W39" s="60"/>
      <c r="X39" s="60">
        <f>FINANCIACIÓN!V49</f>
        <v>0</v>
      </c>
      <c r="Y39" s="60">
        <f>FINANCIACIÓN!W49</f>
        <v>0</v>
      </c>
      <c r="Z39" s="100">
        <f t="shared" si="1"/>
        <v>335143.99999999983</v>
      </c>
      <c r="AA39" s="60">
        <f>FINANCIACIÓN!X49</f>
        <v>0</v>
      </c>
      <c r="AB39" s="60">
        <f>FINANCIACIÓN!Y49</f>
        <v>0</v>
      </c>
      <c r="AC39" s="60">
        <f>FINANCIACIÓN!Z49</f>
        <v>0</v>
      </c>
      <c r="AD39" s="60">
        <f>FINANCIACIÓN!AA49</f>
        <v>0</v>
      </c>
      <c r="AE39" s="60">
        <f>FINANCIACIÓN!AB49</f>
        <v>0</v>
      </c>
      <c r="AF39" s="60">
        <f>FINANCIACIÓN!AC49</f>
        <v>0</v>
      </c>
      <c r="AG39" s="60">
        <f>FINANCIACIÓN!AD49</f>
        <v>0</v>
      </c>
      <c r="AH39" s="60">
        <f>FINANCIACIÓN!AE49</f>
        <v>0</v>
      </c>
      <c r="AI39" s="60">
        <f>FINANCIACIÓN!AF49</f>
        <v>0</v>
      </c>
      <c r="AJ39" s="60">
        <f>FINANCIACIÓN!AG49</f>
        <v>0</v>
      </c>
      <c r="AK39" s="60">
        <f>FINANCIACIÓN!AH49</f>
        <v>0</v>
      </c>
      <c r="AL39" s="60">
        <f>FINANCIACIÓN!AI49</f>
        <v>0</v>
      </c>
      <c r="AM39" s="60">
        <f>FINANCIACIÓN!AJ49</f>
        <v>0</v>
      </c>
      <c r="AN39" s="60">
        <f>FINANCIACIÓN!AK49</f>
        <v>0</v>
      </c>
      <c r="AO39" s="60">
        <f>FINANCIACIÓN!AL49</f>
        <v>0</v>
      </c>
      <c r="AP39" s="60">
        <f>FINANCIACIÓN!AM49</f>
        <v>0</v>
      </c>
      <c r="AQ39" s="60">
        <f>FINANCIACIÓN!AN49</f>
        <v>0</v>
      </c>
      <c r="AR39" s="60">
        <f>FINANCIACIÓN!AO49</f>
        <v>0</v>
      </c>
      <c r="AS39" s="60">
        <f>FINANCIACIÓN!AP49</f>
        <v>0</v>
      </c>
      <c r="AT39" s="60">
        <f>FINANCIACIÓN!AQ49</f>
        <v>0</v>
      </c>
      <c r="AU39" s="60">
        <f>FINANCIACIÓN!AR49</f>
        <v>0</v>
      </c>
      <c r="AV39" s="60">
        <f>FINANCIACIÓN!AS49</f>
        <v>0</v>
      </c>
      <c r="AW39" s="60">
        <f>FINANCIACIÓN!AT49</f>
        <v>0</v>
      </c>
      <c r="AX39" s="60">
        <f>FINANCIACIÓN!AU49</f>
        <v>0</v>
      </c>
    </row>
    <row r="40" spans="1:50" s="9" customFormat="1" ht="14.25" customHeight="1" x14ac:dyDescent="0.3">
      <c r="A40" s="6"/>
      <c r="B40" s="54" t="s">
        <v>316</v>
      </c>
      <c r="C40" s="50"/>
      <c r="D40" s="50" t="s">
        <v>10</v>
      </c>
      <c r="E40" s="50"/>
      <c r="F40" s="60">
        <f>FINANCIACIÓN!F84</f>
        <v>0</v>
      </c>
      <c r="G40" s="60">
        <f>FINANCIACIÓN!G84</f>
        <v>0</v>
      </c>
      <c r="H40" s="60">
        <f>FINANCIACIÓN!H84</f>
        <v>0</v>
      </c>
      <c r="I40" s="60">
        <f>FINANCIACIÓN!I84</f>
        <v>0</v>
      </c>
      <c r="J40" s="60">
        <f>FINANCIACIÓN!J84</f>
        <v>0</v>
      </c>
      <c r="K40" s="60">
        <f>FINANCIACIÓN!K84</f>
        <v>0</v>
      </c>
      <c r="L40" s="60">
        <f>FINANCIACIÓN!L84</f>
        <v>0</v>
      </c>
      <c r="M40" s="60">
        <f>FINANCIACIÓN!M84</f>
        <v>0</v>
      </c>
      <c r="N40" s="60">
        <f>FINANCIACIÓN!N84</f>
        <v>0</v>
      </c>
      <c r="O40" s="60">
        <f>FINANCIACIÓN!O84</f>
        <v>0</v>
      </c>
      <c r="P40" s="60">
        <f>FINANCIACIÓN!P84</f>
        <v>0</v>
      </c>
      <c r="Q40" s="60">
        <f>FINANCIACIÓN!Q84</f>
        <v>0</v>
      </c>
      <c r="R40" s="60">
        <f>FINANCIACIÓN!R84</f>
        <v>0</v>
      </c>
      <c r="S40" s="60">
        <f>FINANCIACIÓN!S84</f>
        <v>0</v>
      </c>
      <c r="T40" s="60">
        <f>FINANCIACIÓN!T84</f>
        <v>0</v>
      </c>
      <c r="U40" s="60">
        <f>FINANCIACIÓN!U84</f>
        <v>0</v>
      </c>
      <c r="V40" s="100">
        <f t="shared" si="0"/>
        <v>0</v>
      </c>
      <c r="W40" s="60"/>
      <c r="X40" s="60">
        <f>FINANCIACIÓN!V84</f>
        <v>0</v>
      </c>
      <c r="Y40" s="60">
        <f>FINANCIACIÓN!W84</f>
        <v>0</v>
      </c>
      <c r="Z40" s="100">
        <f t="shared" si="1"/>
        <v>0</v>
      </c>
      <c r="AA40" s="60">
        <f>FINANCIACIÓN!X84</f>
        <v>0</v>
      </c>
      <c r="AB40" s="60">
        <f>FINANCIACIÓN!Y84</f>
        <v>0</v>
      </c>
      <c r="AC40" s="60">
        <f>FINANCIACIÓN!Z84</f>
        <v>0</v>
      </c>
      <c r="AD40" s="60">
        <f>FINANCIACIÓN!AA84</f>
        <v>0</v>
      </c>
      <c r="AE40" s="60">
        <f>FINANCIACIÓN!AB84</f>
        <v>0</v>
      </c>
      <c r="AF40" s="60">
        <f>FINANCIACIÓN!AC84</f>
        <v>0</v>
      </c>
      <c r="AG40" s="60">
        <f>FINANCIACIÓN!AD84</f>
        <v>0</v>
      </c>
      <c r="AH40" s="60">
        <f>FINANCIACIÓN!AE84</f>
        <v>0</v>
      </c>
      <c r="AI40" s="60">
        <f>FINANCIACIÓN!AF84</f>
        <v>0</v>
      </c>
      <c r="AJ40" s="60">
        <f>FINANCIACIÓN!AG84</f>
        <v>0</v>
      </c>
      <c r="AK40" s="60">
        <f>FINANCIACIÓN!AH84</f>
        <v>0</v>
      </c>
      <c r="AL40" s="60">
        <f>FINANCIACIÓN!AI84</f>
        <v>0</v>
      </c>
      <c r="AM40" s="60">
        <f>FINANCIACIÓN!AJ84</f>
        <v>0</v>
      </c>
      <c r="AN40" s="60">
        <f>FINANCIACIÓN!AK84</f>
        <v>0</v>
      </c>
      <c r="AO40" s="60">
        <f>FINANCIACIÓN!AL84</f>
        <v>0</v>
      </c>
      <c r="AP40" s="60">
        <f>FINANCIACIÓN!AM84</f>
        <v>0</v>
      </c>
      <c r="AQ40" s="60">
        <f>FINANCIACIÓN!AN84</f>
        <v>0</v>
      </c>
      <c r="AR40" s="60">
        <f>FINANCIACIÓN!AO84</f>
        <v>0</v>
      </c>
      <c r="AS40" s="60">
        <f>FINANCIACIÓN!AP84</f>
        <v>0</v>
      </c>
      <c r="AT40" s="60">
        <f>FINANCIACIÓN!AQ84</f>
        <v>0</v>
      </c>
      <c r="AU40" s="60">
        <f>FINANCIACIÓN!AR84</f>
        <v>0</v>
      </c>
      <c r="AV40" s="60">
        <f>FINANCIACIÓN!AS84</f>
        <v>0</v>
      </c>
      <c r="AW40" s="60">
        <f>FINANCIACIÓN!AT84</f>
        <v>0</v>
      </c>
      <c r="AX40" s="60">
        <f>FINANCIACIÓN!AU84</f>
        <v>0</v>
      </c>
    </row>
    <row r="41" spans="1:50" s="9" customFormat="1" ht="14.25" customHeight="1" x14ac:dyDescent="0.3">
      <c r="A41" s="6"/>
      <c r="B41" s="54" t="s">
        <v>317</v>
      </c>
      <c r="C41" s="50"/>
      <c r="D41" s="50" t="s">
        <v>10</v>
      </c>
      <c r="E41" s="50"/>
      <c r="F41" s="60">
        <f>FINANCIACIÓN!F86</f>
        <v>0</v>
      </c>
      <c r="G41" s="60">
        <f>FINANCIACIÓN!G86</f>
        <v>0</v>
      </c>
      <c r="H41" s="60">
        <f>FINANCIACIÓN!H86</f>
        <v>0</v>
      </c>
      <c r="I41" s="60">
        <f>FINANCIACIÓN!I86</f>
        <v>0</v>
      </c>
      <c r="J41" s="60">
        <f>FINANCIACIÓN!J86</f>
        <v>0</v>
      </c>
      <c r="K41" s="60">
        <f>FINANCIACIÓN!K86</f>
        <v>0</v>
      </c>
      <c r="L41" s="60">
        <f>FINANCIACIÓN!L86</f>
        <v>0</v>
      </c>
      <c r="M41" s="60">
        <f>FINANCIACIÓN!M86</f>
        <v>0</v>
      </c>
      <c r="N41" s="60">
        <f>FINANCIACIÓN!N86</f>
        <v>0</v>
      </c>
      <c r="O41" s="60">
        <f>FINANCIACIÓN!O86</f>
        <v>0</v>
      </c>
      <c r="P41" s="60">
        <f>FINANCIACIÓN!P86</f>
        <v>0</v>
      </c>
      <c r="Q41" s="60">
        <f>FINANCIACIÓN!Q86</f>
        <v>0</v>
      </c>
      <c r="R41" s="60">
        <f>FINANCIACIÓN!R86</f>
        <v>0</v>
      </c>
      <c r="S41" s="60">
        <f>FINANCIACIÓN!S86</f>
        <v>0</v>
      </c>
      <c r="T41" s="60">
        <f>FINANCIACIÓN!T86</f>
        <v>0</v>
      </c>
      <c r="U41" s="60">
        <f>FINANCIACIÓN!U86</f>
        <v>0</v>
      </c>
      <c r="V41" s="100">
        <f t="shared" si="0"/>
        <v>0</v>
      </c>
      <c r="W41" s="60"/>
      <c r="X41" s="60">
        <f>FINANCIACIÓN!V86</f>
        <v>0</v>
      </c>
      <c r="Y41" s="60">
        <f>FINANCIACIÓN!W86</f>
        <v>0</v>
      </c>
      <c r="Z41" s="100">
        <f t="shared" si="1"/>
        <v>0</v>
      </c>
      <c r="AA41" s="60">
        <f>FINANCIACIÓN!X86</f>
        <v>0</v>
      </c>
      <c r="AB41" s="60">
        <f>FINANCIACIÓN!Y86</f>
        <v>0</v>
      </c>
      <c r="AC41" s="60">
        <f>FINANCIACIÓN!Z86</f>
        <v>0</v>
      </c>
      <c r="AD41" s="60">
        <f>FINANCIACIÓN!AA86</f>
        <v>0</v>
      </c>
      <c r="AE41" s="60">
        <f>FINANCIACIÓN!AB86</f>
        <v>0</v>
      </c>
      <c r="AF41" s="60">
        <f>FINANCIACIÓN!AC86</f>
        <v>0</v>
      </c>
      <c r="AG41" s="60">
        <f>FINANCIACIÓN!AD86</f>
        <v>0</v>
      </c>
      <c r="AH41" s="60">
        <f>FINANCIACIÓN!AE86</f>
        <v>0</v>
      </c>
      <c r="AI41" s="60">
        <f>FINANCIACIÓN!AF86</f>
        <v>0</v>
      </c>
      <c r="AJ41" s="60">
        <f>FINANCIACIÓN!AG86</f>
        <v>0</v>
      </c>
      <c r="AK41" s="60">
        <f>FINANCIACIÓN!AH86</f>
        <v>0</v>
      </c>
      <c r="AL41" s="60">
        <f>FINANCIACIÓN!AI86</f>
        <v>0</v>
      </c>
      <c r="AM41" s="60">
        <f>FINANCIACIÓN!AJ86</f>
        <v>0</v>
      </c>
      <c r="AN41" s="60">
        <f>FINANCIACIÓN!AK86</f>
        <v>0</v>
      </c>
      <c r="AO41" s="60">
        <f>FINANCIACIÓN!AL86</f>
        <v>0</v>
      </c>
      <c r="AP41" s="60">
        <f>FINANCIACIÓN!AM86</f>
        <v>0</v>
      </c>
      <c r="AQ41" s="60">
        <f>FINANCIACIÓN!AN86</f>
        <v>0</v>
      </c>
      <c r="AR41" s="60">
        <f>FINANCIACIÓN!AO86</f>
        <v>0</v>
      </c>
      <c r="AS41" s="60">
        <f>FINANCIACIÓN!AP86</f>
        <v>0</v>
      </c>
      <c r="AT41" s="60">
        <f>FINANCIACIÓN!AQ86</f>
        <v>0</v>
      </c>
      <c r="AU41" s="60">
        <f>FINANCIACIÓN!AR86</f>
        <v>0</v>
      </c>
      <c r="AV41" s="60">
        <f>FINANCIACIÓN!AS86</f>
        <v>0</v>
      </c>
      <c r="AW41" s="60">
        <f>FINANCIACIÓN!AT86</f>
        <v>0</v>
      </c>
      <c r="AX41" s="60">
        <f>FINANCIACIÓN!AU86</f>
        <v>0</v>
      </c>
    </row>
    <row r="42" spans="1:50" s="9" customFormat="1" ht="14.25" customHeight="1" x14ac:dyDescent="0.3">
      <c r="A42" s="6"/>
      <c r="B42" s="54" t="s">
        <v>6</v>
      </c>
      <c r="C42" s="50"/>
      <c r="D42" s="50" t="s">
        <v>10</v>
      </c>
      <c r="E42" s="50"/>
      <c r="F42" s="60">
        <f>FINANCIACIÓN!F85+FINANCIACIÓN!F86</f>
        <v>0</v>
      </c>
      <c r="G42" s="60">
        <f>FINANCIACIÓN!G85+FINANCIACIÓN!G86</f>
        <v>0</v>
      </c>
      <c r="H42" s="60">
        <f>FINANCIACIÓN!H85+FINANCIACIÓN!H86</f>
        <v>0</v>
      </c>
      <c r="I42" s="60">
        <f>FINANCIACIÓN!I85+FINANCIACIÓN!I86</f>
        <v>0</v>
      </c>
      <c r="J42" s="60">
        <f>FINANCIACIÓN!J85+FINANCIACIÓN!J86</f>
        <v>0</v>
      </c>
      <c r="K42" s="60">
        <f>FINANCIACIÓN!K85+FINANCIACIÓN!K86</f>
        <v>0</v>
      </c>
      <c r="L42" s="60">
        <f>FINANCIACIÓN!L85+FINANCIACIÓN!L86</f>
        <v>0</v>
      </c>
      <c r="M42" s="60">
        <f>FINANCIACIÓN!M85+FINANCIACIÓN!M86</f>
        <v>0</v>
      </c>
      <c r="N42" s="60">
        <f>FINANCIACIÓN!N85+FINANCIACIÓN!N86</f>
        <v>0</v>
      </c>
      <c r="O42" s="60">
        <f>FINANCIACIÓN!O85+FINANCIACIÓN!O86</f>
        <v>0</v>
      </c>
      <c r="P42" s="60">
        <f>FINANCIACIÓN!P85+FINANCIACIÓN!P86</f>
        <v>0</v>
      </c>
      <c r="Q42" s="60">
        <f>FINANCIACIÓN!Q85+FINANCIACIÓN!Q86</f>
        <v>0</v>
      </c>
      <c r="R42" s="60">
        <f>FINANCIACIÓN!R85+FINANCIACIÓN!R86</f>
        <v>0</v>
      </c>
      <c r="S42" s="60">
        <f>FINANCIACIÓN!S85+FINANCIACIÓN!S86</f>
        <v>0</v>
      </c>
      <c r="T42" s="60">
        <f>FINANCIACIÓN!T85+FINANCIACIÓN!T86</f>
        <v>0</v>
      </c>
      <c r="U42" s="60">
        <f>FINANCIACIÓN!U85+FINANCIACIÓN!U86</f>
        <v>0</v>
      </c>
      <c r="V42" s="100">
        <f t="shared" si="0"/>
        <v>0</v>
      </c>
      <c r="W42" s="60" t="s">
        <v>8</v>
      </c>
      <c r="X42" s="60">
        <f>FINANCIACIÓN!V85+FINANCIACIÓN!V86</f>
        <v>0</v>
      </c>
      <c r="Y42" s="60">
        <f>FINANCIACIÓN!W85+FINANCIACIÓN!W86</f>
        <v>0</v>
      </c>
      <c r="Z42" s="100">
        <f t="shared" si="1"/>
        <v>0</v>
      </c>
      <c r="AA42" s="60">
        <f>FINANCIACIÓN!X85+FINANCIACIÓN!X86</f>
        <v>0</v>
      </c>
      <c r="AB42" s="60">
        <f>FINANCIACIÓN!Y85+FINANCIACIÓN!Y86</f>
        <v>0</v>
      </c>
      <c r="AC42" s="60">
        <f>FINANCIACIÓN!Z85+FINANCIACIÓN!Z86</f>
        <v>0</v>
      </c>
      <c r="AD42" s="60">
        <f>FINANCIACIÓN!AA85+FINANCIACIÓN!AA86</f>
        <v>0</v>
      </c>
      <c r="AE42" s="60">
        <f>FINANCIACIÓN!AB85+FINANCIACIÓN!AB86</f>
        <v>0</v>
      </c>
      <c r="AF42" s="60">
        <f>FINANCIACIÓN!AC85+FINANCIACIÓN!AC86</f>
        <v>0</v>
      </c>
      <c r="AG42" s="60">
        <f>FINANCIACIÓN!AD85+FINANCIACIÓN!AD86</f>
        <v>0</v>
      </c>
      <c r="AH42" s="60">
        <f>FINANCIACIÓN!AE85+FINANCIACIÓN!AE86</f>
        <v>0</v>
      </c>
      <c r="AI42" s="60">
        <f>FINANCIACIÓN!AF85+FINANCIACIÓN!AF86</f>
        <v>0</v>
      </c>
      <c r="AJ42" s="60">
        <f>FINANCIACIÓN!AG85+FINANCIACIÓN!AG86</f>
        <v>0</v>
      </c>
      <c r="AK42" s="60">
        <f>FINANCIACIÓN!AH85+FINANCIACIÓN!AH86</f>
        <v>0</v>
      </c>
      <c r="AL42" s="60">
        <f>FINANCIACIÓN!AI85+FINANCIACIÓN!AI86</f>
        <v>0</v>
      </c>
      <c r="AM42" s="60">
        <f>FINANCIACIÓN!AJ85+FINANCIACIÓN!AJ86</f>
        <v>0</v>
      </c>
      <c r="AN42" s="60">
        <f>FINANCIACIÓN!AK85+FINANCIACIÓN!AK86</f>
        <v>0</v>
      </c>
      <c r="AO42" s="60">
        <f>FINANCIACIÓN!AL85+FINANCIACIÓN!AL86</f>
        <v>0</v>
      </c>
      <c r="AP42" s="60">
        <f>FINANCIACIÓN!AM85+FINANCIACIÓN!AM86</f>
        <v>0</v>
      </c>
      <c r="AQ42" s="60">
        <f>FINANCIACIÓN!AN85+FINANCIACIÓN!AN86</f>
        <v>0</v>
      </c>
      <c r="AR42" s="60">
        <f>FINANCIACIÓN!AO85+FINANCIACIÓN!AO86</f>
        <v>0</v>
      </c>
      <c r="AS42" s="60">
        <f>FINANCIACIÓN!AP85+FINANCIACIÓN!AP86</f>
        <v>0</v>
      </c>
      <c r="AT42" s="60">
        <f>FINANCIACIÓN!AQ85+FINANCIACIÓN!AQ86</f>
        <v>0</v>
      </c>
      <c r="AU42" s="60">
        <f>FINANCIACIÓN!AR85+FINANCIACIÓN!AR86</f>
        <v>0</v>
      </c>
      <c r="AV42" s="60">
        <f>FINANCIACIÓN!AS85+FINANCIACIÓN!AS86</f>
        <v>0</v>
      </c>
      <c r="AW42" s="60">
        <f>FINANCIACIÓN!AT85+FINANCIACIÓN!AT86</f>
        <v>0</v>
      </c>
      <c r="AX42" s="60">
        <f>FINANCIACIÓN!AU85+FINANCIACIÓN!AU86</f>
        <v>0</v>
      </c>
    </row>
    <row r="43" spans="1:50" s="9" customFormat="1" ht="14.25" customHeight="1" x14ac:dyDescent="0.3">
      <c r="A43" s="6"/>
      <c r="B43" s="54" t="s">
        <v>318</v>
      </c>
      <c r="C43" s="50"/>
      <c r="D43" s="50" t="s">
        <v>10</v>
      </c>
      <c r="E43" s="50"/>
      <c r="F43" s="60">
        <f>FINANCIACIÓN!F87</f>
        <v>0</v>
      </c>
      <c r="G43" s="60">
        <f>FINANCIACIÓN!G87</f>
        <v>0</v>
      </c>
      <c r="H43" s="60">
        <f>FINANCIACIÓN!H87</f>
        <v>0</v>
      </c>
      <c r="I43" s="60">
        <f>FINANCIACIÓN!I87</f>
        <v>0</v>
      </c>
      <c r="J43" s="60">
        <f>FINANCIACIÓN!J87</f>
        <v>0</v>
      </c>
      <c r="K43" s="60">
        <f>FINANCIACIÓN!K87</f>
        <v>0</v>
      </c>
      <c r="L43" s="60">
        <f>FINANCIACIÓN!L87</f>
        <v>0</v>
      </c>
      <c r="M43" s="60">
        <f>FINANCIACIÓN!M87</f>
        <v>0</v>
      </c>
      <c r="N43" s="60">
        <f>FINANCIACIÓN!N87</f>
        <v>0</v>
      </c>
      <c r="O43" s="60">
        <f>FINANCIACIÓN!O87</f>
        <v>0</v>
      </c>
      <c r="P43" s="60">
        <f>FINANCIACIÓN!P87</f>
        <v>0</v>
      </c>
      <c r="Q43" s="60">
        <f>FINANCIACIÓN!Q87</f>
        <v>0</v>
      </c>
      <c r="R43" s="60">
        <f>FINANCIACIÓN!R87</f>
        <v>0</v>
      </c>
      <c r="S43" s="60">
        <f>FINANCIACIÓN!S87</f>
        <v>0</v>
      </c>
      <c r="T43" s="60">
        <f>FINANCIACIÓN!T87</f>
        <v>0</v>
      </c>
      <c r="U43" s="60">
        <f>FINANCIACIÓN!U87</f>
        <v>0</v>
      </c>
      <c r="V43" s="100">
        <f t="shared" si="0"/>
        <v>0</v>
      </c>
      <c r="W43" s="60"/>
      <c r="X43" s="60">
        <f>FINANCIACIÓN!V87</f>
        <v>0</v>
      </c>
      <c r="Y43" s="60">
        <f>FINANCIACIÓN!W87</f>
        <v>0</v>
      </c>
      <c r="Z43" s="100">
        <f t="shared" si="1"/>
        <v>0</v>
      </c>
      <c r="AA43" s="60">
        <f>FINANCIACIÓN!X87</f>
        <v>0</v>
      </c>
      <c r="AB43" s="60">
        <f>FINANCIACIÓN!Y87</f>
        <v>0</v>
      </c>
      <c r="AC43" s="60">
        <f>FINANCIACIÓN!Z87</f>
        <v>0</v>
      </c>
      <c r="AD43" s="60">
        <f>FINANCIACIÓN!AA87</f>
        <v>0</v>
      </c>
      <c r="AE43" s="60">
        <f>FINANCIACIÓN!AB87</f>
        <v>0</v>
      </c>
      <c r="AF43" s="60">
        <f>FINANCIACIÓN!AC87</f>
        <v>0</v>
      </c>
      <c r="AG43" s="60">
        <f>FINANCIACIÓN!AD87</f>
        <v>0</v>
      </c>
      <c r="AH43" s="60">
        <f>FINANCIACIÓN!AE87</f>
        <v>0</v>
      </c>
      <c r="AI43" s="60">
        <f>FINANCIACIÓN!AF87</f>
        <v>0</v>
      </c>
      <c r="AJ43" s="60">
        <f>FINANCIACIÓN!AG87</f>
        <v>0</v>
      </c>
      <c r="AK43" s="60">
        <f>FINANCIACIÓN!AH87</f>
        <v>0</v>
      </c>
      <c r="AL43" s="60">
        <f>FINANCIACIÓN!AI87</f>
        <v>0</v>
      </c>
      <c r="AM43" s="60">
        <f>FINANCIACIÓN!AJ87</f>
        <v>0</v>
      </c>
      <c r="AN43" s="60">
        <f>FINANCIACIÓN!AK87</f>
        <v>0</v>
      </c>
      <c r="AO43" s="60">
        <f>FINANCIACIÓN!AL87</f>
        <v>0</v>
      </c>
      <c r="AP43" s="60">
        <f>FINANCIACIÓN!AM87</f>
        <v>0</v>
      </c>
      <c r="AQ43" s="60">
        <f>FINANCIACIÓN!AN87</f>
        <v>0</v>
      </c>
      <c r="AR43" s="60">
        <f>FINANCIACIÓN!AO87</f>
        <v>0</v>
      </c>
      <c r="AS43" s="60">
        <f>FINANCIACIÓN!AP87</f>
        <v>0</v>
      </c>
      <c r="AT43" s="60">
        <f>FINANCIACIÓN!AQ87</f>
        <v>0</v>
      </c>
      <c r="AU43" s="60">
        <f>FINANCIACIÓN!AR87</f>
        <v>0</v>
      </c>
      <c r="AV43" s="60">
        <f>FINANCIACIÓN!AS87</f>
        <v>0</v>
      </c>
      <c r="AW43" s="60">
        <f>FINANCIACIÓN!AT87</f>
        <v>0</v>
      </c>
      <c r="AX43" s="60">
        <f>FINANCIACIÓN!AU87</f>
        <v>0</v>
      </c>
    </row>
    <row r="44" spans="1:50" s="9" customFormat="1" ht="14.25" customHeight="1" x14ac:dyDescent="0.3">
      <c r="A44" s="6"/>
      <c r="B44" s="54" t="s">
        <v>319</v>
      </c>
      <c r="C44" s="50"/>
      <c r="D44" s="50" t="s">
        <v>10</v>
      </c>
      <c r="E44" s="50"/>
      <c r="F44" s="60">
        <f>FINANCIACIÓN!F88</f>
        <v>0</v>
      </c>
      <c r="G44" s="60">
        <f>FINANCIACIÓN!G88</f>
        <v>0</v>
      </c>
      <c r="H44" s="60">
        <f>FINANCIACIÓN!H88</f>
        <v>0</v>
      </c>
      <c r="I44" s="60">
        <f>FINANCIACIÓN!I88</f>
        <v>0</v>
      </c>
      <c r="J44" s="60">
        <f>FINANCIACIÓN!J88</f>
        <v>0</v>
      </c>
      <c r="K44" s="60">
        <f>FINANCIACIÓN!K88</f>
        <v>0</v>
      </c>
      <c r="L44" s="60">
        <f>FINANCIACIÓN!L88</f>
        <v>0</v>
      </c>
      <c r="M44" s="60">
        <f>FINANCIACIÓN!M88</f>
        <v>0</v>
      </c>
      <c r="N44" s="60">
        <f>FINANCIACIÓN!N88</f>
        <v>0</v>
      </c>
      <c r="O44" s="60">
        <f>FINANCIACIÓN!O88</f>
        <v>0</v>
      </c>
      <c r="P44" s="60">
        <f>FINANCIACIÓN!P88</f>
        <v>0</v>
      </c>
      <c r="Q44" s="60">
        <f>FINANCIACIÓN!Q88</f>
        <v>0</v>
      </c>
      <c r="R44" s="60">
        <f>FINANCIACIÓN!R88</f>
        <v>0</v>
      </c>
      <c r="S44" s="60">
        <f>FINANCIACIÓN!S88</f>
        <v>0</v>
      </c>
      <c r="T44" s="60">
        <f>FINANCIACIÓN!T88</f>
        <v>0</v>
      </c>
      <c r="U44" s="60">
        <f>FINANCIACIÓN!U88</f>
        <v>0</v>
      </c>
      <c r="V44" s="100">
        <f t="shared" si="0"/>
        <v>0</v>
      </c>
      <c r="W44" s="60"/>
      <c r="X44" s="60">
        <f>FINANCIACIÓN!V88</f>
        <v>0</v>
      </c>
      <c r="Y44" s="60">
        <f>FINANCIACIÓN!W88</f>
        <v>0</v>
      </c>
      <c r="Z44" s="100">
        <f t="shared" si="1"/>
        <v>0</v>
      </c>
      <c r="AA44" s="60">
        <f>FINANCIACIÓN!X88</f>
        <v>0</v>
      </c>
      <c r="AB44" s="60">
        <f>FINANCIACIÓN!Y88</f>
        <v>0</v>
      </c>
      <c r="AC44" s="60">
        <f>FINANCIACIÓN!Z88</f>
        <v>0</v>
      </c>
      <c r="AD44" s="60">
        <f>FINANCIACIÓN!AA88</f>
        <v>0</v>
      </c>
      <c r="AE44" s="60">
        <f>FINANCIACIÓN!AB88</f>
        <v>0</v>
      </c>
      <c r="AF44" s="60">
        <f>FINANCIACIÓN!AC88</f>
        <v>0</v>
      </c>
      <c r="AG44" s="60">
        <f>FINANCIACIÓN!AD88</f>
        <v>0</v>
      </c>
      <c r="AH44" s="60">
        <f>FINANCIACIÓN!AE88</f>
        <v>0</v>
      </c>
      <c r="AI44" s="60">
        <f>FINANCIACIÓN!AF88</f>
        <v>0</v>
      </c>
      <c r="AJ44" s="60">
        <f>FINANCIACIÓN!AG88</f>
        <v>0</v>
      </c>
      <c r="AK44" s="60">
        <f>FINANCIACIÓN!AH88</f>
        <v>0</v>
      </c>
      <c r="AL44" s="60">
        <f>FINANCIACIÓN!AI88</f>
        <v>0</v>
      </c>
      <c r="AM44" s="60">
        <f>FINANCIACIÓN!AJ88</f>
        <v>0</v>
      </c>
      <c r="AN44" s="60">
        <f>FINANCIACIÓN!AK88</f>
        <v>0</v>
      </c>
      <c r="AO44" s="60">
        <f>FINANCIACIÓN!AL88</f>
        <v>0</v>
      </c>
      <c r="AP44" s="60">
        <f>FINANCIACIÓN!AM88</f>
        <v>0</v>
      </c>
      <c r="AQ44" s="60">
        <f>FINANCIACIÓN!AN88</f>
        <v>0</v>
      </c>
      <c r="AR44" s="60">
        <f>FINANCIACIÓN!AO88</f>
        <v>0</v>
      </c>
      <c r="AS44" s="60">
        <f>FINANCIACIÓN!AP88</f>
        <v>0</v>
      </c>
      <c r="AT44" s="60">
        <f>FINANCIACIÓN!AQ88</f>
        <v>0</v>
      </c>
      <c r="AU44" s="60">
        <f>FINANCIACIÓN!AR88</f>
        <v>0</v>
      </c>
      <c r="AV44" s="60">
        <f>FINANCIACIÓN!AS88</f>
        <v>0</v>
      </c>
      <c r="AW44" s="60">
        <f>FINANCIACIÓN!AT88</f>
        <v>0</v>
      </c>
      <c r="AX44" s="60">
        <f>FINANCIACIÓN!AU88</f>
        <v>0</v>
      </c>
    </row>
    <row r="45" spans="1:50" s="9" customFormat="1" ht="14.25" customHeight="1" x14ac:dyDescent="0.3">
      <c r="A45" s="6"/>
      <c r="B45" s="54" t="s">
        <v>320</v>
      </c>
      <c r="C45" s="50"/>
      <c r="D45" s="50" t="s">
        <v>10</v>
      </c>
      <c r="E45" s="50"/>
      <c r="F45" s="60">
        <f>FINANCIACIÓN!F94</f>
        <v>250556.79999999999</v>
      </c>
      <c r="G45" s="60">
        <f>FINANCIACIÓN!G94</f>
        <v>5984.8</v>
      </c>
      <c r="H45" s="60">
        <f>FINANCIACIÓN!H94</f>
        <v>6084.8</v>
      </c>
      <c r="I45" s="60">
        <f>FINANCIACIÓN!I94</f>
        <v>6084.8</v>
      </c>
      <c r="J45" s="60">
        <f>FINANCIACIÓN!J94</f>
        <v>5984.8</v>
      </c>
      <c r="K45" s="60">
        <f>FINANCIACIÓN!K94</f>
        <v>6084.8</v>
      </c>
      <c r="L45" s="60">
        <f>FINANCIACIÓN!L94</f>
        <v>6084.8</v>
      </c>
      <c r="M45" s="60">
        <f>FINANCIACIÓN!M94</f>
        <v>5984.8</v>
      </c>
      <c r="N45" s="60">
        <f>FINANCIACIÓN!N94</f>
        <v>5984.8</v>
      </c>
      <c r="O45" s="60">
        <f>FINANCIACIÓN!O94</f>
        <v>6084.8</v>
      </c>
      <c r="P45" s="60">
        <f>FINANCIACIÓN!P94</f>
        <v>6084.8</v>
      </c>
      <c r="Q45" s="60">
        <f>FINANCIACIÓN!Q94</f>
        <v>5984.8</v>
      </c>
      <c r="R45" s="60">
        <f>FINANCIACIÓN!R94</f>
        <v>5984.8</v>
      </c>
      <c r="S45" s="60">
        <f>FINANCIACIÓN!S94</f>
        <v>6084.8</v>
      </c>
      <c r="T45" s="60">
        <f>FINANCIACIÓN!T94</f>
        <v>6084.8</v>
      </c>
      <c r="U45" s="60">
        <f>FINANCIACIÓN!U94</f>
        <v>0</v>
      </c>
      <c r="V45" s="100">
        <f t="shared" si="0"/>
        <v>335143.99999999983</v>
      </c>
      <c r="W45" s="60"/>
      <c r="X45" s="60">
        <f>FINANCIACIÓN!V94</f>
        <v>0</v>
      </c>
      <c r="Y45" s="60">
        <f>FINANCIACIÓN!W94</f>
        <v>0</v>
      </c>
      <c r="Z45" s="100">
        <f t="shared" si="1"/>
        <v>335143.99999999983</v>
      </c>
      <c r="AA45" s="60">
        <f>FINANCIACIÓN!X94</f>
        <v>0</v>
      </c>
      <c r="AB45" s="60">
        <f>FINANCIACIÓN!Y94</f>
        <v>0</v>
      </c>
      <c r="AC45" s="60">
        <f>FINANCIACIÓN!Z94</f>
        <v>0</v>
      </c>
      <c r="AD45" s="60">
        <f>FINANCIACIÓN!AA94</f>
        <v>0</v>
      </c>
      <c r="AE45" s="60">
        <f>FINANCIACIÓN!AB94</f>
        <v>0</v>
      </c>
      <c r="AF45" s="60">
        <f>FINANCIACIÓN!AC94</f>
        <v>0</v>
      </c>
      <c r="AG45" s="60">
        <f>FINANCIACIÓN!AD94</f>
        <v>0</v>
      </c>
      <c r="AH45" s="60">
        <f>FINANCIACIÓN!AE94</f>
        <v>0</v>
      </c>
      <c r="AI45" s="60">
        <f>FINANCIACIÓN!AF94</f>
        <v>0</v>
      </c>
      <c r="AJ45" s="60">
        <f>FINANCIACIÓN!AG94</f>
        <v>0</v>
      </c>
      <c r="AK45" s="60">
        <f>FINANCIACIÓN!AH94</f>
        <v>0</v>
      </c>
      <c r="AL45" s="60">
        <f>FINANCIACIÓN!AI94</f>
        <v>0</v>
      </c>
      <c r="AM45" s="60">
        <f>FINANCIACIÓN!AJ94</f>
        <v>0</v>
      </c>
      <c r="AN45" s="60">
        <f>FINANCIACIÓN!AK94</f>
        <v>0</v>
      </c>
      <c r="AO45" s="60">
        <f>FINANCIACIÓN!AL94</f>
        <v>0</v>
      </c>
      <c r="AP45" s="60">
        <f>FINANCIACIÓN!AM94</f>
        <v>0</v>
      </c>
      <c r="AQ45" s="60">
        <f>FINANCIACIÓN!AN94</f>
        <v>0</v>
      </c>
      <c r="AR45" s="60">
        <f>FINANCIACIÓN!AO94</f>
        <v>0</v>
      </c>
      <c r="AS45" s="60">
        <f>FINANCIACIÓN!AP94</f>
        <v>0</v>
      </c>
      <c r="AT45" s="60">
        <f>FINANCIACIÓN!AQ94</f>
        <v>0</v>
      </c>
      <c r="AU45" s="60">
        <f>FINANCIACIÓN!AR94</f>
        <v>0</v>
      </c>
      <c r="AV45" s="60">
        <f>FINANCIACIÓN!AS94</f>
        <v>0</v>
      </c>
      <c r="AW45" s="60">
        <f>FINANCIACIÓN!AT94</f>
        <v>0</v>
      </c>
      <c r="AX45" s="60">
        <f>FINANCIACIÓN!AU94</f>
        <v>0</v>
      </c>
    </row>
    <row r="46" spans="1:50" s="9" customFormat="1" ht="14.25" customHeight="1" x14ac:dyDescent="0.3">
      <c r="A46" s="6"/>
      <c r="B46" s="6"/>
      <c r="C46" s="7"/>
      <c r="D46" s="7"/>
      <c r="E46" s="7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100" t="s">
        <v>8</v>
      </c>
      <c r="W46" s="25"/>
      <c r="X46" s="25"/>
      <c r="Y46" s="25"/>
      <c r="Z46" s="100" t="s">
        <v>8</v>
      </c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</row>
    <row r="47" spans="1:50" s="9" customFormat="1" ht="14.25" customHeight="1" x14ac:dyDescent="0.3">
      <c r="A47" s="20" t="s">
        <v>337</v>
      </c>
      <c r="B47" s="6"/>
      <c r="C47" s="7"/>
      <c r="D47" s="7"/>
      <c r="E47" s="7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100"/>
      <c r="W47" s="25"/>
      <c r="X47" s="25"/>
      <c r="Y47" s="25"/>
      <c r="Z47" s="100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</row>
    <row r="48" spans="1:50" s="9" customFormat="1" ht="14.25" customHeight="1" x14ac:dyDescent="0.3">
      <c r="A48" s="6"/>
      <c r="B48" s="54" t="s">
        <v>297</v>
      </c>
      <c r="C48" s="50"/>
      <c r="D48" s="50" t="s">
        <v>10</v>
      </c>
      <c r="E48" s="50"/>
      <c r="F48" s="60">
        <f>'CUENTA DE RESULTADOS'!F13</f>
        <v>9797.5003600000127</v>
      </c>
      <c r="G48" s="60">
        <f>'CUENTA DE RESULTADOS'!G13</f>
        <v>7859.6437600000063</v>
      </c>
      <c r="H48" s="60">
        <f>'CUENTA DE RESULTADOS'!H13</f>
        <v>9712.1977600000027</v>
      </c>
      <c r="I48" s="60">
        <f>'CUENTA DE RESULTADOS'!I13</f>
        <v>7847.6197600000087</v>
      </c>
      <c r="J48" s="60">
        <f>'CUENTA DE RESULTADOS'!J13</f>
        <v>9704.1817600000068</v>
      </c>
      <c r="K48" s="60">
        <f>'CUENTA DE RESULTADOS'!K13</f>
        <v>4624.7347399999999</v>
      </c>
      <c r="L48" s="60">
        <f>'CUENTA DE RESULTADOS'!L13</f>
        <v>7659.9376000000011</v>
      </c>
      <c r="M48" s="60">
        <f>'CUENTA DE RESULTADOS'!M13</f>
        <v>5196.7347399999999</v>
      </c>
      <c r="N48" s="60">
        <f>'CUENTA DE RESULTADOS'!N13</f>
        <v>7659.9376000000011</v>
      </c>
      <c r="O48" s="60">
        <f>'CUENTA DE RESULTADOS'!O13</f>
        <v>6971.7847399999991</v>
      </c>
      <c r="P48" s="60">
        <f>'CUENTA DE RESULTADOS'!P13</f>
        <v>7659.9376000000011</v>
      </c>
      <c r="Q48" s="60">
        <f>'CUENTA DE RESULTADOS'!Q13</f>
        <v>5196.7347399999999</v>
      </c>
      <c r="R48" s="60">
        <f>'CUENTA DE RESULTADOS'!R13</f>
        <v>8862.977600000002</v>
      </c>
      <c r="S48" s="60">
        <f>'CUENTA DE RESULTADOS'!S13</f>
        <v>5196.7347399999999</v>
      </c>
      <c r="T48" s="60">
        <f>'CUENTA DE RESULTADOS'!T13</f>
        <v>7659.9376000000011</v>
      </c>
      <c r="U48" s="60">
        <f>'CUENTA DE RESULTADOS'!U13</f>
        <v>5196.7347399999999</v>
      </c>
      <c r="V48" s="100">
        <f t="shared" si="0"/>
        <v>116807.32984000005</v>
      </c>
      <c r="W48" s="60"/>
      <c r="X48" s="60">
        <f>'CUENTA DE RESULTADOS'!V13</f>
        <v>7659.9376000000011</v>
      </c>
      <c r="Y48" s="60">
        <f>'CUENTA DE RESULTADOS'!W13</f>
        <v>4624.7347399999999</v>
      </c>
      <c r="Z48" s="100">
        <f t="shared" si="1"/>
        <v>129092.00218000005</v>
      </c>
      <c r="AA48" s="60">
        <f>'CUENTA DE RESULTADOS'!X13</f>
        <v>258209.01224000001</v>
      </c>
      <c r="AB48" s="60">
        <f>'CUENTA DE RESULTADOS'!Y13</f>
        <v>258209.01224000001</v>
      </c>
      <c r="AC48" s="60">
        <f>'CUENTA DE RESULTADOS'!Z13</f>
        <v>258209.01224000001</v>
      </c>
      <c r="AD48" s="60">
        <f>'CUENTA DE RESULTADOS'!AA13</f>
        <v>258209.01224000001</v>
      </c>
      <c r="AE48" s="60">
        <f>'CUENTA DE RESULTADOS'!AB13</f>
        <v>258209.01224000001</v>
      </c>
      <c r="AF48" s="60">
        <f>'CUENTA DE RESULTADOS'!AC13</f>
        <v>258209.01224000001</v>
      </c>
      <c r="AG48" s="60">
        <f>'CUENTA DE RESULTADOS'!AD13</f>
        <v>258209.01224000001</v>
      </c>
      <c r="AH48" s="60">
        <f>'CUENTA DE RESULTADOS'!AE13</f>
        <v>258209.01224000001</v>
      </c>
      <c r="AI48" s="60">
        <f>'CUENTA DE RESULTADOS'!AF13</f>
        <v>258209.01224000001</v>
      </c>
      <c r="AJ48" s="60">
        <f>'CUENTA DE RESULTADOS'!AG13</f>
        <v>258209.01224000001</v>
      </c>
      <c r="AK48" s="60">
        <f>'CUENTA DE RESULTADOS'!AH13</f>
        <v>258209.01224000001</v>
      </c>
      <c r="AL48" s="60">
        <f>'CUENTA DE RESULTADOS'!AI13</f>
        <v>258209.01224000001</v>
      </c>
      <c r="AM48" s="60">
        <f>'CUENTA DE RESULTADOS'!AJ13</f>
        <v>258209.01224000001</v>
      </c>
      <c r="AN48" s="60">
        <f>'CUENTA DE RESULTADOS'!AK13</f>
        <v>258209.01224000001</v>
      </c>
      <c r="AO48" s="60">
        <f>'CUENTA DE RESULTADOS'!AL13</f>
        <v>258209.01224000001</v>
      </c>
      <c r="AP48" s="60">
        <f>'CUENTA DE RESULTADOS'!AM13</f>
        <v>258209.01224000001</v>
      </c>
      <c r="AQ48" s="60">
        <f>'CUENTA DE RESULTADOS'!AN13</f>
        <v>258209.01224000001</v>
      </c>
      <c r="AR48" s="60">
        <f>'CUENTA DE RESULTADOS'!AO13</f>
        <v>258209.01224000001</v>
      </c>
      <c r="AS48" s="60">
        <f>'CUENTA DE RESULTADOS'!AP13</f>
        <v>258209.01224000001</v>
      </c>
      <c r="AT48" s="60">
        <f>'CUENTA DE RESULTADOS'!AQ13</f>
        <v>258209.01224000001</v>
      </c>
      <c r="AU48" s="60">
        <f>'CUENTA DE RESULTADOS'!AR13</f>
        <v>258209.01224000001</v>
      </c>
      <c r="AV48" s="60">
        <f>'CUENTA DE RESULTADOS'!AS13</f>
        <v>258209.01224000001</v>
      </c>
      <c r="AW48" s="60">
        <f>'CUENTA DE RESULTADOS'!AT13</f>
        <v>258209.01224000001</v>
      </c>
      <c r="AX48" s="60">
        <f>'CUENTA DE RESULTADOS'!AU13</f>
        <v>258209.01224000001</v>
      </c>
    </row>
    <row r="49" spans="1:50" s="9" customFormat="1" ht="14.25" customHeight="1" x14ac:dyDescent="0.3">
      <c r="A49" s="6"/>
      <c r="B49" s="54" t="s">
        <v>388</v>
      </c>
      <c r="C49" s="50"/>
      <c r="D49" s="50" t="s">
        <v>10</v>
      </c>
      <c r="E49" s="50"/>
      <c r="F49" s="60">
        <f>'CUENTA DE RESULTADOS'!F19</f>
        <v>7685.135360000013</v>
      </c>
      <c r="G49" s="60">
        <f>'CUENTA DE RESULTADOS'!G19</f>
        <v>6687.2787600000065</v>
      </c>
      <c r="H49" s="60">
        <f>'CUENTA DE RESULTADOS'!H19</f>
        <v>8539.832760000003</v>
      </c>
      <c r="I49" s="60">
        <f>'CUENTA DE RESULTADOS'!I19</f>
        <v>5313.8897600000091</v>
      </c>
      <c r="J49" s="60">
        <f>'CUENTA DE RESULTADOS'!J19</f>
        <v>8531.816760000007</v>
      </c>
      <c r="K49" s="60">
        <f>'CUENTA DE RESULTADOS'!K19</f>
        <v>2603.8697400000001</v>
      </c>
      <c r="L49" s="60">
        <f>'CUENTA DE RESULTADOS'!L19</f>
        <v>5887.5726000000013</v>
      </c>
      <c r="M49" s="60">
        <f>'CUENTA DE RESULTADOS'!M19</f>
        <v>4024.3697400000001</v>
      </c>
      <c r="N49" s="60">
        <f>'CUENTA DE RESULTADOS'!N19</f>
        <v>6487.5726000000013</v>
      </c>
      <c r="O49" s="60">
        <f>'CUENTA DE RESULTADOS'!O19</f>
        <v>5199.4197399999994</v>
      </c>
      <c r="P49" s="60">
        <f>'CUENTA DE RESULTADOS'!P19</f>
        <v>6487.5726000000013</v>
      </c>
      <c r="Q49" s="60">
        <f>'CUENTA DE RESULTADOS'!Q19</f>
        <v>4024.3697400000001</v>
      </c>
      <c r="R49" s="60">
        <f>'CUENTA DE RESULTADOS'!R19</f>
        <v>6242.1126000000022</v>
      </c>
      <c r="S49" s="60">
        <f>'CUENTA DE RESULTADOS'!S19</f>
        <v>4024.3697400000001</v>
      </c>
      <c r="T49" s="60">
        <f>'CUENTA DE RESULTADOS'!T19</f>
        <v>6487.5726000000013</v>
      </c>
      <c r="U49" s="60">
        <f>'CUENTA DE RESULTADOS'!U19</f>
        <v>3424.3697400000001</v>
      </c>
      <c r="V49" s="100">
        <f t="shared" si="0"/>
        <v>91651.124840000033</v>
      </c>
      <c r="W49" s="60"/>
      <c r="X49" s="60">
        <f>'CUENTA DE RESULTADOS'!V19</f>
        <v>6487.5726000000013</v>
      </c>
      <c r="Y49" s="60">
        <f>'CUENTA DE RESULTADOS'!W19</f>
        <v>3302.3697400000001</v>
      </c>
      <c r="Z49" s="100">
        <f t="shared" si="1"/>
        <v>101441.06718000004</v>
      </c>
      <c r="AA49" s="60">
        <f>'CUENTA DE RESULTADOS'!X19</f>
        <v>244937.63224000001</v>
      </c>
      <c r="AB49" s="60">
        <f>'CUENTA DE RESULTADOS'!Y19</f>
        <v>244937.63224000001</v>
      </c>
      <c r="AC49" s="60">
        <f>'CUENTA DE RESULTADOS'!Z19</f>
        <v>244937.63224000001</v>
      </c>
      <c r="AD49" s="60">
        <f>'CUENTA DE RESULTADOS'!AA19</f>
        <v>244937.63224000001</v>
      </c>
      <c r="AE49" s="60">
        <f>'CUENTA DE RESULTADOS'!AB19</f>
        <v>244937.63224000001</v>
      </c>
      <c r="AF49" s="60">
        <f>'CUENTA DE RESULTADOS'!AC19</f>
        <v>244937.63224000001</v>
      </c>
      <c r="AG49" s="60">
        <f>'CUENTA DE RESULTADOS'!AD19</f>
        <v>244937.63224000001</v>
      </c>
      <c r="AH49" s="60">
        <f>'CUENTA DE RESULTADOS'!AE19</f>
        <v>244937.63224000001</v>
      </c>
      <c r="AI49" s="60">
        <f>'CUENTA DE RESULTADOS'!AF19</f>
        <v>244937.63224000001</v>
      </c>
      <c r="AJ49" s="60">
        <f>'CUENTA DE RESULTADOS'!AG19</f>
        <v>244937.63224000001</v>
      </c>
      <c r="AK49" s="60">
        <f>'CUENTA DE RESULTADOS'!AH19</f>
        <v>244937.63224000001</v>
      </c>
      <c r="AL49" s="60">
        <f>'CUENTA DE RESULTADOS'!AI19</f>
        <v>244937.63224000001</v>
      </c>
      <c r="AM49" s="60">
        <f>'CUENTA DE RESULTADOS'!AJ19</f>
        <v>244937.63224000001</v>
      </c>
      <c r="AN49" s="60">
        <f>'CUENTA DE RESULTADOS'!AK19</f>
        <v>244937.63224000001</v>
      </c>
      <c r="AO49" s="60">
        <f>'CUENTA DE RESULTADOS'!AL19</f>
        <v>244937.63224000001</v>
      </c>
      <c r="AP49" s="60">
        <f>'CUENTA DE RESULTADOS'!AM19</f>
        <v>244937.63224000001</v>
      </c>
      <c r="AQ49" s="60">
        <f>'CUENTA DE RESULTADOS'!AN19</f>
        <v>244937.63224000001</v>
      </c>
      <c r="AR49" s="60">
        <f>'CUENTA DE RESULTADOS'!AO19</f>
        <v>244937.63224000001</v>
      </c>
      <c r="AS49" s="60">
        <f>'CUENTA DE RESULTADOS'!AP19</f>
        <v>244937.63224000001</v>
      </c>
      <c r="AT49" s="60">
        <f>'CUENTA DE RESULTADOS'!AQ19</f>
        <v>244937.63224000001</v>
      </c>
      <c r="AU49" s="60">
        <f>'CUENTA DE RESULTADOS'!AR19</f>
        <v>244937.63224000001</v>
      </c>
      <c r="AV49" s="60">
        <f>'CUENTA DE RESULTADOS'!AS19</f>
        <v>244937.63224000001</v>
      </c>
      <c r="AW49" s="60">
        <f>'CUENTA DE RESULTADOS'!AT19</f>
        <v>244937.63224000001</v>
      </c>
      <c r="AX49" s="60">
        <f>'CUENTA DE RESULTADOS'!AU19</f>
        <v>244937.63224000001</v>
      </c>
    </row>
    <row r="50" spans="1:50" s="9" customFormat="1" ht="14.25" customHeight="1" x14ac:dyDescent="0.3">
      <c r="A50" s="6"/>
      <c r="B50" s="54" t="s">
        <v>74</v>
      </c>
      <c r="C50" s="50"/>
      <c r="D50" s="50" t="s">
        <v>10</v>
      </c>
      <c r="E50" s="50"/>
      <c r="F50" s="60">
        <f>'CUENTA DE RESULTADOS'!F25</f>
        <v>13135.030096842118</v>
      </c>
      <c r="G50" s="60">
        <f>'CUENTA DE RESULTADOS'!G25</f>
        <v>6687.1734968421115</v>
      </c>
      <c r="H50" s="60">
        <f>'CUENTA DE RESULTADOS'!H25</f>
        <v>8539.7274968421079</v>
      </c>
      <c r="I50" s="60">
        <f>'CUENTA DE RESULTADOS'!I25</f>
        <v>5313.7844968421141</v>
      </c>
      <c r="J50" s="60">
        <f>'CUENTA DE RESULTADOS'!J25</f>
        <v>9157.711496842112</v>
      </c>
      <c r="K50" s="60">
        <f>'CUENTA DE RESULTADOS'!K25</f>
        <v>3229.7644768421055</v>
      </c>
      <c r="L50" s="60">
        <f>'CUENTA DE RESULTADOS'!L25</f>
        <v>6513.4673368421063</v>
      </c>
      <c r="M50" s="60">
        <f>'CUENTA DE RESULTADOS'!M25</f>
        <v>4900.2644768421051</v>
      </c>
      <c r="N50" s="60">
        <f>'CUENTA DE RESULTADOS'!N25</f>
        <v>7363.4673368421063</v>
      </c>
      <c r="O50" s="60">
        <f>'CUENTA DE RESULTADOS'!O25</f>
        <v>5449.3144768421043</v>
      </c>
      <c r="P50" s="60">
        <f>'CUENTA DE RESULTADOS'!P25</f>
        <v>6737.4673368421063</v>
      </c>
      <c r="Q50" s="60">
        <f>'CUENTA DE RESULTADOS'!Q25</f>
        <v>4274.2644768421051</v>
      </c>
      <c r="R50" s="60">
        <f>'CUENTA DE RESULTADOS'!R25</f>
        <v>6492.0073368421072</v>
      </c>
      <c r="S50" s="60">
        <f>'CUENTA DE RESULTADOS'!S25</f>
        <v>4274.2644768421051</v>
      </c>
      <c r="T50" s="60">
        <f>'CUENTA DE RESULTADOS'!T25</f>
        <v>6737.4673368421063</v>
      </c>
      <c r="U50" s="60">
        <f>'CUENTA DE RESULTADOS'!U25</f>
        <v>3424.2644768421055</v>
      </c>
      <c r="V50" s="100">
        <f t="shared" si="0"/>
        <v>102229.44062947373</v>
      </c>
      <c r="W50" s="60"/>
      <c r="X50" s="60">
        <f>'CUENTA DE RESULTADOS'!V25</f>
        <v>6487.4673368421063</v>
      </c>
      <c r="Y50" s="60">
        <f>'CUENTA DE RESULTADOS'!W25</f>
        <v>3302.2644768421055</v>
      </c>
      <c r="Z50" s="100">
        <f t="shared" si="1"/>
        <v>112019.17244315794</v>
      </c>
      <c r="AA50" s="60" t="e">
        <f>'CUENTA DE RESULTADOS'!X25</f>
        <v>#DIV/0!</v>
      </c>
      <c r="AB50" s="60" t="e">
        <f>'CUENTA DE RESULTADOS'!Y25</f>
        <v>#DIV/0!</v>
      </c>
      <c r="AC50" s="60" t="e">
        <f>'CUENTA DE RESULTADOS'!Z25</f>
        <v>#DIV/0!</v>
      </c>
      <c r="AD50" s="60" t="e">
        <f>'CUENTA DE RESULTADOS'!AA25</f>
        <v>#DIV/0!</v>
      </c>
      <c r="AE50" s="60" t="e">
        <f>'CUENTA DE RESULTADOS'!AB25</f>
        <v>#DIV/0!</v>
      </c>
      <c r="AF50" s="60" t="e">
        <f>'CUENTA DE RESULTADOS'!AC25</f>
        <v>#DIV/0!</v>
      </c>
      <c r="AG50" s="60" t="e">
        <f>'CUENTA DE RESULTADOS'!AD25</f>
        <v>#DIV/0!</v>
      </c>
      <c r="AH50" s="60" t="e">
        <f>'CUENTA DE RESULTADOS'!AE25</f>
        <v>#DIV/0!</v>
      </c>
      <c r="AI50" s="60" t="e">
        <f>'CUENTA DE RESULTADOS'!AF25</f>
        <v>#DIV/0!</v>
      </c>
      <c r="AJ50" s="60" t="e">
        <f>'CUENTA DE RESULTADOS'!AG25</f>
        <v>#DIV/0!</v>
      </c>
      <c r="AK50" s="60" t="e">
        <f>'CUENTA DE RESULTADOS'!AH25</f>
        <v>#DIV/0!</v>
      </c>
      <c r="AL50" s="60" t="e">
        <f>'CUENTA DE RESULTADOS'!AI25</f>
        <v>#DIV/0!</v>
      </c>
      <c r="AM50" s="60" t="e">
        <f>'CUENTA DE RESULTADOS'!AJ25</f>
        <v>#DIV/0!</v>
      </c>
      <c r="AN50" s="60" t="e">
        <f>'CUENTA DE RESULTADOS'!AK25</f>
        <v>#DIV/0!</v>
      </c>
      <c r="AO50" s="60" t="e">
        <f>'CUENTA DE RESULTADOS'!AL25</f>
        <v>#DIV/0!</v>
      </c>
      <c r="AP50" s="60" t="e">
        <f>'CUENTA DE RESULTADOS'!AM25</f>
        <v>#DIV/0!</v>
      </c>
      <c r="AQ50" s="60" t="e">
        <f>'CUENTA DE RESULTADOS'!AN25</f>
        <v>#DIV/0!</v>
      </c>
      <c r="AR50" s="60" t="e">
        <f>'CUENTA DE RESULTADOS'!AO25</f>
        <v>#DIV/0!</v>
      </c>
      <c r="AS50" s="60" t="e">
        <f>'CUENTA DE RESULTADOS'!AP25</f>
        <v>#DIV/0!</v>
      </c>
      <c r="AT50" s="60" t="e">
        <f>'CUENTA DE RESULTADOS'!AQ25</f>
        <v>#DIV/0!</v>
      </c>
      <c r="AU50" s="60" t="e">
        <f>'CUENTA DE RESULTADOS'!AR25</f>
        <v>#DIV/0!</v>
      </c>
      <c r="AV50" s="60" t="e">
        <f>'CUENTA DE RESULTADOS'!AS25</f>
        <v>#DIV/0!</v>
      </c>
      <c r="AW50" s="60" t="e">
        <f>'CUENTA DE RESULTADOS'!AT25</f>
        <v>#DIV/0!</v>
      </c>
      <c r="AX50" s="60" t="e">
        <f>'CUENTA DE RESULTADOS'!AU25</f>
        <v>#DIV/0!</v>
      </c>
    </row>
    <row r="51" spans="1:50" s="9" customFormat="1" ht="14.25" customHeight="1" x14ac:dyDescent="0.3">
      <c r="A51" s="6"/>
      <c r="B51" s="54" t="s">
        <v>76</v>
      </c>
      <c r="C51" s="50"/>
      <c r="D51" s="50" t="s">
        <v>10</v>
      </c>
      <c r="E51" s="50"/>
      <c r="F51" s="60">
        <f>'CUENTA DE RESULTADOS'!F28</f>
        <v>13135.030096842118</v>
      </c>
      <c r="G51" s="60">
        <f>'CUENTA DE RESULTADOS'!G28</f>
        <v>6687.1734968421115</v>
      </c>
      <c r="H51" s="60">
        <f>'CUENTA DE RESULTADOS'!H28</f>
        <v>8539.7274968421079</v>
      </c>
      <c r="I51" s="60">
        <f>'CUENTA DE RESULTADOS'!I28</f>
        <v>5313.7844968421141</v>
      </c>
      <c r="J51" s="60">
        <f>'CUENTA DE RESULTADOS'!J28</f>
        <v>9157.711496842112</v>
      </c>
      <c r="K51" s="60">
        <f>'CUENTA DE RESULTADOS'!K28</f>
        <v>3229.7644768421055</v>
      </c>
      <c r="L51" s="60">
        <f>'CUENTA DE RESULTADOS'!L28</f>
        <v>6513.4673368421063</v>
      </c>
      <c r="M51" s="60">
        <f>'CUENTA DE RESULTADOS'!M28</f>
        <v>4900.2644768421051</v>
      </c>
      <c r="N51" s="60">
        <f>'CUENTA DE RESULTADOS'!N28</f>
        <v>7363.4673368421063</v>
      </c>
      <c r="O51" s="60">
        <f>'CUENTA DE RESULTADOS'!O28</f>
        <v>5449.3144768421043</v>
      </c>
      <c r="P51" s="60">
        <f>'CUENTA DE RESULTADOS'!P28</f>
        <v>6737.4673368421063</v>
      </c>
      <c r="Q51" s="60">
        <f>'CUENTA DE RESULTADOS'!Q28</f>
        <v>4274.2644768421051</v>
      </c>
      <c r="R51" s="60">
        <f>'CUENTA DE RESULTADOS'!R28</f>
        <v>6492.0073368421072</v>
      </c>
      <c r="S51" s="60">
        <f>'CUENTA DE RESULTADOS'!S28</f>
        <v>4274.2644768421051</v>
      </c>
      <c r="T51" s="60">
        <f>'CUENTA DE RESULTADOS'!T28</f>
        <v>6737.4673368421063</v>
      </c>
      <c r="U51" s="60">
        <f>'CUENTA DE RESULTADOS'!U28</f>
        <v>3424.2644768421055</v>
      </c>
      <c r="V51" s="100">
        <f t="shared" si="0"/>
        <v>102229.44062947373</v>
      </c>
      <c r="W51" s="60"/>
      <c r="X51" s="60">
        <f>'CUENTA DE RESULTADOS'!V28</f>
        <v>6487.4673368421063</v>
      </c>
      <c r="Y51" s="60">
        <f>'CUENTA DE RESULTADOS'!W28</f>
        <v>3302.2644768421055</v>
      </c>
      <c r="Z51" s="100">
        <f t="shared" si="1"/>
        <v>112019.17244315794</v>
      </c>
      <c r="AA51" s="60" t="e">
        <f>'CUENTA DE RESULTADOS'!X28</f>
        <v>#DIV/0!</v>
      </c>
      <c r="AB51" s="60" t="e">
        <f>'CUENTA DE RESULTADOS'!Y28</f>
        <v>#DIV/0!</v>
      </c>
      <c r="AC51" s="60" t="e">
        <f>'CUENTA DE RESULTADOS'!Z28</f>
        <v>#DIV/0!</v>
      </c>
      <c r="AD51" s="60" t="e">
        <f>'CUENTA DE RESULTADOS'!AA28</f>
        <v>#DIV/0!</v>
      </c>
      <c r="AE51" s="60" t="e">
        <f>'CUENTA DE RESULTADOS'!AB28</f>
        <v>#DIV/0!</v>
      </c>
      <c r="AF51" s="60" t="e">
        <f>'CUENTA DE RESULTADOS'!AC28</f>
        <v>#DIV/0!</v>
      </c>
      <c r="AG51" s="60" t="e">
        <f>'CUENTA DE RESULTADOS'!AD28</f>
        <v>#DIV/0!</v>
      </c>
      <c r="AH51" s="60" t="e">
        <f>'CUENTA DE RESULTADOS'!AE28</f>
        <v>#DIV/0!</v>
      </c>
      <c r="AI51" s="60" t="e">
        <f>'CUENTA DE RESULTADOS'!AF28</f>
        <v>#DIV/0!</v>
      </c>
      <c r="AJ51" s="60" t="e">
        <f>'CUENTA DE RESULTADOS'!AG28</f>
        <v>#DIV/0!</v>
      </c>
      <c r="AK51" s="60" t="e">
        <f>'CUENTA DE RESULTADOS'!AH28</f>
        <v>#DIV/0!</v>
      </c>
      <c r="AL51" s="60" t="e">
        <f>'CUENTA DE RESULTADOS'!AI28</f>
        <v>#DIV/0!</v>
      </c>
      <c r="AM51" s="60" t="e">
        <f>'CUENTA DE RESULTADOS'!AJ28</f>
        <v>#DIV/0!</v>
      </c>
      <c r="AN51" s="60" t="e">
        <f>'CUENTA DE RESULTADOS'!AK28</f>
        <v>#DIV/0!</v>
      </c>
      <c r="AO51" s="60" t="e">
        <f>'CUENTA DE RESULTADOS'!AL28</f>
        <v>#DIV/0!</v>
      </c>
      <c r="AP51" s="60" t="e">
        <f>'CUENTA DE RESULTADOS'!AM28</f>
        <v>#DIV/0!</v>
      </c>
      <c r="AQ51" s="60" t="e">
        <f>'CUENTA DE RESULTADOS'!AN28</f>
        <v>#DIV/0!</v>
      </c>
      <c r="AR51" s="60" t="e">
        <f>'CUENTA DE RESULTADOS'!AO28</f>
        <v>#DIV/0!</v>
      </c>
      <c r="AS51" s="60" t="e">
        <f>'CUENTA DE RESULTADOS'!AP28</f>
        <v>#DIV/0!</v>
      </c>
      <c r="AT51" s="60" t="e">
        <f>'CUENTA DE RESULTADOS'!AQ28</f>
        <v>#DIV/0!</v>
      </c>
      <c r="AU51" s="60" t="e">
        <f>'CUENTA DE RESULTADOS'!AR28</f>
        <v>#DIV/0!</v>
      </c>
      <c r="AV51" s="60" t="e">
        <f>'CUENTA DE RESULTADOS'!AS28</f>
        <v>#DIV/0!</v>
      </c>
      <c r="AW51" s="60" t="e">
        <f>'CUENTA DE RESULTADOS'!AT28</f>
        <v>#DIV/0!</v>
      </c>
      <c r="AX51" s="60" t="e">
        <f>'CUENTA DE RESULTADOS'!AU28</f>
        <v>#DIV/0!</v>
      </c>
    </row>
    <row r="52" spans="1:50" s="9" customFormat="1" ht="14.25" customHeight="1" x14ac:dyDescent="0.3">
      <c r="A52" s="6"/>
      <c r="B52" s="54" t="s">
        <v>389</v>
      </c>
      <c r="C52" s="50"/>
      <c r="D52" s="50" t="s">
        <v>10</v>
      </c>
      <c r="E52" s="50"/>
      <c r="F52" s="60">
        <f>'CUENTA DE RESULTADOS'!F31</f>
        <v>7197.3726168421172</v>
      </c>
      <c r="G52" s="60">
        <f>'CUENTA DE RESULTADOS'!G31</f>
        <v>1038.4754168421114</v>
      </c>
      <c r="H52" s="60">
        <f>'CUENTA DE RESULTADOS'!H31</f>
        <v>2667.7610168421079</v>
      </c>
      <c r="I52" s="60">
        <f>'CUENTA DE RESULTADOS'!I31</f>
        <v>-334.91358315788602</v>
      </c>
      <c r="J52" s="60">
        <f>'CUENTA DE RESULTADOS'!J31</f>
        <v>3285.7450168421119</v>
      </c>
      <c r="K52" s="60">
        <f>'CUENTA DE RESULTADOS'!K31</f>
        <v>-133.52184315789418</v>
      </c>
      <c r="L52" s="60">
        <f>'CUENTA DE RESULTADOS'!L31</f>
        <v>2926.9126168421067</v>
      </c>
      <c r="M52" s="60">
        <f>'CUENTA DE RESULTADOS'!M31</f>
        <v>1536.9781568421054</v>
      </c>
      <c r="N52" s="60">
        <f>'CUENTA DE RESULTADOS'!N31</f>
        <v>3776.9126168421067</v>
      </c>
      <c r="O52" s="60">
        <f>'CUENTA DE RESULTADOS'!O31</f>
        <v>1873.0221568421048</v>
      </c>
      <c r="P52" s="60">
        <f>'CUENTA DE RESULTADOS'!P31</f>
        <v>3150.9126168421067</v>
      </c>
      <c r="Q52" s="60">
        <f>'CUENTA DE RESULTADOS'!Q31</f>
        <v>910.97815684210536</v>
      </c>
      <c r="R52" s="60">
        <f>'CUENTA DE RESULTADOS'!R31</f>
        <v>2692.4478168421074</v>
      </c>
      <c r="S52" s="60">
        <f>'CUENTA DE RESULTADOS'!S31</f>
        <v>910.97815684210536</v>
      </c>
      <c r="T52" s="60">
        <f>'CUENTA DE RESULTADOS'!T31</f>
        <v>3150.9126168421067</v>
      </c>
      <c r="U52" s="60">
        <f>'CUENTA DE RESULTADOS'!U31</f>
        <v>60.978156842105818</v>
      </c>
      <c r="V52" s="100">
        <f t="shared" si="0"/>
        <v>34711.951709473738</v>
      </c>
      <c r="W52" s="60"/>
      <c r="X52" s="60">
        <f>'CUENTA DE RESULTADOS'!V31</f>
        <v>2900.9126168421067</v>
      </c>
      <c r="Y52" s="60">
        <f>'CUENTA DE RESULTADOS'!W31</f>
        <v>-61.021843157894182</v>
      </c>
      <c r="Z52" s="100">
        <f t="shared" si="1"/>
        <v>37551.842483157954</v>
      </c>
      <c r="AA52" s="60" t="e">
        <f>'CUENTA DE RESULTADOS'!X31</f>
        <v>#DIV/0!</v>
      </c>
      <c r="AB52" s="60" t="e">
        <f>'CUENTA DE RESULTADOS'!Y31</f>
        <v>#DIV/0!</v>
      </c>
      <c r="AC52" s="60" t="e">
        <f>'CUENTA DE RESULTADOS'!Z31</f>
        <v>#DIV/0!</v>
      </c>
      <c r="AD52" s="60" t="e">
        <f>'CUENTA DE RESULTADOS'!AA31</f>
        <v>#DIV/0!</v>
      </c>
      <c r="AE52" s="60" t="e">
        <f>'CUENTA DE RESULTADOS'!AB31</f>
        <v>#DIV/0!</v>
      </c>
      <c r="AF52" s="60" t="e">
        <f>'CUENTA DE RESULTADOS'!AC31</f>
        <v>#DIV/0!</v>
      </c>
      <c r="AG52" s="60" t="e">
        <f>'CUENTA DE RESULTADOS'!AD31</f>
        <v>#DIV/0!</v>
      </c>
      <c r="AH52" s="60" t="e">
        <f>'CUENTA DE RESULTADOS'!AE31</f>
        <v>#DIV/0!</v>
      </c>
      <c r="AI52" s="60" t="e">
        <f>'CUENTA DE RESULTADOS'!AF31</f>
        <v>#DIV/0!</v>
      </c>
      <c r="AJ52" s="60" t="e">
        <f>'CUENTA DE RESULTADOS'!AG31</f>
        <v>#DIV/0!</v>
      </c>
      <c r="AK52" s="60" t="e">
        <f>'CUENTA DE RESULTADOS'!AH31</f>
        <v>#DIV/0!</v>
      </c>
      <c r="AL52" s="60" t="e">
        <f>'CUENTA DE RESULTADOS'!AI31</f>
        <v>#DIV/0!</v>
      </c>
      <c r="AM52" s="60" t="e">
        <f>'CUENTA DE RESULTADOS'!AJ31</f>
        <v>#DIV/0!</v>
      </c>
      <c r="AN52" s="60" t="e">
        <f>'CUENTA DE RESULTADOS'!AK31</f>
        <v>#DIV/0!</v>
      </c>
      <c r="AO52" s="60" t="e">
        <f>'CUENTA DE RESULTADOS'!AL31</f>
        <v>#DIV/0!</v>
      </c>
      <c r="AP52" s="60" t="e">
        <f>'CUENTA DE RESULTADOS'!AM31</f>
        <v>#DIV/0!</v>
      </c>
      <c r="AQ52" s="60" t="e">
        <f>'CUENTA DE RESULTADOS'!AN31</f>
        <v>#DIV/0!</v>
      </c>
      <c r="AR52" s="60" t="e">
        <f>'CUENTA DE RESULTADOS'!AO31</f>
        <v>#DIV/0!</v>
      </c>
      <c r="AS52" s="60" t="e">
        <f>'CUENTA DE RESULTADOS'!AP31</f>
        <v>#DIV/0!</v>
      </c>
      <c r="AT52" s="60" t="e">
        <f>'CUENTA DE RESULTADOS'!AQ31</f>
        <v>#DIV/0!</v>
      </c>
      <c r="AU52" s="60" t="e">
        <f>'CUENTA DE RESULTADOS'!AR31</f>
        <v>#DIV/0!</v>
      </c>
      <c r="AV52" s="60" t="e">
        <f>'CUENTA DE RESULTADOS'!AS31</f>
        <v>#DIV/0!</v>
      </c>
      <c r="AW52" s="60" t="e">
        <f>'CUENTA DE RESULTADOS'!AT31</f>
        <v>#DIV/0!</v>
      </c>
      <c r="AX52" s="60" t="e">
        <f>'CUENTA DE RESULTADOS'!AU31</f>
        <v>#DIV/0!</v>
      </c>
    </row>
    <row r="53" spans="1:50" s="9" customFormat="1" ht="14.25" customHeight="1" x14ac:dyDescent="0.3">
      <c r="A53" s="6"/>
      <c r="B53" s="54" t="s">
        <v>449</v>
      </c>
      <c r="C53" s="50"/>
      <c r="D53" s="50" t="s">
        <v>10</v>
      </c>
      <c r="E53" s="50"/>
      <c r="F53" s="60">
        <f>SUM($F52:F52)</f>
        <v>7197.3726168421172</v>
      </c>
      <c r="G53" s="60">
        <f>SUM($F52:G52)</f>
        <v>8235.8480336842294</v>
      </c>
      <c r="H53" s="60">
        <f>SUM($F52:H52)</f>
        <v>10903.609050526338</v>
      </c>
      <c r="I53" s="60">
        <f>SUM($F52:I52)</f>
        <v>10568.695467368452</v>
      </c>
      <c r="J53" s="60">
        <f>SUM($F52:J52)</f>
        <v>13854.440484210565</v>
      </c>
      <c r="K53" s="60">
        <f>SUM($F52:K52)</f>
        <v>13720.918641052671</v>
      </c>
      <c r="L53" s="60">
        <f>SUM($F52:L52)</f>
        <v>16647.831257894777</v>
      </c>
      <c r="M53" s="60">
        <f>SUM($F52:M52)</f>
        <v>18184.809414736883</v>
      </c>
      <c r="N53" s="60">
        <f>SUM($F52:N52)</f>
        <v>21961.722031578989</v>
      </c>
      <c r="O53" s="60">
        <f>SUM($F52:O52)</f>
        <v>23834.744188421093</v>
      </c>
      <c r="P53" s="60">
        <f>SUM($F52:P52)</f>
        <v>26985.656805263199</v>
      </c>
      <c r="Q53" s="60">
        <f>SUM($F52:Q52)</f>
        <v>27896.634962105305</v>
      </c>
      <c r="R53" s="60">
        <f>SUM($F52:R52)</f>
        <v>30589.082778947413</v>
      </c>
      <c r="S53" s="60">
        <f>SUM($F52:S52)</f>
        <v>31500.060935789519</v>
      </c>
      <c r="T53" s="60">
        <f>SUM($F52:T52)</f>
        <v>34650.973552631629</v>
      </c>
      <c r="U53" s="60">
        <f>SUM($F52:U52)</f>
        <v>34711.951709473738</v>
      </c>
      <c r="V53" s="100">
        <f>U53</f>
        <v>34711.951709473738</v>
      </c>
      <c r="W53" s="60"/>
      <c r="X53" s="60">
        <f>V53+X52</f>
        <v>37612.864326315845</v>
      </c>
      <c r="Y53" s="60">
        <f>X53+Y52</f>
        <v>37551.842483157947</v>
      </c>
      <c r="Z53" s="100">
        <f>Y53</f>
        <v>37551.842483157947</v>
      </c>
      <c r="AA53" s="60" t="e">
        <f>Z53+AA52</f>
        <v>#DIV/0!</v>
      </c>
      <c r="AB53" s="60" t="e">
        <f t="shared" ref="AB53:AX53" si="2">AA53+AB52</f>
        <v>#DIV/0!</v>
      </c>
      <c r="AC53" s="60" t="e">
        <f t="shared" si="2"/>
        <v>#DIV/0!</v>
      </c>
      <c r="AD53" s="60" t="e">
        <f t="shared" si="2"/>
        <v>#DIV/0!</v>
      </c>
      <c r="AE53" s="60" t="e">
        <f t="shared" si="2"/>
        <v>#DIV/0!</v>
      </c>
      <c r="AF53" s="60" t="e">
        <f t="shared" si="2"/>
        <v>#DIV/0!</v>
      </c>
      <c r="AG53" s="60" t="e">
        <f t="shared" si="2"/>
        <v>#DIV/0!</v>
      </c>
      <c r="AH53" s="60" t="e">
        <f t="shared" si="2"/>
        <v>#DIV/0!</v>
      </c>
      <c r="AI53" s="60" t="e">
        <f t="shared" si="2"/>
        <v>#DIV/0!</v>
      </c>
      <c r="AJ53" s="60" t="e">
        <f t="shared" si="2"/>
        <v>#DIV/0!</v>
      </c>
      <c r="AK53" s="60" t="e">
        <f t="shared" si="2"/>
        <v>#DIV/0!</v>
      </c>
      <c r="AL53" s="60" t="e">
        <f t="shared" si="2"/>
        <v>#DIV/0!</v>
      </c>
      <c r="AM53" s="60" t="e">
        <f t="shared" si="2"/>
        <v>#DIV/0!</v>
      </c>
      <c r="AN53" s="60" t="e">
        <f t="shared" si="2"/>
        <v>#DIV/0!</v>
      </c>
      <c r="AO53" s="60" t="e">
        <f t="shared" si="2"/>
        <v>#DIV/0!</v>
      </c>
      <c r="AP53" s="60" t="e">
        <f t="shared" si="2"/>
        <v>#DIV/0!</v>
      </c>
      <c r="AQ53" s="60" t="e">
        <f t="shared" si="2"/>
        <v>#DIV/0!</v>
      </c>
      <c r="AR53" s="60" t="e">
        <f t="shared" si="2"/>
        <v>#DIV/0!</v>
      </c>
      <c r="AS53" s="60" t="e">
        <f t="shared" si="2"/>
        <v>#DIV/0!</v>
      </c>
      <c r="AT53" s="60" t="e">
        <f t="shared" si="2"/>
        <v>#DIV/0!</v>
      </c>
      <c r="AU53" s="60" t="e">
        <f t="shared" si="2"/>
        <v>#DIV/0!</v>
      </c>
      <c r="AV53" s="60" t="e">
        <f t="shared" si="2"/>
        <v>#DIV/0!</v>
      </c>
      <c r="AW53" s="60" t="e">
        <f t="shared" si="2"/>
        <v>#DIV/0!</v>
      </c>
      <c r="AX53" s="60" t="e">
        <f t="shared" si="2"/>
        <v>#DIV/0!</v>
      </c>
    </row>
    <row r="54" spans="1:50" s="9" customFormat="1" ht="14.25" customHeight="1" x14ac:dyDescent="0.3">
      <c r="A54" s="6"/>
      <c r="B54" s="6"/>
      <c r="C54" s="7"/>
      <c r="D54" s="7"/>
      <c r="E54" s="7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100" t="s">
        <v>8</v>
      </c>
      <c r="W54" s="25"/>
      <c r="X54" s="25"/>
      <c r="Y54" s="25"/>
      <c r="Z54" s="100" t="s">
        <v>8</v>
      </c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</row>
    <row r="55" spans="1:50" s="9" customFormat="1" ht="14.25" customHeight="1" x14ac:dyDescent="0.3">
      <c r="A55" s="20" t="s">
        <v>338</v>
      </c>
      <c r="B55" s="6"/>
      <c r="C55" s="7"/>
      <c r="D55" s="7"/>
      <c r="E55" s="7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100"/>
      <c r="W55" s="25"/>
      <c r="X55" s="25"/>
      <c r="Y55" s="25"/>
      <c r="Z55" s="100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</row>
    <row r="56" spans="1:50" s="9" customFormat="1" ht="14.25" customHeight="1" x14ac:dyDescent="0.3">
      <c r="A56" s="6"/>
      <c r="B56" s="54" t="s">
        <v>17</v>
      </c>
      <c r="C56" s="50"/>
      <c r="D56" s="50" t="s">
        <v>10</v>
      </c>
      <c r="E56" s="50"/>
      <c r="F56" s="60">
        <f>'CAPITAL DE TRABAJO'!F38</f>
        <v>0</v>
      </c>
      <c r="G56" s="60">
        <f>'CAPITAL DE TRABAJO'!G38</f>
        <v>0</v>
      </c>
      <c r="H56" s="60">
        <f>'CAPITAL DE TRABAJO'!H38</f>
        <v>0</v>
      </c>
      <c r="I56" s="60">
        <f>'CAPITAL DE TRABAJO'!I38</f>
        <v>0</v>
      </c>
      <c r="J56" s="60">
        <f>'CAPITAL DE TRABAJO'!J38</f>
        <v>0</v>
      </c>
      <c r="K56" s="60">
        <f>'CAPITAL DE TRABAJO'!K38</f>
        <v>0</v>
      </c>
      <c r="L56" s="60">
        <f>'CAPITAL DE TRABAJO'!L38</f>
        <v>0</v>
      </c>
      <c r="M56" s="60">
        <f>'CAPITAL DE TRABAJO'!M38</f>
        <v>0</v>
      </c>
      <c r="N56" s="60">
        <f>'CAPITAL DE TRABAJO'!N38</f>
        <v>0</v>
      </c>
      <c r="O56" s="60">
        <f>'CAPITAL DE TRABAJO'!O38</f>
        <v>0</v>
      </c>
      <c r="P56" s="60">
        <f>'CAPITAL DE TRABAJO'!P38</f>
        <v>0</v>
      </c>
      <c r="Q56" s="60">
        <f>'CAPITAL DE TRABAJO'!Q38</f>
        <v>0</v>
      </c>
      <c r="R56" s="60">
        <f>'CAPITAL DE TRABAJO'!R38</f>
        <v>0</v>
      </c>
      <c r="S56" s="60">
        <f>'CAPITAL DE TRABAJO'!S38</f>
        <v>0</v>
      </c>
      <c r="T56" s="60">
        <f>'CAPITAL DE TRABAJO'!T38</f>
        <v>0</v>
      </c>
      <c r="U56" s="60">
        <f>'CAPITAL DE TRABAJO'!U38</f>
        <v>0</v>
      </c>
      <c r="V56" s="100">
        <f t="shared" si="0"/>
        <v>0</v>
      </c>
      <c r="W56" s="60"/>
      <c r="X56" s="60">
        <f>'CAPITAL DE TRABAJO'!V38</f>
        <v>0</v>
      </c>
      <c r="Y56" s="60">
        <f>'CAPITAL DE TRABAJO'!W38</f>
        <v>0</v>
      </c>
      <c r="Z56" s="100">
        <f t="shared" si="1"/>
        <v>0</v>
      </c>
      <c r="AA56" s="60">
        <f>'CAPITAL DE TRABAJO'!X38</f>
        <v>0</v>
      </c>
      <c r="AB56" s="60">
        <f>'CAPITAL DE TRABAJO'!Y38</f>
        <v>0</v>
      </c>
      <c r="AC56" s="60">
        <f>'CAPITAL DE TRABAJO'!Z38</f>
        <v>0</v>
      </c>
      <c r="AD56" s="60">
        <f>'CAPITAL DE TRABAJO'!AA38</f>
        <v>0</v>
      </c>
      <c r="AE56" s="60">
        <f>'CAPITAL DE TRABAJO'!AB38</f>
        <v>0</v>
      </c>
      <c r="AF56" s="60">
        <f>'CAPITAL DE TRABAJO'!AC38</f>
        <v>0</v>
      </c>
      <c r="AG56" s="60">
        <f>'CAPITAL DE TRABAJO'!AD38</f>
        <v>0</v>
      </c>
      <c r="AH56" s="60">
        <f>'CAPITAL DE TRABAJO'!AE38</f>
        <v>0</v>
      </c>
      <c r="AI56" s="60">
        <f>'CAPITAL DE TRABAJO'!AF38</f>
        <v>0</v>
      </c>
      <c r="AJ56" s="60">
        <f>'CAPITAL DE TRABAJO'!AG38</f>
        <v>0</v>
      </c>
      <c r="AK56" s="60">
        <f>'CAPITAL DE TRABAJO'!AH38</f>
        <v>0</v>
      </c>
      <c r="AL56" s="60">
        <f>'CAPITAL DE TRABAJO'!AI38</f>
        <v>0</v>
      </c>
      <c r="AM56" s="60">
        <f>'CAPITAL DE TRABAJO'!AJ38</f>
        <v>0</v>
      </c>
      <c r="AN56" s="60">
        <f>'CAPITAL DE TRABAJO'!AK38</f>
        <v>0</v>
      </c>
      <c r="AO56" s="60">
        <f>'CAPITAL DE TRABAJO'!AL38</f>
        <v>0</v>
      </c>
      <c r="AP56" s="60">
        <f>'CAPITAL DE TRABAJO'!AM38</f>
        <v>0</v>
      </c>
      <c r="AQ56" s="60">
        <f>'CAPITAL DE TRABAJO'!AN38</f>
        <v>0</v>
      </c>
      <c r="AR56" s="60">
        <f>'CAPITAL DE TRABAJO'!AO38</f>
        <v>0</v>
      </c>
      <c r="AS56" s="60">
        <f>'CAPITAL DE TRABAJO'!AP38</f>
        <v>0</v>
      </c>
      <c r="AT56" s="60">
        <f>'CAPITAL DE TRABAJO'!AQ38</f>
        <v>0</v>
      </c>
      <c r="AU56" s="60">
        <f>'CAPITAL DE TRABAJO'!AR38</f>
        <v>0</v>
      </c>
      <c r="AV56" s="60">
        <f>'CAPITAL DE TRABAJO'!AS38</f>
        <v>0</v>
      </c>
      <c r="AW56" s="60">
        <f>'CAPITAL DE TRABAJO'!AT38</f>
        <v>0</v>
      </c>
      <c r="AX56" s="60">
        <f>'CAPITAL DE TRABAJO'!AU38</f>
        <v>0</v>
      </c>
    </row>
    <row r="57" spans="1:50" s="9" customFormat="1" ht="14.25" customHeight="1" x14ac:dyDescent="0.3">
      <c r="A57" s="6"/>
      <c r="B57" s="54" t="s">
        <v>298</v>
      </c>
      <c r="C57" s="50"/>
      <c r="D57" s="50" t="s">
        <v>10</v>
      </c>
      <c r="E57" s="50"/>
      <c r="F57" s="60">
        <f>'CAPITAL DE TRABAJO'!F39</f>
        <v>0</v>
      </c>
      <c r="G57" s="60">
        <f>'CAPITAL DE TRABAJO'!G39</f>
        <v>0</v>
      </c>
      <c r="H57" s="60">
        <f>'CAPITAL DE TRABAJO'!H39</f>
        <v>0</v>
      </c>
      <c r="I57" s="60">
        <f>'CAPITAL DE TRABAJO'!I39</f>
        <v>0</v>
      </c>
      <c r="J57" s="60">
        <f>'CAPITAL DE TRABAJO'!J39</f>
        <v>0</v>
      </c>
      <c r="K57" s="60">
        <f>'CAPITAL DE TRABAJO'!K39</f>
        <v>0</v>
      </c>
      <c r="L57" s="60">
        <f>'CAPITAL DE TRABAJO'!L39</f>
        <v>0</v>
      </c>
      <c r="M57" s="60">
        <f>'CAPITAL DE TRABAJO'!M39</f>
        <v>0</v>
      </c>
      <c r="N57" s="60">
        <f>'CAPITAL DE TRABAJO'!N39</f>
        <v>0</v>
      </c>
      <c r="O57" s="60">
        <f>'CAPITAL DE TRABAJO'!O39</f>
        <v>0</v>
      </c>
      <c r="P57" s="60">
        <f>'CAPITAL DE TRABAJO'!P39</f>
        <v>0</v>
      </c>
      <c r="Q57" s="60">
        <f>'CAPITAL DE TRABAJO'!Q39</f>
        <v>0</v>
      </c>
      <c r="R57" s="60">
        <f>'CAPITAL DE TRABAJO'!R39</f>
        <v>0</v>
      </c>
      <c r="S57" s="60">
        <f>'CAPITAL DE TRABAJO'!S39</f>
        <v>0</v>
      </c>
      <c r="T57" s="60">
        <f>'CAPITAL DE TRABAJO'!T39</f>
        <v>0</v>
      </c>
      <c r="U57" s="60">
        <f>'CAPITAL DE TRABAJO'!U39</f>
        <v>0</v>
      </c>
      <c r="V57" s="100">
        <f t="shared" si="0"/>
        <v>0</v>
      </c>
      <c r="W57" s="60"/>
      <c r="X57" s="60">
        <f>'CAPITAL DE TRABAJO'!V39</f>
        <v>0</v>
      </c>
      <c r="Y57" s="60">
        <f>'CAPITAL DE TRABAJO'!W39</f>
        <v>0</v>
      </c>
      <c r="Z57" s="100">
        <f t="shared" si="1"/>
        <v>0</v>
      </c>
      <c r="AA57" s="60">
        <f>'CAPITAL DE TRABAJO'!X39</f>
        <v>0</v>
      </c>
      <c r="AB57" s="60">
        <f>'CAPITAL DE TRABAJO'!Y39</f>
        <v>0</v>
      </c>
      <c r="AC57" s="60">
        <f>'CAPITAL DE TRABAJO'!Z39</f>
        <v>0</v>
      </c>
      <c r="AD57" s="60">
        <f>'CAPITAL DE TRABAJO'!AA39</f>
        <v>0</v>
      </c>
      <c r="AE57" s="60">
        <f>'CAPITAL DE TRABAJO'!AB39</f>
        <v>0</v>
      </c>
      <c r="AF57" s="60">
        <f>'CAPITAL DE TRABAJO'!AC39</f>
        <v>0</v>
      </c>
      <c r="AG57" s="60">
        <f>'CAPITAL DE TRABAJO'!AD39</f>
        <v>0</v>
      </c>
      <c r="AH57" s="60">
        <f>'CAPITAL DE TRABAJO'!AE39</f>
        <v>0</v>
      </c>
      <c r="AI57" s="60">
        <f>'CAPITAL DE TRABAJO'!AF39</f>
        <v>0</v>
      </c>
      <c r="AJ57" s="60">
        <f>'CAPITAL DE TRABAJO'!AG39</f>
        <v>0</v>
      </c>
      <c r="AK57" s="60">
        <f>'CAPITAL DE TRABAJO'!AH39</f>
        <v>0</v>
      </c>
      <c r="AL57" s="60">
        <f>'CAPITAL DE TRABAJO'!AI39</f>
        <v>0</v>
      </c>
      <c r="AM57" s="60">
        <f>'CAPITAL DE TRABAJO'!AJ39</f>
        <v>0</v>
      </c>
      <c r="AN57" s="60">
        <f>'CAPITAL DE TRABAJO'!AK39</f>
        <v>0</v>
      </c>
      <c r="AO57" s="60">
        <f>'CAPITAL DE TRABAJO'!AL39</f>
        <v>0</v>
      </c>
      <c r="AP57" s="60">
        <f>'CAPITAL DE TRABAJO'!AM39</f>
        <v>0</v>
      </c>
      <c r="AQ57" s="60">
        <f>'CAPITAL DE TRABAJO'!AN39</f>
        <v>0</v>
      </c>
      <c r="AR57" s="60">
        <f>'CAPITAL DE TRABAJO'!AO39</f>
        <v>0</v>
      </c>
      <c r="AS57" s="60">
        <f>'CAPITAL DE TRABAJO'!AP39</f>
        <v>0</v>
      </c>
      <c r="AT57" s="60">
        <f>'CAPITAL DE TRABAJO'!AQ39</f>
        <v>0</v>
      </c>
      <c r="AU57" s="60">
        <f>'CAPITAL DE TRABAJO'!AR39</f>
        <v>0</v>
      </c>
      <c r="AV57" s="60">
        <f>'CAPITAL DE TRABAJO'!AS39</f>
        <v>0</v>
      </c>
      <c r="AW57" s="60">
        <f>'CAPITAL DE TRABAJO'!AT39</f>
        <v>0</v>
      </c>
      <c r="AX57" s="60">
        <f>'CAPITAL DE TRABAJO'!AU39</f>
        <v>0</v>
      </c>
    </row>
    <row r="58" spans="1:50" s="9" customFormat="1" ht="14.25" customHeight="1" x14ac:dyDescent="0.3">
      <c r="A58" s="6"/>
      <c r="B58" s="54" t="s">
        <v>18</v>
      </c>
      <c r="C58" s="50"/>
      <c r="D58" s="50" t="s">
        <v>10</v>
      </c>
      <c r="E58" s="50"/>
      <c r="F58" s="60">
        <f>'CAPITAL DE TRABAJO'!F56</f>
        <v>0</v>
      </c>
      <c r="G58" s="60">
        <f>'CAPITAL DE TRABAJO'!G56</f>
        <v>0</v>
      </c>
      <c r="H58" s="60">
        <f>'CAPITAL DE TRABAJO'!H56</f>
        <v>0</v>
      </c>
      <c r="I58" s="60">
        <f>'CAPITAL DE TRABAJO'!I56</f>
        <v>0</v>
      </c>
      <c r="J58" s="60">
        <f>'CAPITAL DE TRABAJO'!J56</f>
        <v>0</v>
      </c>
      <c r="K58" s="60">
        <f>'CAPITAL DE TRABAJO'!K56</f>
        <v>0</v>
      </c>
      <c r="L58" s="60">
        <f>'CAPITAL DE TRABAJO'!L56</f>
        <v>0</v>
      </c>
      <c r="M58" s="60">
        <f>'CAPITAL DE TRABAJO'!M56</f>
        <v>0</v>
      </c>
      <c r="N58" s="60">
        <f>'CAPITAL DE TRABAJO'!N56</f>
        <v>0</v>
      </c>
      <c r="O58" s="60">
        <f>'CAPITAL DE TRABAJO'!O56</f>
        <v>0</v>
      </c>
      <c r="P58" s="60">
        <f>'CAPITAL DE TRABAJO'!P56</f>
        <v>0</v>
      </c>
      <c r="Q58" s="60">
        <f>'CAPITAL DE TRABAJO'!Q56</f>
        <v>0</v>
      </c>
      <c r="R58" s="60">
        <f>'CAPITAL DE TRABAJO'!R56</f>
        <v>0</v>
      </c>
      <c r="S58" s="60">
        <f>'CAPITAL DE TRABAJO'!S56</f>
        <v>0</v>
      </c>
      <c r="T58" s="60">
        <f>'CAPITAL DE TRABAJO'!T56</f>
        <v>0</v>
      </c>
      <c r="U58" s="60">
        <f>'CAPITAL DE TRABAJO'!U56</f>
        <v>0</v>
      </c>
      <c r="V58" s="100">
        <f t="shared" si="0"/>
        <v>0</v>
      </c>
      <c r="W58" s="60"/>
      <c r="X58" s="60">
        <f>'CAPITAL DE TRABAJO'!V56</f>
        <v>0</v>
      </c>
      <c r="Y58" s="60">
        <f>'CAPITAL DE TRABAJO'!W56</f>
        <v>0</v>
      </c>
      <c r="Z58" s="100">
        <f t="shared" si="1"/>
        <v>0</v>
      </c>
      <c r="AA58" s="60">
        <f>'CAPITAL DE TRABAJO'!X56</f>
        <v>0</v>
      </c>
      <c r="AB58" s="60">
        <f>'CAPITAL DE TRABAJO'!Y56</f>
        <v>0</v>
      </c>
      <c r="AC58" s="60">
        <f>'CAPITAL DE TRABAJO'!Z56</f>
        <v>0</v>
      </c>
      <c r="AD58" s="60">
        <f>'CAPITAL DE TRABAJO'!AA56</f>
        <v>0</v>
      </c>
      <c r="AE58" s="60">
        <f>'CAPITAL DE TRABAJO'!AB56</f>
        <v>0</v>
      </c>
      <c r="AF58" s="60">
        <f>'CAPITAL DE TRABAJO'!AC56</f>
        <v>0</v>
      </c>
      <c r="AG58" s="60">
        <f>'CAPITAL DE TRABAJO'!AD56</f>
        <v>0</v>
      </c>
      <c r="AH58" s="60">
        <f>'CAPITAL DE TRABAJO'!AE56</f>
        <v>0</v>
      </c>
      <c r="AI58" s="60">
        <f>'CAPITAL DE TRABAJO'!AF56</f>
        <v>0</v>
      </c>
      <c r="AJ58" s="60">
        <f>'CAPITAL DE TRABAJO'!AG56</f>
        <v>0</v>
      </c>
      <c r="AK58" s="60">
        <f>'CAPITAL DE TRABAJO'!AH56</f>
        <v>0</v>
      </c>
      <c r="AL58" s="60">
        <f>'CAPITAL DE TRABAJO'!AI56</f>
        <v>0</v>
      </c>
      <c r="AM58" s="60">
        <f>'CAPITAL DE TRABAJO'!AJ56</f>
        <v>0</v>
      </c>
      <c r="AN58" s="60">
        <f>'CAPITAL DE TRABAJO'!AK56</f>
        <v>0</v>
      </c>
      <c r="AO58" s="60">
        <f>'CAPITAL DE TRABAJO'!AL56</f>
        <v>0</v>
      </c>
      <c r="AP58" s="60">
        <f>'CAPITAL DE TRABAJO'!AM56</f>
        <v>0</v>
      </c>
      <c r="AQ58" s="60">
        <f>'CAPITAL DE TRABAJO'!AN56</f>
        <v>0</v>
      </c>
      <c r="AR58" s="60">
        <f>'CAPITAL DE TRABAJO'!AO56</f>
        <v>0</v>
      </c>
      <c r="AS58" s="60">
        <f>'CAPITAL DE TRABAJO'!AP56</f>
        <v>0</v>
      </c>
      <c r="AT58" s="60">
        <f>'CAPITAL DE TRABAJO'!AQ56</f>
        <v>0</v>
      </c>
      <c r="AU58" s="60">
        <f>'CAPITAL DE TRABAJO'!AR56</f>
        <v>0</v>
      </c>
      <c r="AV58" s="60">
        <f>'CAPITAL DE TRABAJO'!AS56</f>
        <v>0</v>
      </c>
      <c r="AW58" s="60">
        <f>'CAPITAL DE TRABAJO'!AT56</f>
        <v>0</v>
      </c>
      <c r="AX58" s="60">
        <f>'CAPITAL DE TRABAJO'!AU56</f>
        <v>0</v>
      </c>
    </row>
    <row r="59" spans="1:50" s="9" customFormat="1" ht="14.25" customHeight="1" x14ac:dyDescent="0.3">
      <c r="A59" s="6"/>
      <c r="B59" s="54" t="s">
        <v>298</v>
      </c>
      <c r="C59" s="50"/>
      <c r="D59" s="50" t="s">
        <v>10</v>
      </c>
      <c r="E59" s="50"/>
      <c r="F59" s="60">
        <f>'CAPITAL DE TRABAJO'!F57</f>
        <v>0</v>
      </c>
      <c r="G59" s="60">
        <f>'CAPITAL DE TRABAJO'!G57</f>
        <v>0</v>
      </c>
      <c r="H59" s="60">
        <f>'CAPITAL DE TRABAJO'!H57</f>
        <v>0</v>
      </c>
      <c r="I59" s="60">
        <f>'CAPITAL DE TRABAJO'!I57</f>
        <v>0</v>
      </c>
      <c r="J59" s="60">
        <f>'CAPITAL DE TRABAJO'!J57</f>
        <v>0</v>
      </c>
      <c r="K59" s="60">
        <f>'CAPITAL DE TRABAJO'!K57</f>
        <v>0</v>
      </c>
      <c r="L59" s="60">
        <f>'CAPITAL DE TRABAJO'!L57</f>
        <v>0</v>
      </c>
      <c r="M59" s="60">
        <f>'CAPITAL DE TRABAJO'!M57</f>
        <v>0</v>
      </c>
      <c r="N59" s="60">
        <f>'CAPITAL DE TRABAJO'!N57</f>
        <v>0</v>
      </c>
      <c r="O59" s="60">
        <f>'CAPITAL DE TRABAJO'!O57</f>
        <v>0</v>
      </c>
      <c r="P59" s="60">
        <f>'CAPITAL DE TRABAJO'!P57</f>
        <v>0</v>
      </c>
      <c r="Q59" s="60">
        <f>'CAPITAL DE TRABAJO'!Q57</f>
        <v>0</v>
      </c>
      <c r="R59" s="60">
        <f>'CAPITAL DE TRABAJO'!R57</f>
        <v>0</v>
      </c>
      <c r="S59" s="60">
        <f>'CAPITAL DE TRABAJO'!S57</f>
        <v>0</v>
      </c>
      <c r="T59" s="60">
        <f>'CAPITAL DE TRABAJO'!T57</f>
        <v>0</v>
      </c>
      <c r="U59" s="60">
        <f>'CAPITAL DE TRABAJO'!U57</f>
        <v>0</v>
      </c>
      <c r="V59" s="100">
        <f t="shared" si="0"/>
        <v>0</v>
      </c>
      <c r="W59" s="60"/>
      <c r="X59" s="60">
        <f>'CAPITAL DE TRABAJO'!V57</f>
        <v>0</v>
      </c>
      <c r="Y59" s="60">
        <f>'CAPITAL DE TRABAJO'!W57</f>
        <v>0</v>
      </c>
      <c r="Z59" s="100">
        <f t="shared" si="1"/>
        <v>0</v>
      </c>
      <c r="AA59" s="60">
        <f>'CAPITAL DE TRABAJO'!X57</f>
        <v>0</v>
      </c>
      <c r="AB59" s="60">
        <f>'CAPITAL DE TRABAJO'!Y57</f>
        <v>0</v>
      </c>
      <c r="AC59" s="60">
        <f>'CAPITAL DE TRABAJO'!Z57</f>
        <v>0</v>
      </c>
      <c r="AD59" s="60">
        <f>'CAPITAL DE TRABAJO'!AA57</f>
        <v>0</v>
      </c>
      <c r="AE59" s="60">
        <f>'CAPITAL DE TRABAJO'!AB57</f>
        <v>0</v>
      </c>
      <c r="AF59" s="60">
        <f>'CAPITAL DE TRABAJO'!AC57</f>
        <v>0</v>
      </c>
      <c r="AG59" s="60">
        <f>'CAPITAL DE TRABAJO'!AD57</f>
        <v>0</v>
      </c>
      <c r="AH59" s="60">
        <f>'CAPITAL DE TRABAJO'!AE57</f>
        <v>0</v>
      </c>
      <c r="AI59" s="60">
        <f>'CAPITAL DE TRABAJO'!AF57</f>
        <v>0</v>
      </c>
      <c r="AJ59" s="60">
        <f>'CAPITAL DE TRABAJO'!AG57</f>
        <v>0</v>
      </c>
      <c r="AK59" s="60">
        <f>'CAPITAL DE TRABAJO'!AH57</f>
        <v>0</v>
      </c>
      <c r="AL59" s="60">
        <f>'CAPITAL DE TRABAJO'!AI57</f>
        <v>0</v>
      </c>
      <c r="AM59" s="60">
        <f>'CAPITAL DE TRABAJO'!AJ57</f>
        <v>0</v>
      </c>
      <c r="AN59" s="60">
        <f>'CAPITAL DE TRABAJO'!AK57</f>
        <v>0</v>
      </c>
      <c r="AO59" s="60">
        <f>'CAPITAL DE TRABAJO'!AL57</f>
        <v>0</v>
      </c>
      <c r="AP59" s="60">
        <f>'CAPITAL DE TRABAJO'!AM57</f>
        <v>0</v>
      </c>
      <c r="AQ59" s="60">
        <f>'CAPITAL DE TRABAJO'!AN57</f>
        <v>0</v>
      </c>
      <c r="AR59" s="60">
        <f>'CAPITAL DE TRABAJO'!AO57</f>
        <v>0</v>
      </c>
      <c r="AS59" s="60">
        <f>'CAPITAL DE TRABAJO'!AP57</f>
        <v>0</v>
      </c>
      <c r="AT59" s="60">
        <f>'CAPITAL DE TRABAJO'!AQ57</f>
        <v>0</v>
      </c>
      <c r="AU59" s="60">
        <f>'CAPITAL DE TRABAJO'!AR57</f>
        <v>0</v>
      </c>
      <c r="AV59" s="60">
        <f>'CAPITAL DE TRABAJO'!AS57</f>
        <v>0</v>
      </c>
      <c r="AW59" s="60">
        <f>'CAPITAL DE TRABAJO'!AT57</f>
        <v>0</v>
      </c>
      <c r="AX59" s="60">
        <f>'CAPITAL DE TRABAJO'!AU57</f>
        <v>0</v>
      </c>
    </row>
    <row r="60" spans="1:50" s="9" customFormat="1" ht="14.25" customHeight="1" x14ac:dyDescent="0.3">
      <c r="A60" s="6"/>
      <c r="B60" s="54" t="s">
        <v>299</v>
      </c>
      <c r="C60" s="50"/>
      <c r="D60" s="50" t="s">
        <v>10</v>
      </c>
      <c r="E60" s="50"/>
      <c r="F60" s="60">
        <f>'CAPITAL DE TRABAJO'!F65</f>
        <v>0</v>
      </c>
      <c r="G60" s="60">
        <f>'CAPITAL DE TRABAJO'!G65</f>
        <v>0</v>
      </c>
      <c r="H60" s="60">
        <f>'CAPITAL DE TRABAJO'!H65</f>
        <v>0</v>
      </c>
      <c r="I60" s="60">
        <f>'CAPITAL DE TRABAJO'!I65</f>
        <v>0</v>
      </c>
      <c r="J60" s="60">
        <f>'CAPITAL DE TRABAJO'!J65</f>
        <v>0</v>
      </c>
      <c r="K60" s="60">
        <f>'CAPITAL DE TRABAJO'!K65</f>
        <v>0</v>
      </c>
      <c r="L60" s="60">
        <f>'CAPITAL DE TRABAJO'!L65</f>
        <v>0</v>
      </c>
      <c r="M60" s="60">
        <f>'CAPITAL DE TRABAJO'!M65</f>
        <v>0</v>
      </c>
      <c r="N60" s="60">
        <f>'CAPITAL DE TRABAJO'!N65</f>
        <v>0</v>
      </c>
      <c r="O60" s="60">
        <f>'CAPITAL DE TRABAJO'!O65</f>
        <v>0</v>
      </c>
      <c r="P60" s="60">
        <f>'CAPITAL DE TRABAJO'!P65</f>
        <v>0</v>
      </c>
      <c r="Q60" s="60">
        <f>'CAPITAL DE TRABAJO'!Q65</f>
        <v>0</v>
      </c>
      <c r="R60" s="60">
        <f>'CAPITAL DE TRABAJO'!R65</f>
        <v>0</v>
      </c>
      <c r="S60" s="60">
        <f>'CAPITAL DE TRABAJO'!S65</f>
        <v>0</v>
      </c>
      <c r="T60" s="60">
        <f>'CAPITAL DE TRABAJO'!T65</f>
        <v>0</v>
      </c>
      <c r="U60" s="60">
        <f>'CAPITAL DE TRABAJO'!U65</f>
        <v>0</v>
      </c>
      <c r="V60" s="100">
        <f t="shared" si="0"/>
        <v>0</v>
      </c>
      <c r="W60" s="60"/>
      <c r="X60" s="60">
        <f>'CAPITAL DE TRABAJO'!V65</f>
        <v>0</v>
      </c>
      <c r="Y60" s="60">
        <f>'CAPITAL DE TRABAJO'!W65</f>
        <v>0</v>
      </c>
      <c r="Z60" s="100">
        <f t="shared" si="1"/>
        <v>0</v>
      </c>
      <c r="AA60" s="60">
        <f>'CAPITAL DE TRABAJO'!X65</f>
        <v>0</v>
      </c>
      <c r="AB60" s="60">
        <f>'CAPITAL DE TRABAJO'!Y65</f>
        <v>0</v>
      </c>
      <c r="AC60" s="60">
        <f>'CAPITAL DE TRABAJO'!Z65</f>
        <v>0</v>
      </c>
      <c r="AD60" s="60">
        <f>'CAPITAL DE TRABAJO'!AA65</f>
        <v>0</v>
      </c>
      <c r="AE60" s="60">
        <f>'CAPITAL DE TRABAJO'!AB65</f>
        <v>0</v>
      </c>
      <c r="AF60" s="60">
        <f>'CAPITAL DE TRABAJO'!AC65</f>
        <v>0</v>
      </c>
      <c r="AG60" s="60">
        <f>'CAPITAL DE TRABAJO'!AD65</f>
        <v>0</v>
      </c>
      <c r="AH60" s="60">
        <f>'CAPITAL DE TRABAJO'!AE65</f>
        <v>0</v>
      </c>
      <c r="AI60" s="60">
        <f>'CAPITAL DE TRABAJO'!AF65</f>
        <v>0</v>
      </c>
      <c r="AJ60" s="60">
        <f>'CAPITAL DE TRABAJO'!AG65</f>
        <v>0</v>
      </c>
      <c r="AK60" s="60">
        <f>'CAPITAL DE TRABAJO'!AH65</f>
        <v>0</v>
      </c>
      <c r="AL60" s="60">
        <f>'CAPITAL DE TRABAJO'!AI65</f>
        <v>0</v>
      </c>
      <c r="AM60" s="60">
        <f>'CAPITAL DE TRABAJO'!AJ65</f>
        <v>0</v>
      </c>
      <c r="AN60" s="60">
        <f>'CAPITAL DE TRABAJO'!AK65</f>
        <v>0</v>
      </c>
      <c r="AO60" s="60">
        <f>'CAPITAL DE TRABAJO'!AL65</f>
        <v>0</v>
      </c>
      <c r="AP60" s="60">
        <f>'CAPITAL DE TRABAJO'!AM65</f>
        <v>0</v>
      </c>
      <c r="AQ60" s="60">
        <f>'CAPITAL DE TRABAJO'!AN65</f>
        <v>0</v>
      </c>
      <c r="AR60" s="60">
        <f>'CAPITAL DE TRABAJO'!AO65</f>
        <v>0</v>
      </c>
      <c r="AS60" s="60">
        <f>'CAPITAL DE TRABAJO'!AP65</f>
        <v>0</v>
      </c>
      <c r="AT60" s="60">
        <f>'CAPITAL DE TRABAJO'!AQ65</f>
        <v>0</v>
      </c>
      <c r="AU60" s="60">
        <f>'CAPITAL DE TRABAJO'!AR65</f>
        <v>0</v>
      </c>
      <c r="AV60" s="60">
        <f>'CAPITAL DE TRABAJO'!AS65</f>
        <v>0</v>
      </c>
      <c r="AW60" s="60">
        <f>'CAPITAL DE TRABAJO'!AT65</f>
        <v>0</v>
      </c>
      <c r="AX60" s="60">
        <f>'CAPITAL DE TRABAJO'!AU65</f>
        <v>0</v>
      </c>
    </row>
    <row r="61" spans="1:50" s="9" customFormat="1" ht="14.25" customHeight="1" x14ac:dyDescent="0.3">
      <c r="A61" s="6"/>
      <c r="B61" s="54" t="s">
        <v>298</v>
      </c>
      <c r="C61" s="50"/>
      <c r="D61" s="50" t="s">
        <v>10</v>
      </c>
      <c r="E61" s="50"/>
      <c r="F61" s="60">
        <f>'CAPITAL DE TRABAJO'!F66</f>
        <v>0</v>
      </c>
      <c r="G61" s="60">
        <f>'CAPITAL DE TRABAJO'!G66</f>
        <v>0</v>
      </c>
      <c r="H61" s="60">
        <f>'CAPITAL DE TRABAJO'!H66</f>
        <v>0</v>
      </c>
      <c r="I61" s="60">
        <f>'CAPITAL DE TRABAJO'!I66</f>
        <v>0</v>
      </c>
      <c r="J61" s="60">
        <f>'CAPITAL DE TRABAJO'!J66</f>
        <v>0</v>
      </c>
      <c r="K61" s="60">
        <f>'CAPITAL DE TRABAJO'!K66</f>
        <v>0</v>
      </c>
      <c r="L61" s="60">
        <f>'CAPITAL DE TRABAJO'!L66</f>
        <v>0</v>
      </c>
      <c r="M61" s="60">
        <f>'CAPITAL DE TRABAJO'!M66</f>
        <v>0</v>
      </c>
      <c r="N61" s="60">
        <f>'CAPITAL DE TRABAJO'!N66</f>
        <v>0</v>
      </c>
      <c r="O61" s="60">
        <f>'CAPITAL DE TRABAJO'!O66</f>
        <v>0</v>
      </c>
      <c r="P61" s="60">
        <f>'CAPITAL DE TRABAJO'!P66</f>
        <v>0</v>
      </c>
      <c r="Q61" s="60">
        <f>'CAPITAL DE TRABAJO'!Q66</f>
        <v>0</v>
      </c>
      <c r="R61" s="60">
        <f>'CAPITAL DE TRABAJO'!R66</f>
        <v>0</v>
      </c>
      <c r="S61" s="60">
        <f>'CAPITAL DE TRABAJO'!S66</f>
        <v>0</v>
      </c>
      <c r="T61" s="60">
        <f>'CAPITAL DE TRABAJO'!T66</f>
        <v>0</v>
      </c>
      <c r="U61" s="60">
        <f>'CAPITAL DE TRABAJO'!U66</f>
        <v>0</v>
      </c>
      <c r="V61" s="100">
        <f t="shared" si="0"/>
        <v>0</v>
      </c>
      <c r="W61" s="60"/>
      <c r="X61" s="60">
        <f>'CAPITAL DE TRABAJO'!V66</f>
        <v>0</v>
      </c>
      <c r="Y61" s="60">
        <f>'CAPITAL DE TRABAJO'!W66</f>
        <v>0</v>
      </c>
      <c r="Z61" s="100">
        <f t="shared" si="1"/>
        <v>0</v>
      </c>
      <c r="AA61" s="60">
        <f>'CAPITAL DE TRABAJO'!X66</f>
        <v>0</v>
      </c>
      <c r="AB61" s="60">
        <f>'CAPITAL DE TRABAJO'!Y66</f>
        <v>0</v>
      </c>
      <c r="AC61" s="60">
        <f>'CAPITAL DE TRABAJO'!Z66</f>
        <v>0</v>
      </c>
      <c r="AD61" s="60">
        <f>'CAPITAL DE TRABAJO'!AA66</f>
        <v>0</v>
      </c>
      <c r="AE61" s="60">
        <f>'CAPITAL DE TRABAJO'!AB66</f>
        <v>0</v>
      </c>
      <c r="AF61" s="60">
        <f>'CAPITAL DE TRABAJO'!AC66</f>
        <v>0</v>
      </c>
      <c r="AG61" s="60">
        <f>'CAPITAL DE TRABAJO'!AD66</f>
        <v>0</v>
      </c>
      <c r="AH61" s="60">
        <f>'CAPITAL DE TRABAJO'!AE66</f>
        <v>0</v>
      </c>
      <c r="AI61" s="60">
        <f>'CAPITAL DE TRABAJO'!AF66</f>
        <v>0</v>
      </c>
      <c r="AJ61" s="60">
        <f>'CAPITAL DE TRABAJO'!AG66</f>
        <v>0</v>
      </c>
      <c r="AK61" s="60">
        <f>'CAPITAL DE TRABAJO'!AH66</f>
        <v>0</v>
      </c>
      <c r="AL61" s="60">
        <f>'CAPITAL DE TRABAJO'!AI66</f>
        <v>0</v>
      </c>
      <c r="AM61" s="60">
        <f>'CAPITAL DE TRABAJO'!AJ66</f>
        <v>0</v>
      </c>
      <c r="AN61" s="60">
        <f>'CAPITAL DE TRABAJO'!AK66</f>
        <v>0</v>
      </c>
      <c r="AO61" s="60">
        <f>'CAPITAL DE TRABAJO'!AL66</f>
        <v>0</v>
      </c>
      <c r="AP61" s="60">
        <f>'CAPITAL DE TRABAJO'!AM66</f>
        <v>0</v>
      </c>
      <c r="AQ61" s="60">
        <f>'CAPITAL DE TRABAJO'!AN66</f>
        <v>0</v>
      </c>
      <c r="AR61" s="60">
        <f>'CAPITAL DE TRABAJO'!AO66</f>
        <v>0</v>
      </c>
      <c r="AS61" s="60">
        <f>'CAPITAL DE TRABAJO'!AP66</f>
        <v>0</v>
      </c>
      <c r="AT61" s="60">
        <f>'CAPITAL DE TRABAJO'!AQ66</f>
        <v>0</v>
      </c>
      <c r="AU61" s="60">
        <f>'CAPITAL DE TRABAJO'!AR66</f>
        <v>0</v>
      </c>
      <c r="AV61" s="60">
        <f>'CAPITAL DE TRABAJO'!AS66</f>
        <v>0</v>
      </c>
      <c r="AW61" s="60">
        <f>'CAPITAL DE TRABAJO'!AT66</f>
        <v>0</v>
      </c>
      <c r="AX61" s="60">
        <f>'CAPITAL DE TRABAJO'!AU66</f>
        <v>0</v>
      </c>
    </row>
    <row r="62" spans="1:50" s="9" customFormat="1" ht="14.25" customHeight="1" x14ac:dyDescent="0.3">
      <c r="A62" s="6"/>
      <c r="B62" s="54" t="s">
        <v>300</v>
      </c>
      <c r="C62" s="50"/>
      <c r="D62" s="50" t="s">
        <v>10</v>
      </c>
      <c r="E62" s="50"/>
      <c r="F62" s="60">
        <f>'CAPITAL DE TRABAJO'!F69</f>
        <v>0</v>
      </c>
      <c r="G62" s="60">
        <f>'CAPITAL DE TRABAJO'!G69</f>
        <v>0</v>
      </c>
      <c r="H62" s="60">
        <f>'CAPITAL DE TRABAJO'!H69</f>
        <v>0</v>
      </c>
      <c r="I62" s="60">
        <f>'CAPITAL DE TRABAJO'!I69</f>
        <v>0</v>
      </c>
      <c r="J62" s="60">
        <f>'CAPITAL DE TRABAJO'!J69</f>
        <v>0</v>
      </c>
      <c r="K62" s="60">
        <f>'CAPITAL DE TRABAJO'!K69</f>
        <v>0</v>
      </c>
      <c r="L62" s="60">
        <f>'CAPITAL DE TRABAJO'!L69</f>
        <v>0</v>
      </c>
      <c r="M62" s="60">
        <f>'CAPITAL DE TRABAJO'!M69</f>
        <v>0</v>
      </c>
      <c r="N62" s="60">
        <f>'CAPITAL DE TRABAJO'!N69</f>
        <v>0</v>
      </c>
      <c r="O62" s="60">
        <f>'CAPITAL DE TRABAJO'!O69</f>
        <v>0</v>
      </c>
      <c r="P62" s="60">
        <f>'CAPITAL DE TRABAJO'!P69</f>
        <v>0</v>
      </c>
      <c r="Q62" s="60">
        <f>'CAPITAL DE TRABAJO'!Q69</f>
        <v>0</v>
      </c>
      <c r="R62" s="60">
        <f>'CAPITAL DE TRABAJO'!R69</f>
        <v>0</v>
      </c>
      <c r="S62" s="60">
        <f>'CAPITAL DE TRABAJO'!S69</f>
        <v>0</v>
      </c>
      <c r="T62" s="60">
        <f>'CAPITAL DE TRABAJO'!T69</f>
        <v>0</v>
      </c>
      <c r="U62" s="60">
        <f>'CAPITAL DE TRABAJO'!U69</f>
        <v>0</v>
      </c>
      <c r="V62" s="100">
        <f t="shared" si="0"/>
        <v>0</v>
      </c>
      <c r="W62" s="60"/>
      <c r="X62" s="60">
        <f>'CAPITAL DE TRABAJO'!V69</f>
        <v>0</v>
      </c>
      <c r="Y62" s="60">
        <f>'CAPITAL DE TRABAJO'!W69</f>
        <v>0</v>
      </c>
      <c r="Z62" s="100">
        <f t="shared" si="1"/>
        <v>0</v>
      </c>
      <c r="AA62" s="60">
        <f>'CAPITAL DE TRABAJO'!X69</f>
        <v>0</v>
      </c>
      <c r="AB62" s="60">
        <f>'CAPITAL DE TRABAJO'!Y69</f>
        <v>0</v>
      </c>
      <c r="AC62" s="60">
        <f>'CAPITAL DE TRABAJO'!Z69</f>
        <v>0</v>
      </c>
      <c r="AD62" s="60">
        <f>'CAPITAL DE TRABAJO'!AA69</f>
        <v>0</v>
      </c>
      <c r="AE62" s="60">
        <f>'CAPITAL DE TRABAJO'!AB69</f>
        <v>0</v>
      </c>
      <c r="AF62" s="60">
        <f>'CAPITAL DE TRABAJO'!AC69</f>
        <v>0</v>
      </c>
      <c r="AG62" s="60">
        <f>'CAPITAL DE TRABAJO'!AD69</f>
        <v>0</v>
      </c>
      <c r="AH62" s="60">
        <f>'CAPITAL DE TRABAJO'!AE69</f>
        <v>0</v>
      </c>
      <c r="AI62" s="60">
        <f>'CAPITAL DE TRABAJO'!AF69</f>
        <v>0</v>
      </c>
      <c r="AJ62" s="60">
        <f>'CAPITAL DE TRABAJO'!AG69</f>
        <v>0</v>
      </c>
      <c r="AK62" s="60">
        <f>'CAPITAL DE TRABAJO'!AH69</f>
        <v>0</v>
      </c>
      <c r="AL62" s="60">
        <f>'CAPITAL DE TRABAJO'!AI69</f>
        <v>0</v>
      </c>
      <c r="AM62" s="60">
        <f>'CAPITAL DE TRABAJO'!AJ69</f>
        <v>0</v>
      </c>
      <c r="AN62" s="60">
        <f>'CAPITAL DE TRABAJO'!AK69</f>
        <v>0</v>
      </c>
      <c r="AO62" s="60">
        <f>'CAPITAL DE TRABAJO'!AL69</f>
        <v>0</v>
      </c>
      <c r="AP62" s="60">
        <f>'CAPITAL DE TRABAJO'!AM69</f>
        <v>0</v>
      </c>
      <c r="AQ62" s="60">
        <f>'CAPITAL DE TRABAJO'!AN69</f>
        <v>0</v>
      </c>
      <c r="AR62" s="60">
        <f>'CAPITAL DE TRABAJO'!AO69</f>
        <v>0</v>
      </c>
      <c r="AS62" s="60">
        <f>'CAPITAL DE TRABAJO'!AP69</f>
        <v>0</v>
      </c>
      <c r="AT62" s="60">
        <f>'CAPITAL DE TRABAJO'!AQ69</f>
        <v>0</v>
      </c>
      <c r="AU62" s="60">
        <f>'CAPITAL DE TRABAJO'!AR69</f>
        <v>0</v>
      </c>
      <c r="AV62" s="60">
        <f>'CAPITAL DE TRABAJO'!AS69</f>
        <v>0</v>
      </c>
      <c r="AW62" s="60">
        <f>'CAPITAL DE TRABAJO'!AT69</f>
        <v>0</v>
      </c>
      <c r="AX62" s="60">
        <f>'CAPITAL DE TRABAJO'!AU69</f>
        <v>0</v>
      </c>
    </row>
    <row r="63" spans="1:50" s="9" customFormat="1" ht="14.25" customHeight="1" x14ac:dyDescent="0.3">
      <c r="A63" s="6"/>
      <c r="B63" s="6"/>
      <c r="C63" s="7"/>
      <c r="D63" s="7"/>
      <c r="E63" s="7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100" t="s">
        <v>8</v>
      </c>
      <c r="W63" s="25"/>
      <c r="X63" s="25"/>
      <c r="Y63" s="25"/>
      <c r="Z63" s="100" t="s">
        <v>8</v>
      </c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</row>
    <row r="64" spans="1:50" s="9" customFormat="1" ht="14.25" customHeight="1" x14ac:dyDescent="0.3">
      <c r="A64" s="20" t="s">
        <v>339</v>
      </c>
      <c r="B64" s="6"/>
      <c r="C64" s="7"/>
      <c r="D64" s="7"/>
      <c r="E64" s="7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100"/>
      <c r="W64" s="25"/>
      <c r="X64" s="25"/>
      <c r="Y64" s="25"/>
      <c r="Z64" s="100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</row>
    <row r="65" spans="1:50" s="9" customFormat="1" ht="14.25" customHeight="1" x14ac:dyDescent="0.3">
      <c r="A65" s="6"/>
      <c r="B65" s="54" t="s">
        <v>301</v>
      </c>
      <c r="C65" s="50"/>
      <c r="D65" s="50" t="s">
        <v>10</v>
      </c>
      <c r="E65" s="50"/>
      <c r="F65" s="60">
        <f>'FLUJO DE CAJA'!F10</f>
        <v>7197.4778800000122</v>
      </c>
      <c r="G65" s="60">
        <f>'FLUJO DE CAJA'!G10</f>
        <v>1038.5806800000062</v>
      </c>
      <c r="H65" s="60">
        <f>'FLUJO DE CAJA'!H10</f>
        <v>2667.8662800000025</v>
      </c>
      <c r="I65" s="60">
        <f>'FLUJO DE CAJA'!I10</f>
        <v>-334.80831999999128</v>
      </c>
      <c r="J65" s="60">
        <f>'FLUJO DE CAJA'!J10</f>
        <v>3285.8502800000065</v>
      </c>
      <c r="K65" s="60">
        <f>'FLUJO DE CAJA'!K10</f>
        <v>-133.41657999999944</v>
      </c>
      <c r="L65" s="60">
        <f>'FLUJO DE CAJA'!L10</f>
        <v>2927.0178800000012</v>
      </c>
      <c r="M65" s="60">
        <f>'FLUJO DE CAJA'!M10</f>
        <v>1537.0834200000002</v>
      </c>
      <c r="N65" s="60">
        <f>'FLUJO DE CAJA'!N10</f>
        <v>3777.0178800000012</v>
      </c>
      <c r="O65" s="60">
        <f>'FLUJO DE CAJA'!O10</f>
        <v>1873.1274199999996</v>
      </c>
      <c r="P65" s="60">
        <f>'FLUJO DE CAJA'!P10</f>
        <v>3151.0178800000012</v>
      </c>
      <c r="Q65" s="60">
        <f>'FLUJO DE CAJA'!Q10</f>
        <v>911.08342000000005</v>
      </c>
      <c r="R65" s="60">
        <f>'FLUJO DE CAJA'!R10</f>
        <v>2692.553080000002</v>
      </c>
      <c r="S65" s="60">
        <f>'FLUJO DE CAJA'!S10</f>
        <v>911.08342000000005</v>
      </c>
      <c r="T65" s="60">
        <f>'FLUJO DE CAJA'!T10</f>
        <v>3151.0178800000012</v>
      </c>
      <c r="U65" s="60">
        <f>'FLUJO DE CAJA'!U10</f>
        <v>61.083420000000558</v>
      </c>
      <c r="V65" s="100">
        <f t="shared" si="0"/>
        <v>34713.635920000044</v>
      </c>
      <c r="W65" s="60"/>
      <c r="X65" s="60">
        <f>'FLUJO DE CAJA'!V10</f>
        <v>2901.0178800000012</v>
      </c>
      <c r="Y65" s="60">
        <f>'FLUJO DE CAJA'!W10</f>
        <v>-60.916579999999442</v>
      </c>
      <c r="Z65" s="100">
        <f t="shared" si="1"/>
        <v>37553.737220000046</v>
      </c>
      <c r="AA65" s="60" t="e">
        <f>'FLUJO DE CAJA'!X10</f>
        <v>#DIV/0!</v>
      </c>
      <c r="AB65" s="60" t="e">
        <f>'FLUJO DE CAJA'!Y10</f>
        <v>#DIV/0!</v>
      </c>
      <c r="AC65" s="60" t="e">
        <f>'FLUJO DE CAJA'!Z10</f>
        <v>#DIV/0!</v>
      </c>
      <c r="AD65" s="60" t="e">
        <f>'FLUJO DE CAJA'!AA10</f>
        <v>#DIV/0!</v>
      </c>
      <c r="AE65" s="60" t="e">
        <f>'FLUJO DE CAJA'!AB10</f>
        <v>#DIV/0!</v>
      </c>
      <c r="AF65" s="60" t="e">
        <f>'FLUJO DE CAJA'!AC10</f>
        <v>#DIV/0!</v>
      </c>
      <c r="AG65" s="60" t="e">
        <f>'FLUJO DE CAJA'!AD10</f>
        <v>#DIV/0!</v>
      </c>
      <c r="AH65" s="60" t="e">
        <f>'FLUJO DE CAJA'!AE10</f>
        <v>#DIV/0!</v>
      </c>
      <c r="AI65" s="60" t="e">
        <f>'FLUJO DE CAJA'!AF10</f>
        <v>#DIV/0!</v>
      </c>
      <c r="AJ65" s="60" t="e">
        <f>'FLUJO DE CAJA'!AG10</f>
        <v>#DIV/0!</v>
      </c>
      <c r="AK65" s="60" t="e">
        <f>'FLUJO DE CAJA'!AH10</f>
        <v>#DIV/0!</v>
      </c>
      <c r="AL65" s="60" t="e">
        <f>'FLUJO DE CAJA'!AI10</f>
        <v>#DIV/0!</v>
      </c>
      <c r="AM65" s="60" t="e">
        <f>'FLUJO DE CAJA'!AJ10</f>
        <v>#DIV/0!</v>
      </c>
      <c r="AN65" s="60" t="e">
        <f>'FLUJO DE CAJA'!AK10</f>
        <v>#DIV/0!</v>
      </c>
      <c r="AO65" s="60" t="e">
        <f>'FLUJO DE CAJA'!AL10</f>
        <v>#DIV/0!</v>
      </c>
      <c r="AP65" s="60" t="e">
        <f>'FLUJO DE CAJA'!AM10</f>
        <v>#DIV/0!</v>
      </c>
      <c r="AQ65" s="60" t="e">
        <f>'FLUJO DE CAJA'!AN10</f>
        <v>#DIV/0!</v>
      </c>
      <c r="AR65" s="60" t="e">
        <f>'FLUJO DE CAJA'!AO10</f>
        <v>#DIV/0!</v>
      </c>
      <c r="AS65" s="60" t="e">
        <f>'FLUJO DE CAJA'!AP10</f>
        <v>#DIV/0!</v>
      </c>
      <c r="AT65" s="60" t="e">
        <f>'FLUJO DE CAJA'!AQ10</f>
        <v>#DIV/0!</v>
      </c>
      <c r="AU65" s="60" t="e">
        <f>'FLUJO DE CAJA'!AR10</f>
        <v>#DIV/0!</v>
      </c>
      <c r="AV65" s="60" t="e">
        <f>'FLUJO DE CAJA'!AS10</f>
        <v>#DIV/0!</v>
      </c>
      <c r="AW65" s="60" t="e">
        <f>'FLUJO DE CAJA'!AT10</f>
        <v>#DIV/0!</v>
      </c>
      <c r="AX65" s="60" t="e">
        <f>'FLUJO DE CAJA'!AU10</f>
        <v>#DIV/0!</v>
      </c>
    </row>
    <row r="66" spans="1:50" s="9" customFormat="1" ht="14.25" customHeight="1" x14ac:dyDescent="0.3">
      <c r="A66" s="6"/>
      <c r="B66" s="54" t="s">
        <v>302</v>
      </c>
      <c r="C66" s="50"/>
      <c r="D66" s="50" t="s">
        <v>10</v>
      </c>
      <c r="E66" s="50"/>
      <c r="F66" s="60">
        <f>'FLUJO DE CAJA'!F15</f>
        <v>-1030</v>
      </c>
      <c r="G66" s="60">
        <f>'FLUJO DE CAJA'!G15</f>
        <v>0</v>
      </c>
      <c r="H66" s="60">
        <f>'FLUJO DE CAJA'!H15</f>
        <v>0</v>
      </c>
      <c r="I66" s="60">
        <f>'FLUJO DE CAJA'!I15</f>
        <v>0</v>
      </c>
      <c r="J66" s="60">
        <f>'FLUJO DE CAJA'!J15</f>
        <v>0</v>
      </c>
      <c r="K66" s="60">
        <f>'FLUJO DE CAJA'!K15</f>
        <v>0</v>
      </c>
      <c r="L66" s="60">
        <f>'FLUJO DE CAJA'!L15</f>
        <v>0</v>
      </c>
      <c r="M66" s="60">
        <f>'FLUJO DE CAJA'!M15</f>
        <v>0</v>
      </c>
      <c r="N66" s="60">
        <f>'FLUJO DE CAJA'!N15</f>
        <v>0</v>
      </c>
      <c r="O66" s="60">
        <f>'FLUJO DE CAJA'!O15</f>
        <v>0</v>
      </c>
      <c r="P66" s="60">
        <f>'FLUJO DE CAJA'!P15</f>
        <v>0</v>
      </c>
      <c r="Q66" s="60">
        <f>'FLUJO DE CAJA'!Q15</f>
        <v>0</v>
      </c>
      <c r="R66" s="60">
        <f>'FLUJO DE CAJA'!R15</f>
        <v>0</v>
      </c>
      <c r="S66" s="60">
        <f>'FLUJO DE CAJA'!S15</f>
        <v>0</v>
      </c>
      <c r="T66" s="60">
        <f>'FLUJO DE CAJA'!T15</f>
        <v>0</v>
      </c>
      <c r="U66" s="60">
        <f>'FLUJO DE CAJA'!U15</f>
        <v>0</v>
      </c>
      <c r="V66" s="100">
        <f t="shared" si="0"/>
        <v>-1030</v>
      </c>
      <c r="W66" s="60"/>
      <c r="X66" s="60">
        <f>'FLUJO DE CAJA'!V15</f>
        <v>0</v>
      </c>
      <c r="Y66" s="60">
        <f>'FLUJO DE CAJA'!W15</f>
        <v>0</v>
      </c>
      <c r="Z66" s="100">
        <f t="shared" si="1"/>
        <v>-1030</v>
      </c>
      <c r="AA66" s="60">
        <f>'FLUJO DE CAJA'!X15</f>
        <v>-200</v>
      </c>
      <c r="AB66" s="60">
        <f>'FLUJO DE CAJA'!Y15</f>
        <v>-200</v>
      </c>
      <c r="AC66" s="60">
        <f>'FLUJO DE CAJA'!Z15</f>
        <v>-200</v>
      </c>
      <c r="AD66" s="60">
        <f>'FLUJO DE CAJA'!AA15</f>
        <v>-200</v>
      </c>
      <c r="AE66" s="60">
        <f>'FLUJO DE CAJA'!AB15</f>
        <v>-200</v>
      </c>
      <c r="AF66" s="60">
        <f>'FLUJO DE CAJA'!AC15</f>
        <v>-200</v>
      </c>
      <c r="AG66" s="60">
        <f>'FLUJO DE CAJA'!AD15</f>
        <v>-200</v>
      </c>
      <c r="AH66" s="60">
        <f>'FLUJO DE CAJA'!AE15</f>
        <v>-200</v>
      </c>
      <c r="AI66" s="60">
        <f>'FLUJO DE CAJA'!AF15</f>
        <v>-200</v>
      </c>
      <c r="AJ66" s="60">
        <f>'FLUJO DE CAJA'!AG15</f>
        <v>-200</v>
      </c>
      <c r="AK66" s="60">
        <f>'FLUJO DE CAJA'!AH15</f>
        <v>-200</v>
      </c>
      <c r="AL66" s="60">
        <f>'FLUJO DE CAJA'!AI15</f>
        <v>-200</v>
      </c>
      <c r="AM66" s="60">
        <f>'FLUJO DE CAJA'!AJ15</f>
        <v>-200</v>
      </c>
      <c r="AN66" s="60">
        <f>'FLUJO DE CAJA'!AK15</f>
        <v>-200</v>
      </c>
      <c r="AO66" s="60">
        <f>'FLUJO DE CAJA'!AL15</f>
        <v>-200</v>
      </c>
      <c r="AP66" s="60">
        <f>'FLUJO DE CAJA'!AM15</f>
        <v>-200</v>
      </c>
      <c r="AQ66" s="60">
        <f>'FLUJO DE CAJA'!AN15</f>
        <v>-200</v>
      </c>
      <c r="AR66" s="60">
        <f>'FLUJO DE CAJA'!AO15</f>
        <v>-200</v>
      </c>
      <c r="AS66" s="60">
        <f>'FLUJO DE CAJA'!AP15</f>
        <v>-200</v>
      </c>
      <c r="AT66" s="60">
        <f>'FLUJO DE CAJA'!AQ15</f>
        <v>-200</v>
      </c>
      <c r="AU66" s="60">
        <f>'FLUJO DE CAJA'!AR15</f>
        <v>-200</v>
      </c>
      <c r="AV66" s="60">
        <f>'FLUJO DE CAJA'!AS15</f>
        <v>-200</v>
      </c>
      <c r="AW66" s="60">
        <f>'FLUJO DE CAJA'!AT15</f>
        <v>-200</v>
      </c>
      <c r="AX66" s="60">
        <f>'FLUJO DE CAJA'!AU15</f>
        <v>-200</v>
      </c>
    </row>
    <row r="67" spans="1:50" s="9" customFormat="1" ht="14.25" customHeight="1" x14ac:dyDescent="0.3">
      <c r="A67" s="6"/>
      <c r="B67" s="54" t="s">
        <v>303</v>
      </c>
      <c r="C67" s="50"/>
      <c r="D67" s="50" t="s">
        <v>10</v>
      </c>
      <c r="E67" s="50"/>
      <c r="F67" s="60">
        <f>'FLUJO DE CAJA'!F22</f>
        <v>82984.800000000003</v>
      </c>
      <c r="G67" s="60">
        <f>'FLUJO DE CAJA'!G22</f>
        <v>5984.8</v>
      </c>
      <c r="H67" s="60">
        <f>'FLUJO DE CAJA'!H22</f>
        <v>6084.8</v>
      </c>
      <c r="I67" s="60">
        <f>'FLUJO DE CAJA'!I22</f>
        <v>6084.8</v>
      </c>
      <c r="J67" s="60">
        <f>'FLUJO DE CAJA'!J22</f>
        <v>5984.8</v>
      </c>
      <c r="K67" s="60">
        <f>'FLUJO DE CAJA'!K22</f>
        <v>6084.8</v>
      </c>
      <c r="L67" s="60">
        <f>'FLUJO DE CAJA'!L22</f>
        <v>6084.8</v>
      </c>
      <c r="M67" s="60">
        <f>'FLUJO DE CAJA'!M22</f>
        <v>5984.8</v>
      </c>
      <c r="N67" s="60">
        <f>'FLUJO DE CAJA'!N22</f>
        <v>5984.8</v>
      </c>
      <c r="O67" s="60">
        <f>'FLUJO DE CAJA'!O22</f>
        <v>6084.8</v>
      </c>
      <c r="P67" s="60">
        <f>'FLUJO DE CAJA'!P22</f>
        <v>6084.8</v>
      </c>
      <c r="Q67" s="60">
        <f>'FLUJO DE CAJA'!Q22</f>
        <v>5984.8</v>
      </c>
      <c r="R67" s="60">
        <f>'FLUJO DE CAJA'!R22</f>
        <v>5984.8</v>
      </c>
      <c r="S67" s="60">
        <f>'FLUJO DE CAJA'!S22</f>
        <v>6084.8</v>
      </c>
      <c r="T67" s="60">
        <f>'FLUJO DE CAJA'!T22</f>
        <v>6084.8</v>
      </c>
      <c r="U67" s="60">
        <f>'FLUJO DE CAJA'!U22</f>
        <v>0</v>
      </c>
      <c r="V67" s="100">
        <f t="shared" si="0"/>
        <v>167571.99999999994</v>
      </c>
      <c r="W67" s="60"/>
      <c r="X67" s="60">
        <f>'FLUJO DE CAJA'!V22</f>
        <v>0</v>
      </c>
      <c r="Y67" s="60">
        <f>'FLUJO DE CAJA'!W22</f>
        <v>0</v>
      </c>
      <c r="Z67" s="100">
        <f t="shared" si="1"/>
        <v>167571.99999999994</v>
      </c>
      <c r="AA67" s="60">
        <f>'FLUJO DE CAJA'!X22</f>
        <v>0</v>
      </c>
      <c r="AB67" s="60">
        <f>'FLUJO DE CAJA'!Y22</f>
        <v>0</v>
      </c>
      <c r="AC67" s="60">
        <f>'FLUJO DE CAJA'!Z22</f>
        <v>0</v>
      </c>
      <c r="AD67" s="60">
        <f>'FLUJO DE CAJA'!AA22</f>
        <v>0</v>
      </c>
      <c r="AE67" s="60">
        <f>'FLUJO DE CAJA'!AB22</f>
        <v>0</v>
      </c>
      <c r="AF67" s="60">
        <f>'FLUJO DE CAJA'!AC22</f>
        <v>0</v>
      </c>
      <c r="AG67" s="60">
        <f>'FLUJO DE CAJA'!AD22</f>
        <v>0</v>
      </c>
      <c r="AH67" s="60">
        <f>'FLUJO DE CAJA'!AE22</f>
        <v>0</v>
      </c>
      <c r="AI67" s="60">
        <f>'FLUJO DE CAJA'!AF22</f>
        <v>0</v>
      </c>
      <c r="AJ67" s="60">
        <f>'FLUJO DE CAJA'!AG22</f>
        <v>0</v>
      </c>
      <c r="AK67" s="60">
        <f>'FLUJO DE CAJA'!AH22</f>
        <v>0</v>
      </c>
      <c r="AL67" s="60">
        <f>'FLUJO DE CAJA'!AI22</f>
        <v>0</v>
      </c>
      <c r="AM67" s="60">
        <f>'FLUJO DE CAJA'!AJ22</f>
        <v>0</v>
      </c>
      <c r="AN67" s="60">
        <f>'FLUJO DE CAJA'!AK22</f>
        <v>0</v>
      </c>
      <c r="AO67" s="60">
        <f>'FLUJO DE CAJA'!AL22</f>
        <v>0</v>
      </c>
      <c r="AP67" s="60">
        <f>'FLUJO DE CAJA'!AM22</f>
        <v>0</v>
      </c>
      <c r="AQ67" s="60">
        <f>'FLUJO DE CAJA'!AN22</f>
        <v>0</v>
      </c>
      <c r="AR67" s="60">
        <f>'FLUJO DE CAJA'!AO22</f>
        <v>0</v>
      </c>
      <c r="AS67" s="60">
        <f>'FLUJO DE CAJA'!AP22</f>
        <v>0</v>
      </c>
      <c r="AT67" s="60">
        <f>'FLUJO DE CAJA'!AQ22</f>
        <v>0</v>
      </c>
      <c r="AU67" s="60">
        <f>'FLUJO DE CAJA'!AR22</f>
        <v>0</v>
      </c>
      <c r="AV67" s="60">
        <f>'FLUJO DE CAJA'!AS22</f>
        <v>0</v>
      </c>
      <c r="AW67" s="60">
        <f>'FLUJO DE CAJA'!AT22</f>
        <v>0</v>
      </c>
      <c r="AX67" s="60">
        <f>'FLUJO DE CAJA'!AU22</f>
        <v>0</v>
      </c>
    </row>
    <row r="68" spans="1:50" s="9" customFormat="1" ht="14.25" customHeight="1" x14ac:dyDescent="0.3">
      <c r="A68" s="6"/>
      <c r="B68" s="54" t="s">
        <v>304</v>
      </c>
      <c r="C68" s="50"/>
      <c r="D68" s="50" t="s">
        <v>10</v>
      </c>
      <c r="E68" s="50"/>
      <c r="F68" s="60">
        <f>'FLUJO DE CAJA'!F27</f>
        <v>256724.27788000001</v>
      </c>
      <c r="G68" s="60">
        <f>'FLUJO DE CAJA'!G27</f>
        <v>263747.65856000001</v>
      </c>
      <c r="H68" s="60">
        <f>'FLUJO DE CAJA'!H27</f>
        <v>272500.32484000002</v>
      </c>
      <c r="I68" s="60">
        <f>'FLUJO DE CAJA'!I27</f>
        <v>278250.31652000005</v>
      </c>
      <c r="J68" s="60">
        <f>'FLUJO DE CAJA'!J27</f>
        <v>287520.96680000005</v>
      </c>
      <c r="K68" s="60">
        <f>'FLUJO DE CAJA'!K27</f>
        <v>293472.35022000008</v>
      </c>
      <c r="L68" s="60">
        <f>'FLUJO DE CAJA'!L27</f>
        <v>302484.16810000007</v>
      </c>
      <c r="M68" s="60">
        <f>'FLUJO DE CAJA'!M27</f>
        <v>310006.0515200001</v>
      </c>
      <c r="N68" s="60">
        <f>'FLUJO DE CAJA'!N27</f>
        <v>319767.86940000008</v>
      </c>
      <c r="O68" s="60">
        <f>'FLUJO DE CAJA'!O27</f>
        <v>327725.79682000011</v>
      </c>
      <c r="P68" s="60">
        <f>'FLUJO DE CAJA'!P27</f>
        <v>336961.61470000009</v>
      </c>
      <c r="Q68" s="60">
        <f>'FLUJO DE CAJA'!Q27</f>
        <v>343857.49812000012</v>
      </c>
      <c r="R68" s="60">
        <f>'FLUJO DE CAJA'!R27</f>
        <v>352534.85120000015</v>
      </c>
      <c r="S68" s="60">
        <f>'FLUJO DE CAJA'!S27</f>
        <v>359530.73462000018</v>
      </c>
      <c r="T68" s="60">
        <f>'FLUJO DE CAJA'!T27</f>
        <v>368766.55250000017</v>
      </c>
      <c r="U68" s="60">
        <f>'FLUJO DE CAJA'!U27</f>
        <v>368827.63592000015</v>
      </c>
      <c r="V68" s="100">
        <f t="shared" si="0"/>
        <v>5042678.6677200021</v>
      </c>
      <c r="W68" s="60"/>
      <c r="X68" s="60">
        <f>'FLUJO DE CAJA'!V27</f>
        <v>371728.65380000015</v>
      </c>
      <c r="Y68" s="60">
        <f>'FLUJO DE CAJA'!W27</f>
        <v>371667.73722000013</v>
      </c>
      <c r="Z68" s="100">
        <f t="shared" si="1"/>
        <v>5786075.0587400021</v>
      </c>
      <c r="AA68" s="60" t="e">
        <f>'FLUJO DE CAJA'!X27</f>
        <v>#DIV/0!</v>
      </c>
      <c r="AB68" s="60" t="e">
        <f>'FLUJO DE CAJA'!Y27</f>
        <v>#DIV/0!</v>
      </c>
      <c r="AC68" s="60" t="e">
        <f>'FLUJO DE CAJA'!Z27</f>
        <v>#DIV/0!</v>
      </c>
      <c r="AD68" s="60" t="e">
        <f>'FLUJO DE CAJA'!AA27</f>
        <v>#DIV/0!</v>
      </c>
      <c r="AE68" s="60" t="e">
        <f>'FLUJO DE CAJA'!AB27</f>
        <v>#DIV/0!</v>
      </c>
      <c r="AF68" s="60" t="e">
        <f>'FLUJO DE CAJA'!AC27</f>
        <v>#DIV/0!</v>
      </c>
      <c r="AG68" s="60" t="e">
        <f>'FLUJO DE CAJA'!AD27</f>
        <v>#DIV/0!</v>
      </c>
      <c r="AH68" s="60" t="e">
        <f>'FLUJO DE CAJA'!AE27</f>
        <v>#DIV/0!</v>
      </c>
      <c r="AI68" s="60" t="e">
        <f>'FLUJO DE CAJA'!AF27</f>
        <v>#DIV/0!</v>
      </c>
      <c r="AJ68" s="60" t="e">
        <f>'FLUJO DE CAJA'!AG27</f>
        <v>#DIV/0!</v>
      </c>
      <c r="AK68" s="60" t="e">
        <f>'FLUJO DE CAJA'!AH27</f>
        <v>#DIV/0!</v>
      </c>
      <c r="AL68" s="60" t="e">
        <f>'FLUJO DE CAJA'!AI27</f>
        <v>#DIV/0!</v>
      </c>
      <c r="AM68" s="60" t="e">
        <f>'FLUJO DE CAJA'!AJ27</f>
        <v>#DIV/0!</v>
      </c>
      <c r="AN68" s="60" t="e">
        <f>'FLUJO DE CAJA'!AK27</f>
        <v>#DIV/0!</v>
      </c>
      <c r="AO68" s="60" t="e">
        <f>'FLUJO DE CAJA'!AL27</f>
        <v>#DIV/0!</v>
      </c>
      <c r="AP68" s="60" t="e">
        <f>'FLUJO DE CAJA'!AM27</f>
        <v>#DIV/0!</v>
      </c>
      <c r="AQ68" s="60" t="e">
        <f>'FLUJO DE CAJA'!AN27</f>
        <v>#DIV/0!</v>
      </c>
      <c r="AR68" s="60" t="e">
        <f>'FLUJO DE CAJA'!AO27</f>
        <v>#DIV/0!</v>
      </c>
      <c r="AS68" s="60" t="e">
        <f>'FLUJO DE CAJA'!AP27</f>
        <v>#DIV/0!</v>
      </c>
      <c r="AT68" s="60" t="e">
        <f>'FLUJO DE CAJA'!AQ27</f>
        <v>#DIV/0!</v>
      </c>
      <c r="AU68" s="60" t="e">
        <f>'FLUJO DE CAJA'!AR27</f>
        <v>#DIV/0!</v>
      </c>
      <c r="AV68" s="60" t="e">
        <f>'FLUJO DE CAJA'!AS27</f>
        <v>#DIV/0!</v>
      </c>
      <c r="AW68" s="60" t="e">
        <f>'FLUJO DE CAJA'!AT27</f>
        <v>#DIV/0!</v>
      </c>
      <c r="AX68" s="60" t="e">
        <f>'FLUJO DE CAJA'!AU27</f>
        <v>#DIV/0!</v>
      </c>
    </row>
    <row r="69" spans="1:50" s="9" customFormat="1" ht="14.25" customHeight="1" x14ac:dyDescent="0.3">
      <c r="A69" s="6"/>
      <c r="B69" s="54" t="s">
        <v>298</v>
      </c>
      <c r="C69" s="50"/>
      <c r="D69" s="50" t="s">
        <v>10</v>
      </c>
      <c r="E69" s="50"/>
      <c r="F69" s="60">
        <f>'FLUJO DE CAJA'!F26</f>
        <v>89152.277880000009</v>
      </c>
      <c r="G69" s="60">
        <f>'FLUJO DE CAJA'!G26</f>
        <v>7023.3806800000066</v>
      </c>
      <c r="H69" s="60">
        <f>'FLUJO DE CAJA'!H26</f>
        <v>8752.6662800000031</v>
      </c>
      <c r="I69" s="60">
        <f>'FLUJO DE CAJA'!I26</f>
        <v>5749.9916800000092</v>
      </c>
      <c r="J69" s="60">
        <f>'FLUJO DE CAJA'!J26</f>
        <v>9270.6502800000071</v>
      </c>
      <c r="K69" s="60">
        <f>'FLUJO DE CAJA'!K26</f>
        <v>5951.383420000001</v>
      </c>
      <c r="L69" s="60">
        <f>'FLUJO DE CAJA'!L26</f>
        <v>9011.8178800000023</v>
      </c>
      <c r="M69" s="60">
        <f>'FLUJO DE CAJA'!M26</f>
        <v>7521.8834200000001</v>
      </c>
      <c r="N69" s="60">
        <f>'FLUJO DE CAJA'!N26</f>
        <v>9761.8178800000023</v>
      </c>
      <c r="O69" s="60">
        <f>'FLUJO DE CAJA'!O26</f>
        <v>7957.92742</v>
      </c>
      <c r="P69" s="60">
        <f>'FLUJO DE CAJA'!P26</f>
        <v>9235.8178800000023</v>
      </c>
      <c r="Q69" s="60">
        <f>'FLUJO DE CAJA'!Q26</f>
        <v>6895.8834200000001</v>
      </c>
      <c r="R69" s="60">
        <f>'FLUJO DE CAJA'!R26</f>
        <v>8677.3530800000026</v>
      </c>
      <c r="S69" s="60">
        <f>'FLUJO DE CAJA'!S26</f>
        <v>6995.8834200000001</v>
      </c>
      <c r="T69" s="60">
        <f>'FLUJO DE CAJA'!T26</f>
        <v>9235.8178800000023</v>
      </c>
      <c r="U69" s="60">
        <f>'FLUJO DE CAJA'!U26</f>
        <v>61.083420000000558</v>
      </c>
      <c r="V69" s="100">
        <f t="shared" si="0"/>
        <v>201255.63592000006</v>
      </c>
      <c r="W69" s="60"/>
      <c r="X69" s="60">
        <f>'FLUJO DE CAJA'!V26</f>
        <v>2901.0178800000012</v>
      </c>
      <c r="Y69" s="60">
        <f>'FLUJO DE CAJA'!W26</f>
        <v>-60.916579999999442</v>
      </c>
      <c r="Z69" s="100">
        <f t="shared" si="1"/>
        <v>204095.73722000007</v>
      </c>
      <c r="AA69" s="60" t="e">
        <f>'FLUJO DE CAJA'!X26</f>
        <v>#DIV/0!</v>
      </c>
      <c r="AB69" s="60" t="e">
        <f>'FLUJO DE CAJA'!Y26</f>
        <v>#DIV/0!</v>
      </c>
      <c r="AC69" s="60" t="e">
        <f>'FLUJO DE CAJA'!Z26</f>
        <v>#DIV/0!</v>
      </c>
      <c r="AD69" s="60" t="e">
        <f>'FLUJO DE CAJA'!AA26</f>
        <v>#DIV/0!</v>
      </c>
      <c r="AE69" s="60" t="e">
        <f>'FLUJO DE CAJA'!AB26</f>
        <v>#DIV/0!</v>
      </c>
      <c r="AF69" s="60" t="e">
        <f>'FLUJO DE CAJA'!AC26</f>
        <v>#DIV/0!</v>
      </c>
      <c r="AG69" s="60" t="e">
        <f>'FLUJO DE CAJA'!AD26</f>
        <v>#DIV/0!</v>
      </c>
      <c r="AH69" s="60" t="e">
        <f>'FLUJO DE CAJA'!AE26</f>
        <v>#DIV/0!</v>
      </c>
      <c r="AI69" s="60" t="e">
        <f>'FLUJO DE CAJA'!AF26</f>
        <v>#DIV/0!</v>
      </c>
      <c r="AJ69" s="60" t="e">
        <f>'FLUJO DE CAJA'!AG26</f>
        <v>#DIV/0!</v>
      </c>
      <c r="AK69" s="60" t="e">
        <f>'FLUJO DE CAJA'!AH26</f>
        <v>#DIV/0!</v>
      </c>
      <c r="AL69" s="60" t="e">
        <f>'FLUJO DE CAJA'!AI26</f>
        <v>#DIV/0!</v>
      </c>
      <c r="AM69" s="60" t="e">
        <f>'FLUJO DE CAJA'!AJ26</f>
        <v>#DIV/0!</v>
      </c>
      <c r="AN69" s="60" t="e">
        <f>'FLUJO DE CAJA'!AK26</f>
        <v>#DIV/0!</v>
      </c>
      <c r="AO69" s="60" t="e">
        <f>'FLUJO DE CAJA'!AL26</f>
        <v>#DIV/0!</v>
      </c>
      <c r="AP69" s="60" t="e">
        <f>'FLUJO DE CAJA'!AM26</f>
        <v>#DIV/0!</v>
      </c>
      <c r="AQ69" s="60" t="e">
        <f>'FLUJO DE CAJA'!AN26</f>
        <v>#DIV/0!</v>
      </c>
      <c r="AR69" s="60" t="e">
        <f>'FLUJO DE CAJA'!AO26</f>
        <v>#DIV/0!</v>
      </c>
      <c r="AS69" s="60" t="e">
        <f>'FLUJO DE CAJA'!AP26</f>
        <v>#DIV/0!</v>
      </c>
      <c r="AT69" s="60" t="e">
        <f>'FLUJO DE CAJA'!AQ26</f>
        <v>#DIV/0!</v>
      </c>
      <c r="AU69" s="60" t="e">
        <f>'FLUJO DE CAJA'!AR26</f>
        <v>#DIV/0!</v>
      </c>
      <c r="AV69" s="60" t="e">
        <f>'FLUJO DE CAJA'!AS26</f>
        <v>#DIV/0!</v>
      </c>
      <c r="AW69" s="60" t="e">
        <f>'FLUJO DE CAJA'!AT26</f>
        <v>#DIV/0!</v>
      </c>
      <c r="AX69" s="60" t="e">
        <f>'FLUJO DE CAJA'!AU26</f>
        <v>#DIV/0!</v>
      </c>
    </row>
    <row r="70" spans="1:50" s="9" customFormat="1" ht="14.25" customHeight="1" x14ac:dyDescent="0.3">
      <c r="A70" s="6"/>
      <c r="B70" s="6"/>
      <c r="C70" s="7"/>
      <c r="D70" s="7"/>
      <c r="E70" s="7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100" t="s">
        <v>8</v>
      </c>
      <c r="W70" s="25"/>
      <c r="X70" s="25"/>
      <c r="Y70" s="144">
        <f>-Z29</f>
        <v>-1030</v>
      </c>
      <c r="Z70" s="145">
        <f>SUM(F65:U66)+SUM(X65:Y66)</f>
        <v>36523.737220000046</v>
      </c>
      <c r="AA70" s="144" t="e">
        <f>AA65+AA66</f>
        <v>#DIV/0!</v>
      </c>
      <c r="AB70" s="144" t="e">
        <f t="shared" ref="AB70:AX70" si="3">AB65+AB66</f>
        <v>#DIV/0!</v>
      </c>
      <c r="AC70" s="144" t="e">
        <f t="shared" si="3"/>
        <v>#DIV/0!</v>
      </c>
      <c r="AD70" s="144" t="e">
        <f t="shared" si="3"/>
        <v>#DIV/0!</v>
      </c>
      <c r="AE70" s="144" t="e">
        <f t="shared" si="3"/>
        <v>#DIV/0!</v>
      </c>
      <c r="AF70" s="144" t="e">
        <f t="shared" si="3"/>
        <v>#DIV/0!</v>
      </c>
      <c r="AG70" s="144" t="e">
        <f t="shared" si="3"/>
        <v>#DIV/0!</v>
      </c>
      <c r="AH70" s="144" t="e">
        <f t="shared" si="3"/>
        <v>#DIV/0!</v>
      </c>
      <c r="AI70" s="144" t="e">
        <f t="shared" si="3"/>
        <v>#DIV/0!</v>
      </c>
      <c r="AJ70" s="144" t="e">
        <f t="shared" si="3"/>
        <v>#DIV/0!</v>
      </c>
      <c r="AK70" s="144" t="e">
        <f t="shared" si="3"/>
        <v>#DIV/0!</v>
      </c>
      <c r="AL70" s="144" t="e">
        <f t="shared" si="3"/>
        <v>#DIV/0!</v>
      </c>
      <c r="AM70" s="144" t="e">
        <f t="shared" si="3"/>
        <v>#DIV/0!</v>
      </c>
      <c r="AN70" s="144" t="e">
        <f t="shared" si="3"/>
        <v>#DIV/0!</v>
      </c>
      <c r="AO70" s="144" t="e">
        <f t="shared" si="3"/>
        <v>#DIV/0!</v>
      </c>
      <c r="AP70" s="144" t="e">
        <f t="shared" si="3"/>
        <v>#DIV/0!</v>
      </c>
      <c r="AQ70" s="144" t="e">
        <f t="shared" si="3"/>
        <v>#DIV/0!</v>
      </c>
      <c r="AR70" s="144" t="e">
        <f t="shared" si="3"/>
        <v>#DIV/0!</v>
      </c>
      <c r="AS70" s="144" t="e">
        <f t="shared" si="3"/>
        <v>#DIV/0!</v>
      </c>
      <c r="AT70" s="144" t="e">
        <f t="shared" si="3"/>
        <v>#DIV/0!</v>
      </c>
      <c r="AU70" s="144" t="e">
        <f t="shared" si="3"/>
        <v>#DIV/0!</v>
      </c>
      <c r="AV70" s="144" t="e">
        <f t="shared" si="3"/>
        <v>#DIV/0!</v>
      </c>
      <c r="AW70" s="144" t="e">
        <f t="shared" si="3"/>
        <v>#DIV/0!</v>
      </c>
      <c r="AX70" s="144" t="e">
        <f t="shared" si="3"/>
        <v>#DIV/0!</v>
      </c>
    </row>
    <row r="71" spans="1:50" s="9" customFormat="1" ht="14.25" customHeight="1" x14ac:dyDescent="0.3">
      <c r="A71" s="20" t="s">
        <v>340</v>
      </c>
      <c r="B71" s="6"/>
      <c r="C71" s="7"/>
      <c r="D71" s="7"/>
      <c r="E71" s="7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100"/>
      <c r="W71" s="25"/>
      <c r="X71" s="25"/>
      <c r="Y71" s="25"/>
      <c r="Z71" s="145">
        <f>SUM($Z70:Z70)</f>
        <v>36523.737220000046</v>
      </c>
      <c r="AA71" s="144" t="e">
        <f>SUM($Z70:AA70)</f>
        <v>#DIV/0!</v>
      </c>
      <c r="AB71" s="144" t="e">
        <f>SUM($Z70:AB70)</f>
        <v>#DIV/0!</v>
      </c>
      <c r="AC71" s="144" t="e">
        <f>SUM($Z70:AC70)</f>
        <v>#DIV/0!</v>
      </c>
      <c r="AD71" s="144" t="e">
        <f>SUM($Z70:AD70)</f>
        <v>#DIV/0!</v>
      </c>
      <c r="AE71" s="144" t="e">
        <f>SUM($Z70:AE70)</f>
        <v>#DIV/0!</v>
      </c>
      <c r="AF71" s="144" t="e">
        <f>SUM($Z70:AF70)</f>
        <v>#DIV/0!</v>
      </c>
      <c r="AG71" s="144" t="e">
        <f>SUM($Z70:AG70)</f>
        <v>#DIV/0!</v>
      </c>
      <c r="AH71" s="144" t="e">
        <f>SUM($Z70:AH70)</f>
        <v>#DIV/0!</v>
      </c>
      <c r="AI71" s="144" t="e">
        <f>SUM($Z70:AI70)</f>
        <v>#DIV/0!</v>
      </c>
      <c r="AJ71" s="144" t="e">
        <f>SUM($Z70:AJ70)</f>
        <v>#DIV/0!</v>
      </c>
      <c r="AK71" s="144" t="e">
        <f>SUM($Z70:AK70)</f>
        <v>#DIV/0!</v>
      </c>
      <c r="AL71" s="144" t="e">
        <f>SUM($Z70:AL70)</f>
        <v>#DIV/0!</v>
      </c>
      <c r="AM71" s="144" t="e">
        <f>SUM($Z70:AM70)</f>
        <v>#DIV/0!</v>
      </c>
      <c r="AN71" s="144" t="e">
        <f>SUM($Z70:AN70)</f>
        <v>#DIV/0!</v>
      </c>
      <c r="AO71" s="144" t="e">
        <f>SUM($Z70:AO70)</f>
        <v>#DIV/0!</v>
      </c>
      <c r="AP71" s="144" t="e">
        <f>SUM($Z70:AP70)</f>
        <v>#DIV/0!</v>
      </c>
      <c r="AQ71" s="144" t="e">
        <f>SUM($Z70:AQ70)</f>
        <v>#DIV/0!</v>
      </c>
      <c r="AR71" s="144" t="e">
        <f>SUM($Z70:AR70)</f>
        <v>#DIV/0!</v>
      </c>
      <c r="AS71" s="144" t="e">
        <f>SUM($Z70:AS70)</f>
        <v>#DIV/0!</v>
      </c>
      <c r="AT71" s="144" t="e">
        <f>SUM($Z70:AT70)</f>
        <v>#DIV/0!</v>
      </c>
      <c r="AU71" s="144" t="e">
        <f>SUM($Z70:AU70)</f>
        <v>#DIV/0!</v>
      </c>
      <c r="AV71" s="144" t="e">
        <f>SUM($Z70:AV70)</f>
        <v>#DIV/0!</v>
      </c>
      <c r="AW71" s="144" t="e">
        <f>SUM($Z70:AW70)</f>
        <v>#DIV/0!</v>
      </c>
      <c r="AX71" s="144" t="e">
        <f>SUM($Z70:AX70)</f>
        <v>#DIV/0!</v>
      </c>
    </row>
    <row r="72" spans="1:50" s="9" customFormat="1" ht="14.25" customHeight="1" x14ac:dyDescent="0.3">
      <c r="A72" s="6"/>
      <c r="B72" s="54" t="s">
        <v>307</v>
      </c>
      <c r="C72" s="50"/>
      <c r="D72" s="50" t="s">
        <v>10</v>
      </c>
      <c r="E72" s="50"/>
      <c r="F72" s="60">
        <f>BALANCE!F28</f>
        <v>1029.8947368421052</v>
      </c>
      <c r="G72" s="60">
        <f>BALANCE!G28</f>
        <v>1029.7894736842106</v>
      </c>
      <c r="H72" s="60">
        <f>BALANCE!H28</f>
        <v>1029.6842105263158</v>
      </c>
      <c r="I72" s="60">
        <f>BALANCE!I28</f>
        <v>1029.578947368421</v>
      </c>
      <c r="J72" s="60">
        <f>BALANCE!J28</f>
        <v>1029.4736842105262</v>
      </c>
      <c r="K72" s="60">
        <f>BALANCE!K28</f>
        <v>1029.3684210526317</v>
      </c>
      <c r="L72" s="60">
        <f>BALANCE!L28</f>
        <v>1029.2631578947369</v>
      </c>
      <c r="M72" s="60">
        <f>BALANCE!M28</f>
        <v>1029.1578947368421</v>
      </c>
      <c r="N72" s="60">
        <f>BALANCE!N28</f>
        <v>1029.0526315789473</v>
      </c>
      <c r="O72" s="60">
        <f>BALANCE!O28</f>
        <v>1028.9473684210527</v>
      </c>
      <c r="P72" s="60">
        <f>BALANCE!P28</f>
        <v>1028.8421052631579</v>
      </c>
      <c r="Q72" s="60">
        <f>BALANCE!Q28</f>
        <v>1028.7368421052631</v>
      </c>
      <c r="R72" s="60">
        <f>BALANCE!R28</f>
        <v>1028.6315789473683</v>
      </c>
      <c r="S72" s="60">
        <f>BALANCE!S28</f>
        <v>1028.5263157894738</v>
      </c>
      <c r="T72" s="60">
        <f>BALANCE!T28</f>
        <v>1028.421052631579</v>
      </c>
      <c r="U72" s="60">
        <f>BALANCE!U28</f>
        <v>1028.3157894736842</v>
      </c>
      <c r="V72" s="100">
        <f t="shared" si="0"/>
        <v>16465.684210526313</v>
      </c>
      <c r="W72" s="60"/>
      <c r="X72" s="60">
        <f>BALANCE!V28</f>
        <v>1028.2105263157894</v>
      </c>
      <c r="Y72" s="60">
        <f>BALANCE!W28</f>
        <v>1028.1052631578948</v>
      </c>
      <c r="Z72" s="100">
        <f t="shared" si="1"/>
        <v>18521.999999999996</v>
      </c>
      <c r="AA72" s="60" t="e">
        <f>BALANCE!X28</f>
        <v>#DIV/0!</v>
      </c>
      <c r="AB72" s="60" t="e">
        <f>BALANCE!Y28</f>
        <v>#DIV/0!</v>
      </c>
      <c r="AC72" s="60" t="e">
        <f>BALANCE!Z28</f>
        <v>#DIV/0!</v>
      </c>
      <c r="AD72" s="60" t="e">
        <f>BALANCE!AA28</f>
        <v>#DIV/0!</v>
      </c>
      <c r="AE72" s="60" t="e">
        <f>BALANCE!AB28</f>
        <v>#DIV/0!</v>
      </c>
      <c r="AF72" s="60" t="e">
        <f>BALANCE!AC28</f>
        <v>#DIV/0!</v>
      </c>
      <c r="AG72" s="60" t="e">
        <f>BALANCE!AD28</f>
        <v>#DIV/0!</v>
      </c>
      <c r="AH72" s="60" t="e">
        <f>BALANCE!AE28</f>
        <v>#DIV/0!</v>
      </c>
      <c r="AI72" s="60" t="e">
        <f>BALANCE!AF28</f>
        <v>#DIV/0!</v>
      </c>
      <c r="AJ72" s="60" t="e">
        <f>BALANCE!AG28</f>
        <v>#DIV/0!</v>
      </c>
      <c r="AK72" s="60" t="e">
        <f>BALANCE!AH28</f>
        <v>#DIV/0!</v>
      </c>
      <c r="AL72" s="60" t="e">
        <f>BALANCE!AI28</f>
        <v>#DIV/0!</v>
      </c>
      <c r="AM72" s="60" t="e">
        <f>BALANCE!AJ28</f>
        <v>#DIV/0!</v>
      </c>
      <c r="AN72" s="60" t="e">
        <f>BALANCE!AK28</f>
        <v>#DIV/0!</v>
      </c>
      <c r="AO72" s="60" t="e">
        <f>BALANCE!AL28</f>
        <v>#DIV/0!</v>
      </c>
      <c r="AP72" s="60" t="e">
        <f>BALANCE!AM28</f>
        <v>#DIV/0!</v>
      </c>
      <c r="AQ72" s="60" t="e">
        <f>BALANCE!AN28</f>
        <v>#DIV/0!</v>
      </c>
      <c r="AR72" s="60" t="e">
        <f>BALANCE!AO28</f>
        <v>#DIV/0!</v>
      </c>
      <c r="AS72" s="60" t="e">
        <f>BALANCE!AP28</f>
        <v>#DIV/0!</v>
      </c>
      <c r="AT72" s="60" t="e">
        <f>BALANCE!AQ28</f>
        <v>#DIV/0!</v>
      </c>
      <c r="AU72" s="60" t="e">
        <f>BALANCE!AR28</f>
        <v>#DIV/0!</v>
      </c>
      <c r="AV72" s="60" t="e">
        <f>BALANCE!AS28</f>
        <v>#DIV/0!</v>
      </c>
      <c r="AW72" s="60" t="e">
        <f>BALANCE!AT28</f>
        <v>#DIV/0!</v>
      </c>
      <c r="AX72" s="60" t="e">
        <f>BALANCE!AU28</f>
        <v>#DIV/0!</v>
      </c>
    </row>
    <row r="73" spans="1:50" s="9" customFormat="1" ht="14.25" customHeight="1" x14ac:dyDescent="0.3">
      <c r="A73" s="6"/>
      <c r="B73" s="54" t="s">
        <v>308</v>
      </c>
      <c r="C73" s="50"/>
      <c r="D73" s="50" t="s">
        <v>10</v>
      </c>
      <c r="E73" s="50"/>
      <c r="F73" s="60">
        <f>BALANCE!F36</f>
        <v>256724.27788000001</v>
      </c>
      <c r="G73" s="60">
        <f>BALANCE!G36</f>
        <v>263747.65856000001</v>
      </c>
      <c r="H73" s="60">
        <f>BALANCE!H36</f>
        <v>272500.32484000002</v>
      </c>
      <c r="I73" s="60">
        <f>BALANCE!I36</f>
        <v>278250.31652000005</v>
      </c>
      <c r="J73" s="60">
        <f>BALANCE!J36</f>
        <v>287520.96680000005</v>
      </c>
      <c r="K73" s="60">
        <f>BALANCE!K36</f>
        <v>293472.35022000008</v>
      </c>
      <c r="L73" s="60">
        <f>BALANCE!L36</f>
        <v>302484.16810000007</v>
      </c>
      <c r="M73" s="60">
        <f>BALANCE!M36</f>
        <v>310006.0515200001</v>
      </c>
      <c r="N73" s="60">
        <f>BALANCE!N36</f>
        <v>319767.86940000008</v>
      </c>
      <c r="O73" s="60">
        <f>BALANCE!O36</f>
        <v>327725.79682000011</v>
      </c>
      <c r="P73" s="60">
        <f>BALANCE!P36</f>
        <v>336961.61470000009</v>
      </c>
      <c r="Q73" s="60">
        <f>BALANCE!Q36</f>
        <v>343857.49812000012</v>
      </c>
      <c r="R73" s="60">
        <f>BALANCE!R36</f>
        <v>352534.85120000015</v>
      </c>
      <c r="S73" s="60">
        <f>BALANCE!S36</f>
        <v>359530.73462000018</v>
      </c>
      <c r="T73" s="60">
        <f>BALANCE!T36</f>
        <v>368766.55250000017</v>
      </c>
      <c r="U73" s="60">
        <f>BALANCE!U36</f>
        <v>368827.63592000015</v>
      </c>
      <c r="V73" s="100">
        <f t="shared" si="0"/>
        <v>5042678.6677200021</v>
      </c>
      <c r="W73" s="60"/>
      <c r="X73" s="60">
        <f>BALANCE!V36</f>
        <v>371728.65380000015</v>
      </c>
      <c r="Y73" s="60">
        <f>BALANCE!W36</f>
        <v>371667.73722000013</v>
      </c>
      <c r="Z73" s="100">
        <f t="shared" si="1"/>
        <v>5786075.0587400021</v>
      </c>
      <c r="AA73" s="60" t="e">
        <f>BALANCE!X36</f>
        <v>#DIV/0!</v>
      </c>
      <c r="AB73" s="60" t="e">
        <f>BALANCE!Y36</f>
        <v>#DIV/0!</v>
      </c>
      <c r="AC73" s="60" t="e">
        <f>BALANCE!Z36</f>
        <v>#DIV/0!</v>
      </c>
      <c r="AD73" s="60" t="e">
        <f>BALANCE!AA36</f>
        <v>#DIV/0!</v>
      </c>
      <c r="AE73" s="60" t="e">
        <f>BALANCE!AB36</f>
        <v>#DIV/0!</v>
      </c>
      <c r="AF73" s="60" t="e">
        <f>BALANCE!AC36</f>
        <v>#DIV/0!</v>
      </c>
      <c r="AG73" s="60" t="e">
        <f>BALANCE!AD36</f>
        <v>#DIV/0!</v>
      </c>
      <c r="AH73" s="60" t="e">
        <f>BALANCE!AE36</f>
        <v>#DIV/0!</v>
      </c>
      <c r="AI73" s="60" t="e">
        <f>BALANCE!AF36</f>
        <v>#DIV/0!</v>
      </c>
      <c r="AJ73" s="60" t="e">
        <f>BALANCE!AG36</f>
        <v>#DIV/0!</v>
      </c>
      <c r="AK73" s="60" t="e">
        <f>BALANCE!AH36</f>
        <v>#DIV/0!</v>
      </c>
      <c r="AL73" s="60" t="e">
        <f>BALANCE!AI36</f>
        <v>#DIV/0!</v>
      </c>
      <c r="AM73" s="60" t="e">
        <f>BALANCE!AJ36</f>
        <v>#DIV/0!</v>
      </c>
      <c r="AN73" s="60" t="e">
        <f>BALANCE!AK36</f>
        <v>#DIV/0!</v>
      </c>
      <c r="AO73" s="60" t="e">
        <f>BALANCE!AL36</f>
        <v>#DIV/0!</v>
      </c>
      <c r="AP73" s="60" t="e">
        <f>BALANCE!AM36</f>
        <v>#DIV/0!</v>
      </c>
      <c r="AQ73" s="60" t="e">
        <f>BALANCE!AN36</f>
        <v>#DIV/0!</v>
      </c>
      <c r="AR73" s="60" t="e">
        <f>BALANCE!AO36</f>
        <v>#DIV/0!</v>
      </c>
      <c r="AS73" s="60" t="e">
        <f>BALANCE!AP36</f>
        <v>#DIV/0!</v>
      </c>
      <c r="AT73" s="60" t="e">
        <f>BALANCE!AQ36</f>
        <v>#DIV/0!</v>
      </c>
      <c r="AU73" s="60" t="e">
        <f>BALANCE!AR36</f>
        <v>#DIV/0!</v>
      </c>
      <c r="AV73" s="60" t="e">
        <f>BALANCE!AS36</f>
        <v>#DIV/0!</v>
      </c>
      <c r="AW73" s="60" t="e">
        <f>BALANCE!AT36</f>
        <v>#DIV/0!</v>
      </c>
      <c r="AX73" s="60" t="e">
        <f>BALANCE!AU36</f>
        <v>#DIV/0!</v>
      </c>
    </row>
    <row r="74" spans="1:50" s="9" customFormat="1" ht="14.25" customHeight="1" x14ac:dyDescent="0.3">
      <c r="A74" s="6"/>
      <c r="B74" s="54" t="s">
        <v>309</v>
      </c>
      <c r="C74" s="50"/>
      <c r="D74" s="50" t="s">
        <v>10</v>
      </c>
      <c r="E74" s="50"/>
      <c r="F74" s="60">
        <f>BALANCE!F38</f>
        <v>257754.17261684212</v>
      </c>
      <c r="G74" s="60">
        <f>BALANCE!G38</f>
        <v>264777.44803368422</v>
      </c>
      <c r="H74" s="60">
        <f>BALANCE!H38</f>
        <v>273530.00905052631</v>
      </c>
      <c r="I74" s="60">
        <f>BALANCE!I38</f>
        <v>279279.89546736848</v>
      </c>
      <c r="J74" s="60">
        <f>BALANCE!J38</f>
        <v>288550.44048421056</v>
      </c>
      <c r="K74" s="60">
        <f>BALANCE!K38</f>
        <v>294501.71864105272</v>
      </c>
      <c r="L74" s="60">
        <f>BALANCE!L38</f>
        <v>303513.43125789479</v>
      </c>
      <c r="M74" s="60">
        <f>BALANCE!M38</f>
        <v>311035.20941473695</v>
      </c>
      <c r="N74" s="60">
        <f>BALANCE!N38</f>
        <v>320796.92203157902</v>
      </c>
      <c r="O74" s="60">
        <f>BALANCE!O38</f>
        <v>328754.74418842117</v>
      </c>
      <c r="P74" s="60">
        <f>BALANCE!P38</f>
        <v>337990.45680526324</v>
      </c>
      <c r="Q74" s="60">
        <f>BALANCE!Q38</f>
        <v>344886.2349621054</v>
      </c>
      <c r="R74" s="60">
        <f>BALANCE!R38</f>
        <v>353563.48277894751</v>
      </c>
      <c r="S74" s="60">
        <f>BALANCE!S38</f>
        <v>360559.26093578967</v>
      </c>
      <c r="T74" s="60">
        <f>BALANCE!T38</f>
        <v>369794.97355263174</v>
      </c>
      <c r="U74" s="60">
        <f>BALANCE!U38</f>
        <v>369855.95170947385</v>
      </c>
      <c r="V74" s="100">
        <f t="shared" si="0"/>
        <v>5059144.351930527</v>
      </c>
      <c r="W74" s="60"/>
      <c r="X74" s="60">
        <f>BALANCE!V38</f>
        <v>372756.86432631593</v>
      </c>
      <c r="Y74" s="60">
        <f>BALANCE!W38</f>
        <v>372695.84248315805</v>
      </c>
      <c r="Z74" s="100">
        <f t="shared" si="1"/>
        <v>5804597.0587400012</v>
      </c>
      <c r="AA74" s="60" t="e">
        <f>BALANCE!X38</f>
        <v>#DIV/0!</v>
      </c>
      <c r="AB74" s="60" t="e">
        <f>BALANCE!Y38</f>
        <v>#DIV/0!</v>
      </c>
      <c r="AC74" s="60" t="e">
        <f>BALANCE!Z38</f>
        <v>#DIV/0!</v>
      </c>
      <c r="AD74" s="60" t="e">
        <f>BALANCE!AA38</f>
        <v>#DIV/0!</v>
      </c>
      <c r="AE74" s="60" t="e">
        <f>BALANCE!AB38</f>
        <v>#DIV/0!</v>
      </c>
      <c r="AF74" s="60" t="e">
        <f>BALANCE!AC38</f>
        <v>#DIV/0!</v>
      </c>
      <c r="AG74" s="60" t="e">
        <f>BALANCE!AD38</f>
        <v>#DIV/0!</v>
      </c>
      <c r="AH74" s="60" t="e">
        <f>BALANCE!AE38</f>
        <v>#DIV/0!</v>
      </c>
      <c r="AI74" s="60" t="e">
        <f>BALANCE!AF38</f>
        <v>#DIV/0!</v>
      </c>
      <c r="AJ74" s="60" t="e">
        <f>BALANCE!AG38</f>
        <v>#DIV/0!</v>
      </c>
      <c r="AK74" s="60" t="e">
        <f>BALANCE!AH38</f>
        <v>#DIV/0!</v>
      </c>
      <c r="AL74" s="60" t="e">
        <f>BALANCE!AI38</f>
        <v>#DIV/0!</v>
      </c>
      <c r="AM74" s="60" t="e">
        <f>BALANCE!AJ38</f>
        <v>#DIV/0!</v>
      </c>
      <c r="AN74" s="60" t="e">
        <f>BALANCE!AK38</f>
        <v>#DIV/0!</v>
      </c>
      <c r="AO74" s="60" t="e">
        <f>BALANCE!AL38</f>
        <v>#DIV/0!</v>
      </c>
      <c r="AP74" s="60" t="e">
        <f>BALANCE!AM38</f>
        <v>#DIV/0!</v>
      </c>
      <c r="AQ74" s="60" t="e">
        <f>BALANCE!AN38</f>
        <v>#DIV/0!</v>
      </c>
      <c r="AR74" s="60" t="e">
        <f>BALANCE!AO38</f>
        <v>#DIV/0!</v>
      </c>
      <c r="AS74" s="60" t="e">
        <f>BALANCE!AP38</f>
        <v>#DIV/0!</v>
      </c>
      <c r="AT74" s="60" t="e">
        <f>BALANCE!AQ38</f>
        <v>#DIV/0!</v>
      </c>
      <c r="AU74" s="60" t="e">
        <f>BALANCE!AR38</f>
        <v>#DIV/0!</v>
      </c>
      <c r="AV74" s="60" t="e">
        <f>BALANCE!AS38</f>
        <v>#DIV/0!</v>
      </c>
      <c r="AW74" s="60" t="e">
        <f>BALANCE!AT38</f>
        <v>#DIV/0!</v>
      </c>
      <c r="AX74" s="60" t="e">
        <f>BALANCE!AU38</f>
        <v>#DIV/0!</v>
      </c>
    </row>
    <row r="75" spans="1:50" s="9" customFormat="1" ht="14.25" customHeight="1" x14ac:dyDescent="0.3">
      <c r="A75" s="6"/>
      <c r="B75" s="54" t="s">
        <v>69</v>
      </c>
      <c r="C75" s="50"/>
      <c r="D75" s="50" t="s">
        <v>10</v>
      </c>
      <c r="E75" s="50"/>
      <c r="F75" s="60">
        <f>BALANCE!F55</f>
        <v>250556.79999999999</v>
      </c>
      <c r="G75" s="60">
        <f>BALANCE!G55</f>
        <v>256541.6</v>
      </c>
      <c r="H75" s="60">
        <f>BALANCE!H55</f>
        <v>262626.40000000002</v>
      </c>
      <c r="I75" s="60">
        <f>BALANCE!I55</f>
        <v>268711.2</v>
      </c>
      <c r="J75" s="60">
        <f>BALANCE!J55</f>
        <v>274696</v>
      </c>
      <c r="K75" s="60">
        <f>BALANCE!K55</f>
        <v>280780.80000000005</v>
      </c>
      <c r="L75" s="60">
        <f>BALANCE!L55</f>
        <v>286865.60000000003</v>
      </c>
      <c r="M75" s="60">
        <f>BALANCE!M55</f>
        <v>292850.40000000002</v>
      </c>
      <c r="N75" s="60">
        <f>BALANCE!N55</f>
        <v>298835.20000000001</v>
      </c>
      <c r="O75" s="60">
        <f>BALANCE!O55</f>
        <v>304920</v>
      </c>
      <c r="P75" s="60">
        <f>BALANCE!P55</f>
        <v>311004.79999999999</v>
      </c>
      <c r="Q75" s="60">
        <f>BALANCE!Q55</f>
        <v>316989.59999999998</v>
      </c>
      <c r="R75" s="60">
        <f>BALANCE!R55</f>
        <v>322974.39999999997</v>
      </c>
      <c r="S75" s="60">
        <f>BALANCE!S55</f>
        <v>329059.19999999995</v>
      </c>
      <c r="T75" s="60">
        <f>BALANCE!T55</f>
        <v>335143.99999999994</v>
      </c>
      <c r="U75" s="60">
        <f>BALANCE!U55</f>
        <v>335143.99999999994</v>
      </c>
      <c r="V75" s="100">
        <f t="shared" si="0"/>
        <v>4727700</v>
      </c>
      <c r="W75" s="60"/>
      <c r="X75" s="60">
        <f>BALANCE!V55</f>
        <v>335143.99999999994</v>
      </c>
      <c r="Y75" s="60">
        <f>BALANCE!W55</f>
        <v>335143.99999999994</v>
      </c>
      <c r="Z75" s="100">
        <f t="shared" si="1"/>
        <v>5397988</v>
      </c>
      <c r="AA75" s="60">
        <f>BALANCE!X55</f>
        <v>335143.99999999994</v>
      </c>
      <c r="AB75" s="60">
        <f>BALANCE!Y55</f>
        <v>335143.99999999994</v>
      </c>
      <c r="AC75" s="60">
        <f>BALANCE!Z55</f>
        <v>335143.99999999994</v>
      </c>
      <c r="AD75" s="60">
        <f>BALANCE!AA55</f>
        <v>335143.99999999994</v>
      </c>
      <c r="AE75" s="60">
        <f>BALANCE!AB55</f>
        <v>335143.99999999994</v>
      </c>
      <c r="AF75" s="60">
        <f>BALANCE!AC55</f>
        <v>335143.99999999994</v>
      </c>
      <c r="AG75" s="60">
        <f>BALANCE!AD55</f>
        <v>335143.99999999994</v>
      </c>
      <c r="AH75" s="60">
        <f>BALANCE!AE55</f>
        <v>335143.99999999994</v>
      </c>
      <c r="AI75" s="60">
        <f>BALANCE!AF55</f>
        <v>335143.99999999994</v>
      </c>
      <c r="AJ75" s="60">
        <f>BALANCE!AG55</f>
        <v>335143.99999999994</v>
      </c>
      <c r="AK75" s="60">
        <f>BALANCE!AH55</f>
        <v>335143.99999999994</v>
      </c>
      <c r="AL75" s="60">
        <f>BALANCE!AI55</f>
        <v>335143.99999999994</v>
      </c>
      <c r="AM75" s="60">
        <f>BALANCE!AJ55</f>
        <v>335143.99999999994</v>
      </c>
      <c r="AN75" s="60">
        <f>BALANCE!AK55</f>
        <v>335143.99999999994</v>
      </c>
      <c r="AO75" s="60">
        <f>BALANCE!AL55</f>
        <v>335143.99999999994</v>
      </c>
      <c r="AP75" s="60">
        <f>BALANCE!AM55</f>
        <v>335143.99999999994</v>
      </c>
      <c r="AQ75" s="60">
        <f>BALANCE!AN55</f>
        <v>335143.99999999994</v>
      </c>
      <c r="AR75" s="60">
        <f>BALANCE!AO55</f>
        <v>335143.99999999994</v>
      </c>
      <c r="AS75" s="60">
        <f>BALANCE!AP55</f>
        <v>335143.99999999994</v>
      </c>
      <c r="AT75" s="60">
        <f>BALANCE!AQ55</f>
        <v>335143.99999999994</v>
      </c>
      <c r="AU75" s="60">
        <f>BALANCE!AR55</f>
        <v>335143.99999999994</v>
      </c>
      <c r="AV75" s="60">
        <f>BALANCE!AS55</f>
        <v>335143.99999999994</v>
      </c>
      <c r="AW75" s="60">
        <f>BALANCE!AT55</f>
        <v>335143.99999999994</v>
      </c>
      <c r="AX75" s="60">
        <f>BALANCE!AU55</f>
        <v>335143.99999999994</v>
      </c>
    </row>
    <row r="76" spans="1:50" s="9" customFormat="1" ht="14.25" customHeight="1" x14ac:dyDescent="0.3">
      <c r="A76" s="6"/>
      <c r="B76" s="54" t="s">
        <v>72</v>
      </c>
      <c r="C76" s="50"/>
      <c r="D76" s="50" t="s">
        <v>10</v>
      </c>
      <c r="E76" s="50"/>
      <c r="F76" s="60">
        <f>BALANCE!F62</f>
        <v>7197.3726168421172</v>
      </c>
      <c r="G76" s="60">
        <f>BALANCE!G62</f>
        <v>8235.8480336842294</v>
      </c>
      <c r="H76" s="60">
        <f>BALANCE!H62</f>
        <v>10903.609050526338</v>
      </c>
      <c r="I76" s="60">
        <f>BALANCE!I62</f>
        <v>10568.695467368452</v>
      </c>
      <c r="J76" s="60">
        <f>BALANCE!J62</f>
        <v>13854.440484210565</v>
      </c>
      <c r="K76" s="60">
        <f>BALANCE!K62</f>
        <v>13720.918641052671</v>
      </c>
      <c r="L76" s="60">
        <f>BALANCE!L62</f>
        <v>16647.831257894777</v>
      </c>
      <c r="M76" s="60">
        <f>BALANCE!M62</f>
        <v>18184.809414736883</v>
      </c>
      <c r="N76" s="60">
        <f>BALANCE!N62</f>
        <v>21961.722031578989</v>
      </c>
      <c r="O76" s="60">
        <f>BALANCE!O62</f>
        <v>23834.744188421093</v>
      </c>
      <c r="P76" s="60">
        <f>BALANCE!P62</f>
        <v>26985.656805263199</v>
      </c>
      <c r="Q76" s="60">
        <f>BALANCE!Q62</f>
        <v>27896.634962105305</v>
      </c>
      <c r="R76" s="60">
        <f>BALANCE!R62</f>
        <v>30589.082778947413</v>
      </c>
      <c r="S76" s="60">
        <f>BALANCE!S62</f>
        <v>31500.060935789519</v>
      </c>
      <c r="T76" s="60">
        <f>BALANCE!T62</f>
        <v>34650.973552631629</v>
      </c>
      <c r="U76" s="60">
        <f>BALANCE!U62</f>
        <v>34711.951709473738</v>
      </c>
      <c r="V76" s="100">
        <f t="shared" si="0"/>
        <v>331444.35193052696</v>
      </c>
      <c r="W76" s="60"/>
      <c r="X76" s="60">
        <f>BALANCE!V62</f>
        <v>37612.864326315845</v>
      </c>
      <c r="Y76" s="60">
        <f>BALANCE!W62</f>
        <v>37551.842483157947</v>
      </c>
      <c r="Z76" s="100">
        <f t="shared" si="1"/>
        <v>406609.05874000076</v>
      </c>
      <c r="AA76" s="60" t="e">
        <f>BALANCE!X62</f>
        <v>#DIV/0!</v>
      </c>
      <c r="AB76" s="60" t="e">
        <f>BALANCE!Y62</f>
        <v>#DIV/0!</v>
      </c>
      <c r="AC76" s="60" t="e">
        <f>BALANCE!Z62</f>
        <v>#DIV/0!</v>
      </c>
      <c r="AD76" s="60" t="e">
        <f>BALANCE!AA62</f>
        <v>#DIV/0!</v>
      </c>
      <c r="AE76" s="60" t="e">
        <f>BALANCE!AB62</f>
        <v>#DIV/0!</v>
      </c>
      <c r="AF76" s="60" t="e">
        <f>BALANCE!AC62</f>
        <v>#DIV/0!</v>
      </c>
      <c r="AG76" s="60" t="e">
        <f>BALANCE!AD62</f>
        <v>#DIV/0!</v>
      </c>
      <c r="AH76" s="60" t="e">
        <f>BALANCE!AE62</f>
        <v>#DIV/0!</v>
      </c>
      <c r="AI76" s="60" t="e">
        <f>BALANCE!AF62</f>
        <v>#DIV/0!</v>
      </c>
      <c r="AJ76" s="60" t="e">
        <f>BALANCE!AG62</f>
        <v>#DIV/0!</v>
      </c>
      <c r="AK76" s="60" t="e">
        <f>BALANCE!AH62</f>
        <v>#DIV/0!</v>
      </c>
      <c r="AL76" s="60" t="e">
        <f>BALANCE!AI62</f>
        <v>#DIV/0!</v>
      </c>
      <c r="AM76" s="60" t="e">
        <f>BALANCE!AJ62</f>
        <v>#DIV/0!</v>
      </c>
      <c r="AN76" s="60" t="e">
        <f>BALANCE!AK62</f>
        <v>#DIV/0!</v>
      </c>
      <c r="AO76" s="60" t="e">
        <f>BALANCE!AL62</f>
        <v>#DIV/0!</v>
      </c>
      <c r="AP76" s="60" t="e">
        <f>BALANCE!AM62</f>
        <v>#DIV/0!</v>
      </c>
      <c r="AQ76" s="60" t="e">
        <f>BALANCE!AN62</f>
        <v>#DIV/0!</v>
      </c>
      <c r="AR76" s="60" t="e">
        <f>BALANCE!AO62</f>
        <v>#DIV/0!</v>
      </c>
      <c r="AS76" s="60" t="e">
        <f>BALANCE!AP62</f>
        <v>#DIV/0!</v>
      </c>
      <c r="AT76" s="60" t="e">
        <f>BALANCE!AQ62</f>
        <v>#DIV/0!</v>
      </c>
      <c r="AU76" s="60" t="e">
        <f>BALANCE!AR62</f>
        <v>#DIV/0!</v>
      </c>
      <c r="AV76" s="60" t="e">
        <f>BALANCE!AS62</f>
        <v>#DIV/0!</v>
      </c>
      <c r="AW76" s="60" t="e">
        <f>BALANCE!AT62</f>
        <v>#DIV/0!</v>
      </c>
      <c r="AX76" s="60" t="e">
        <f>BALANCE!AU62</f>
        <v>#DIV/0!</v>
      </c>
    </row>
    <row r="77" spans="1:50" s="9" customFormat="1" ht="14.25" customHeight="1" x14ac:dyDescent="0.3">
      <c r="A77" s="6"/>
      <c r="B77" s="54" t="s">
        <v>310</v>
      </c>
      <c r="C77" s="50"/>
      <c r="D77" s="50" t="s">
        <v>10</v>
      </c>
      <c r="E77" s="50"/>
      <c r="F77" s="60">
        <f>BALANCE!F64</f>
        <v>257754.17261684212</v>
      </c>
      <c r="G77" s="60">
        <f>BALANCE!G64</f>
        <v>264777.44803368422</v>
      </c>
      <c r="H77" s="60">
        <f>BALANCE!H64</f>
        <v>273530.00905052637</v>
      </c>
      <c r="I77" s="60">
        <f>BALANCE!I64</f>
        <v>279279.89546736848</v>
      </c>
      <c r="J77" s="60">
        <f>BALANCE!J64</f>
        <v>288550.44048421056</v>
      </c>
      <c r="K77" s="60">
        <f>BALANCE!K64</f>
        <v>294501.71864105272</v>
      </c>
      <c r="L77" s="60">
        <f>BALANCE!L64</f>
        <v>303513.43125789479</v>
      </c>
      <c r="M77" s="60">
        <f>BALANCE!M64</f>
        <v>311035.20941473689</v>
      </c>
      <c r="N77" s="60">
        <f>BALANCE!N64</f>
        <v>320796.92203157902</v>
      </c>
      <c r="O77" s="60">
        <f>BALANCE!O64</f>
        <v>328754.74418842111</v>
      </c>
      <c r="P77" s="60">
        <f>BALANCE!P64</f>
        <v>337990.45680526318</v>
      </c>
      <c r="Q77" s="60">
        <f>BALANCE!Q64</f>
        <v>344886.23496210529</v>
      </c>
      <c r="R77" s="60">
        <f>BALANCE!R64</f>
        <v>353563.48277894739</v>
      </c>
      <c r="S77" s="60">
        <f>BALANCE!S64</f>
        <v>360559.2609357895</v>
      </c>
      <c r="T77" s="60">
        <f>BALANCE!T64</f>
        <v>369794.97355263156</v>
      </c>
      <c r="U77" s="60">
        <f>BALANCE!U64</f>
        <v>369855.95170947368</v>
      </c>
      <c r="V77" s="100">
        <f t="shared" si="0"/>
        <v>5059144.3519305261</v>
      </c>
      <c r="W77" s="60"/>
      <c r="X77" s="60">
        <f>BALANCE!V64</f>
        <v>372756.86432631582</v>
      </c>
      <c r="Y77" s="60">
        <f>BALANCE!W64</f>
        <v>372695.84248315787</v>
      </c>
      <c r="Z77" s="100">
        <f t="shared" si="1"/>
        <v>5804597.0587399993</v>
      </c>
      <c r="AA77" s="60" t="e">
        <f>BALANCE!X64</f>
        <v>#DIV/0!</v>
      </c>
      <c r="AB77" s="60" t="e">
        <f>BALANCE!Y64</f>
        <v>#DIV/0!</v>
      </c>
      <c r="AC77" s="60" t="e">
        <f>BALANCE!Z64</f>
        <v>#DIV/0!</v>
      </c>
      <c r="AD77" s="60" t="e">
        <f>BALANCE!AA64</f>
        <v>#DIV/0!</v>
      </c>
      <c r="AE77" s="60" t="e">
        <f>BALANCE!AB64</f>
        <v>#DIV/0!</v>
      </c>
      <c r="AF77" s="60" t="e">
        <f>BALANCE!AC64</f>
        <v>#DIV/0!</v>
      </c>
      <c r="AG77" s="60" t="e">
        <f>BALANCE!AD64</f>
        <v>#DIV/0!</v>
      </c>
      <c r="AH77" s="60" t="e">
        <f>BALANCE!AE64</f>
        <v>#DIV/0!</v>
      </c>
      <c r="AI77" s="60" t="e">
        <f>BALANCE!AF64</f>
        <v>#DIV/0!</v>
      </c>
      <c r="AJ77" s="60" t="e">
        <f>BALANCE!AG64</f>
        <v>#DIV/0!</v>
      </c>
      <c r="AK77" s="60" t="e">
        <f>BALANCE!AH64</f>
        <v>#DIV/0!</v>
      </c>
      <c r="AL77" s="60" t="e">
        <f>BALANCE!AI64</f>
        <v>#DIV/0!</v>
      </c>
      <c r="AM77" s="60" t="e">
        <f>BALANCE!AJ64</f>
        <v>#DIV/0!</v>
      </c>
      <c r="AN77" s="60" t="e">
        <f>BALANCE!AK64</f>
        <v>#DIV/0!</v>
      </c>
      <c r="AO77" s="60" t="e">
        <f>BALANCE!AL64</f>
        <v>#DIV/0!</v>
      </c>
      <c r="AP77" s="60" t="e">
        <f>BALANCE!AM64</f>
        <v>#DIV/0!</v>
      </c>
      <c r="AQ77" s="60" t="e">
        <f>BALANCE!AN64</f>
        <v>#DIV/0!</v>
      </c>
      <c r="AR77" s="60" t="e">
        <f>BALANCE!AO64</f>
        <v>#DIV/0!</v>
      </c>
      <c r="AS77" s="60" t="e">
        <f>BALANCE!AP64</f>
        <v>#DIV/0!</v>
      </c>
      <c r="AT77" s="60" t="e">
        <f>BALANCE!AQ64</f>
        <v>#DIV/0!</v>
      </c>
      <c r="AU77" s="60" t="e">
        <f>BALANCE!AR64</f>
        <v>#DIV/0!</v>
      </c>
      <c r="AV77" s="60" t="e">
        <f>BALANCE!AS64</f>
        <v>#DIV/0!</v>
      </c>
      <c r="AW77" s="60" t="e">
        <f>BALANCE!AT64</f>
        <v>#DIV/0!</v>
      </c>
      <c r="AX77" s="60" t="e">
        <f>BALANCE!AU64</f>
        <v>#DIV/0!</v>
      </c>
    </row>
    <row r="78" spans="1:50" s="9" customFormat="1" ht="14.25" customHeight="1" x14ac:dyDescent="0.3">
      <c r="A78" s="6"/>
      <c r="B78" s="10"/>
      <c r="C78" s="8"/>
      <c r="D78" s="7"/>
      <c r="E78" s="7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101"/>
      <c r="W78" s="84"/>
      <c r="X78" s="84"/>
      <c r="Y78" s="84"/>
      <c r="Z78" s="101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</row>
    <row r="79" spans="1:50" s="9" customFormat="1" ht="14.25" customHeight="1" x14ac:dyDescent="0.3">
      <c r="A79" s="6"/>
      <c r="B79" s="10"/>
      <c r="C79" s="8"/>
      <c r="D79" s="7"/>
      <c r="E79" s="7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101"/>
      <c r="W79" s="84"/>
      <c r="X79" s="84"/>
      <c r="Y79" s="84"/>
      <c r="Z79" s="101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</row>
    <row r="80" spans="1:50" s="9" customFormat="1" ht="14.25" customHeight="1" x14ac:dyDescent="0.3">
      <c r="A80" s="34"/>
      <c r="B80" s="33"/>
      <c r="C80" s="31"/>
      <c r="D80" s="32"/>
      <c r="E80" s="32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101"/>
      <c r="W80" s="86"/>
      <c r="X80" s="86"/>
      <c r="Y80" s="86"/>
      <c r="Z80" s="101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</row>
    <row r="81" spans="1:50" s="9" customFormat="1" ht="14.25" customHeight="1" x14ac:dyDescent="0.3">
      <c r="A81" s="6"/>
      <c r="B81" s="10"/>
      <c r="C81" s="8"/>
      <c r="D81" s="7"/>
      <c r="E81" s="7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101"/>
      <c r="W81" s="84"/>
      <c r="X81" s="84"/>
      <c r="Y81" s="84"/>
      <c r="Z81" s="101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</row>
    <row r="82" spans="1:50" s="9" customFormat="1" ht="14.25" customHeight="1" x14ac:dyDescent="0.3">
      <c r="A82" s="28" t="s">
        <v>325</v>
      </c>
      <c r="B82" s="6"/>
      <c r="C82" s="8"/>
      <c r="D82" s="7"/>
      <c r="E82" s="7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101"/>
      <c r="W82" s="84"/>
      <c r="X82" s="84"/>
      <c r="Y82" s="84"/>
      <c r="Z82" s="101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</row>
    <row r="83" spans="1:50" s="9" customFormat="1" ht="14.25" customHeight="1" x14ac:dyDescent="0.3">
      <c r="A83" s="6"/>
      <c r="B83" s="10"/>
      <c r="C83" s="8"/>
      <c r="D83" s="7"/>
      <c r="E83" s="7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101"/>
      <c r="W83" s="84"/>
      <c r="X83" s="84"/>
      <c r="Y83" s="84"/>
      <c r="Z83" s="101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</row>
    <row r="84" spans="1:50" s="9" customFormat="1" ht="14.25" customHeight="1" x14ac:dyDescent="0.3">
      <c r="A84" s="20" t="s">
        <v>341</v>
      </c>
      <c r="B84" s="6"/>
      <c r="C84" s="7"/>
      <c r="D84" s="7"/>
      <c r="E84" s="7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101"/>
      <c r="W84" s="84"/>
      <c r="X84" s="84"/>
      <c r="Y84" s="84"/>
      <c r="Z84" s="101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</row>
    <row r="85" spans="1:50" s="9" customFormat="1" ht="14.25" customHeight="1" x14ac:dyDescent="0.3">
      <c r="A85" s="6"/>
      <c r="B85" s="54" t="s">
        <v>345</v>
      </c>
      <c r="C85" s="50" t="s">
        <v>346</v>
      </c>
      <c r="D85" s="50"/>
      <c r="E85" s="50"/>
      <c r="F85" s="82">
        <f>F73/F76</f>
        <v>35.669165895240127</v>
      </c>
      <c r="G85" s="82">
        <f>G73/G76</f>
        <v>32.024347399476596</v>
      </c>
      <c r="H85" s="82">
        <f t="shared" ref="H85:AX85" si="4">H73/H76</f>
        <v>24.991754893013695</v>
      </c>
      <c r="I85" s="82">
        <f t="shared" si="4"/>
        <v>26.327782589546302</v>
      </c>
      <c r="J85" s="82">
        <f t="shared" si="4"/>
        <v>20.7529829246932</v>
      </c>
      <c r="K85" s="82">
        <f t="shared" si="4"/>
        <v>21.388680881900836</v>
      </c>
      <c r="L85" s="82">
        <f t="shared" si="4"/>
        <v>18.169583978487005</v>
      </c>
      <c r="M85" s="82">
        <f t="shared" si="4"/>
        <v>17.04752821158371</v>
      </c>
      <c r="N85" s="82">
        <f t="shared" si="4"/>
        <v>14.560236621709469</v>
      </c>
      <c r="O85" s="82">
        <f t="shared" si="4"/>
        <v>13.749918783655716</v>
      </c>
      <c r="P85" s="82">
        <f t="shared" si="4"/>
        <v>12.486693102621839</v>
      </c>
      <c r="Q85" s="82">
        <f t="shared" si="4"/>
        <v>12.326128172343903</v>
      </c>
      <c r="R85" s="82">
        <f t="shared" si="4"/>
        <v>11.524858517255975</v>
      </c>
      <c r="S85" s="82">
        <f t="shared" si="4"/>
        <v>11.413652035558796</v>
      </c>
      <c r="T85" s="82">
        <f t="shared" si="4"/>
        <v>10.642314333243128</v>
      </c>
      <c r="U85" s="82">
        <f t="shared" si="4"/>
        <v>10.625378803443601</v>
      </c>
      <c r="V85" s="89">
        <f t="shared" si="4"/>
        <v>15.214254333641451</v>
      </c>
      <c r="W85" s="82"/>
      <c r="X85" s="82">
        <f t="shared" si="4"/>
        <v>9.8830190270811187</v>
      </c>
      <c r="Y85" s="82">
        <f t="shared" si="4"/>
        <v>9.8974567595902556</v>
      </c>
      <c r="Z85" s="89">
        <f t="shared" si="4"/>
        <v>14.230069238176538</v>
      </c>
      <c r="AA85" s="82" t="e">
        <f t="shared" si="4"/>
        <v>#DIV/0!</v>
      </c>
      <c r="AB85" s="82" t="e">
        <f t="shared" si="4"/>
        <v>#DIV/0!</v>
      </c>
      <c r="AC85" s="82" t="e">
        <f t="shared" si="4"/>
        <v>#DIV/0!</v>
      </c>
      <c r="AD85" s="82" t="e">
        <f t="shared" si="4"/>
        <v>#DIV/0!</v>
      </c>
      <c r="AE85" s="82" t="e">
        <f t="shared" si="4"/>
        <v>#DIV/0!</v>
      </c>
      <c r="AF85" s="82" t="e">
        <f t="shared" si="4"/>
        <v>#DIV/0!</v>
      </c>
      <c r="AG85" s="82" t="e">
        <f t="shared" si="4"/>
        <v>#DIV/0!</v>
      </c>
      <c r="AH85" s="82" t="e">
        <f t="shared" si="4"/>
        <v>#DIV/0!</v>
      </c>
      <c r="AI85" s="82" t="e">
        <f t="shared" si="4"/>
        <v>#DIV/0!</v>
      </c>
      <c r="AJ85" s="82" t="e">
        <f t="shared" si="4"/>
        <v>#DIV/0!</v>
      </c>
      <c r="AK85" s="82" t="e">
        <f t="shared" si="4"/>
        <v>#DIV/0!</v>
      </c>
      <c r="AL85" s="82" t="e">
        <f t="shared" si="4"/>
        <v>#DIV/0!</v>
      </c>
      <c r="AM85" s="82" t="e">
        <f t="shared" si="4"/>
        <v>#DIV/0!</v>
      </c>
      <c r="AN85" s="82" t="e">
        <f t="shared" si="4"/>
        <v>#DIV/0!</v>
      </c>
      <c r="AO85" s="82" t="e">
        <f t="shared" si="4"/>
        <v>#DIV/0!</v>
      </c>
      <c r="AP85" s="82" t="e">
        <f t="shared" si="4"/>
        <v>#DIV/0!</v>
      </c>
      <c r="AQ85" s="82" t="e">
        <f t="shared" si="4"/>
        <v>#DIV/0!</v>
      </c>
      <c r="AR85" s="82" t="e">
        <f t="shared" si="4"/>
        <v>#DIV/0!</v>
      </c>
      <c r="AS85" s="82" t="e">
        <f t="shared" si="4"/>
        <v>#DIV/0!</v>
      </c>
      <c r="AT85" s="82" t="e">
        <f t="shared" si="4"/>
        <v>#DIV/0!</v>
      </c>
      <c r="AU85" s="82" t="e">
        <f t="shared" si="4"/>
        <v>#DIV/0!</v>
      </c>
      <c r="AV85" s="82" t="e">
        <f t="shared" si="4"/>
        <v>#DIV/0!</v>
      </c>
      <c r="AW85" s="82" t="e">
        <f t="shared" si="4"/>
        <v>#DIV/0!</v>
      </c>
      <c r="AX85" s="82" t="e">
        <f t="shared" si="4"/>
        <v>#DIV/0!</v>
      </c>
    </row>
    <row r="86" spans="1:50" s="9" customFormat="1" ht="14.25" customHeight="1" x14ac:dyDescent="0.3">
      <c r="A86" s="6"/>
      <c r="B86" s="54" t="s">
        <v>347</v>
      </c>
      <c r="C86" s="50" t="s">
        <v>342</v>
      </c>
      <c r="D86" s="50"/>
      <c r="E86" s="50"/>
      <c r="F86" s="82">
        <f>(F73-F76)/F74</f>
        <v>0.96808095376242742</v>
      </c>
      <c r="G86" s="82">
        <f>(G73-G76)/G74</f>
        <v>0.96500594149472396</v>
      </c>
      <c r="H86" s="82">
        <f t="shared" ref="H86:AX86" si="5">(H73-H76)/H74</f>
        <v>0.95637300162247163</v>
      </c>
      <c r="I86" s="82">
        <f t="shared" si="5"/>
        <v>0.9584707864655726</v>
      </c>
      <c r="J86" s="82">
        <f t="shared" si="5"/>
        <v>0.94841832802804016</v>
      </c>
      <c r="K86" s="82">
        <f t="shared" si="5"/>
        <v>0.94991442790157909</v>
      </c>
      <c r="L86" s="82">
        <f t="shared" si="5"/>
        <v>0.94175844428851885</v>
      </c>
      <c r="M86" s="82">
        <f t="shared" si="5"/>
        <v>0.93822574831438565</v>
      </c>
      <c r="N86" s="82">
        <f t="shared" si="5"/>
        <v>0.92833230905845554</v>
      </c>
      <c r="O86" s="82">
        <f t="shared" si="5"/>
        <v>0.92437009048121321</v>
      </c>
      <c r="P86" s="82">
        <f t="shared" si="5"/>
        <v>0.91711452691497974</v>
      </c>
      <c r="Q86" s="82">
        <f t="shared" si="5"/>
        <v>0.91613068637723749</v>
      </c>
      <c r="R86" s="82">
        <f t="shared" si="5"/>
        <v>0.9105741517495386</v>
      </c>
      <c r="S86" s="82">
        <f t="shared" si="5"/>
        <v>0.90978296558752958</v>
      </c>
      <c r="T86" s="82">
        <f t="shared" si="5"/>
        <v>0.90351573937717389</v>
      </c>
      <c r="U86" s="82">
        <f t="shared" si="5"/>
        <v>0.90336706132818478</v>
      </c>
      <c r="V86" s="89">
        <f t="shared" si="5"/>
        <v>0.93123144707102645</v>
      </c>
      <c r="W86" s="82"/>
      <c r="X86" s="82">
        <f t="shared" si="5"/>
        <v>0.89633705358459936</v>
      </c>
      <c r="Y86" s="82">
        <f t="shared" si="5"/>
        <v>0.896484094136201</v>
      </c>
      <c r="Z86" s="89">
        <f t="shared" si="5"/>
        <v>0.92675959167572552</v>
      </c>
      <c r="AA86" s="82" t="e">
        <f t="shared" si="5"/>
        <v>#DIV/0!</v>
      </c>
      <c r="AB86" s="82" t="e">
        <f t="shared" si="5"/>
        <v>#DIV/0!</v>
      </c>
      <c r="AC86" s="82" t="e">
        <f t="shared" si="5"/>
        <v>#DIV/0!</v>
      </c>
      <c r="AD86" s="82" t="e">
        <f t="shared" si="5"/>
        <v>#DIV/0!</v>
      </c>
      <c r="AE86" s="82" t="e">
        <f t="shared" si="5"/>
        <v>#DIV/0!</v>
      </c>
      <c r="AF86" s="82" t="e">
        <f t="shared" si="5"/>
        <v>#DIV/0!</v>
      </c>
      <c r="AG86" s="82" t="e">
        <f t="shared" si="5"/>
        <v>#DIV/0!</v>
      </c>
      <c r="AH86" s="82" t="e">
        <f t="shared" si="5"/>
        <v>#DIV/0!</v>
      </c>
      <c r="AI86" s="82" t="e">
        <f t="shared" si="5"/>
        <v>#DIV/0!</v>
      </c>
      <c r="AJ86" s="82" t="e">
        <f t="shared" si="5"/>
        <v>#DIV/0!</v>
      </c>
      <c r="AK86" s="82" t="e">
        <f t="shared" si="5"/>
        <v>#DIV/0!</v>
      </c>
      <c r="AL86" s="82" t="e">
        <f t="shared" si="5"/>
        <v>#DIV/0!</v>
      </c>
      <c r="AM86" s="82" t="e">
        <f t="shared" si="5"/>
        <v>#DIV/0!</v>
      </c>
      <c r="AN86" s="82" t="e">
        <f t="shared" si="5"/>
        <v>#DIV/0!</v>
      </c>
      <c r="AO86" s="82" t="e">
        <f t="shared" si="5"/>
        <v>#DIV/0!</v>
      </c>
      <c r="AP86" s="82" t="e">
        <f t="shared" si="5"/>
        <v>#DIV/0!</v>
      </c>
      <c r="AQ86" s="82" t="e">
        <f t="shared" si="5"/>
        <v>#DIV/0!</v>
      </c>
      <c r="AR86" s="82" t="e">
        <f t="shared" si="5"/>
        <v>#DIV/0!</v>
      </c>
      <c r="AS86" s="82" t="e">
        <f t="shared" si="5"/>
        <v>#DIV/0!</v>
      </c>
      <c r="AT86" s="82" t="e">
        <f t="shared" si="5"/>
        <v>#DIV/0!</v>
      </c>
      <c r="AU86" s="82" t="e">
        <f t="shared" si="5"/>
        <v>#DIV/0!</v>
      </c>
      <c r="AV86" s="82" t="e">
        <f t="shared" si="5"/>
        <v>#DIV/0!</v>
      </c>
      <c r="AW86" s="82" t="e">
        <f t="shared" si="5"/>
        <v>#DIV/0!</v>
      </c>
      <c r="AX86" s="82" t="e">
        <f t="shared" si="5"/>
        <v>#DIV/0!</v>
      </c>
    </row>
    <row r="87" spans="1:50" s="9" customFormat="1" ht="14.25" customHeight="1" x14ac:dyDescent="0.3">
      <c r="A87" s="6"/>
      <c r="B87" s="10"/>
      <c r="C87" s="7"/>
      <c r="D87" s="7"/>
      <c r="E87" s="7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101"/>
      <c r="W87" s="84"/>
      <c r="X87" s="84"/>
      <c r="Y87" s="84"/>
      <c r="Z87" s="101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</row>
    <row r="88" spans="1:50" s="9" customFormat="1" ht="14.25" customHeight="1" x14ac:dyDescent="0.3">
      <c r="A88" s="20" t="s">
        <v>343</v>
      </c>
      <c r="B88" s="6"/>
      <c r="C88" s="7"/>
      <c r="D88" s="7"/>
      <c r="E88" s="7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101"/>
      <c r="W88" s="84"/>
      <c r="X88" s="84"/>
      <c r="Y88" s="84"/>
      <c r="Z88" s="101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</row>
    <row r="89" spans="1:50" s="9" customFormat="1" ht="14.25" customHeight="1" x14ac:dyDescent="0.3">
      <c r="A89" s="6"/>
      <c r="B89" s="54" t="s">
        <v>348</v>
      </c>
      <c r="C89" s="50" t="s">
        <v>344</v>
      </c>
      <c r="D89" s="50"/>
      <c r="E89" s="50"/>
      <c r="F89" s="82">
        <f>F65/F76</f>
        <v>1.0000146252199933</v>
      </c>
      <c r="G89" s="82">
        <f>G65/G76</f>
        <v>0.12610488631556341</v>
      </c>
      <c r="H89" s="82">
        <f t="shared" ref="H89:AX89" si="6">H65/H76</f>
        <v>0.24467736027927556</v>
      </c>
      <c r="I89" s="82">
        <f t="shared" si="6"/>
        <v>-3.1679247550819696E-2</v>
      </c>
      <c r="J89" s="82">
        <f t="shared" si="6"/>
        <v>0.23716946806655803</v>
      </c>
      <c r="K89" s="82">
        <f t="shared" si="6"/>
        <v>-9.7235894687707075E-3</v>
      </c>
      <c r="L89" s="82">
        <f t="shared" si="6"/>
        <v>0.17581977103545804</v>
      </c>
      <c r="M89" s="82">
        <f t="shared" si="6"/>
        <v>8.4525682119844223E-2</v>
      </c>
      <c r="N89" s="82">
        <f t="shared" si="6"/>
        <v>0.17198186346994956</v>
      </c>
      <c r="O89" s="82">
        <f t="shared" si="6"/>
        <v>7.858810672320804E-2</v>
      </c>
      <c r="P89" s="82">
        <f t="shared" si="6"/>
        <v>0.1167663956722905</v>
      </c>
      <c r="Q89" s="82">
        <f t="shared" si="6"/>
        <v>3.265925876857953E-2</v>
      </c>
      <c r="R89" s="82">
        <f t="shared" si="6"/>
        <v>8.8023334974042466E-2</v>
      </c>
      <c r="S89" s="82">
        <f t="shared" si="6"/>
        <v>2.8923227223502025E-2</v>
      </c>
      <c r="T89" s="82">
        <f t="shared" si="6"/>
        <v>9.0935911951042184E-2</v>
      </c>
      <c r="U89" s="82">
        <f t="shared" si="6"/>
        <v>1.7597230058178895E-3</v>
      </c>
      <c r="V89" s="89">
        <f t="shared" si="6"/>
        <v>0.10473443194251886</v>
      </c>
      <c r="W89" s="82"/>
      <c r="X89" s="82">
        <f t="shared" si="6"/>
        <v>7.7128342442410153E-2</v>
      </c>
      <c r="Y89" s="82">
        <f t="shared" si="6"/>
        <v>-1.6221994973301406E-3</v>
      </c>
      <c r="Z89" s="89">
        <f t="shared" si="6"/>
        <v>9.2358338833796474E-2</v>
      </c>
      <c r="AA89" s="82" t="e">
        <f t="shared" si="6"/>
        <v>#DIV/0!</v>
      </c>
      <c r="AB89" s="82" t="e">
        <f t="shared" si="6"/>
        <v>#DIV/0!</v>
      </c>
      <c r="AC89" s="82" t="e">
        <f t="shared" si="6"/>
        <v>#DIV/0!</v>
      </c>
      <c r="AD89" s="82" t="e">
        <f t="shared" si="6"/>
        <v>#DIV/0!</v>
      </c>
      <c r="AE89" s="82" t="e">
        <f t="shared" si="6"/>
        <v>#DIV/0!</v>
      </c>
      <c r="AF89" s="82" t="e">
        <f t="shared" si="6"/>
        <v>#DIV/0!</v>
      </c>
      <c r="AG89" s="82" t="e">
        <f t="shared" si="6"/>
        <v>#DIV/0!</v>
      </c>
      <c r="AH89" s="82" t="e">
        <f t="shared" si="6"/>
        <v>#DIV/0!</v>
      </c>
      <c r="AI89" s="82" t="e">
        <f t="shared" si="6"/>
        <v>#DIV/0!</v>
      </c>
      <c r="AJ89" s="82" t="e">
        <f t="shared" si="6"/>
        <v>#DIV/0!</v>
      </c>
      <c r="AK89" s="82" t="e">
        <f t="shared" si="6"/>
        <v>#DIV/0!</v>
      </c>
      <c r="AL89" s="82" t="e">
        <f t="shared" si="6"/>
        <v>#DIV/0!</v>
      </c>
      <c r="AM89" s="82" t="e">
        <f t="shared" si="6"/>
        <v>#DIV/0!</v>
      </c>
      <c r="AN89" s="82" t="e">
        <f t="shared" si="6"/>
        <v>#DIV/0!</v>
      </c>
      <c r="AO89" s="82" t="e">
        <f t="shared" si="6"/>
        <v>#DIV/0!</v>
      </c>
      <c r="AP89" s="82" t="e">
        <f t="shared" si="6"/>
        <v>#DIV/0!</v>
      </c>
      <c r="AQ89" s="82" t="e">
        <f t="shared" si="6"/>
        <v>#DIV/0!</v>
      </c>
      <c r="AR89" s="82" t="e">
        <f t="shared" si="6"/>
        <v>#DIV/0!</v>
      </c>
      <c r="AS89" s="82" t="e">
        <f t="shared" si="6"/>
        <v>#DIV/0!</v>
      </c>
      <c r="AT89" s="82" t="e">
        <f t="shared" si="6"/>
        <v>#DIV/0!</v>
      </c>
      <c r="AU89" s="82" t="e">
        <f t="shared" si="6"/>
        <v>#DIV/0!</v>
      </c>
      <c r="AV89" s="82" t="e">
        <f t="shared" si="6"/>
        <v>#DIV/0!</v>
      </c>
      <c r="AW89" s="82" t="e">
        <f t="shared" si="6"/>
        <v>#DIV/0!</v>
      </c>
      <c r="AX89" s="82" t="e">
        <f t="shared" si="6"/>
        <v>#DIV/0!</v>
      </c>
    </row>
    <row r="90" spans="1:50" s="9" customFormat="1" ht="30" customHeight="1" x14ac:dyDescent="0.3">
      <c r="A90" s="6"/>
      <c r="B90" s="54" t="s">
        <v>349</v>
      </c>
      <c r="C90" s="50" t="s">
        <v>450</v>
      </c>
      <c r="D90" s="50"/>
      <c r="E90" s="50"/>
      <c r="F90" s="82" t="str">
        <f t="shared" ref="F90:V90" si="7">IF(F41=0,"",(F65+F41+F33)/F41)</f>
        <v/>
      </c>
      <c r="G90" s="82" t="str">
        <f t="shared" si="7"/>
        <v/>
      </c>
      <c r="H90" s="82" t="str">
        <f t="shared" si="7"/>
        <v/>
      </c>
      <c r="I90" s="82" t="str">
        <f t="shared" si="7"/>
        <v/>
      </c>
      <c r="J90" s="82" t="str">
        <f t="shared" si="7"/>
        <v/>
      </c>
      <c r="K90" s="82" t="str">
        <f t="shared" si="7"/>
        <v/>
      </c>
      <c r="L90" s="82" t="str">
        <f t="shared" si="7"/>
        <v/>
      </c>
      <c r="M90" s="82" t="str">
        <f t="shared" si="7"/>
        <v/>
      </c>
      <c r="N90" s="82" t="str">
        <f t="shared" si="7"/>
        <v/>
      </c>
      <c r="O90" s="82" t="str">
        <f t="shared" si="7"/>
        <v/>
      </c>
      <c r="P90" s="82" t="str">
        <f t="shared" si="7"/>
        <v/>
      </c>
      <c r="Q90" s="82" t="str">
        <f t="shared" si="7"/>
        <v/>
      </c>
      <c r="R90" s="82" t="str">
        <f t="shared" si="7"/>
        <v/>
      </c>
      <c r="S90" s="82" t="str">
        <f t="shared" si="7"/>
        <v/>
      </c>
      <c r="T90" s="82" t="str">
        <f t="shared" si="7"/>
        <v/>
      </c>
      <c r="U90" s="82" t="str">
        <f t="shared" si="7"/>
        <v/>
      </c>
      <c r="V90" s="89" t="str">
        <f t="shared" si="7"/>
        <v/>
      </c>
      <c r="W90" s="82"/>
      <c r="X90" s="82" t="str">
        <f t="shared" ref="X90:AX90" si="8">IF(X41=0,"",(X65+X41+X33)/X41)</f>
        <v/>
      </c>
      <c r="Y90" s="82" t="str">
        <f t="shared" si="8"/>
        <v/>
      </c>
      <c r="Z90" s="89" t="str">
        <f t="shared" si="8"/>
        <v/>
      </c>
      <c r="AA90" s="82" t="str">
        <f t="shared" si="8"/>
        <v/>
      </c>
      <c r="AB90" s="82" t="str">
        <f t="shared" si="8"/>
        <v/>
      </c>
      <c r="AC90" s="82" t="str">
        <f t="shared" si="8"/>
        <v/>
      </c>
      <c r="AD90" s="82" t="str">
        <f t="shared" si="8"/>
        <v/>
      </c>
      <c r="AE90" s="82" t="str">
        <f t="shared" si="8"/>
        <v/>
      </c>
      <c r="AF90" s="82" t="str">
        <f t="shared" si="8"/>
        <v/>
      </c>
      <c r="AG90" s="82" t="str">
        <f t="shared" si="8"/>
        <v/>
      </c>
      <c r="AH90" s="82" t="str">
        <f t="shared" si="8"/>
        <v/>
      </c>
      <c r="AI90" s="82" t="str">
        <f t="shared" si="8"/>
        <v/>
      </c>
      <c r="AJ90" s="82" t="str">
        <f t="shared" si="8"/>
        <v/>
      </c>
      <c r="AK90" s="82" t="str">
        <f t="shared" si="8"/>
        <v/>
      </c>
      <c r="AL90" s="82" t="str">
        <f t="shared" si="8"/>
        <v/>
      </c>
      <c r="AM90" s="82" t="str">
        <f t="shared" si="8"/>
        <v/>
      </c>
      <c r="AN90" s="82" t="str">
        <f t="shared" si="8"/>
        <v/>
      </c>
      <c r="AO90" s="82" t="str">
        <f t="shared" si="8"/>
        <v/>
      </c>
      <c r="AP90" s="82" t="str">
        <f t="shared" si="8"/>
        <v/>
      </c>
      <c r="AQ90" s="82" t="str">
        <f t="shared" si="8"/>
        <v/>
      </c>
      <c r="AR90" s="82" t="str">
        <f t="shared" si="8"/>
        <v/>
      </c>
      <c r="AS90" s="82" t="str">
        <f t="shared" si="8"/>
        <v/>
      </c>
      <c r="AT90" s="82" t="str">
        <f t="shared" si="8"/>
        <v/>
      </c>
      <c r="AU90" s="82" t="str">
        <f t="shared" si="8"/>
        <v/>
      </c>
      <c r="AV90" s="82" t="str">
        <f t="shared" si="8"/>
        <v/>
      </c>
      <c r="AW90" s="82" t="str">
        <f t="shared" si="8"/>
        <v/>
      </c>
      <c r="AX90" s="82" t="str">
        <f t="shared" si="8"/>
        <v/>
      </c>
    </row>
    <row r="91" spans="1:50" s="9" customFormat="1" ht="14.25" customHeight="1" x14ac:dyDescent="0.3">
      <c r="A91" s="6"/>
      <c r="B91" s="54" t="s">
        <v>350</v>
      </c>
      <c r="C91" s="50" t="s">
        <v>351</v>
      </c>
      <c r="D91" s="50"/>
      <c r="E91" s="50"/>
      <c r="F91" s="82">
        <f>F65/F77</f>
        <v>2.792380742832528E-2</v>
      </c>
      <c r="G91" s="82">
        <f>G65/G77</f>
        <v>3.922466538267568E-3</v>
      </c>
      <c r="H91" s="82">
        <f t="shared" ref="H91:AX91" si="9">H65/H77</f>
        <v>9.7534683278835237E-3</v>
      </c>
      <c r="I91" s="82">
        <f t="shared" si="9"/>
        <v>-1.1988271459343583E-3</v>
      </c>
      <c r="J91" s="82">
        <f t="shared" si="9"/>
        <v>1.138743810089525E-2</v>
      </c>
      <c r="K91" s="82">
        <f t="shared" si="9"/>
        <v>-4.530247925738303E-4</v>
      </c>
      <c r="L91" s="82">
        <f t="shared" si="9"/>
        <v>9.6437836963891056E-3</v>
      </c>
      <c r="M91" s="82">
        <f t="shared" si="9"/>
        <v>4.9418309357717781E-3</v>
      </c>
      <c r="N91" s="82">
        <f t="shared" si="9"/>
        <v>1.1773859474961528E-2</v>
      </c>
      <c r="O91" s="82">
        <f t="shared" si="9"/>
        <v>5.6976437697472231E-3</v>
      </c>
      <c r="P91" s="82">
        <f t="shared" si="9"/>
        <v>9.3228013293153236E-3</v>
      </c>
      <c r="Q91" s="82">
        <f t="shared" si="9"/>
        <v>2.6416926152477678E-3</v>
      </c>
      <c r="R91" s="82">
        <f t="shared" si="9"/>
        <v>7.6154727825311699E-3</v>
      </c>
      <c r="S91" s="82">
        <f t="shared" si="9"/>
        <v>2.5268617914164493E-3</v>
      </c>
      <c r="T91" s="82">
        <f t="shared" si="9"/>
        <v>8.5209862365842257E-3</v>
      </c>
      <c r="U91" s="82">
        <f t="shared" si="9"/>
        <v>1.6515462227300408E-4</v>
      </c>
      <c r="V91" s="89">
        <f t="shared" si="9"/>
        <v>6.8615626487814321E-3</v>
      </c>
      <c r="W91" s="82"/>
      <c r="X91" s="82">
        <f t="shared" si="9"/>
        <v>7.7826008254549958E-3</v>
      </c>
      <c r="Y91" s="82">
        <f t="shared" si="9"/>
        <v>-1.6344850963222714E-4</v>
      </c>
      <c r="Z91" s="89">
        <f t="shared" si="9"/>
        <v>6.4696544549040268E-3</v>
      </c>
      <c r="AA91" s="82" t="e">
        <f t="shared" si="9"/>
        <v>#DIV/0!</v>
      </c>
      <c r="AB91" s="82" t="e">
        <f t="shared" si="9"/>
        <v>#DIV/0!</v>
      </c>
      <c r="AC91" s="82" t="e">
        <f t="shared" si="9"/>
        <v>#DIV/0!</v>
      </c>
      <c r="AD91" s="82" t="e">
        <f t="shared" si="9"/>
        <v>#DIV/0!</v>
      </c>
      <c r="AE91" s="82" t="e">
        <f t="shared" si="9"/>
        <v>#DIV/0!</v>
      </c>
      <c r="AF91" s="82" t="e">
        <f t="shared" si="9"/>
        <v>#DIV/0!</v>
      </c>
      <c r="AG91" s="82" t="e">
        <f t="shared" si="9"/>
        <v>#DIV/0!</v>
      </c>
      <c r="AH91" s="82" t="e">
        <f t="shared" si="9"/>
        <v>#DIV/0!</v>
      </c>
      <c r="AI91" s="82" t="e">
        <f t="shared" si="9"/>
        <v>#DIV/0!</v>
      </c>
      <c r="AJ91" s="82" t="e">
        <f t="shared" si="9"/>
        <v>#DIV/0!</v>
      </c>
      <c r="AK91" s="82" t="e">
        <f t="shared" si="9"/>
        <v>#DIV/0!</v>
      </c>
      <c r="AL91" s="82" t="e">
        <f t="shared" si="9"/>
        <v>#DIV/0!</v>
      </c>
      <c r="AM91" s="82" t="e">
        <f t="shared" si="9"/>
        <v>#DIV/0!</v>
      </c>
      <c r="AN91" s="82" t="e">
        <f t="shared" si="9"/>
        <v>#DIV/0!</v>
      </c>
      <c r="AO91" s="82" t="e">
        <f t="shared" si="9"/>
        <v>#DIV/0!</v>
      </c>
      <c r="AP91" s="82" t="e">
        <f t="shared" si="9"/>
        <v>#DIV/0!</v>
      </c>
      <c r="AQ91" s="82" t="e">
        <f t="shared" si="9"/>
        <v>#DIV/0!</v>
      </c>
      <c r="AR91" s="82" t="e">
        <f t="shared" si="9"/>
        <v>#DIV/0!</v>
      </c>
      <c r="AS91" s="82" t="e">
        <f t="shared" si="9"/>
        <v>#DIV/0!</v>
      </c>
      <c r="AT91" s="82" t="e">
        <f t="shared" si="9"/>
        <v>#DIV/0!</v>
      </c>
      <c r="AU91" s="82" t="e">
        <f t="shared" si="9"/>
        <v>#DIV/0!</v>
      </c>
      <c r="AV91" s="82" t="e">
        <f t="shared" si="9"/>
        <v>#DIV/0!</v>
      </c>
      <c r="AW91" s="82" t="e">
        <f t="shared" si="9"/>
        <v>#DIV/0!</v>
      </c>
      <c r="AX91" s="82" t="e">
        <f t="shared" si="9"/>
        <v>#DIV/0!</v>
      </c>
    </row>
    <row r="92" spans="1:50" s="9" customFormat="1" ht="14.25" customHeight="1" x14ac:dyDescent="0.3">
      <c r="A92" s="6"/>
      <c r="B92" s="10"/>
      <c r="C92" s="7"/>
      <c r="D92" s="7"/>
      <c r="E92" s="7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9"/>
      <c r="W92" s="83"/>
      <c r="X92" s="83"/>
      <c r="Y92" s="83"/>
      <c r="Z92" s="89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</row>
    <row r="93" spans="1:50" s="9" customFormat="1" ht="14.25" customHeight="1" x14ac:dyDescent="0.3">
      <c r="A93" s="20" t="s">
        <v>352</v>
      </c>
      <c r="B93" s="6"/>
      <c r="C93" s="7"/>
      <c r="D93" s="7"/>
      <c r="E93" s="7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9"/>
      <c r="W93" s="83"/>
      <c r="X93" s="83"/>
      <c r="Y93" s="83"/>
      <c r="Z93" s="89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</row>
    <row r="94" spans="1:50" s="9" customFormat="1" ht="14.25" customHeight="1" x14ac:dyDescent="0.3">
      <c r="A94" s="6"/>
      <c r="B94" s="54" t="s">
        <v>353</v>
      </c>
      <c r="C94" s="50" t="s">
        <v>354</v>
      </c>
      <c r="D94" s="50" t="s">
        <v>13</v>
      </c>
      <c r="E94" s="50"/>
      <c r="F94" s="82">
        <f t="shared" ref="F94:V94" si="10">IF(F7=0,"",F44/F7)</f>
        <v>0</v>
      </c>
      <c r="G94" s="82">
        <f t="shared" si="10"/>
        <v>0</v>
      </c>
      <c r="H94" s="82">
        <f t="shared" si="10"/>
        <v>0</v>
      </c>
      <c r="I94" s="82">
        <f t="shared" si="10"/>
        <v>0</v>
      </c>
      <c r="J94" s="82">
        <f t="shared" si="10"/>
        <v>0</v>
      </c>
      <c r="K94" s="82">
        <f t="shared" si="10"/>
        <v>0</v>
      </c>
      <c r="L94" s="82">
        <f t="shared" si="10"/>
        <v>0</v>
      </c>
      <c r="M94" s="82">
        <f t="shared" si="10"/>
        <v>0</v>
      </c>
      <c r="N94" s="82">
        <f t="shared" si="10"/>
        <v>0</v>
      </c>
      <c r="O94" s="82">
        <f t="shared" si="10"/>
        <v>0</v>
      </c>
      <c r="P94" s="82">
        <f t="shared" si="10"/>
        <v>0</v>
      </c>
      <c r="Q94" s="82">
        <f t="shared" si="10"/>
        <v>0</v>
      </c>
      <c r="R94" s="82">
        <f t="shared" si="10"/>
        <v>0</v>
      </c>
      <c r="S94" s="82">
        <f t="shared" si="10"/>
        <v>0</v>
      </c>
      <c r="T94" s="82">
        <f t="shared" si="10"/>
        <v>0</v>
      </c>
      <c r="U94" s="82">
        <f t="shared" si="10"/>
        <v>0</v>
      </c>
      <c r="V94" s="89">
        <f t="shared" si="10"/>
        <v>0</v>
      </c>
      <c r="W94" s="82"/>
      <c r="X94" s="82">
        <f t="shared" ref="X94:AX94" si="11">IF(X7=0,"",X44/X7)</f>
        <v>0</v>
      </c>
      <c r="Y94" s="82">
        <f t="shared" si="11"/>
        <v>0</v>
      </c>
      <c r="Z94" s="89">
        <f t="shared" si="11"/>
        <v>0</v>
      </c>
      <c r="AA94" s="82">
        <f t="shared" si="11"/>
        <v>0</v>
      </c>
      <c r="AB94" s="82">
        <f t="shared" si="11"/>
        <v>0</v>
      </c>
      <c r="AC94" s="82">
        <f t="shared" si="11"/>
        <v>0</v>
      </c>
      <c r="AD94" s="82">
        <f t="shared" si="11"/>
        <v>0</v>
      </c>
      <c r="AE94" s="82">
        <f t="shared" si="11"/>
        <v>0</v>
      </c>
      <c r="AF94" s="82">
        <f t="shared" si="11"/>
        <v>0</v>
      </c>
      <c r="AG94" s="82">
        <f t="shared" si="11"/>
        <v>0</v>
      </c>
      <c r="AH94" s="82">
        <f t="shared" si="11"/>
        <v>0</v>
      </c>
      <c r="AI94" s="82">
        <f t="shared" si="11"/>
        <v>0</v>
      </c>
      <c r="AJ94" s="82">
        <f t="shared" si="11"/>
        <v>0</v>
      </c>
      <c r="AK94" s="82">
        <f t="shared" si="11"/>
        <v>0</v>
      </c>
      <c r="AL94" s="82">
        <f t="shared" si="11"/>
        <v>0</v>
      </c>
      <c r="AM94" s="82">
        <f t="shared" si="11"/>
        <v>0</v>
      </c>
      <c r="AN94" s="82">
        <f t="shared" si="11"/>
        <v>0</v>
      </c>
      <c r="AO94" s="82">
        <f t="shared" si="11"/>
        <v>0</v>
      </c>
      <c r="AP94" s="82">
        <f t="shared" si="11"/>
        <v>0</v>
      </c>
      <c r="AQ94" s="82">
        <f t="shared" si="11"/>
        <v>0</v>
      </c>
      <c r="AR94" s="82">
        <f t="shared" si="11"/>
        <v>0</v>
      </c>
      <c r="AS94" s="82">
        <f t="shared" si="11"/>
        <v>0</v>
      </c>
      <c r="AT94" s="82">
        <f t="shared" si="11"/>
        <v>0</v>
      </c>
      <c r="AU94" s="82">
        <f t="shared" si="11"/>
        <v>0</v>
      </c>
      <c r="AV94" s="82">
        <f t="shared" si="11"/>
        <v>0</v>
      </c>
      <c r="AW94" s="82">
        <f t="shared" si="11"/>
        <v>0</v>
      </c>
      <c r="AX94" s="82">
        <f t="shared" si="11"/>
        <v>0</v>
      </c>
    </row>
    <row r="95" spans="1:50" s="9" customFormat="1" ht="14.25" customHeight="1" x14ac:dyDescent="0.3">
      <c r="A95" s="6"/>
      <c r="B95" s="54" t="s">
        <v>391</v>
      </c>
      <c r="C95" s="50" t="s">
        <v>354</v>
      </c>
      <c r="D95" s="50" t="s">
        <v>13</v>
      </c>
      <c r="E95" s="50"/>
      <c r="F95" s="82">
        <f>MAX(F94:AX94)</f>
        <v>0</v>
      </c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9"/>
      <c r="W95" s="82"/>
      <c r="X95" s="82"/>
      <c r="Y95" s="82"/>
      <c r="Z95" s="89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</row>
    <row r="96" spans="1:50" s="9" customFormat="1" ht="14.25" customHeight="1" x14ac:dyDescent="0.3">
      <c r="A96" s="6"/>
      <c r="B96" s="54" t="s">
        <v>357</v>
      </c>
      <c r="C96" s="50" t="s">
        <v>358</v>
      </c>
      <c r="D96" s="50" t="s">
        <v>13</v>
      </c>
      <c r="E96" s="50"/>
      <c r="F96" s="82">
        <f t="shared" ref="F96:V96" si="12">IF(F7=0,"",F42/F7)</f>
        <v>0</v>
      </c>
      <c r="G96" s="82">
        <f t="shared" si="12"/>
        <v>0</v>
      </c>
      <c r="H96" s="82">
        <f t="shared" si="12"/>
        <v>0</v>
      </c>
      <c r="I96" s="82">
        <f t="shared" si="12"/>
        <v>0</v>
      </c>
      <c r="J96" s="82">
        <f t="shared" si="12"/>
        <v>0</v>
      </c>
      <c r="K96" s="82">
        <f t="shared" si="12"/>
        <v>0</v>
      </c>
      <c r="L96" s="82">
        <f t="shared" si="12"/>
        <v>0</v>
      </c>
      <c r="M96" s="82">
        <f t="shared" si="12"/>
        <v>0</v>
      </c>
      <c r="N96" s="82">
        <f t="shared" si="12"/>
        <v>0</v>
      </c>
      <c r="O96" s="82">
        <f t="shared" si="12"/>
        <v>0</v>
      </c>
      <c r="P96" s="82">
        <f t="shared" si="12"/>
        <v>0</v>
      </c>
      <c r="Q96" s="82">
        <f t="shared" si="12"/>
        <v>0</v>
      </c>
      <c r="R96" s="82">
        <f t="shared" si="12"/>
        <v>0</v>
      </c>
      <c r="S96" s="82">
        <f t="shared" si="12"/>
        <v>0</v>
      </c>
      <c r="T96" s="82">
        <f t="shared" si="12"/>
        <v>0</v>
      </c>
      <c r="U96" s="82">
        <f t="shared" si="12"/>
        <v>0</v>
      </c>
      <c r="V96" s="89">
        <f t="shared" si="12"/>
        <v>0</v>
      </c>
      <c r="W96" s="82"/>
      <c r="X96" s="82">
        <f t="shared" ref="X96:AX96" si="13">IF(X7=0,"",X42/X7)</f>
        <v>0</v>
      </c>
      <c r="Y96" s="82">
        <f t="shared" si="13"/>
        <v>0</v>
      </c>
      <c r="Z96" s="89">
        <f t="shared" si="13"/>
        <v>0</v>
      </c>
      <c r="AA96" s="82">
        <f t="shared" si="13"/>
        <v>0</v>
      </c>
      <c r="AB96" s="82">
        <f t="shared" si="13"/>
        <v>0</v>
      </c>
      <c r="AC96" s="82">
        <f t="shared" si="13"/>
        <v>0</v>
      </c>
      <c r="AD96" s="82">
        <f t="shared" si="13"/>
        <v>0</v>
      </c>
      <c r="AE96" s="82">
        <f t="shared" si="13"/>
        <v>0</v>
      </c>
      <c r="AF96" s="82">
        <f t="shared" si="13"/>
        <v>0</v>
      </c>
      <c r="AG96" s="82">
        <f t="shared" si="13"/>
        <v>0</v>
      </c>
      <c r="AH96" s="82">
        <f t="shared" si="13"/>
        <v>0</v>
      </c>
      <c r="AI96" s="82">
        <f t="shared" si="13"/>
        <v>0</v>
      </c>
      <c r="AJ96" s="82">
        <f t="shared" si="13"/>
        <v>0</v>
      </c>
      <c r="AK96" s="82">
        <f t="shared" si="13"/>
        <v>0</v>
      </c>
      <c r="AL96" s="82">
        <f t="shared" si="13"/>
        <v>0</v>
      </c>
      <c r="AM96" s="82">
        <f t="shared" si="13"/>
        <v>0</v>
      </c>
      <c r="AN96" s="82">
        <f t="shared" si="13"/>
        <v>0</v>
      </c>
      <c r="AO96" s="82">
        <f t="shared" si="13"/>
        <v>0</v>
      </c>
      <c r="AP96" s="82">
        <f t="shared" si="13"/>
        <v>0</v>
      </c>
      <c r="AQ96" s="82">
        <f t="shared" si="13"/>
        <v>0</v>
      </c>
      <c r="AR96" s="82">
        <f t="shared" si="13"/>
        <v>0</v>
      </c>
      <c r="AS96" s="82">
        <f t="shared" si="13"/>
        <v>0</v>
      </c>
      <c r="AT96" s="82">
        <f t="shared" si="13"/>
        <v>0</v>
      </c>
      <c r="AU96" s="82">
        <f t="shared" si="13"/>
        <v>0</v>
      </c>
      <c r="AV96" s="82">
        <f t="shared" si="13"/>
        <v>0</v>
      </c>
      <c r="AW96" s="82">
        <f t="shared" si="13"/>
        <v>0</v>
      </c>
      <c r="AX96" s="82">
        <f t="shared" si="13"/>
        <v>0</v>
      </c>
    </row>
    <row r="97" spans="1:50" s="9" customFormat="1" ht="14.25" customHeight="1" x14ac:dyDescent="0.3">
      <c r="A97" s="6"/>
      <c r="B97" s="54" t="s">
        <v>392</v>
      </c>
      <c r="C97" s="50" t="s">
        <v>358</v>
      </c>
      <c r="D97" s="50" t="s">
        <v>13</v>
      </c>
      <c r="E97" s="50"/>
      <c r="F97" s="82">
        <f>MAX(F96:AX96)</f>
        <v>0</v>
      </c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9"/>
      <c r="W97" s="82"/>
      <c r="X97" s="82"/>
      <c r="Y97" s="82"/>
      <c r="Z97" s="89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</row>
    <row r="98" spans="1:50" s="9" customFormat="1" ht="14.25" customHeight="1" x14ac:dyDescent="0.3">
      <c r="A98" s="6"/>
      <c r="B98" s="54" t="s">
        <v>360</v>
      </c>
      <c r="C98" s="50" t="s">
        <v>359</v>
      </c>
      <c r="D98" s="50"/>
      <c r="E98" s="50"/>
      <c r="F98" s="82">
        <f t="shared" ref="F98:V98" si="14">IF(F39=0,"",F75/F39)</f>
        <v>1</v>
      </c>
      <c r="G98" s="82">
        <f t="shared" si="14"/>
        <v>42.86552599919797</v>
      </c>
      <c r="H98" s="82">
        <f t="shared" si="14"/>
        <v>43.161057060215619</v>
      </c>
      <c r="I98" s="82">
        <f t="shared" si="14"/>
        <v>44.161057060215619</v>
      </c>
      <c r="J98" s="82">
        <f t="shared" si="14"/>
        <v>45.898943991444995</v>
      </c>
      <c r="K98" s="82">
        <f t="shared" si="14"/>
        <v>46.144622666316074</v>
      </c>
      <c r="L98" s="82">
        <f t="shared" si="14"/>
        <v>47.144622666316067</v>
      </c>
      <c r="M98" s="82">
        <f t="shared" si="14"/>
        <v>48.932361983692019</v>
      </c>
      <c r="N98" s="82">
        <f t="shared" si="14"/>
        <v>49.932361983692019</v>
      </c>
      <c r="O98" s="82">
        <f t="shared" si="14"/>
        <v>50.111753878516957</v>
      </c>
      <c r="P98" s="82">
        <f t="shared" si="14"/>
        <v>51.111753878516957</v>
      </c>
      <c r="Q98" s="82">
        <f t="shared" si="14"/>
        <v>52.965779975939043</v>
      </c>
      <c r="R98" s="82">
        <f t="shared" si="14"/>
        <v>53.965779975939036</v>
      </c>
      <c r="S98" s="82">
        <f t="shared" si="14"/>
        <v>54.078885090717847</v>
      </c>
      <c r="T98" s="82">
        <f t="shared" si="14"/>
        <v>55.07888509071784</v>
      </c>
      <c r="U98" s="82" t="str">
        <f t="shared" si="14"/>
        <v/>
      </c>
      <c r="V98" s="89">
        <f t="shared" si="14"/>
        <v>14.106473635213527</v>
      </c>
      <c r="W98" s="82"/>
      <c r="X98" s="82" t="str">
        <f t="shared" ref="X98:AX98" si="15">IF(X39=0,"",X75/X39)</f>
        <v/>
      </c>
      <c r="Y98" s="82" t="str">
        <f t="shared" si="15"/>
        <v/>
      </c>
      <c r="Z98" s="89">
        <f t="shared" si="15"/>
        <v>16.106473635213529</v>
      </c>
      <c r="AA98" s="82" t="str">
        <f t="shared" si="15"/>
        <v/>
      </c>
      <c r="AB98" s="82" t="str">
        <f t="shared" si="15"/>
        <v/>
      </c>
      <c r="AC98" s="82" t="str">
        <f t="shared" si="15"/>
        <v/>
      </c>
      <c r="AD98" s="82" t="str">
        <f t="shared" si="15"/>
        <v/>
      </c>
      <c r="AE98" s="82" t="str">
        <f t="shared" si="15"/>
        <v/>
      </c>
      <c r="AF98" s="82" t="str">
        <f t="shared" si="15"/>
        <v/>
      </c>
      <c r="AG98" s="82" t="str">
        <f t="shared" si="15"/>
        <v/>
      </c>
      <c r="AH98" s="82" t="str">
        <f t="shared" si="15"/>
        <v/>
      </c>
      <c r="AI98" s="82" t="str">
        <f t="shared" si="15"/>
        <v/>
      </c>
      <c r="AJ98" s="82" t="str">
        <f t="shared" si="15"/>
        <v/>
      </c>
      <c r="AK98" s="82" t="str">
        <f t="shared" si="15"/>
        <v/>
      </c>
      <c r="AL98" s="82" t="str">
        <f t="shared" si="15"/>
        <v/>
      </c>
      <c r="AM98" s="82" t="str">
        <f t="shared" si="15"/>
        <v/>
      </c>
      <c r="AN98" s="82" t="str">
        <f t="shared" si="15"/>
        <v/>
      </c>
      <c r="AO98" s="82" t="str">
        <f t="shared" si="15"/>
        <v/>
      </c>
      <c r="AP98" s="82" t="str">
        <f t="shared" si="15"/>
        <v/>
      </c>
      <c r="AQ98" s="82" t="str">
        <f t="shared" si="15"/>
        <v/>
      </c>
      <c r="AR98" s="82" t="str">
        <f t="shared" si="15"/>
        <v/>
      </c>
      <c r="AS98" s="82" t="str">
        <f t="shared" si="15"/>
        <v/>
      </c>
      <c r="AT98" s="82" t="str">
        <f t="shared" si="15"/>
        <v/>
      </c>
      <c r="AU98" s="82" t="str">
        <f t="shared" si="15"/>
        <v/>
      </c>
      <c r="AV98" s="82" t="str">
        <f t="shared" si="15"/>
        <v/>
      </c>
      <c r="AW98" s="82" t="str">
        <f t="shared" si="15"/>
        <v/>
      </c>
      <c r="AX98" s="82" t="str">
        <f t="shared" si="15"/>
        <v/>
      </c>
    </row>
    <row r="99" spans="1:50" s="9" customFormat="1" ht="14.25" customHeight="1" x14ac:dyDescent="0.3">
      <c r="A99" s="6"/>
      <c r="B99" s="54" t="s">
        <v>362</v>
      </c>
      <c r="C99" s="50" t="s">
        <v>361</v>
      </c>
      <c r="D99" s="50"/>
      <c r="E99" s="50"/>
      <c r="F99" s="82">
        <f t="shared" ref="F99:V99" si="16">IF(F39=0,"",F77/F39)</f>
        <v>1.0287255130048043</v>
      </c>
      <c r="G99" s="82">
        <f t="shared" si="16"/>
        <v>44.241653527884679</v>
      </c>
      <c r="H99" s="82">
        <f t="shared" si="16"/>
        <v>44.952999120846428</v>
      </c>
      <c r="I99" s="82">
        <f t="shared" si="16"/>
        <v>45.897958103367159</v>
      </c>
      <c r="J99" s="82">
        <f t="shared" si="16"/>
        <v>48.213881914886137</v>
      </c>
      <c r="K99" s="82">
        <f t="shared" si="16"/>
        <v>48.399572482423864</v>
      </c>
      <c r="L99" s="82">
        <f t="shared" si="16"/>
        <v>49.880592830971402</v>
      </c>
      <c r="M99" s="82">
        <f t="shared" si="16"/>
        <v>51.970861083868613</v>
      </c>
      <c r="N99" s="82">
        <f t="shared" si="16"/>
        <v>53.601945266605235</v>
      </c>
      <c r="O99" s="82">
        <f t="shared" si="16"/>
        <v>54.028849623392901</v>
      </c>
      <c r="P99" s="82">
        <f t="shared" si="16"/>
        <v>55.546683014275438</v>
      </c>
      <c r="Q99" s="82">
        <f t="shared" si="16"/>
        <v>57.627027630347762</v>
      </c>
      <c r="R99" s="82">
        <f t="shared" si="16"/>
        <v>59.076908631691516</v>
      </c>
      <c r="S99" s="82">
        <f t="shared" si="16"/>
        <v>59.255729183504712</v>
      </c>
      <c r="T99" s="82">
        <f t="shared" si="16"/>
        <v>60.773562574387249</v>
      </c>
      <c r="U99" s="82" t="str">
        <f t="shared" si="16"/>
        <v/>
      </c>
      <c r="V99" s="89">
        <f t="shared" si="16"/>
        <v>15.095434654747001</v>
      </c>
      <c r="W99" s="82"/>
      <c r="X99" s="82" t="str">
        <f t="shared" ref="X99:AX99" si="17">IF(X39=0,"",X77/X39)</f>
        <v/>
      </c>
      <c r="Y99" s="82" t="str">
        <f t="shared" si="17"/>
        <v/>
      </c>
      <c r="Z99" s="89">
        <f t="shared" si="17"/>
        <v>17.319710508736549</v>
      </c>
      <c r="AA99" s="82" t="str">
        <f t="shared" si="17"/>
        <v/>
      </c>
      <c r="AB99" s="82" t="str">
        <f t="shared" si="17"/>
        <v/>
      </c>
      <c r="AC99" s="82" t="str">
        <f t="shared" si="17"/>
        <v/>
      </c>
      <c r="AD99" s="82" t="str">
        <f t="shared" si="17"/>
        <v/>
      </c>
      <c r="AE99" s="82" t="str">
        <f t="shared" si="17"/>
        <v/>
      </c>
      <c r="AF99" s="82" t="str">
        <f t="shared" si="17"/>
        <v/>
      </c>
      <c r="AG99" s="82" t="str">
        <f t="shared" si="17"/>
        <v/>
      </c>
      <c r="AH99" s="82" t="str">
        <f t="shared" si="17"/>
        <v/>
      </c>
      <c r="AI99" s="82" t="str">
        <f t="shared" si="17"/>
        <v/>
      </c>
      <c r="AJ99" s="82" t="str">
        <f t="shared" si="17"/>
        <v/>
      </c>
      <c r="AK99" s="82" t="str">
        <f t="shared" si="17"/>
        <v/>
      </c>
      <c r="AL99" s="82" t="str">
        <f t="shared" si="17"/>
        <v/>
      </c>
      <c r="AM99" s="82" t="str">
        <f t="shared" si="17"/>
        <v/>
      </c>
      <c r="AN99" s="82" t="str">
        <f t="shared" si="17"/>
        <v/>
      </c>
      <c r="AO99" s="82" t="str">
        <f t="shared" si="17"/>
        <v/>
      </c>
      <c r="AP99" s="82" t="str">
        <f t="shared" si="17"/>
        <v/>
      </c>
      <c r="AQ99" s="82" t="str">
        <f t="shared" si="17"/>
        <v/>
      </c>
      <c r="AR99" s="82" t="str">
        <f t="shared" si="17"/>
        <v/>
      </c>
      <c r="AS99" s="82" t="str">
        <f t="shared" si="17"/>
        <v/>
      </c>
      <c r="AT99" s="82" t="str">
        <f t="shared" si="17"/>
        <v/>
      </c>
      <c r="AU99" s="82" t="str">
        <f t="shared" si="17"/>
        <v/>
      </c>
      <c r="AV99" s="82" t="str">
        <f t="shared" si="17"/>
        <v/>
      </c>
      <c r="AW99" s="82" t="str">
        <f t="shared" si="17"/>
        <v/>
      </c>
      <c r="AX99" s="82" t="str">
        <f t="shared" si="17"/>
        <v/>
      </c>
    </row>
    <row r="100" spans="1:50" s="9" customFormat="1" ht="14.25" customHeight="1" x14ac:dyDescent="0.3">
      <c r="A100" s="6"/>
      <c r="B100" s="10"/>
      <c r="C100" s="7"/>
      <c r="D100" s="7"/>
      <c r="E100" s="7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9"/>
      <c r="W100" s="83"/>
      <c r="X100" s="83"/>
      <c r="Y100" s="83"/>
      <c r="Z100" s="89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</row>
    <row r="101" spans="1:50" s="9" customFormat="1" ht="14.25" customHeight="1" x14ac:dyDescent="0.3">
      <c r="A101" s="20" t="s">
        <v>363</v>
      </c>
      <c r="B101" s="6"/>
      <c r="C101" s="7"/>
      <c r="D101" s="7"/>
      <c r="E101" s="7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9"/>
      <c r="W101" s="83"/>
      <c r="X101" s="83"/>
      <c r="Y101" s="83"/>
      <c r="Z101" s="89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</row>
    <row r="102" spans="1:50" s="9" customFormat="1" ht="14.25" customHeight="1" x14ac:dyDescent="0.3">
      <c r="A102" s="6"/>
      <c r="B102" s="54" t="s">
        <v>364</v>
      </c>
      <c r="C102" s="50" t="s">
        <v>365</v>
      </c>
      <c r="D102" s="50"/>
      <c r="E102" s="50"/>
      <c r="F102" s="82">
        <f>F6/F74</f>
        <v>0.21329745874464118</v>
      </c>
      <c r="G102" s="82">
        <f>G6/G74</f>
        <v>0.19753479908661328</v>
      </c>
      <c r="H102" s="82">
        <f t="shared" ref="H102:AX102" si="18">H6/H74</f>
        <v>0.1987718283223425</v>
      </c>
      <c r="I102" s="82">
        <f t="shared" si="18"/>
        <v>0.18727721131688529</v>
      </c>
      <c r="J102" s="82">
        <f t="shared" si="18"/>
        <v>0.18842480333338851</v>
      </c>
      <c r="K102" s="82">
        <f t="shared" si="18"/>
        <v>0.10574315200501841</v>
      </c>
      <c r="L102" s="82">
        <f t="shared" si="18"/>
        <v>0.10941472956359058</v>
      </c>
      <c r="M102" s="82">
        <f t="shared" si="18"/>
        <v>0.10012223393807358</v>
      </c>
      <c r="N102" s="82">
        <f t="shared" si="18"/>
        <v>0.10351982116814369</v>
      </c>
      <c r="O102" s="82">
        <f t="shared" si="18"/>
        <v>9.4725750884226523E-2</v>
      </c>
      <c r="P102" s="82">
        <f t="shared" si="18"/>
        <v>9.8253780044250241E-2</v>
      </c>
      <c r="Q102" s="82">
        <f t="shared" si="18"/>
        <v>9.0295108482429567E-2</v>
      </c>
      <c r="R102" s="82">
        <f t="shared" si="18"/>
        <v>9.3926102715654589E-2</v>
      </c>
      <c r="S102" s="82">
        <f t="shared" si="18"/>
        <v>8.6370101600429711E-2</v>
      </c>
      <c r="T102" s="82">
        <f t="shared" si="18"/>
        <v>8.9803383969667416E-2</v>
      </c>
      <c r="U102" s="82">
        <f t="shared" si="18"/>
        <v>8.4199104694851687E-2</v>
      </c>
      <c r="V102" s="89">
        <f t="shared" si="18"/>
        <v>0.12279099918604787</v>
      </c>
      <c r="W102" s="82"/>
      <c r="X102" s="82">
        <f t="shared" si="18"/>
        <v>8.9089814777840198E-2</v>
      </c>
      <c r="Y102" s="82">
        <f t="shared" si="18"/>
        <v>8.3557519162310676E-2</v>
      </c>
      <c r="Z102" s="89">
        <f t="shared" si="18"/>
        <v>0.11810772790296242</v>
      </c>
      <c r="AA102" s="82" t="e">
        <f t="shared" si="18"/>
        <v>#DIV/0!</v>
      </c>
      <c r="AB102" s="82" t="e">
        <f t="shared" si="18"/>
        <v>#DIV/0!</v>
      </c>
      <c r="AC102" s="82" t="e">
        <f t="shared" si="18"/>
        <v>#DIV/0!</v>
      </c>
      <c r="AD102" s="82" t="e">
        <f t="shared" si="18"/>
        <v>#DIV/0!</v>
      </c>
      <c r="AE102" s="82" t="e">
        <f t="shared" si="18"/>
        <v>#DIV/0!</v>
      </c>
      <c r="AF102" s="82" t="e">
        <f t="shared" si="18"/>
        <v>#DIV/0!</v>
      </c>
      <c r="AG102" s="82" t="e">
        <f t="shared" si="18"/>
        <v>#DIV/0!</v>
      </c>
      <c r="AH102" s="82" t="e">
        <f t="shared" si="18"/>
        <v>#DIV/0!</v>
      </c>
      <c r="AI102" s="82" t="e">
        <f t="shared" si="18"/>
        <v>#DIV/0!</v>
      </c>
      <c r="AJ102" s="82" t="e">
        <f t="shared" si="18"/>
        <v>#DIV/0!</v>
      </c>
      <c r="AK102" s="82" t="e">
        <f t="shared" si="18"/>
        <v>#DIV/0!</v>
      </c>
      <c r="AL102" s="82" t="e">
        <f t="shared" si="18"/>
        <v>#DIV/0!</v>
      </c>
      <c r="AM102" s="82" t="e">
        <f t="shared" si="18"/>
        <v>#DIV/0!</v>
      </c>
      <c r="AN102" s="82" t="e">
        <f t="shared" si="18"/>
        <v>#DIV/0!</v>
      </c>
      <c r="AO102" s="82" t="e">
        <f t="shared" si="18"/>
        <v>#DIV/0!</v>
      </c>
      <c r="AP102" s="82" t="e">
        <f t="shared" si="18"/>
        <v>#DIV/0!</v>
      </c>
      <c r="AQ102" s="82" t="e">
        <f t="shared" si="18"/>
        <v>#DIV/0!</v>
      </c>
      <c r="AR102" s="82" t="e">
        <f t="shared" si="18"/>
        <v>#DIV/0!</v>
      </c>
      <c r="AS102" s="82" t="e">
        <f t="shared" si="18"/>
        <v>#DIV/0!</v>
      </c>
      <c r="AT102" s="82" t="e">
        <f t="shared" si="18"/>
        <v>#DIV/0!</v>
      </c>
      <c r="AU102" s="82" t="e">
        <f t="shared" si="18"/>
        <v>#DIV/0!</v>
      </c>
      <c r="AV102" s="82" t="e">
        <f t="shared" si="18"/>
        <v>#DIV/0!</v>
      </c>
      <c r="AW102" s="82" t="e">
        <f t="shared" si="18"/>
        <v>#DIV/0!</v>
      </c>
      <c r="AX102" s="82" t="e">
        <f t="shared" si="18"/>
        <v>#DIV/0!</v>
      </c>
    </row>
    <row r="103" spans="1:50" s="9" customFormat="1" ht="14.25" customHeight="1" x14ac:dyDescent="0.3">
      <c r="A103" s="6"/>
      <c r="B103" s="54" t="s">
        <v>366</v>
      </c>
      <c r="C103" s="50" t="s">
        <v>367</v>
      </c>
      <c r="D103" s="50"/>
      <c r="E103" s="50"/>
      <c r="F103" s="82">
        <f t="shared" ref="F103:V103" si="19">IF(F39+F75=0,"",F6/(F39+F75))</f>
        <v>0.10971226883485104</v>
      </c>
      <c r="G103" s="82">
        <f t="shared" si="19"/>
        <v>0.19922857282162859</v>
      </c>
      <c r="H103" s="82">
        <f t="shared" si="19"/>
        <v>0.20233641173125647</v>
      </c>
      <c r="I103" s="82">
        <f t="shared" si="19"/>
        <v>0.19033304706036477</v>
      </c>
      <c r="J103" s="82">
        <f t="shared" si="19"/>
        <v>0.19370779903719815</v>
      </c>
      <c r="K103" s="82">
        <f t="shared" si="19"/>
        <v>0.10855794490520995</v>
      </c>
      <c r="L103" s="82">
        <f t="shared" si="19"/>
        <v>0.11335994079543839</v>
      </c>
      <c r="M103" s="82">
        <f t="shared" si="19"/>
        <v>0.10420974503672928</v>
      </c>
      <c r="N103" s="82">
        <f t="shared" si="19"/>
        <v>0.10894573846860441</v>
      </c>
      <c r="O103" s="82">
        <f t="shared" si="19"/>
        <v>0.10013202368580808</v>
      </c>
      <c r="P103" s="82">
        <f t="shared" si="19"/>
        <v>0.10473014567491333</v>
      </c>
      <c r="Q103" s="82">
        <f t="shared" si="19"/>
        <v>9.6421078574648655E-2</v>
      </c>
      <c r="R103" s="82">
        <f t="shared" si="19"/>
        <v>0.10095124258570667</v>
      </c>
      <c r="S103" s="82">
        <f t="shared" si="19"/>
        <v>9.2919879216098178E-2</v>
      </c>
      <c r="T103" s="82">
        <f t="shared" si="19"/>
        <v>9.7321328094228873E-2</v>
      </c>
      <c r="U103" s="82">
        <f t="shared" si="19"/>
        <v>9.2919879216098178E-2</v>
      </c>
      <c r="V103" s="89">
        <f t="shared" si="19"/>
        <v>0.12270127027417792</v>
      </c>
      <c r="W103" s="82"/>
      <c r="X103" s="82">
        <f t="shared" ref="X103:AX103" si="20">IF(X39+X75=0,"",X6/(X39+X75))</f>
        <v>9.9088272503759581E-2</v>
      </c>
      <c r="Y103" s="82">
        <f t="shared" si="20"/>
        <v>9.2919879216098178E-2</v>
      </c>
      <c r="Z103" s="89">
        <f t="shared" si="20"/>
        <v>0.11957997304091376</v>
      </c>
      <c r="AA103" s="82">
        <f t="shared" si="20"/>
        <v>1.7562636956054714</v>
      </c>
      <c r="AB103" s="82">
        <f t="shared" si="20"/>
        <v>1.7562636956054714</v>
      </c>
      <c r="AC103" s="82">
        <f t="shared" si="20"/>
        <v>1.7562636956054714</v>
      </c>
      <c r="AD103" s="82">
        <f t="shared" si="20"/>
        <v>1.7562636956054714</v>
      </c>
      <c r="AE103" s="82">
        <f t="shared" si="20"/>
        <v>1.7562636956054714</v>
      </c>
      <c r="AF103" s="82">
        <f t="shared" si="20"/>
        <v>1.7562636956054714</v>
      </c>
      <c r="AG103" s="82">
        <f t="shared" si="20"/>
        <v>1.7562636956054714</v>
      </c>
      <c r="AH103" s="82">
        <f t="shared" si="20"/>
        <v>1.7562636956054714</v>
      </c>
      <c r="AI103" s="82">
        <f t="shared" si="20"/>
        <v>1.7562636956054714</v>
      </c>
      <c r="AJ103" s="82">
        <f t="shared" si="20"/>
        <v>1.7562636956054714</v>
      </c>
      <c r="AK103" s="82">
        <f t="shared" si="20"/>
        <v>1.7562636956054714</v>
      </c>
      <c r="AL103" s="82">
        <f t="shared" si="20"/>
        <v>1.7562636956054714</v>
      </c>
      <c r="AM103" s="82">
        <f t="shared" si="20"/>
        <v>1.7562636956054714</v>
      </c>
      <c r="AN103" s="82">
        <f t="shared" si="20"/>
        <v>1.7562636956054714</v>
      </c>
      <c r="AO103" s="82">
        <f t="shared" si="20"/>
        <v>1.7562636956054714</v>
      </c>
      <c r="AP103" s="82">
        <f t="shared" si="20"/>
        <v>1.7562636956054714</v>
      </c>
      <c r="AQ103" s="82">
        <f t="shared" si="20"/>
        <v>1.7562636956054714</v>
      </c>
      <c r="AR103" s="82">
        <f t="shared" si="20"/>
        <v>1.7562636956054714</v>
      </c>
      <c r="AS103" s="82">
        <f t="shared" si="20"/>
        <v>1.7562636956054714</v>
      </c>
      <c r="AT103" s="82">
        <f t="shared" si="20"/>
        <v>1.7562636956054714</v>
      </c>
      <c r="AU103" s="82">
        <f t="shared" si="20"/>
        <v>1.7562636956054714</v>
      </c>
      <c r="AV103" s="82">
        <f t="shared" si="20"/>
        <v>1.7562636956054714</v>
      </c>
      <c r="AW103" s="82">
        <f t="shared" si="20"/>
        <v>1.7562636956054714</v>
      </c>
      <c r="AX103" s="82">
        <f t="shared" si="20"/>
        <v>1.7562636956054714</v>
      </c>
    </row>
    <row r="104" spans="1:50" s="9" customFormat="1" ht="14.25" customHeight="1" x14ac:dyDescent="0.3">
      <c r="A104" s="6"/>
      <c r="B104" s="10"/>
      <c r="C104" s="7"/>
      <c r="D104" s="7"/>
      <c r="E104" s="7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9"/>
      <c r="W104" s="83"/>
      <c r="X104" s="83"/>
      <c r="Y104" s="83"/>
      <c r="Z104" s="89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</row>
    <row r="105" spans="1:50" s="9" customFormat="1" ht="14.25" customHeight="1" x14ac:dyDescent="0.3">
      <c r="A105" s="20" t="s">
        <v>368</v>
      </c>
      <c r="B105" s="6"/>
      <c r="C105" s="7"/>
      <c r="D105" s="7"/>
      <c r="E105" s="7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9"/>
      <c r="W105" s="83"/>
      <c r="X105" s="83"/>
      <c r="Y105" s="83"/>
      <c r="Z105" s="89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</row>
    <row r="106" spans="1:50" s="9" customFormat="1" ht="14.25" customHeight="1" x14ac:dyDescent="0.3">
      <c r="A106" s="6"/>
      <c r="B106" s="54" t="s">
        <v>370</v>
      </c>
      <c r="C106" s="50" t="s">
        <v>369</v>
      </c>
      <c r="D106" s="50" t="s">
        <v>13</v>
      </c>
      <c r="E106" s="50"/>
      <c r="F106" s="82">
        <f t="shared" ref="F106:V106" si="21">IF(F7=0,"",F48/F7*100)</f>
        <v>19.800738711523007</v>
      </c>
      <c r="G106" s="82">
        <f t="shared" si="21"/>
        <v>16.696896131506477</v>
      </c>
      <c r="H106" s="82">
        <f t="shared" si="21"/>
        <v>19.847928886678528</v>
      </c>
      <c r="I106" s="82">
        <f t="shared" si="21"/>
        <v>16.671352546426078</v>
      </c>
      <c r="J106" s="82">
        <f t="shared" si="21"/>
        <v>19.831547321775595</v>
      </c>
      <c r="K106" s="82">
        <f t="shared" si="21"/>
        <v>16.500770853193373</v>
      </c>
      <c r="L106" s="82">
        <f t="shared" si="21"/>
        <v>25.628843939679253</v>
      </c>
      <c r="M106" s="82">
        <f t="shared" si="21"/>
        <v>18.541631888182508</v>
      </c>
      <c r="N106" s="82">
        <f t="shared" si="21"/>
        <v>25.628843939679253</v>
      </c>
      <c r="O106" s="82">
        <f t="shared" si="21"/>
        <v>24.874901783562688</v>
      </c>
      <c r="P106" s="82">
        <f t="shared" si="21"/>
        <v>25.628843939679253</v>
      </c>
      <c r="Q106" s="82">
        <f t="shared" si="21"/>
        <v>18.541631888182508</v>
      </c>
      <c r="R106" s="82">
        <f t="shared" si="21"/>
        <v>29.654010464951174</v>
      </c>
      <c r="S106" s="82">
        <f t="shared" si="21"/>
        <v>18.541631888182508</v>
      </c>
      <c r="T106" s="82">
        <f t="shared" si="21"/>
        <v>25.628843939679253</v>
      </c>
      <c r="U106" s="82">
        <f t="shared" si="21"/>
        <v>18.541631888182508</v>
      </c>
      <c r="V106" s="89">
        <f t="shared" si="21"/>
        <v>20.892190742510362</v>
      </c>
      <c r="W106" s="82"/>
      <c r="X106" s="82">
        <f t="shared" ref="X106:AX106" si="22">IF(X7=0,"",X48/X7*100)</f>
        <v>25.628843939679253</v>
      </c>
      <c r="Y106" s="82">
        <f t="shared" si="22"/>
        <v>16.500770853193373</v>
      </c>
      <c r="Z106" s="89">
        <f t="shared" si="22"/>
        <v>20.922155949334933</v>
      </c>
      <c r="AA106" s="82">
        <f t="shared" si="22"/>
        <v>48.742490329936935</v>
      </c>
      <c r="AB106" s="82">
        <f t="shared" si="22"/>
        <v>48.742490329936935</v>
      </c>
      <c r="AC106" s="82">
        <f t="shared" si="22"/>
        <v>48.742490329936935</v>
      </c>
      <c r="AD106" s="82">
        <f t="shared" si="22"/>
        <v>48.742490329936935</v>
      </c>
      <c r="AE106" s="82">
        <f t="shared" si="22"/>
        <v>48.742490329936935</v>
      </c>
      <c r="AF106" s="82">
        <f t="shared" si="22"/>
        <v>48.742490329936935</v>
      </c>
      <c r="AG106" s="82">
        <f t="shared" si="22"/>
        <v>48.742490329936935</v>
      </c>
      <c r="AH106" s="82">
        <f t="shared" si="22"/>
        <v>48.742490329936935</v>
      </c>
      <c r="AI106" s="82">
        <f t="shared" si="22"/>
        <v>48.742490329936935</v>
      </c>
      <c r="AJ106" s="82">
        <f t="shared" si="22"/>
        <v>48.742490329936935</v>
      </c>
      <c r="AK106" s="82">
        <f t="shared" si="22"/>
        <v>48.742490329936935</v>
      </c>
      <c r="AL106" s="82">
        <f t="shared" si="22"/>
        <v>48.742490329936935</v>
      </c>
      <c r="AM106" s="82">
        <f t="shared" si="22"/>
        <v>48.742490329936935</v>
      </c>
      <c r="AN106" s="82">
        <f t="shared" si="22"/>
        <v>48.742490329936935</v>
      </c>
      <c r="AO106" s="82">
        <f t="shared" si="22"/>
        <v>48.742490329936935</v>
      </c>
      <c r="AP106" s="82">
        <f t="shared" si="22"/>
        <v>48.742490329936935</v>
      </c>
      <c r="AQ106" s="82">
        <f t="shared" si="22"/>
        <v>48.742490329936935</v>
      </c>
      <c r="AR106" s="82">
        <f t="shared" si="22"/>
        <v>48.742490329936935</v>
      </c>
      <c r="AS106" s="82">
        <f t="shared" si="22"/>
        <v>48.742490329936935</v>
      </c>
      <c r="AT106" s="82">
        <f t="shared" si="22"/>
        <v>48.742490329936935</v>
      </c>
      <c r="AU106" s="82">
        <f t="shared" si="22"/>
        <v>48.742490329936935</v>
      </c>
      <c r="AV106" s="82">
        <f t="shared" si="22"/>
        <v>48.742490329936935</v>
      </c>
      <c r="AW106" s="82">
        <f t="shared" si="22"/>
        <v>48.742490329936935</v>
      </c>
      <c r="AX106" s="82">
        <f t="shared" si="22"/>
        <v>48.742490329936935</v>
      </c>
    </row>
    <row r="107" spans="1:50" s="9" customFormat="1" ht="14.25" customHeight="1" x14ac:dyDescent="0.3">
      <c r="A107" s="6"/>
      <c r="B107" s="54" t="s">
        <v>371</v>
      </c>
      <c r="C107" s="50" t="s">
        <v>387</v>
      </c>
      <c r="D107" s="50" t="s">
        <v>13</v>
      </c>
      <c r="E107" s="50"/>
      <c r="F107" s="82">
        <f t="shared" ref="F107:V107" si="23">IF(F7=0,"",F49/F7*100)</f>
        <v>15.531651098203822</v>
      </c>
      <c r="G107" s="82">
        <f t="shared" si="23"/>
        <v>14.206343476583912</v>
      </c>
      <c r="H107" s="82">
        <f t="shared" si="23"/>
        <v>17.452073929413853</v>
      </c>
      <c r="I107" s="82">
        <f t="shared" si="23"/>
        <v>11.28873878846081</v>
      </c>
      <c r="J107" s="82">
        <f t="shared" si="23"/>
        <v>17.435692364510921</v>
      </c>
      <c r="K107" s="82">
        <f t="shared" si="23"/>
        <v>9.2904480639043552</v>
      </c>
      <c r="L107" s="82">
        <f t="shared" si="23"/>
        <v>19.698813127267726</v>
      </c>
      <c r="M107" s="82">
        <f t="shared" si="23"/>
        <v>14.358705232089786</v>
      </c>
      <c r="N107" s="82">
        <f t="shared" si="23"/>
        <v>21.706310729311838</v>
      </c>
      <c r="O107" s="82">
        <f t="shared" si="23"/>
        <v>18.551211804054791</v>
      </c>
      <c r="P107" s="82">
        <f t="shared" si="23"/>
        <v>21.706310729311838</v>
      </c>
      <c r="Q107" s="82">
        <f t="shared" si="23"/>
        <v>14.358705232089786</v>
      </c>
      <c r="R107" s="82">
        <f t="shared" si="23"/>
        <v>20.885043460315593</v>
      </c>
      <c r="S107" s="82">
        <f t="shared" si="23"/>
        <v>14.358705232089786</v>
      </c>
      <c r="T107" s="82">
        <f t="shared" si="23"/>
        <v>21.706310729311838</v>
      </c>
      <c r="U107" s="82">
        <f t="shared" si="23"/>
        <v>12.217941908674609</v>
      </c>
      <c r="V107" s="89">
        <f t="shared" si="23"/>
        <v>16.392745083255893</v>
      </c>
      <c r="W107" s="82"/>
      <c r="X107" s="82">
        <f t="shared" ref="X107:AX107" si="24">IF(X7=0,"",X49/X7*100)</f>
        <v>21.706310729311838</v>
      </c>
      <c r="Y107" s="82">
        <f t="shared" si="24"/>
        <v>11.782653366246857</v>
      </c>
      <c r="Z107" s="89">
        <f t="shared" si="24"/>
        <v>16.440722828418071</v>
      </c>
      <c r="AA107" s="82">
        <f t="shared" si="24"/>
        <v>46.237232648560358</v>
      </c>
      <c r="AB107" s="82">
        <f t="shared" si="24"/>
        <v>46.237232648560358</v>
      </c>
      <c r="AC107" s="82">
        <f t="shared" si="24"/>
        <v>46.237232648560358</v>
      </c>
      <c r="AD107" s="82">
        <f t="shared" si="24"/>
        <v>46.237232648560358</v>
      </c>
      <c r="AE107" s="82">
        <f t="shared" si="24"/>
        <v>46.237232648560358</v>
      </c>
      <c r="AF107" s="82">
        <f t="shared" si="24"/>
        <v>46.237232648560358</v>
      </c>
      <c r="AG107" s="82">
        <f t="shared" si="24"/>
        <v>46.237232648560358</v>
      </c>
      <c r="AH107" s="82">
        <f t="shared" si="24"/>
        <v>46.237232648560358</v>
      </c>
      <c r="AI107" s="82">
        <f t="shared" si="24"/>
        <v>46.237232648560358</v>
      </c>
      <c r="AJ107" s="82">
        <f t="shared" si="24"/>
        <v>46.237232648560358</v>
      </c>
      <c r="AK107" s="82">
        <f t="shared" si="24"/>
        <v>46.237232648560358</v>
      </c>
      <c r="AL107" s="82">
        <f t="shared" si="24"/>
        <v>46.237232648560358</v>
      </c>
      <c r="AM107" s="82">
        <f t="shared" si="24"/>
        <v>46.237232648560358</v>
      </c>
      <c r="AN107" s="82">
        <f t="shared" si="24"/>
        <v>46.237232648560358</v>
      </c>
      <c r="AO107" s="82">
        <f t="shared" si="24"/>
        <v>46.237232648560358</v>
      </c>
      <c r="AP107" s="82">
        <f t="shared" si="24"/>
        <v>46.237232648560358</v>
      </c>
      <c r="AQ107" s="82">
        <f t="shared" si="24"/>
        <v>46.237232648560358</v>
      </c>
      <c r="AR107" s="82">
        <f t="shared" si="24"/>
        <v>46.237232648560358</v>
      </c>
      <c r="AS107" s="82">
        <f t="shared" si="24"/>
        <v>46.237232648560358</v>
      </c>
      <c r="AT107" s="82">
        <f t="shared" si="24"/>
        <v>46.237232648560358</v>
      </c>
      <c r="AU107" s="82">
        <f t="shared" si="24"/>
        <v>46.237232648560358</v>
      </c>
      <c r="AV107" s="82">
        <f t="shared" si="24"/>
        <v>46.237232648560358</v>
      </c>
      <c r="AW107" s="82">
        <f t="shared" si="24"/>
        <v>46.237232648560358</v>
      </c>
      <c r="AX107" s="82">
        <f t="shared" si="24"/>
        <v>46.237232648560358</v>
      </c>
    </row>
    <row r="108" spans="1:50" s="9" customFormat="1" ht="14.25" customHeight="1" x14ac:dyDescent="0.3">
      <c r="A108" s="6"/>
      <c r="B108" s="54" t="s">
        <v>385</v>
      </c>
      <c r="C108" s="50" t="s">
        <v>386</v>
      </c>
      <c r="D108" s="50" t="s">
        <v>13</v>
      </c>
      <c r="E108" s="50"/>
      <c r="F108" s="82">
        <f t="shared" ref="F108:V108" si="25">IF(F39=0,"",F52/F39*100)</f>
        <v>2.8725513004804171</v>
      </c>
      <c r="G108" s="82">
        <f t="shared" si="25"/>
        <v>17.35188171437828</v>
      </c>
      <c r="H108" s="82">
        <f t="shared" si="25"/>
        <v>43.843035380655202</v>
      </c>
      <c r="I108" s="82">
        <f t="shared" si="25"/>
        <v>-5.5041017479273933</v>
      </c>
      <c r="J108" s="82">
        <f t="shared" si="25"/>
        <v>54.901500749266674</v>
      </c>
      <c r="K108" s="82">
        <f t="shared" si="25"/>
        <v>-2.1943505646511667</v>
      </c>
      <c r="L108" s="82">
        <f t="shared" si="25"/>
        <v>48.102034854754578</v>
      </c>
      <c r="M108" s="82">
        <f t="shared" si="25"/>
        <v>25.681362064598741</v>
      </c>
      <c r="N108" s="82">
        <f t="shared" si="25"/>
        <v>63.108418273661712</v>
      </c>
      <c r="O108" s="82">
        <f t="shared" si="25"/>
        <v>30.781983908133459</v>
      </c>
      <c r="P108" s="82">
        <f t="shared" si="25"/>
        <v>51.783339088254444</v>
      </c>
      <c r="Q108" s="82">
        <f t="shared" si="25"/>
        <v>15.221530491279664</v>
      </c>
      <c r="R108" s="82">
        <f t="shared" si="25"/>
        <v>44.988100134375543</v>
      </c>
      <c r="S108" s="82">
        <f t="shared" si="25"/>
        <v>14.971373863431916</v>
      </c>
      <c r="T108" s="82">
        <f t="shared" si="25"/>
        <v>51.783339088254444</v>
      </c>
      <c r="U108" s="82" t="str">
        <f t="shared" si="25"/>
        <v/>
      </c>
      <c r="V108" s="89">
        <f t="shared" si="25"/>
        <v>10.357324526016804</v>
      </c>
      <c r="W108" s="82"/>
      <c r="X108" s="82" t="str">
        <f t="shared" ref="X108:AX108" si="26">IF(X39=0,"",X52/X39*100)</f>
        <v/>
      </c>
      <c r="Y108" s="82" t="str">
        <f t="shared" si="26"/>
        <v/>
      </c>
      <c r="Z108" s="89">
        <f t="shared" si="26"/>
        <v>11.20468887497851</v>
      </c>
      <c r="AA108" s="82" t="str">
        <f t="shared" si="26"/>
        <v/>
      </c>
      <c r="AB108" s="82" t="str">
        <f t="shared" si="26"/>
        <v/>
      </c>
      <c r="AC108" s="82" t="str">
        <f t="shared" si="26"/>
        <v/>
      </c>
      <c r="AD108" s="82" t="str">
        <f t="shared" si="26"/>
        <v/>
      </c>
      <c r="AE108" s="82" t="str">
        <f t="shared" si="26"/>
        <v/>
      </c>
      <c r="AF108" s="82" t="str">
        <f t="shared" si="26"/>
        <v/>
      </c>
      <c r="AG108" s="82" t="str">
        <f t="shared" si="26"/>
        <v/>
      </c>
      <c r="AH108" s="82" t="str">
        <f t="shared" si="26"/>
        <v/>
      </c>
      <c r="AI108" s="82" t="str">
        <f t="shared" si="26"/>
        <v/>
      </c>
      <c r="AJ108" s="82" t="str">
        <f t="shared" si="26"/>
        <v/>
      </c>
      <c r="AK108" s="82" t="str">
        <f t="shared" si="26"/>
        <v/>
      </c>
      <c r="AL108" s="82" t="str">
        <f t="shared" si="26"/>
        <v/>
      </c>
      <c r="AM108" s="82" t="str">
        <f t="shared" si="26"/>
        <v/>
      </c>
      <c r="AN108" s="82" t="str">
        <f t="shared" si="26"/>
        <v/>
      </c>
      <c r="AO108" s="82" t="str">
        <f t="shared" si="26"/>
        <v/>
      </c>
      <c r="AP108" s="82" t="str">
        <f t="shared" si="26"/>
        <v/>
      </c>
      <c r="AQ108" s="82" t="str">
        <f t="shared" si="26"/>
        <v/>
      </c>
      <c r="AR108" s="82" t="str">
        <f t="shared" si="26"/>
        <v/>
      </c>
      <c r="AS108" s="82" t="str">
        <f t="shared" si="26"/>
        <v/>
      </c>
      <c r="AT108" s="82" t="str">
        <f t="shared" si="26"/>
        <v/>
      </c>
      <c r="AU108" s="82" t="str">
        <f t="shared" si="26"/>
        <v/>
      </c>
      <c r="AV108" s="82" t="str">
        <f t="shared" si="26"/>
        <v/>
      </c>
      <c r="AW108" s="82" t="str">
        <f t="shared" si="26"/>
        <v/>
      </c>
      <c r="AX108" s="82" t="str">
        <f t="shared" si="26"/>
        <v/>
      </c>
    </row>
    <row r="109" spans="1:50" s="9" customFormat="1" ht="14.25" customHeight="1" x14ac:dyDescent="0.3">
      <c r="A109" s="6"/>
      <c r="B109" s="10"/>
      <c r="C109" s="7"/>
      <c r="D109" s="7"/>
      <c r="E109" s="7"/>
      <c r="F109" s="83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101"/>
      <c r="W109" s="84"/>
      <c r="X109" s="84"/>
      <c r="Y109" s="84"/>
      <c r="Z109" s="101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</row>
    <row r="110" spans="1:50" s="9" customFormat="1" ht="14.25" customHeight="1" x14ac:dyDescent="0.3">
      <c r="A110" s="20" t="s">
        <v>390</v>
      </c>
      <c r="B110" s="6"/>
      <c r="C110" s="7"/>
      <c r="D110" s="7"/>
      <c r="E110" s="7"/>
      <c r="F110" s="83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101"/>
      <c r="W110" s="84"/>
      <c r="X110" s="84"/>
      <c r="Y110" s="84"/>
      <c r="Z110" s="101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</row>
    <row r="111" spans="1:50" s="9" customFormat="1" ht="14.25" customHeight="1" x14ac:dyDescent="0.3">
      <c r="A111" s="6"/>
      <c r="B111" s="10"/>
      <c r="C111" s="7"/>
      <c r="D111" s="7"/>
      <c r="E111" s="7"/>
      <c r="F111" s="83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101"/>
      <c r="W111" s="84"/>
      <c r="X111" s="84"/>
      <c r="Y111" s="84"/>
      <c r="Z111" s="101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</row>
    <row r="112" spans="1:50" s="9" customFormat="1" ht="14.25" customHeight="1" x14ac:dyDescent="0.3">
      <c r="A112" s="6"/>
      <c r="B112" s="54" t="s">
        <v>326</v>
      </c>
      <c r="C112" s="50"/>
      <c r="D112" s="50"/>
      <c r="E112" s="50"/>
      <c r="F112" s="82">
        <f t="shared" ref="F112:V112" si="27">IF(F6=0,"",F11/F6*100)</f>
        <v>2.9808937379122784</v>
      </c>
      <c r="G112" s="82">
        <f t="shared" si="27"/>
        <v>3.133381488854508</v>
      </c>
      <c r="H112" s="82">
        <f t="shared" si="27"/>
        <v>3.01424166167924</v>
      </c>
      <c r="I112" s="82">
        <f t="shared" si="27"/>
        <v>3.133381488854508</v>
      </c>
      <c r="J112" s="82">
        <f t="shared" si="27"/>
        <v>3.01424166167924</v>
      </c>
      <c r="K112" s="82">
        <f t="shared" si="27"/>
        <v>9.3423286067419919</v>
      </c>
      <c r="L112" s="82">
        <f t="shared" si="27"/>
        <v>4.9349661114329804</v>
      </c>
      <c r="M112" s="82">
        <f t="shared" si="27"/>
        <v>5.2625689031435181</v>
      </c>
      <c r="N112" s="82">
        <f t="shared" si="27"/>
        <v>4.9349661114329804</v>
      </c>
      <c r="O112" s="82">
        <f t="shared" si="27"/>
        <v>5.2625689031435181</v>
      </c>
      <c r="P112" s="82">
        <f t="shared" si="27"/>
        <v>4.9349661114329804</v>
      </c>
      <c r="Q112" s="82">
        <f t="shared" si="27"/>
        <v>5.2625689031435181</v>
      </c>
      <c r="R112" s="82">
        <f t="shared" si="27"/>
        <v>8.7607546665285536</v>
      </c>
      <c r="S112" s="82">
        <f t="shared" si="27"/>
        <v>5.2625689031435181</v>
      </c>
      <c r="T112" s="82">
        <f t="shared" si="27"/>
        <v>4.9349661114329804</v>
      </c>
      <c r="U112" s="82">
        <f t="shared" si="27"/>
        <v>5.2625689031435181</v>
      </c>
      <c r="V112" s="89">
        <f t="shared" si="27"/>
        <v>4.6300249257349355</v>
      </c>
      <c r="W112" s="82"/>
      <c r="X112" s="82">
        <f t="shared" ref="X112:AX112" si="28">IF(X6=0,"",X11/X6*100)</f>
        <v>4.9349661114329804</v>
      </c>
      <c r="Y112" s="82">
        <f t="shared" si="28"/>
        <v>7.099343834633741</v>
      </c>
      <c r="Z112" s="89">
        <f t="shared" si="28"/>
        <v>4.756963706155557</v>
      </c>
      <c r="AA112" s="82">
        <f t="shared" si="28"/>
        <v>3.2981819746081409</v>
      </c>
      <c r="AB112" s="82">
        <f t="shared" si="28"/>
        <v>3.2981819746081409</v>
      </c>
      <c r="AC112" s="82">
        <f t="shared" si="28"/>
        <v>3.2981819746081409</v>
      </c>
      <c r="AD112" s="82">
        <f t="shared" si="28"/>
        <v>3.2981819746081409</v>
      </c>
      <c r="AE112" s="82">
        <f t="shared" si="28"/>
        <v>3.2981819746081409</v>
      </c>
      <c r="AF112" s="82">
        <f t="shared" si="28"/>
        <v>3.2981819746081409</v>
      </c>
      <c r="AG112" s="82">
        <f t="shared" si="28"/>
        <v>3.2981819746081409</v>
      </c>
      <c r="AH112" s="82">
        <f t="shared" si="28"/>
        <v>3.2981819746081409</v>
      </c>
      <c r="AI112" s="82">
        <f t="shared" si="28"/>
        <v>3.2981819746081409</v>
      </c>
      <c r="AJ112" s="82">
        <f t="shared" si="28"/>
        <v>3.2981819746081409</v>
      </c>
      <c r="AK112" s="82">
        <f t="shared" si="28"/>
        <v>3.2981819746081409</v>
      </c>
      <c r="AL112" s="82">
        <f t="shared" si="28"/>
        <v>3.2981819746081409</v>
      </c>
      <c r="AM112" s="82">
        <f t="shared" si="28"/>
        <v>3.2981819746081409</v>
      </c>
      <c r="AN112" s="82">
        <f t="shared" si="28"/>
        <v>3.2981819746081409</v>
      </c>
      <c r="AO112" s="82">
        <f t="shared" si="28"/>
        <v>3.2981819746081409</v>
      </c>
      <c r="AP112" s="82">
        <f t="shared" si="28"/>
        <v>3.2981819746081409</v>
      </c>
      <c r="AQ112" s="82">
        <f t="shared" si="28"/>
        <v>3.2981819746081409</v>
      </c>
      <c r="AR112" s="82">
        <f t="shared" si="28"/>
        <v>3.2981819746081409</v>
      </c>
      <c r="AS112" s="82">
        <f t="shared" si="28"/>
        <v>3.2981819746081409</v>
      </c>
      <c r="AT112" s="82">
        <f t="shared" si="28"/>
        <v>3.2981819746081409</v>
      </c>
      <c r="AU112" s="82">
        <f t="shared" si="28"/>
        <v>3.2981819746081409</v>
      </c>
      <c r="AV112" s="82">
        <f t="shared" si="28"/>
        <v>3.2981819746081409</v>
      </c>
      <c r="AW112" s="82">
        <f t="shared" si="28"/>
        <v>3.2981819746081409</v>
      </c>
      <c r="AX112" s="82">
        <f t="shared" si="28"/>
        <v>3.2981819746081409</v>
      </c>
    </row>
    <row r="113" spans="1:50" s="9" customFormat="1" ht="14.25" customHeight="1" x14ac:dyDescent="0.3">
      <c r="A113" s="6"/>
      <c r="B113" s="54" t="s">
        <v>327</v>
      </c>
      <c r="C113" s="50"/>
      <c r="D113" s="50"/>
      <c r="E113" s="50"/>
      <c r="F113" s="82">
        <f t="shared" ref="F113:V113" si="29">IF(F6=0,"",F14/F6*100)</f>
        <v>72.179335159629304</v>
      </c>
      <c r="G113" s="82">
        <f t="shared" si="29"/>
        <v>74.972793481644175</v>
      </c>
      <c r="H113" s="82">
        <f t="shared" si="29"/>
        <v>72.136864001989323</v>
      </c>
      <c r="I113" s="82">
        <f t="shared" si="29"/>
        <v>74.995782708216524</v>
      </c>
      <c r="J113" s="82">
        <f t="shared" si="29"/>
        <v>72.151607410401965</v>
      </c>
      <c r="K113" s="82">
        <f t="shared" si="29"/>
        <v>75.149306232125952</v>
      </c>
      <c r="L113" s="82">
        <f t="shared" si="29"/>
        <v>66.934040454288677</v>
      </c>
      <c r="M113" s="82">
        <f t="shared" si="29"/>
        <v>73.31253130063574</v>
      </c>
      <c r="N113" s="82">
        <f t="shared" si="29"/>
        <v>66.934040454288677</v>
      </c>
      <c r="O113" s="82">
        <f t="shared" si="29"/>
        <v>73.31253130063574</v>
      </c>
      <c r="P113" s="82">
        <f t="shared" si="29"/>
        <v>66.934040454288677</v>
      </c>
      <c r="Q113" s="82">
        <f t="shared" si="29"/>
        <v>73.31253130063574</v>
      </c>
      <c r="R113" s="82">
        <f t="shared" si="29"/>
        <v>68.656473396842514</v>
      </c>
      <c r="S113" s="82">
        <f t="shared" si="29"/>
        <v>73.31253130063574</v>
      </c>
      <c r="T113" s="82">
        <f t="shared" si="29"/>
        <v>66.934040454288677</v>
      </c>
      <c r="U113" s="82">
        <f t="shared" si="29"/>
        <v>73.31253130063574</v>
      </c>
      <c r="V113" s="89">
        <f t="shared" si="29"/>
        <v>71.768501387251902</v>
      </c>
      <c r="W113" s="82"/>
      <c r="X113" s="82">
        <f t="shared" ref="X113:AX113" si="30">IF(X6=0,"",X14/X6*100)</f>
        <v>66.934040454288677</v>
      </c>
      <c r="Y113" s="82">
        <f t="shared" si="30"/>
        <v>75.149306232125952</v>
      </c>
      <c r="Z113" s="89">
        <f t="shared" si="30"/>
        <v>71.687891748470051</v>
      </c>
      <c r="AA113" s="82">
        <f t="shared" si="30"/>
        <v>46.131758703056761</v>
      </c>
      <c r="AB113" s="82">
        <f t="shared" si="30"/>
        <v>46.131758703056761</v>
      </c>
      <c r="AC113" s="82">
        <f t="shared" si="30"/>
        <v>46.131758703056761</v>
      </c>
      <c r="AD113" s="82">
        <f t="shared" si="30"/>
        <v>46.131758703056761</v>
      </c>
      <c r="AE113" s="82">
        <f t="shared" si="30"/>
        <v>46.131758703056761</v>
      </c>
      <c r="AF113" s="82">
        <f t="shared" si="30"/>
        <v>46.131758703056761</v>
      </c>
      <c r="AG113" s="82">
        <f t="shared" si="30"/>
        <v>46.131758703056761</v>
      </c>
      <c r="AH113" s="82">
        <f t="shared" si="30"/>
        <v>46.131758703056761</v>
      </c>
      <c r="AI113" s="82">
        <f t="shared" si="30"/>
        <v>46.131758703056761</v>
      </c>
      <c r="AJ113" s="82">
        <f t="shared" si="30"/>
        <v>46.131758703056761</v>
      </c>
      <c r="AK113" s="82">
        <f t="shared" si="30"/>
        <v>46.131758703056761</v>
      </c>
      <c r="AL113" s="82">
        <f t="shared" si="30"/>
        <v>46.131758703056761</v>
      </c>
      <c r="AM113" s="82">
        <f t="shared" si="30"/>
        <v>46.131758703056761</v>
      </c>
      <c r="AN113" s="82">
        <f t="shared" si="30"/>
        <v>46.131758703056761</v>
      </c>
      <c r="AO113" s="82">
        <f t="shared" si="30"/>
        <v>46.131758703056761</v>
      </c>
      <c r="AP113" s="82">
        <f t="shared" si="30"/>
        <v>46.131758703056761</v>
      </c>
      <c r="AQ113" s="82">
        <f t="shared" si="30"/>
        <v>46.131758703056761</v>
      </c>
      <c r="AR113" s="82">
        <f t="shared" si="30"/>
        <v>46.131758703056761</v>
      </c>
      <c r="AS113" s="82">
        <f t="shared" si="30"/>
        <v>46.131758703056761</v>
      </c>
      <c r="AT113" s="82">
        <f t="shared" si="30"/>
        <v>46.131758703056761</v>
      </c>
      <c r="AU113" s="82">
        <f t="shared" si="30"/>
        <v>46.131758703056761</v>
      </c>
      <c r="AV113" s="82">
        <f t="shared" si="30"/>
        <v>46.131758703056761</v>
      </c>
      <c r="AW113" s="82">
        <f t="shared" si="30"/>
        <v>46.131758703056761</v>
      </c>
      <c r="AX113" s="82">
        <f t="shared" si="30"/>
        <v>46.131758703056761</v>
      </c>
    </row>
    <row r="114" spans="1:50" s="9" customFormat="1" ht="14.25" customHeight="1" x14ac:dyDescent="0.3">
      <c r="A114" s="6"/>
      <c r="B114" s="54" t="s">
        <v>328</v>
      </c>
      <c r="C114" s="50"/>
      <c r="D114" s="50"/>
      <c r="E114" s="50"/>
      <c r="F114" s="82">
        <f t="shared" ref="F114:V114" si="31">IF(F6=0,"",F20/F6*100)</f>
        <v>3.8421788519872648</v>
      </c>
      <c r="G114" s="82">
        <f t="shared" si="31"/>
        <v>2.2414973894303092</v>
      </c>
      <c r="H114" s="82">
        <f t="shared" si="31"/>
        <v>2.1562694615382068</v>
      </c>
      <c r="I114" s="82">
        <f t="shared" si="31"/>
        <v>4.8443523821687418</v>
      </c>
      <c r="J114" s="82">
        <f t="shared" si="31"/>
        <v>2.1562694615382068</v>
      </c>
      <c r="K114" s="82">
        <f t="shared" si="31"/>
        <v>6.4892905103601173</v>
      </c>
      <c r="L114" s="82">
        <f t="shared" si="31"/>
        <v>5.3370277311703758</v>
      </c>
      <c r="M114" s="82">
        <f t="shared" si="31"/>
        <v>3.7646339904834507</v>
      </c>
      <c r="N114" s="82">
        <f t="shared" si="31"/>
        <v>3.5302798893306724</v>
      </c>
      <c r="O114" s="82">
        <f t="shared" si="31"/>
        <v>5.6913209815571095</v>
      </c>
      <c r="P114" s="82">
        <f t="shared" si="31"/>
        <v>3.5302798893306724</v>
      </c>
      <c r="Q114" s="82">
        <f t="shared" si="31"/>
        <v>3.7646339904834507</v>
      </c>
      <c r="R114" s="82">
        <f t="shared" si="31"/>
        <v>7.8920703041720222</v>
      </c>
      <c r="S114" s="82">
        <f t="shared" si="31"/>
        <v>3.7646339904834507</v>
      </c>
      <c r="T114" s="82">
        <f t="shared" si="31"/>
        <v>3.5302798893306724</v>
      </c>
      <c r="U114" s="82">
        <f t="shared" si="31"/>
        <v>5.6913209815571095</v>
      </c>
      <c r="V114" s="89">
        <f t="shared" si="31"/>
        <v>4.0495010933290203</v>
      </c>
      <c r="W114" s="82"/>
      <c r="X114" s="82">
        <f t="shared" ref="X114:AX114" si="32">IF(X6=0,"",X20/X6*100)</f>
        <v>3.5302798893306724</v>
      </c>
      <c r="Y114" s="82">
        <f t="shared" si="32"/>
        <v>4.2463057382518654</v>
      </c>
      <c r="Z114" s="89">
        <f t="shared" si="32"/>
        <v>4.033289808825173</v>
      </c>
      <c r="AA114" s="82">
        <f t="shared" si="32"/>
        <v>2.2547319132389188</v>
      </c>
      <c r="AB114" s="82">
        <f t="shared" si="32"/>
        <v>2.2547319132389188</v>
      </c>
      <c r="AC114" s="82">
        <f t="shared" si="32"/>
        <v>2.2547319132389188</v>
      </c>
      <c r="AD114" s="82">
        <f t="shared" si="32"/>
        <v>2.2547319132389188</v>
      </c>
      <c r="AE114" s="82">
        <f t="shared" si="32"/>
        <v>2.2547319132389188</v>
      </c>
      <c r="AF114" s="82">
        <f t="shared" si="32"/>
        <v>2.2547319132389188</v>
      </c>
      <c r="AG114" s="82">
        <f t="shared" si="32"/>
        <v>2.2547319132389188</v>
      </c>
      <c r="AH114" s="82">
        <f t="shared" si="32"/>
        <v>2.2547319132389188</v>
      </c>
      <c r="AI114" s="82">
        <f t="shared" si="32"/>
        <v>2.2547319132389188</v>
      </c>
      <c r="AJ114" s="82">
        <f t="shared" si="32"/>
        <v>2.2547319132389188</v>
      </c>
      <c r="AK114" s="82">
        <f t="shared" si="32"/>
        <v>2.2547319132389188</v>
      </c>
      <c r="AL114" s="82">
        <f t="shared" si="32"/>
        <v>2.2547319132389188</v>
      </c>
      <c r="AM114" s="82">
        <f t="shared" si="32"/>
        <v>2.2547319132389188</v>
      </c>
      <c r="AN114" s="82">
        <f t="shared" si="32"/>
        <v>2.2547319132389188</v>
      </c>
      <c r="AO114" s="82">
        <f t="shared" si="32"/>
        <v>2.2547319132389188</v>
      </c>
      <c r="AP114" s="82">
        <f t="shared" si="32"/>
        <v>2.2547319132389188</v>
      </c>
      <c r="AQ114" s="82">
        <f t="shared" si="32"/>
        <v>2.2547319132389188</v>
      </c>
      <c r="AR114" s="82">
        <f t="shared" si="32"/>
        <v>2.2547319132389188</v>
      </c>
      <c r="AS114" s="82">
        <f t="shared" si="32"/>
        <v>2.2547319132389188</v>
      </c>
      <c r="AT114" s="82">
        <f t="shared" si="32"/>
        <v>2.2547319132389188</v>
      </c>
      <c r="AU114" s="82">
        <f t="shared" si="32"/>
        <v>2.2547319132389188</v>
      </c>
      <c r="AV114" s="82">
        <f t="shared" si="32"/>
        <v>2.2547319132389188</v>
      </c>
      <c r="AW114" s="82">
        <f t="shared" si="32"/>
        <v>2.2547319132389188</v>
      </c>
      <c r="AX114" s="82">
        <f t="shared" si="32"/>
        <v>2.2547319132389188</v>
      </c>
    </row>
    <row r="115" spans="1:50" s="9" customFormat="1" ht="14.25" customHeight="1" x14ac:dyDescent="0.3">
      <c r="A115" s="6"/>
      <c r="B115" s="54" t="s">
        <v>330</v>
      </c>
      <c r="C115" s="50"/>
      <c r="D115" s="50"/>
      <c r="E115" s="50"/>
      <c r="F115" s="82">
        <f t="shared" ref="F115:V115" si="33">IF(F6=0,"",F31/F6*100)</f>
        <v>3.6186519451225876E-2</v>
      </c>
      <c r="G115" s="82">
        <f t="shared" si="33"/>
        <v>3.7836385086007937E-2</v>
      </c>
      <c r="H115" s="82">
        <f t="shared" si="33"/>
        <v>3.6204136111521283E-2</v>
      </c>
      <c r="I115" s="82">
        <f t="shared" si="33"/>
        <v>3.7433870351050405E-2</v>
      </c>
      <c r="J115" s="82">
        <f t="shared" si="33"/>
        <v>3.5816926099633349E-2</v>
      </c>
      <c r="K115" s="82">
        <f t="shared" si="33"/>
        <v>6.2194808132904081E-2</v>
      </c>
      <c r="L115" s="82">
        <f t="shared" si="33"/>
        <v>5.8006114922222053E-2</v>
      </c>
      <c r="M115" s="82">
        <f t="shared" si="33"/>
        <v>6.151877760972034E-2</v>
      </c>
      <c r="N115" s="82">
        <f t="shared" si="33"/>
        <v>5.7372168311050221E-2</v>
      </c>
      <c r="O115" s="82">
        <f t="shared" si="33"/>
        <v>6.0842747086536593E-2</v>
      </c>
      <c r="P115" s="82">
        <f t="shared" si="33"/>
        <v>5.673822169987839E-2</v>
      </c>
      <c r="Q115" s="82">
        <f t="shared" si="33"/>
        <v>6.0166716563352866E-2</v>
      </c>
      <c r="R115" s="82">
        <f t="shared" si="33"/>
        <v>5.6104275088706572E-2</v>
      </c>
      <c r="S115" s="82">
        <f t="shared" si="33"/>
        <v>5.9490686040169126E-2</v>
      </c>
      <c r="T115" s="82">
        <f t="shared" si="33"/>
        <v>5.547032847753474E-2</v>
      </c>
      <c r="U115" s="82">
        <f t="shared" si="33"/>
        <v>5.8814655516985385E-2</v>
      </c>
      <c r="V115" s="89">
        <f t="shared" si="33"/>
        <v>4.9207284832498935E-2</v>
      </c>
      <c r="W115" s="82"/>
      <c r="X115" s="82">
        <f t="shared" ref="X115:AX115" si="34">IF(X6=0,"",X31/X6*100)</f>
        <v>5.4836381866362915E-2</v>
      </c>
      <c r="Y115" s="82">
        <f t="shared" si="34"/>
        <v>5.8138624993801638E-2</v>
      </c>
      <c r="Z115" s="89">
        <f t="shared" si="34"/>
        <v>4.9885659006402822E-2</v>
      </c>
      <c r="AA115" s="82" t="e">
        <f t="shared" si="34"/>
        <v>#DIV/0!</v>
      </c>
      <c r="AB115" s="82" t="e">
        <f t="shared" si="34"/>
        <v>#DIV/0!</v>
      </c>
      <c r="AC115" s="82" t="e">
        <f t="shared" si="34"/>
        <v>#DIV/0!</v>
      </c>
      <c r="AD115" s="82" t="e">
        <f t="shared" si="34"/>
        <v>#DIV/0!</v>
      </c>
      <c r="AE115" s="82" t="e">
        <f t="shared" si="34"/>
        <v>#DIV/0!</v>
      </c>
      <c r="AF115" s="82" t="e">
        <f t="shared" si="34"/>
        <v>#DIV/0!</v>
      </c>
      <c r="AG115" s="82" t="e">
        <f t="shared" si="34"/>
        <v>#DIV/0!</v>
      </c>
      <c r="AH115" s="82" t="e">
        <f t="shared" si="34"/>
        <v>#DIV/0!</v>
      </c>
      <c r="AI115" s="82" t="e">
        <f t="shared" si="34"/>
        <v>#DIV/0!</v>
      </c>
      <c r="AJ115" s="82" t="e">
        <f t="shared" si="34"/>
        <v>#DIV/0!</v>
      </c>
      <c r="AK115" s="82" t="e">
        <f t="shared" si="34"/>
        <v>#DIV/0!</v>
      </c>
      <c r="AL115" s="82" t="e">
        <f t="shared" si="34"/>
        <v>#DIV/0!</v>
      </c>
      <c r="AM115" s="82" t="e">
        <f t="shared" si="34"/>
        <v>#DIV/0!</v>
      </c>
      <c r="AN115" s="82" t="e">
        <f t="shared" si="34"/>
        <v>#DIV/0!</v>
      </c>
      <c r="AO115" s="82" t="e">
        <f t="shared" si="34"/>
        <v>#DIV/0!</v>
      </c>
      <c r="AP115" s="82" t="e">
        <f t="shared" si="34"/>
        <v>#DIV/0!</v>
      </c>
      <c r="AQ115" s="82" t="e">
        <f t="shared" si="34"/>
        <v>#DIV/0!</v>
      </c>
      <c r="AR115" s="82" t="e">
        <f t="shared" si="34"/>
        <v>#DIV/0!</v>
      </c>
      <c r="AS115" s="82" t="e">
        <f t="shared" si="34"/>
        <v>#DIV/0!</v>
      </c>
      <c r="AT115" s="82" t="e">
        <f t="shared" si="34"/>
        <v>#DIV/0!</v>
      </c>
      <c r="AU115" s="82" t="e">
        <f t="shared" si="34"/>
        <v>#DIV/0!</v>
      </c>
      <c r="AV115" s="82" t="e">
        <f t="shared" si="34"/>
        <v>#DIV/0!</v>
      </c>
      <c r="AW115" s="82" t="e">
        <f t="shared" si="34"/>
        <v>#DIV/0!</v>
      </c>
      <c r="AX115" s="82" t="e">
        <f t="shared" si="34"/>
        <v>#DIV/0!</v>
      </c>
    </row>
    <row r="116" spans="1:50" s="9" customFormat="1" ht="14.25" customHeight="1" x14ac:dyDescent="0.3">
      <c r="A116" s="6"/>
      <c r="B116" s="6"/>
      <c r="C116" s="7"/>
      <c r="D116" s="7"/>
      <c r="E116" s="7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9"/>
      <c r="W116" s="83"/>
      <c r="X116" s="83"/>
      <c r="Y116" s="83"/>
      <c r="Z116" s="89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</row>
    <row r="117" spans="1:50" s="9" customFormat="1" ht="14.25" customHeight="1" x14ac:dyDescent="0.3">
      <c r="A117" s="20" t="s">
        <v>393</v>
      </c>
      <c r="B117" s="6"/>
      <c r="C117" s="7"/>
      <c r="D117" s="7"/>
      <c r="E117" s="7"/>
      <c r="F117" s="83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101"/>
      <c r="W117" s="84"/>
      <c r="X117" s="84"/>
      <c r="Y117" s="84"/>
      <c r="Z117" s="101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</row>
    <row r="118" spans="1:50" s="9" customFormat="1" ht="14.25" customHeight="1" x14ac:dyDescent="0.3">
      <c r="A118" s="6"/>
      <c r="B118" s="10"/>
      <c r="C118" s="7"/>
      <c r="D118" s="7"/>
      <c r="E118" s="7"/>
      <c r="F118" s="83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101"/>
      <c r="W118" s="84"/>
      <c r="X118" s="84"/>
      <c r="Y118" s="84"/>
      <c r="Z118" s="101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</row>
    <row r="119" spans="1:50" s="9" customFormat="1" ht="14.25" customHeight="1" x14ac:dyDescent="0.3">
      <c r="A119" s="6"/>
      <c r="B119" s="54" t="s">
        <v>399</v>
      </c>
      <c r="C119" s="50"/>
      <c r="D119" s="50" t="s">
        <v>13</v>
      </c>
      <c r="E119" s="50"/>
      <c r="F119" s="82" t="s">
        <v>8</v>
      </c>
      <c r="G119" s="82">
        <f>INGRESOS!G74</f>
        <v>-0.55710306406685506</v>
      </c>
      <c r="H119" s="82">
        <f>INGRESOS!H74</f>
        <v>0.28011204481792618</v>
      </c>
      <c r="I119" s="82">
        <f>INGRESOS!I74</f>
        <v>-0.27932960893854997</v>
      </c>
      <c r="J119" s="82">
        <f>INGRESOS!J74</f>
        <v>0.28011204481792618</v>
      </c>
      <c r="K119" s="82">
        <f>INGRESOS!K74</f>
        <v>-9.77653631284916</v>
      </c>
      <c r="L119" s="82">
        <f>INGRESOS!L74</f>
        <v>0.30959752321981782</v>
      </c>
      <c r="M119" s="82">
        <f>INGRESOS!M74</f>
        <v>-0.30864197530864335</v>
      </c>
      <c r="N119" s="82">
        <f>INGRESOS!N74</f>
        <v>0.30959752321981782</v>
      </c>
      <c r="O119" s="82">
        <f>INGRESOS!O74</f>
        <v>-0.30864197530864335</v>
      </c>
      <c r="P119" s="82">
        <f>INGRESOS!P74</f>
        <v>0.30959752321981782</v>
      </c>
      <c r="Q119" s="82">
        <f>INGRESOS!Q74</f>
        <v>-0.30864197530864335</v>
      </c>
      <c r="R119" s="82">
        <f>INGRESOS!R74</f>
        <v>0.30959752321981782</v>
      </c>
      <c r="S119" s="82">
        <f>INGRESOS!S74</f>
        <v>-0.30864197530864335</v>
      </c>
      <c r="T119" s="82">
        <f>INGRESOS!T74</f>
        <v>0.30959752321981782</v>
      </c>
      <c r="U119" s="82">
        <f>INGRESOS!U74</f>
        <v>-0.30864197530864335</v>
      </c>
      <c r="V119" s="89">
        <f>INGRESOS!V74</f>
        <v>0.30959752321981782</v>
      </c>
      <c r="W119" s="82"/>
      <c r="X119" s="82">
        <f>INGRESOS!V74</f>
        <v>0.30959752321981782</v>
      </c>
      <c r="Y119" s="82">
        <f>INGRESOS!W74</f>
        <v>-0.30864197530864335</v>
      </c>
      <c r="Z119" s="89" t="s">
        <v>8</v>
      </c>
      <c r="AA119" s="82" t="str">
        <f>INGRESOS!X74</f>
        <v xml:space="preserve"> </v>
      </c>
      <c r="AB119" s="82">
        <f>INGRESOS!Y74</f>
        <v>0</v>
      </c>
      <c r="AC119" s="82">
        <f>INGRESOS!Z74</f>
        <v>0</v>
      </c>
      <c r="AD119" s="82">
        <f>INGRESOS!AA74</f>
        <v>0</v>
      </c>
      <c r="AE119" s="82">
        <f>INGRESOS!AB74</f>
        <v>0</v>
      </c>
      <c r="AF119" s="82">
        <f>INGRESOS!AC74</f>
        <v>0</v>
      </c>
      <c r="AG119" s="82">
        <f>INGRESOS!AD74</f>
        <v>0</v>
      </c>
      <c r="AH119" s="82">
        <f>INGRESOS!AE74</f>
        <v>0</v>
      </c>
      <c r="AI119" s="82">
        <f>INGRESOS!AF74</f>
        <v>0</v>
      </c>
      <c r="AJ119" s="82">
        <f>INGRESOS!AG74</f>
        <v>0</v>
      </c>
      <c r="AK119" s="82">
        <f>INGRESOS!AH74</f>
        <v>0</v>
      </c>
      <c r="AL119" s="82">
        <f>INGRESOS!AI74</f>
        <v>0</v>
      </c>
      <c r="AM119" s="82">
        <f>INGRESOS!AJ74</f>
        <v>0</v>
      </c>
      <c r="AN119" s="82">
        <f>INGRESOS!AK74</f>
        <v>0</v>
      </c>
      <c r="AO119" s="82">
        <f>INGRESOS!AL74</f>
        <v>0</v>
      </c>
      <c r="AP119" s="82">
        <f>INGRESOS!AM74</f>
        <v>0</v>
      </c>
      <c r="AQ119" s="82">
        <f>INGRESOS!AN74</f>
        <v>0</v>
      </c>
      <c r="AR119" s="82">
        <f>INGRESOS!AO74</f>
        <v>0</v>
      </c>
      <c r="AS119" s="82">
        <f>INGRESOS!AP74</f>
        <v>0</v>
      </c>
      <c r="AT119" s="82">
        <f>INGRESOS!AQ74</f>
        <v>0</v>
      </c>
      <c r="AU119" s="82">
        <f>INGRESOS!AR74</f>
        <v>0</v>
      </c>
      <c r="AV119" s="82">
        <f>INGRESOS!AS74</f>
        <v>0</v>
      </c>
      <c r="AW119" s="82">
        <f>INGRESOS!AT74</f>
        <v>0</v>
      </c>
      <c r="AX119" s="82">
        <f>INGRESOS!AU74</f>
        <v>0</v>
      </c>
    </row>
    <row r="120" spans="1:50" s="9" customFormat="1" ht="14.25" customHeight="1" x14ac:dyDescent="0.3">
      <c r="A120" s="6"/>
      <c r="B120" s="54" t="s">
        <v>400</v>
      </c>
      <c r="C120" s="50"/>
      <c r="D120" s="50" t="s">
        <v>13</v>
      </c>
      <c r="E120" s="50"/>
      <c r="F120" s="82" t="s">
        <v>8</v>
      </c>
      <c r="G120" s="82">
        <f>INGRESOS!G76</f>
        <v>-3.9715636045878355E-3</v>
      </c>
      <c r="H120" s="82">
        <f>INGRESOS!H76</f>
        <v>1.9858606720157823E-3</v>
      </c>
      <c r="I120" s="82">
        <f>INGRESOS!I76</f>
        <v>-1.9858212363721428E-3</v>
      </c>
      <c r="J120" s="82">
        <f>INGRESOS!J76</f>
        <v>1.9858606720157823E-3</v>
      </c>
      <c r="K120" s="82">
        <f>INGRESOS!K76</f>
        <v>-6.95037432730361E-2</v>
      </c>
      <c r="L120" s="82">
        <f>INGRESOS!L76</f>
        <v>1.9872024164424573E-3</v>
      </c>
      <c r="M120" s="82">
        <f>INGRESOS!M76</f>
        <v>-1.9871629274859082E-3</v>
      </c>
      <c r="N120" s="82">
        <f>INGRESOS!N76</f>
        <v>1.9872024164424573E-3</v>
      </c>
      <c r="O120" s="82">
        <f>INGRESOS!O76</f>
        <v>-1.9871629274859082E-3</v>
      </c>
      <c r="P120" s="82">
        <f>INGRESOS!P76</f>
        <v>1.9872024164424573E-3</v>
      </c>
      <c r="Q120" s="82">
        <f>INGRESOS!Q76</f>
        <v>-1.9871629274859082E-3</v>
      </c>
      <c r="R120" s="82">
        <f>INGRESOS!R76</f>
        <v>1.9872024164424573E-3</v>
      </c>
      <c r="S120" s="82">
        <f>INGRESOS!S76</f>
        <v>-1.9871629274859082E-3</v>
      </c>
      <c r="T120" s="82">
        <f>INGRESOS!T76</f>
        <v>1.9872024164424573E-3</v>
      </c>
      <c r="U120" s="82">
        <f>INGRESOS!U76</f>
        <v>-1.9871629274859082E-3</v>
      </c>
      <c r="V120" s="89">
        <f>INGRESOS!V76</f>
        <v>1.9872024164424573E-3</v>
      </c>
      <c r="W120" s="82"/>
      <c r="X120" s="82">
        <f>INGRESOS!V76</f>
        <v>1.9872024164424573E-3</v>
      </c>
      <c r="Y120" s="82">
        <f>INGRESOS!W76</f>
        <v>-1.9871629274859082E-3</v>
      </c>
      <c r="Z120" s="89" t="s">
        <v>8</v>
      </c>
      <c r="AA120" s="82" t="str">
        <f>INGRESOS!X76</f>
        <v xml:space="preserve"> </v>
      </c>
      <c r="AB120" s="82">
        <f>INGRESOS!Y76</f>
        <v>0</v>
      </c>
      <c r="AC120" s="82">
        <f>INGRESOS!Z76</f>
        <v>0</v>
      </c>
      <c r="AD120" s="82">
        <f>INGRESOS!AA76</f>
        <v>0</v>
      </c>
      <c r="AE120" s="82">
        <f>INGRESOS!AB76</f>
        <v>0</v>
      </c>
      <c r="AF120" s="82">
        <f>INGRESOS!AC76</f>
        <v>0</v>
      </c>
      <c r="AG120" s="82">
        <f>INGRESOS!AD76</f>
        <v>0</v>
      </c>
      <c r="AH120" s="82">
        <f>INGRESOS!AE76</f>
        <v>0</v>
      </c>
      <c r="AI120" s="82">
        <f>INGRESOS!AF76</f>
        <v>0</v>
      </c>
      <c r="AJ120" s="82">
        <f>INGRESOS!AG76</f>
        <v>0</v>
      </c>
      <c r="AK120" s="82">
        <f>INGRESOS!AH76</f>
        <v>0</v>
      </c>
      <c r="AL120" s="82">
        <f>INGRESOS!AI76</f>
        <v>0</v>
      </c>
      <c r="AM120" s="82">
        <f>INGRESOS!AJ76</f>
        <v>0</v>
      </c>
      <c r="AN120" s="82">
        <f>INGRESOS!AK76</f>
        <v>0</v>
      </c>
      <c r="AO120" s="82">
        <f>INGRESOS!AL76</f>
        <v>0</v>
      </c>
      <c r="AP120" s="82">
        <f>INGRESOS!AM76</f>
        <v>0</v>
      </c>
      <c r="AQ120" s="82">
        <f>INGRESOS!AN76</f>
        <v>0</v>
      </c>
      <c r="AR120" s="82">
        <f>INGRESOS!AO76</f>
        <v>0</v>
      </c>
      <c r="AS120" s="82">
        <f>INGRESOS!AP76</f>
        <v>0</v>
      </c>
      <c r="AT120" s="82">
        <f>INGRESOS!AQ76</f>
        <v>0</v>
      </c>
      <c r="AU120" s="82">
        <f>INGRESOS!AR76</f>
        <v>0</v>
      </c>
      <c r="AV120" s="82">
        <f>INGRESOS!AS76</f>
        <v>0</v>
      </c>
      <c r="AW120" s="82">
        <f>INGRESOS!AT76</f>
        <v>0</v>
      </c>
      <c r="AX120" s="82">
        <f>INGRESOS!AU76</f>
        <v>0</v>
      </c>
    </row>
    <row r="121" spans="1:50" s="9" customFormat="1" ht="14.25" customHeight="1" x14ac:dyDescent="0.3">
      <c r="A121" s="6"/>
      <c r="B121" s="54" t="s">
        <v>401</v>
      </c>
      <c r="C121" s="50"/>
      <c r="D121" s="50" t="s">
        <v>13</v>
      </c>
      <c r="E121" s="50"/>
      <c r="F121" s="82" t="str">
        <f>IF(F71=0,"",(G71/F71-1)*100)</f>
        <v/>
      </c>
      <c r="G121" s="82">
        <f t="shared" ref="G121:V121" si="35">IF(F7=0,"",(G7/F7-1)*100)</f>
        <v>-4.8665555561820728</v>
      </c>
      <c r="H121" s="82">
        <f t="shared" si="35"/>
        <v>3.9525638799940976</v>
      </c>
      <c r="I121" s="82">
        <f t="shared" si="35"/>
        <v>-3.8022764734855885</v>
      </c>
      <c r="J121" s="82">
        <f t="shared" si="35"/>
        <v>3.9525638799940976</v>
      </c>
      <c r="K121" s="82">
        <f t="shared" si="35"/>
        <v>-42.722998650360154</v>
      </c>
      <c r="L121" s="82">
        <f t="shared" si="35"/>
        <v>6.6384000277442956</v>
      </c>
      <c r="M121" s="82">
        <f t="shared" si="35"/>
        <v>-6.2251496890586955</v>
      </c>
      <c r="N121" s="82">
        <f t="shared" si="35"/>
        <v>6.6384000277442956</v>
      </c>
      <c r="O121" s="82">
        <f t="shared" si="35"/>
        <v>-6.2251496890586955</v>
      </c>
      <c r="P121" s="82">
        <f t="shared" si="35"/>
        <v>6.6384000277442956</v>
      </c>
      <c r="Q121" s="82">
        <f t="shared" si="35"/>
        <v>-6.2251496890586955</v>
      </c>
      <c r="R121" s="82">
        <f t="shared" si="35"/>
        <v>6.6384000277442956</v>
      </c>
      <c r="S121" s="82">
        <f t="shared" si="35"/>
        <v>-6.2251496890586955</v>
      </c>
      <c r="T121" s="82">
        <f t="shared" si="35"/>
        <v>6.6384000277442956</v>
      </c>
      <c r="U121" s="82">
        <f t="shared" si="35"/>
        <v>-6.2251496890586955</v>
      </c>
      <c r="V121" s="89">
        <f t="shared" si="35"/>
        <v>1894.8191065695535</v>
      </c>
      <c r="W121" s="82"/>
      <c r="X121" s="82">
        <f>IF(U7=0,"",(X7/U7-1)*100)</f>
        <v>6.6384000277442956</v>
      </c>
      <c r="Y121" s="82">
        <f>IF(X7=0,"",(Y7/X7-1)*100)</f>
        <v>-6.2251496890586955</v>
      </c>
      <c r="Z121" s="89" t="s">
        <v>8</v>
      </c>
      <c r="AA121" s="82">
        <f t="shared" ref="AA121:AX121" si="36">IF(Z7=0,"",(AA7/Z7-1)*100)</f>
        <v>-14.143974417000372</v>
      </c>
      <c r="AB121" s="82">
        <f t="shared" si="36"/>
        <v>0</v>
      </c>
      <c r="AC121" s="82">
        <f t="shared" si="36"/>
        <v>0</v>
      </c>
      <c r="AD121" s="82">
        <f t="shared" si="36"/>
        <v>0</v>
      </c>
      <c r="AE121" s="82">
        <f t="shared" si="36"/>
        <v>0</v>
      </c>
      <c r="AF121" s="82">
        <f t="shared" si="36"/>
        <v>0</v>
      </c>
      <c r="AG121" s="82">
        <f t="shared" si="36"/>
        <v>0</v>
      </c>
      <c r="AH121" s="82">
        <f t="shared" si="36"/>
        <v>0</v>
      </c>
      <c r="AI121" s="82">
        <f t="shared" si="36"/>
        <v>0</v>
      </c>
      <c r="AJ121" s="82">
        <f t="shared" si="36"/>
        <v>0</v>
      </c>
      <c r="AK121" s="82">
        <f t="shared" si="36"/>
        <v>0</v>
      </c>
      <c r="AL121" s="82">
        <f t="shared" si="36"/>
        <v>0</v>
      </c>
      <c r="AM121" s="82">
        <f t="shared" si="36"/>
        <v>0</v>
      </c>
      <c r="AN121" s="82">
        <f t="shared" si="36"/>
        <v>0</v>
      </c>
      <c r="AO121" s="82">
        <f t="shared" si="36"/>
        <v>0</v>
      </c>
      <c r="AP121" s="82">
        <f t="shared" si="36"/>
        <v>0</v>
      </c>
      <c r="AQ121" s="82">
        <f t="shared" si="36"/>
        <v>0</v>
      </c>
      <c r="AR121" s="82">
        <f t="shared" si="36"/>
        <v>0</v>
      </c>
      <c r="AS121" s="82">
        <f t="shared" si="36"/>
        <v>0</v>
      </c>
      <c r="AT121" s="82">
        <f t="shared" si="36"/>
        <v>0</v>
      </c>
      <c r="AU121" s="82">
        <f t="shared" si="36"/>
        <v>0</v>
      </c>
      <c r="AV121" s="82">
        <f t="shared" si="36"/>
        <v>0</v>
      </c>
      <c r="AW121" s="82">
        <f t="shared" si="36"/>
        <v>0</v>
      </c>
      <c r="AX121" s="82">
        <f t="shared" si="36"/>
        <v>0</v>
      </c>
    </row>
    <row r="122" spans="1:50" s="9" customFormat="1" ht="14.25" customHeight="1" x14ac:dyDescent="0.3">
      <c r="A122" s="6"/>
      <c r="B122" s="54" t="s">
        <v>402</v>
      </c>
      <c r="C122" s="50"/>
      <c r="D122" s="50" t="s">
        <v>13</v>
      </c>
      <c r="E122" s="50"/>
      <c r="F122" s="90"/>
      <c r="G122" s="82">
        <f t="shared" ref="G122:V122" si="37">IF(F52=0,"",(G52/F52-1)*100)</f>
        <v>-85.571465142543261</v>
      </c>
      <c r="H122" s="82">
        <f t="shared" si="37"/>
        <v>156.89207212573925</v>
      </c>
      <c r="I122" s="82">
        <f t="shared" si="37"/>
        <v>-112.55410739730844</v>
      </c>
      <c r="J122" s="82">
        <f t="shared" si="37"/>
        <v>-1081.0724861801546</v>
      </c>
      <c r="K122" s="82">
        <f t="shared" si="37"/>
        <v>-104.06367026271018</v>
      </c>
      <c r="L122" s="82">
        <f t="shared" si="37"/>
        <v>-2292.0852406006197</v>
      </c>
      <c r="M122" s="82">
        <f t="shared" si="37"/>
        <v>-47.488075045425305</v>
      </c>
      <c r="N122" s="82">
        <f t="shared" si="37"/>
        <v>145.73625851665963</v>
      </c>
      <c r="O122" s="82">
        <f t="shared" si="37"/>
        <v>-50.408644656223288</v>
      </c>
      <c r="P122" s="82">
        <f t="shared" si="37"/>
        <v>68.226126174316676</v>
      </c>
      <c r="Q122" s="82">
        <f t="shared" si="37"/>
        <v>-71.088434761002617</v>
      </c>
      <c r="R122" s="82">
        <f t="shared" si="37"/>
        <v>195.55569435116257</v>
      </c>
      <c r="S122" s="82">
        <f t="shared" si="37"/>
        <v>-66.1654294228601</v>
      </c>
      <c r="T122" s="82">
        <f t="shared" si="37"/>
        <v>245.88234560581634</v>
      </c>
      <c r="U122" s="82">
        <f t="shared" si="37"/>
        <v>-98.064746178101913</v>
      </c>
      <c r="V122" s="89">
        <f t="shared" si="37"/>
        <v>56825.222911140714</v>
      </c>
      <c r="W122" s="82"/>
      <c r="X122" s="82" t="str">
        <f>IF(W52=0,"",(X52/W52-1)*100)</f>
        <v/>
      </c>
      <c r="Y122" s="82">
        <f>IF(X52=0,"",(Y52/X52-1)*100)</f>
        <v>-102.10353951386242</v>
      </c>
      <c r="Z122" s="89" t="s">
        <v>8</v>
      </c>
      <c r="AA122" s="82" t="e">
        <f t="shared" ref="AA122:AX122" si="38">IF(Z52=0,"",(AA52/Z52-1)*100)</f>
        <v>#DIV/0!</v>
      </c>
      <c r="AB122" s="82" t="e">
        <f t="shared" si="38"/>
        <v>#DIV/0!</v>
      </c>
      <c r="AC122" s="82" t="e">
        <f t="shared" si="38"/>
        <v>#DIV/0!</v>
      </c>
      <c r="AD122" s="82" t="e">
        <f t="shared" si="38"/>
        <v>#DIV/0!</v>
      </c>
      <c r="AE122" s="82" t="e">
        <f t="shared" si="38"/>
        <v>#DIV/0!</v>
      </c>
      <c r="AF122" s="82" t="e">
        <f t="shared" si="38"/>
        <v>#DIV/0!</v>
      </c>
      <c r="AG122" s="82" t="e">
        <f t="shared" si="38"/>
        <v>#DIV/0!</v>
      </c>
      <c r="AH122" s="82" t="e">
        <f t="shared" si="38"/>
        <v>#DIV/0!</v>
      </c>
      <c r="AI122" s="82" t="e">
        <f t="shared" si="38"/>
        <v>#DIV/0!</v>
      </c>
      <c r="AJ122" s="82" t="e">
        <f t="shared" si="38"/>
        <v>#DIV/0!</v>
      </c>
      <c r="AK122" s="82" t="e">
        <f t="shared" si="38"/>
        <v>#DIV/0!</v>
      </c>
      <c r="AL122" s="82" t="e">
        <f t="shared" si="38"/>
        <v>#DIV/0!</v>
      </c>
      <c r="AM122" s="82" t="e">
        <f t="shared" si="38"/>
        <v>#DIV/0!</v>
      </c>
      <c r="AN122" s="82" t="e">
        <f t="shared" si="38"/>
        <v>#DIV/0!</v>
      </c>
      <c r="AO122" s="82" t="e">
        <f t="shared" si="38"/>
        <v>#DIV/0!</v>
      </c>
      <c r="AP122" s="82" t="e">
        <f t="shared" si="38"/>
        <v>#DIV/0!</v>
      </c>
      <c r="AQ122" s="82" t="e">
        <f t="shared" si="38"/>
        <v>#DIV/0!</v>
      </c>
      <c r="AR122" s="82" t="e">
        <f t="shared" si="38"/>
        <v>#DIV/0!</v>
      </c>
      <c r="AS122" s="82" t="e">
        <f t="shared" si="38"/>
        <v>#DIV/0!</v>
      </c>
      <c r="AT122" s="82" t="e">
        <f t="shared" si="38"/>
        <v>#DIV/0!</v>
      </c>
      <c r="AU122" s="82" t="e">
        <f t="shared" si="38"/>
        <v>#DIV/0!</v>
      </c>
      <c r="AV122" s="82" t="e">
        <f t="shared" si="38"/>
        <v>#DIV/0!</v>
      </c>
      <c r="AW122" s="82" t="e">
        <f t="shared" si="38"/>
        <v>#DIV/0!</v>
      </c>
      <c r="AX122" s="82" t="e">
        <f t="shared" si="38"/>
        <v>#DIV/0!</v>
      </c>
    </row>
    <row r="123" spans="1:50" s="9" customFormat="1" ht="14.25" customHeight="1" x14ac:dyDescent="0.3">
      <c r="A123" s="6"/>
      <c r="B123" s="10"/>
      <c r="C123" s="7"/>
      <c r="D123" s="7"/>
      <c r="E123" s="7"/>
      <c r="F123" s="7"/>
      <c r="G123" s="7"/>
      <c r="H123" s="7"/>
      <c r="I123" s="7"/>
      <c r="J123" s="7"/>
      <c r="K123" s="7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 s="9" customFormat="1" ht="14.25" customHeight="1" x14ac:dyDescent="0.3">
      <c r="A124" s="34"/>
      <c r="B124" s="33"/>
      <c r="C124" s="31"/>
      <c r="D124" s="32"/>
      <c r="E124" s="32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</row>
    <row r="125" spans="1:50" s="9" customFormat="1" ht="14.25" customHeight="1" x14ac:dyDescent="0.3">
      <c r="A125" s="6"/>
      <c r="B125" s="10"/>
      <c r="C125" s="7"/>
      <c r="D125" s="7"/>
      <c r="E125" s="7"/>
      <c r="F125" s="7"/>
      <c r="G125" s="7"/>
      <c r="H125" s="7"/>
      <c r="I125" s="7"/>
      <c r="J125" s="7"/>
      <c r="K125" s="7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s="9" customFormat="1" ht="14.25" customHeight="1" x14ac:dyDescent="0.3">
      <c r="A126" s="28" t="s">
        <v>403</v>
      </c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 s="9" customFormat="1" ht="14.25" customHeight="1" x14ac:dyDescent="0.3">
      <c r="A127" s="6"/>
      <c r="B127" s="10"/>
      <c r="C127" s="7"/>
      <c r="D127" s="7"/>
      <c r="E127" s="7"/>
      <c r="F127" s="7"/>
      <c r="G127" s="7"/>
      <c r="H127" s="7"/>
      <c r="I127" s="7"/>
      <c r="J127" s="7"/>
      <c r="K127" s="7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 s="9" customFormat="1" ht="14.25" customHeight="1" x14ac:dyDescent="0.3">
      <c r="A128" s="6"/>
      <c r="B128" s="10" t="s">
        <v>12</v>
      </c>
      <c r="C128" s="8"/>
      <c r="D128" s="8" t="s">
        <v>13</v>
      </c>
      <c r="E128" s="8"/>
      <c r="F128" s="44">
        <v>0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 s="9" customFormat="1" ht="14.25" customHeight="1" x14ac:dyDescent="0.3">
      <c r="A129" s="6"/>
      <c r="B129" s="10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 s="9" customFormat="1" ht="14.25" customHeight="1" x14ac:dyDescent="0.3">
      <c r="A130" s="6"/>
      <c r="B130" s="33" t="s">
        <v>14</v>
      </c>
      <c r="C130" s="31"/>
      <c r="D130" s="31" t="s">
        <v>10</v>
      </c>
      <c r="E130" s="31"/>
      <c r="F130" s="146" t="e">
        <f>NPV(F128,Z70:AX70)-Z29</f>
        <v>#DIV/0!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 s="9" customFormat="1" ht="14.25" customHeight="1" x14ac:dyDescent="0.3">
      <c r="A131" s="6"/>
      <c r="B131" s="10"/>
      <c r="C131" s="8"/>
      <c r="D131" s="8"/>
      <c r="E131" s="8"/>
      <c r="F131" s="8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 s="9" customFormat="1" ht="14.25" customHeight="1" x14ac:dyDescent="0.3">
      <c r="A132" s="6"/>
      <c r="B132" s="33" t="s">
        <v>15</v>
      </c>
      <c r="C132" s="31"/>
      <c r="D132" s="31" t="s">
        <v>13</v>
      </c>
      <c r="E132" s="31"/>
      <c r="F132" s="147" t="e">
        <f>IRR(Y70:AX70)</f>
        <v>#VALUE!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 s="9" customFormat="1" ht="14.25" customHeight="1" x14ac:dyDescent="0.3">
      <c r="A133" s="6"/>
      <c r="B133" s="10"/>
      <c r="C133" s="8"/>
      <c r="D133" s="8"/>
      <c r="E133" s="8"/>
      <c r="F133" s="44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 s="9" customFormat="1" ht="14.25" customHeight="1" x14ac:dyDescent="0.3">
      <c r="A134" s="6"/>
      <c r="B134" s="33" t="s">
        <v>324</v>
      </c>
      <c r="C134" s="31"/>
      <c r="D134" s="31"/>
      <c r="E134" s="31"/>
      <c r="F134" s="148" t="e">
        <f>MATCH(Z29,Z71:AX71,1)+1</f>
        <v>#N/A</v>
      </c>
      <c r="G134" s="8" t="s">
        <v>8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1:50" s="9" customFormat="1" ht="14.25" customHeight="1" x14ac:dyDescent="0.3">
      <c r="A135" s="6"/>
      <c r="B135" s="6"/>
      <c r="C135" s="8"/>
      <c r="D135" s="8"/>
      <c r="E135" s="8"/>
      <c r="F135" s="8" t="s">
        <v>8</v>
      </c>
      <c r="G135" s="8" t="s">
        <v>8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 s="9" customFormat="1" ht="14.25" customHeight="1" x14ac:dyDescent="0.3">
      <c r="A136" s="6"/>
      <c r="B136" s="6"/>
      <c r="C136" s="7"/>
      <c r="D136" s="7"/>
      <c r="E136" s="7"/>
      <c r="F136" s="7" t="s">
        <v>8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</sheetData>
  <pageMargins left="0.7" right="0.7" top="0.75" bottom="0.75" header="0.3" footer="0.3"/>
  <pageSetup fitToWidth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78"/>
  <sheetViews>
    <sheetView tabSelected="1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A5" sqref="AA5"/>
    </sheetView>
  </sheetViews>
  <sheetFormatPr baseColWidth="10" defaultColWidth="11.44140625" defaultRowHeight="14.4" x14ac:dyDescent="0.3"/>
  <cols>
    <col min="1" max="1" width="3" style="1" customWidth="1"/>
    <col min="2" max="2" width="39.88671875" style="1" customWidth="1"/>
    <col min="3" max="3" width="21.33203125" style="157" customWidth="1"/>
    <col min="4" max="4" width="8.6640625" style="1" customWidth="1"/>
    <col min="5" max="5" width="3.44140625" style="1" customWidth="1"/>
    <col min="6" max="6" width="10.88671875" style="1" customWidth="1"/>
    <col min="7" max="11" width="10.44140625" style="1" customWidth="1"/>
    <col min="12" max="23" width="9.109375" style="1" customWidth="1"/>
    <col min="24" max="24" width="11.109375" style="199" customWidth="1"/>
    <col min="25" max="37" width="9" style="1" customWidth="1"/>
    <col min="38" max="16384" width="11.44140625" style="1"/>
  </cols>
  <sheetData>
    <row r="1" spans="1:48" ht="22.5" customHeight="1" x14ac:dyDescent="0.5">
      <c r="A1" s="15" t="s">
        <v>19</v>
      </c>
      <c r="B1" s="13"/>
      <c r="C1" s="150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186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8" ht="14.25" customHeight="1" x14ac:dyDescent="0.3">
      <c r="B2" s="13"/>
      <c r="C2" s="151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87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8" ht="14.25" customHeight="1" x14ac:dyDescent="0.3">
      <c r="A3" s="28" t="s">
        <v>167</v>
      </c>
      <c r="B3" s="6"/>
      <c r="C3" s="151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87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8" ht="14.25" customHeight="1" x14ac:dyDescent="0.3">
      <c r="A4" s="202" t="s">
        <v>507</v>
      </c>
      <c r="B4" s="203"/>
      <c r="C4" s="151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87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8" s="9" customFormat="1" ht="14.25" customHeight="1" x14ac:dyDescent="0.3">
      <c r="A5" s="20" t="s">
        <v>489</v>
      </c>
      <c r="B5" s="6"/>
      <c r="C5" s="151"/>
      <c r="D5" s="7" t="s">
        <v>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88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8" s="9" customFormat="1" ht="14.25" customHeight="1" x14ac:dyDescent="0.3">
      <c r="A6" s="20"/>
      <c r="B6" s="6" t="s">
        <v>103</v>
      </c>
      <c r="C6" s="151" t="s">
        <v>470</v>
      </c>
      <c r="D6" s="23" t="s">
        <v>105</v>
      </c>
      <c r="E6" s="7"/>
      <c r="F6" s="55" t="s">
        <v>404</v>
      </c>
      <c r="G6" s="55" t="s">
        <v>404</v>
      </c>
      <c r="H6" s="55" t="s">
        <v>404</v>
      </c>
      <c r="I6" s="55"/>
      <c r="J6" s="55" t="s">
        <v>404</v>
      </c>
      <c r="K6" s="55" t="s">
        <v>404</v>
      </c>
      <c r="L6" s="55" t="s">
        <v>404</v>
      </c>
      <c r="M6" s="55" t="s">
        <v>404</v>
      </c>
      <c r="N6" s="55" t="s">
        <v>404</v>
      </c>
      <c r="O6" s="55" t="s">
        <v>404</v>
      </c>
      <c r="P6" s="55" t="s">
        <v>404</v>
      </c>
      <c r="Q6" s="55" t="s">
        <v>404</v>
      </c>
      <c r="R6" s="55" t="s">
        <v>404</v>
      </c>
      <c r="S6" s="55" t="s">
        <v>404</v>
      </c>
      <c r="T6" s="55" t="s">
        <v>404</v>
      </c>
      <c r="U6" s="55" t="s">
        <v>404</v>
      </c>
      <c r="V6" s="55" t="s">
        <v>404</v>
      </c>
      <c r="W6" s="55" t="s">
        <v>404</v>
      </c>
      <c r="X6" s="189" t="s">
        <v>404</v>
      </c>
      <c r="Y6" s="55" t="s">
        <v>404</v>
      </c>
      <c r="Z6" s="55" t="s">
        <v>404</v>
      </c>
      <c r="AA6" s="55" t="s">
        <v>404</v>
      </c>
      <c r="AB6" s="55" t="s">
        <v>404</v>
      </c>
      <c r="AC6" s="55" t="s">
        <v>404</v>
      </c>
      <c r="AD6" s="55" t="s">
        <v>404</v>
      </c>
      <c r="AE6" s="55" t="s">
        <v>404</v>
      </c>
      <c r="AF6" s="55" t="s">
        <v>404</v>
      </c>
      <c r="AG6" s="55" t="s">
        <v>404</v>
      </c>
      <c r="AH6" s="55" t="s">
        <v>404</v>
      </c>
      <c r="AI6" s="55" t="s">
        <v>404</v>
      </c>
      <c r="AJ6" s="55" t="s">
        <v>404</v>
      </c>
      <c r="AK6" s="55" t="s">
        <v>404</v>
      </c>
      <c r="AL6" s="55" t="s">
        <v>404</v>
      </c>
      <c r="AM6" s="55" t="s">
        <v>404</v>
      </c>
      <c r="AN6" s="55" t="s">
        <v>404</v>
      </c>
      <c r="AO6" s="55" t="s">
        <v>404</v>
      </c>
      <c r="AP6" s="55" t="s">
        <v>404</v>
      </c>
      <c r="AQ6" s="55" t="s">
        <v>404</v>
      </c>
      <c r="AR6" s="55" t="s">
        <v>404</v>
      </c>
      <c r="AS6" s="55" t="s">
        <v>404</v>
      </c>
      <c r="AT6" s="55" t="s">
        <v>404</v>
      </c>
      <c r="AU6" s="55" t="s">
        <v>404</v>
      </c>
    </row>
    <row r="7" spans="1:48" s="9" customFormat="1" ht="14.25" customHeight="1" x14ac:dyDescent="0.3">
      <c r="A7" s="20"/>
      <c r="B7" s="19" t="s">
        <v>455</v>
      </c>
      <c r="C7" s="149">
        <v>160</v>
      </c>
      <c r="D7" s="7" t="s">
        <v>32</v>
      </c>
      <c r="E7" s="7"/>
      <c r="F7" s="7">
        <f>C7</f>
        <v>160</v>
      </c>
      <c r="G7" s="7">
        <f t="shared" ref="G7:AU8" si="0">F7</f>
        <v>160</v>
      </c>
      <c r="H7" s="7">
        <f t="shared" si="0"/>
        <v>160</v>
      </c>
      <c r="I7" s="7">
        <f t="shared" si="0"/>
        <v>160</v>
      </c>
      <c r="J7" s="7">
        <f t="shared" si="0"/>
        <v>160</v>
      </c>
      <c r="K7" s="7">
        <f t="shared" si="0"/>
        <v>160</v>
      </c>
      <c r="L7" s="7">
        <f t="shared" si="0"/>
        <v>160</v>
      </c>
      <c r="M7" s="7">
        <f t="shared" si="0"/>
        <v>160</v>
      </c>
      <c r="N7" s="7">
        <f t="shared" si="0"/>
        <v>160</v>
      </c>
      <c r="O7" s="7">
        <f t="shared" si="0"/>
        <v>160</v>
      </c>
      <c r="P7" s="7">
        <f t="shared" si="0"/>
        <v>160</v>
      </c>
      <c r="Q7" s="7">
        <f t="shared" si="0"/>
        <v>160</v>
      </c>
      <c r="R7" s="7">
        <f t="shared" si="0"/>
        <v>160</v>
      </c>
      <c r="S7" s="7">
        <f t="shared" si="0"/>
        <v>160</v>
      </c>
      <c r="T7" s="7">
        <f t="shared" si="0"/>
        <v>160</v>
      </c>
      <c r="U7" s="7">
        <f t="shared" si="0"/>
        <v>160</v>
      </c>
      <c r="V7" s="7">
        <f t="shared" si="0"/>
        <v>160</v>
      </c>
      <c r="W7" s="7">
        <f t="shared" si="0"/>
        <v>160</v>
      </c>
      <c r="X7" s="158">
        <f t="shared" si="0"/>
        <v>160</v>
      </c>
      <c r="Y7" s="7">
        <f t="shared" si="0"/>
        <v>160</v>
      </c>
      <c r="Z7" s="7">
        <f t="shared" si="0"/>
        <v>160</v>
      </c>
      <c r="AA7" s="7">
        <f t="shared" si="0"/>
        <v>160</v>
      </c>
      <c r="AB7" s="7">
        <f t="shared" si="0"/>
        <v>160</v>
      </c>
      <c r="AC7" s="7">
        <f t="shared" si="0"/>
        <v>160</v>
      </c>
      <c r="AD7" s="7">
        <f t="shared" si="0"/>
        <v>160</v>
      </c>
      <c r="AE7" s="7">
        <f t="shared" si="0"/>
        <v>160</v>
      </c>
      <c r="AF7" s="7">
        <f t="shared" si="0"/>
        <v>160</v>
      </c>
      <c r="AG7" s="7">
        <f t="shared" si="0"/>
        <v>160</v>
      </c>
      <c r="AH7" s="7">
        <f t="shared" si="0"/>
        <v>160</v>
      </c>
      <c r="AI7" s="7">
        <f t="shared" si="0"/>
        <v>160</v>
      </c>
      <c r="AJ7" s="7">
        <f t="shared" si="0"/>
        <v>160</v>
      </c>
      <c r="AK7" s="7">
        <f t="shared" si="0"/>
        <v>160</v>
      </c>
      <c r="AL7" s="7">
        <f t="shared" si="0"/>
        <v>160</v>
      </c>
      <c r="AM7" s="7">
        <f t="shared" si="0"/>
        <v>160</v>
      </c>
      <c r="AN7" s="7">
        <f t="shared" si="0"/>
        <v>160</v>
      </c>
      <c r="AO7" s="7">
        <f t="shared" si="0"/>
        <v>160</v>
      </c>
      <c r="AP7" s="7">
        <f t="shared" si="0"/>
        <v>160</v>
      </c>
      <c r="AQ7" s="7">
        <f t="shared" si="0"/>
        <v>160</v>
      </c>
      <c r="AR7" s="7">
        <f t="shared" si="0"/>
        <v>160</v>
      </c>
      <c r="AS7" s="7">
        <f t="shared" si="0"/>
        <v>160</v>
      </c>
      <c r="AT7" s="7">
        <f t="shared" si="0"/>
        <v>160</v>
      </c>
      <c r="AU7" s="7">
        <f t="shared" si="0"/>
        <v>160</v>
      </c>
    </row>
    <row r="8" spans="1:48" s="9" customFormat="1" ht="14.25" customHeight="1" x14ac:dyDescent="0.3">
      <c r="A8" s="20"/>
      <c r="B8" s="19" t="s">
        <v>491</v>
      </c>
      <c r="C8" s="149" t="s">
        <v>483</v>
      </c>
      <c r="D8" s="7" t="s">
        <v>32</v>
      </c>
      <c r="E8" s="7"/>
      <c r="F8" s="161">
        <v>12</v>
      </c>
      <c r="G8" s="161">
        <f>F8</f>
        <v>12</v>
      </c>
      <c r="H8" s="161">
        <f t="shared" si="0"/>
        <v>12</v>
      </c>
      <c r="I8" s="161">
        <f t="shared" si="0"/>
        <v>12</v>
      </c>
      <c r="J8" s="161">
        <f t="shared" si="0"/>
        <v>12</v>
      </c>
      <c r="K8" s="161">
        <f t="shared" si="0"/>
        <v>12</v>
      </c>
      <c r="L8" s="161">
        <f t="shared" si="0"/>
        <v>12</v>
      </c>
      <c r="M8" s="161">
        <f t="shared" si="0"/>
        <v>12</v>
      </c>
      <c r="N8" s="161">
        <f t="shared" si="0"/>
        <v>12</v>
      </c>
      <c r="O8" s="161">
        <f t="shared" si="0"/>
        <v>12</v>
      </c>
      <c r="P8" s="161">
        <f t="shared" si="0"/>
        <v>12</v>
      </c>
      <c r="Q8" s="161">
        <f t="shared" si="0"/>
        <v>12</v>
      </c>
      <c r="R8" s="161">
        <f t="shared" si="0"/>
        <v>12</v>
      </c>
      <c r="S8" s="161">
        <f t="shared" si="0"/>
        <v>12</v>
      </c>
      <c r="T8" s="161">
        <f t="shared" si="0"/>
        <v>12</v>
      </c>
      <c r="U8" s="161">
        <f t="shared" si="0"/>
        <v>12</v>
      </c>
      <c r="V8" s="161">
        <f t="shared" si="0"/>
        <v>12</v>
      </c>
      <c r="W8" s="161">
        <f t="shared" si="0"/>
        <v>12</v>
      </c>
      <c r="X8" s="162">
        <f>W8*12</f>
        <v>144</v>
      </c>
      <c r="Y8" s="162">
        <f>X8</f>
        <v>144</v>
      </c>
      <c r="Z8" s="162">
        <f t="shared" si="0"/>
        <v>144</v>
      </c>
      <c r="AA8" s="162">
        <f t="shared" si="0"/>
        <v>144</v>
      </c>
      <c r="AB8" s="162">
        <f t="shared" si="0"/>
        <v>144</v>
      </c>
      <c r="AC8" s="162">
        <f t="shared" si="0"/>
        <v>144</v>
      </c>
      <c r="AD8" s="162">
        <f t="shared" si="0"/>
        <v>144</v>
      </c>
      <c r="AE8" s="162">
        <f t="shared" si="0"/>
        <v>144</v>
      </c>
      <c r="AF8" s="162">
        <f t="shared" si="0"/>
        <v>144</v>
      </c>
      <c r="AG8" s="162">
        <f t="shared" si="0"/>
        <v>144</v>
      </c>
      <c r="AH8" s="162">
        <f t="shared" si="0"/>
        <v>144</v>
      </c>
      <c r="AI8" s="162">
        <f t="shared" si="0"/>
        <v>144</v>
      </c>
      <c r="AJ8" s="162">
        <f t="shared" si="0"/>
        <v>144</v>
      </c>
      <c r="AK8" s="162">
        <f t="shared" si="0"/>
        <v>144</v>
      </c>
      <c r="AL8" s="162">
        <f t="shared" si="0"/>
        <v>144</v>
      </c>
      <c r="AM8" s="162">
        <f t="shared" si="0"/>
        <v>144</v>
      </c>
      <c r="AN8" s="162">
        <f t="shared" si="0"/>
        <v>144</v>
      </c>
      <c r="AO8" s="162">
        <f t="shared" si="0"/>
        <v>144</v>
      </c>
      <c r="AP8" s="162">
        <f t="shared" si="0"/>
        <v>144</v>
      </c>
      <c r="AQ8" s="162">
        <f t="shared" si="0"/>
        <v>144</v>
      </c>
      <c r="AR8" s="162">
        <f t="shared" si="0"/>
        <v>144</v>
      </c>
      <c r="AS8" s="162">
        <f t="shared" si="0"/>
        <v>144</v>
      </c>
      <c r="AT8" s="162">
        <f t="shared" si="0"/>
        <v>144</v>
      </c>
      <c r="AU8" s="162">
        <f t="shared" si="0"/>
        <v>144</v>
      </c>
      <c r="AV8" s="160"/>
    </row>
    <row r="9" spans="1:48" s="9" customFormat="1" ht="14.25" customHeight="1" x14ac:dyDescent="0.3">
      <c r="A9" s="20"/>
      <c r="B9" s="67" t="s">
        <v>411</v>
      </c>
      <c r="C9" s="152"/>
      <c r="D9" s="50" t="s">
        <v>32</v>
      </c>
      <c r="E9" s="50"/>
      <c r="F9" s="50">
        <f>F7*F8</f>
        <v>1920</v>
      </c>
      <c r="G9" s="50">
        <f t="shared" ref="G9:AU9" si="1">G7*G8</f>
        <v>1920</v>
      </c>
      <c r="H9" s="50">
        <f t="shared" si="1"/>
        <v>1920</v>
      </c>
      <c r="I9" s="50">
        <f t="shared" si="1"/>
        <v>1920</v>
      </c>
      <c r="J9" s="50">
        <f t="shared" si="1"/>
        <v>1920</v>
      </c>
      <c r="K9" s="50">
        <f t="shared" si="1"/>
        <v>1920</v>
      </c>
      <c r="L9" s="50">
        <f t="shared" si="1"/>
        <v>1920</v>
      </c>
      <c r="M9" s="50">
        <f t="shared" si="1"/>
        <v>1920</v>
      </c>
      <c r="N9" s="50">
        <f t="shared" si="1"/>
        <v>1920</v>
      </c>
      <c r="O9" s="50">
        <f t="shared" si="1"/>
        <v>1920</v>
      </c>
      <c r="P9" s="50">
        <f t="shared" si="1"/>
        <v>1920</v>
      </c>
      <c r="Q9" s="50">
        <f t="shared" si="1"/>
        <v>1920</v>
      </c>
      <c r="R9" s="50">
        <f t="shared" si="1"/>
        <v>1920</v>
      </c>
      <c r="S9" s="50">
        <f t="shared" si="1"/>
        <v>1920</v>
      </c>
      <c r="T9" s="50">
        <f t="shared" si="1"/>
        <v>1920</v>
      </c>
      <c r="U9" s="50">
        <f t="shared" si="1"/>
        <v>1920</v>
      </c>
      <c r="V9" s="50">
        <f t="shared" si="1"/>
        <v>1920</v>
      </c>
      <c r="W9" s="50">
        <f t="shared" si="1"/>
        <v>1920</v>
      </c>
      <c r="X9" s="190">
        <f t="shared" si="1"/>
        <v>23040</v>
      </c>
      <c r="Y9" s="50">
        <f t="shared" si="1"/>
        <v>23040</v>
      </c>
      <c r="Z9" s="50">
        <f t="shared" si="1"/>
        <v>23040</v>
      </c>
      <c r="AA9" s="50">
        <f t="shared" si="1"/>
        <v>23040</v>
      </c>
      <c r="AB9" s="50">
        <f t="shared" si="1"/>
        <v>23040</v>
      </c>
      <c r="AC9" s="50">
        <f t="shared" si="1"/>
        <v>23040</v>
      </c>
      <c r="AD9" s="50">
        <f t="shared" ref="AD9" si="2">AD7*AD8</f>
        <v>23040</v>
      </c>
      <c r="AE9" s="50">
        <f t="shared" si="1"/>
        <v>23040</v>
      </c>
      <c r="AF9" s="50">
        <f t="shared" si="1"/>
        <v>23040</v>
      </c>
      <c r="AG9" s="50">
        <f t="shared" si="1"/>
        <v>23040</v>
      </c>
      <c r="AH9" s="50">
        <f t="shared" si="1"/>
        <v>23040</v>
      </c>
      <c r="AI9" s="50">
        <f t="shared" si="1"/>
        <v>23040</v>
      </c>
      <c r="AJ9" s="50">
        <f t="shared" si="1"/>
        <v>23040</v>
      </c>
      <c r="AK9" s="50">
        <f t="shared" si="1"/>
        <v>23040</v>
      </c>
      <c r="AL9" s="50">
        <f t="shared" si="1"/>
        <v>23040</v>
      </c>
      <c r="AM9" s="50">
        <f t="shared" si="1"/>
        <v>23040</v>
      </c>
      <c r="AN9" s="50">
        <f t="shared" si="1"/>
        <v>23040</v>
      </c>
      <c r="AO9" s="50">
        <f t="shared" si="1"/>
        <v>23040</v>
      </c>
      <c r="AP9" s="50">
        <f t="shared" si="1"/>
        <v>23040</v>
      </c>
      <c r="AQ9" s="50">
        <f t="shared" si="1"/>
        <v>23040</v>
      </c>
      <c r="AR9" s="50">
        <f t="shared" si="1"/>
        <v>23040</v>
      </c>
      <c r="AS9" s="50">
        <f t="shared" si="1"/>
        <v>23040</v>
      </c>
      <c r="AT9" s="50">
        <f t="shared" si="1"/>
        <v>23040</v>
      </c>
      <c r="AU9" s="50">
        <f t="shared" si="1"/>
        <v>23040</v>
      </c>
    </row>
    <row r="10" spans="1:48" s="9" customFormat="1" ht="14.25" customHeight="1" x14ac:dyDescent="0.3">
      <c r="A10" s="19"/>
      <c r="B10" s="19" t="s">
        <v>20</v>
      </c>
      <c r="C10" s="149" t="s">
        <v>8</v>
      </c>
      <c r="D10" s="7" t="s">
        <v>10</v>
      </c>
      <c r="E10" s="7"/>
      <c r="F10" s="7">
        <v>0.64</v>
      </c>
      <c r="G10" s="7">
        <f>F10</f>
        <v>0.64</v>
      </c>
      <c r="H10" s="7">
        <f t="shared" ref="H10:AU10" si="3">G10</f>
        <v>0.64</v>
      </c>
      <c r="I10" s="7">
        <f t="shared" si="3"/>
        <v>0.64</v>
      </c>
      <c r="J10" s="7">
        <f t="shared" si="3"/>
        <v>0.64</v>
      </c>
      <c r="K10" s="7">
        <f t="shared" si="3"/>
        <v>0.64</v>
      </c>
      <c r="L10" s="7">
        <f t="shared" si="3"/>
        <v>0.64</v>
      </c>
      <c r="M10" s="7">
        <f t="shared" si="3"/>
        <v>0.64</v>
      </c>
      <c r="N10" s="7">
        <f t="shared" si="3"/>
        <v>0.64</v>
      </c>
      <c r="O10" s="7">
        <f t="shared" si="3"/>
        <v>0.64</v>
      </c>
      <c r="P10" s="7">
        <f t="shared" si="3"/>
        <v>0.64</v>
      </c>
      <c r="Q10" s="7">
        <f t="shared" si="3"/>
        <v>0.64</v>
      </c>
      <c r="R10" s="7">
        <f t="shared" si="3"/>
        <v>0.64</v>
      </c>
      <c r="S10" s="7">
        <f t="shared" si="3"/>
        <v>0.64</v>
      </c>
      <c r="T10" s="7">
        <f t="shared" si="3"/>
        <v>0.64</v>
      </c>
      <c r="U10" s="7">
        <f t="shared" si="3"/>
        <v>0.64</v>
      </c>
      <c r="V10" s="7">
        <f t="shared" si="3"/>
        <v>0.64</v>
      </c>
      <c r="W10" s="7">
        <f t="shared" si="3"/>
        <v>0.64</v>
      </c>
      <c r="X10" s="158">
        <f t="shared" si="3"/>
        <v>0.64</v>
      </c>
      <c r="Y10" s="7">
        <f t="shared" si="3"/>
        <v>0.64</v>
      </c>
      <c r="Z10" s="7">
        <f t="shared" si="3"/>
        <v>0.64</v>
      </c>
      <c r="AA10" s="7">
        <f t="shared" si="3"/>
        <v>0.64</v>
      </c>
      <c r="AB10" s="7">
        <f t="shared" si="3"/>
        <v>0.64</v>
      </c>
      <c r="AC10" s="7">
        <f t="shared" si="3"/>
        <v>0.64</v>
      </c>
      <c r="AD10" s="7">
        <f t="shared" si="3"/>
        <v>0.64</v>
      </c>
      <c r="AE10" s="7">
        <f t="shared" si="3"/>
        <v>0.64</v>
      </c>
      <c r="AF10" s="7">
        <f t="shared" si="3"/>
        <v>0.64</v>
      </c>
      <c r="AG10" s="7">
        <f t="shared" si="3"/>
        <v>0.64</v>
      </c>
      <c r="AH10" s="7">
        <f t="shared" si="3"/>
        <v>0.64</v>
      </c>
      <c r="AI10" s="7">
        <f t="shared" si="3"/>
        <v>0.64</v>
      </c>
      <c r="AJ10" s="7">
        <f t="shared" si="3"/>
        <v>0.64</v>
      </c>
      <c r="AK10" s="7">
        <f t="shared" si="3"/>
        <v>0.64</v>
      </c>
      <c r="AL10" s="7">
        <f t="shared" si="3"/>
        <v>0.64</v>
      </c>
      <c r="AM10" s="7">
        <f t="shared" si="3"/>
        <v>0.64</v>
      </c>
      <c r="AN10" s="7">
        <f t="shared" si="3"/>
        <v>0.64</v>
      </c>
      <c r="AO10" s="7">
        <f t="shared" si="3"/>
        <v>0.64</v>
      </c>
      <c r="AP10" s="7">
        <f t="shared" si="3"/>
        <v>0.64</v>
      </c>
      <c r="AQ10" s="7">
        <f t="shared" si="3"/>
        <v>0.64</v>
      </c>
      <c r="AR10" s="7">
        <f t="shared" si="3"/>
        <v>0.64</v>
      </c>
      <c r="AS10" s="7">
        <f t="shared" si="3"/>
        <v>0.64</v>
      </c>
      <c r="AT10" s="7">
        <f t="shared" si="3"/>
        <v>0.64</v>
      </c>
      <c r="AU10" s="7">
        <f t="shared" si="3"/>
        <v>0.64</v>
      </c>
    </row>
    <row r="11" spans="1:48" s="9" customFormat="1" ht="14.25" customHeight="1" x14ac:dyDescent="0.3">
      <c r="A11" s="20" t="s">
        <v>488</v>
      </c>
      <c r="B11" s="19"/>
      <c r="C11" s="151"/>
      <c r="D11" s="7" t="s">
        <v>8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188"/>
      <c r="Y11" s="12"/>
      <c r="Z11" s="12"/>
      <c r="AA11" s="12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8" s="9" customFormat="1" ht="14.25" customHeight="1" x14ac:dyDescent="0.3">
      <c r="A12" s="19"/>
      <c r="B12" s="6" t="s">
        <v>103</v>
      </c>
      <c r="C12" s="151" t="s">
        <v>471</v>
      </c>
      <c r="D12" s="23" t="s">
        <v>105</v>
      </c>
      <c r="E12" s="7"/>
      <c r="F12" s="55"/>
      <c r="G12" s="55" t="s">
        <v>404</v>
      </c>
      <c r="H12" s="55" t="s">
        <v>404</v>
      </c>
      <c r="I12" s="55" t="s">
        <v>404</v>
      </c>
      <c r="J12" s="55" t="s">
        <v>404</v>
      </c>
      <c r="K12" s="55" t="s">
        <v>404</v>
      </c>
      <c r="L12" s="55" t="s">
        <v>404</v>
      </c>
      <c r="M12" s="55" t="s">
        <v>404</v>
      </c>
      <c r="N12" s="55" t="s">
        <v>404</v>
      </c>
      <c r="O12" s="55" t="s">
        <v>404</v>
      </c>
      <c r="P12" s="55" t="s">
        <v>404</v>
      </c>
      <c r="Q12" s="55" t="s">
        <v>404</v>
      </c>
      <c r="R12" s="55" t="s">
        <v>404</v>
      </c>
      <c r="S12" s="55" t="s">
        <v>404</v>
      </c>
      <c r="T12" s="55" t="s">
        <v>404</v>
      </c>
      <c r="U12" s="55" t="s">
        <v>404</v>
      </c>
      <c r="V12" s="55" t="s">
        <v>404</v>
      </c>
      <c r="W12" s="55" t="s">
        <v>404</v>
      </c>
      <c r="X12" s="189" t="s">
        <v>404</v>
      </c>
      <c r="Y12" s="55" t="s">
        <v>404</v>
      </c>
      <c r="Z12" s="55" t="s">
        <v>404</v>
      </c>
      <c r="AA12" s="55" t="s">
        <v>404</v>
      </c>
      <c r="AB12" s="55" t="s">
        <v>404</v>
      </c>
      <c r="AC12" s="55" t="s">
        <v>404</v>
      </c>
      <c r="AD12" s="55" t="s">
        <v>404</v>
      </c>
      <c r="AE12" s="55" t="s">
        <v>404</v>
      </c>
      <c r="AF12" s="55" t="s">
        <v>404</v>
      </c>
      <c r="AG12" s="55" t="s">
        <v>404</v>
      </c>
      <c r="AH12" s="55" t="s">
        <v>404</v>
      </c>
      <c r="AI12" s="55" t="s">
        <v>404</v>
      </c>
      <c r="AJ12" s="55" t="s">
        <v>404</v>
      </c>
      <c r="AK12" s="55" t="s">
        <v>404</v>
      </c>
      <c r="AL12" s="55" t="s">
        <v>404</v>
      </c>
      <c r="AM12" s="55" t="s">
        <v>404</v>
      </c>
      <c r="AN12" s="55" t="s">
        <v>404</v>
      </c>
      <c r="AO12" s="55" t="s">
        <v>404</v>
      </c>
      <c r="AP12" s="55" t="s">
        <v>404</v>
      </c>
      <c r="AQ12" s="55" t="s">
        <v>404</v>
      </c>
      <c r="AR12" s="55" t="s">
        <v>404</v>
      </c>
      <c r="AS12" s="55" t="s">
        <v>404</v>
      </c>
      <c r="AT12" s="55" t="s">
        <v>404</v>
      </c>
      <c r="AU12" s="55" t="s">
        <v>404</v>
      </c>
    </row>
    <row r="13" spans="1:48" s="9" customFormat="1" ht="14.25" customHeight="1" x14ac:dyDescent="0.3">
      <c r="A13" s="19"/>
      <c r="B13" s="19" t="s">
        <v>455</v>
      </c>
      <c r="C13" s="151">
        <v>1</v>
      </c>
      <c r="D13" s="7" t="s">
        <v>32</v>
      </c>
      <c r="E13" s="7"/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158">
        <v>1</v>
      </c>
      <c r="Y13" s="7">
        <v>1</v>
      </c>
      <c r="Z13" s="7">
        <v>1</v>
      </c>
      <c r="AA13" s="7">
        <v>1</v>
      </c>
      <c r="AB13" s="7">
        <v>1</v>
      </c>
      <c r="AC13" s="7">
        <v>1</v>
      </c>
      <c r="AD13" s="7">
        <v>1</v>
      </c>
      <c r="AE13" s="7">
        <v>1</v>
      </c>
      <c r="AF13" s="7">
        <v>1</v>
      </c>
      <c r="AG13" s="7">
        <v>1</v>
      </c>
      <c r="AH13" s="7">
        <v>1</v>
      </c>
      <c r="AI13" s="7">
        <v>1</v>
      </c>
      <c r="AJ13" s="7">
        <v>1</v>
      </c>
      <c r="AK13" s="7">
        <v>1</v>
      </c>
      <c r="AL13" s="7">
        <v>1</v>
      </c>
      <c r="AM13" s="7">
        <v>1</v>
      </c>
      <c r="AN13" s="7">
        <v>1</v>
      </c>
      <c r="AO13" s="7">
        <v>1</v>
      </c>
      <c r="AP13" s="7">
        <v>1</v>
      </c>
      <c r="AQ13" s="7">
        <v>1</v>
      </c>
      <c r="AR13" s="7">
        <v>1</v>
      </c>
      <c r="AS13" s="7">
        <v>1</v>
      </c>
      <c r="AT13" s="7">
        <v>1</v>
      </c>
      <c r="AU13" s="7">
        <v>1</v>
      </c>
    </row>
    <row r="14" spans="1:48" s="9" customFormat="1" ht="14.25" customHeight="1" x14ac:dyDescent="0.3">
      <c r="A14" s="19"/>
      <c r="B14" s="19" t="s">
        <v>491</v>
      </c>
      <c r="C14" s="151" t="s">
        <v>483</v>
      </c>
      <c r="D14" s="7" t="s">
        <v>32</v>
      </c>
      <c r="E14" s="7"/>
      <c r="F14" s="7">
        <v>400</v>
      </c>
      <c r="G14" s="7">
        <v>400</v>
      </c>
      <c r="H14" s="7">
        <v>400</v>
      </c>
      <c r="I14" s="7">
        <v>400</v>
      </c>
      <c r="J14" s="7">
        <v>400</v>
      </c>
      <c r="K14" s="7">
        <v>400</v>
      </c>
      <c r="L14" s="7">
        <v>400</v>
      </c>
      <c r="M14" s="7">
        <v>400</v>
      </c>
      <c r="N14" s="7">
        <v>400</v>
      </c>
      <c r="O14" s="7">
        <v>400</v>
      </c>
      <c r="P14" s="7">
        <v>400</v>
      </c>
      <c r="Q14" s="7">
        <v>400</v>
      </c>
      <c r="R14" s="7">
        <v>400</v>
      </c>
      <c r="S14" s="7">
        <v>400</v>
      </c>
      <c r="T14" s="7">
        <v>400</v>
      </c>
      <c r="U14" s="7">
        <v>400</v>
      </c>
      <c r="V14" s="7">
        <v>400</v>
      </c>
      <c r="W14" s="7">
        <v>400</v>
      </c>
      <c r="X14" s="159">
        <v>4800</v>
      </c>
      <c r="Y14" s="159">
        <v>4800</v>
      </c>
      <c r="Z14" s="159">
        <v>4800</v>
      </c>
      <c r="AA14" s="159">
        <v>4800</v>
      </c>
      <c r="AB14" s="159">
        <v>4800</v>
      </c>
      <c r="AC14" s="159">
        <v>4800</v>
      </c>
      <c r="AD14" s="159">
        <v>4800</v>
      </c>
      <c r="AE14" s="159">
        <v>4800</v>
      </c>
      <c r="AF14" s="159">
        <v>4800</v>
      </c>
      <c r="AG14" s="159">
        <v>4800</v>
      </c>
      <c r="AH14" s="159">
        <v>4800</v>
      </c>
      <c r="AI14" s="159">
        <v>4800</v>
      </c>
      <c r="AJ14" s="159">
        <v>4800</v>
      </c>
      <c r="AK14" s="159">
        <v>4800</v>
      </c>
      <c r="AL14" s="159">
        <v>4800</v>
      </c>
      <c r="AM14" s="159">
        <v>4800</v>
      </c>
      <c r="AN14" s="159">
        <v>4800</v>
      </c>
      <c r="AO14" s="159">
        <v>4800</v>
      </c>
      <c r="AP14" s="159">
        <v>4800</v>
      </c>
      <c r="AQ14" s="159">
        <v>4800</v>
      </c>
      <c r="AR14" s="159">
        <v>4800</v>
      </c>
      <c r="AS14" s="159">
        <v>4800</v>
      </c>
      <c r="AT14" s="159">
        <v>4800</v>
      </c>
      <c r="AU14" s="159">
        <v>4800</v>
      </c>
    </row>
    <row r="15" spans="1:48" s="9" customFormat="1" ht="14.25" customHeight="1" x14ac:dyDescent="0.3">
      <c r="A15" s="19"/>
      <c r="B15" s="67" t="s">
        <v>411</v>
      </c>
      <c r="C15" s="152"/>
      <c r="D15" s="50" t="s">
        <v>32</v>
      </c>
      <c r="E15" s="50"/>
      <c r="F15" s="50">
        <f>F13*F14</f>
        <v>400</v>
      </c>
      <c r="G15" s="50">
        <f t="shared" ref="G15:AU15" si="4">G13*G14</f>
        <v>400</v>
      </c>
      <c r="H15" s="50">
        <f t="shared" si="4"/>
        <v>400</v>
      </c>
      <c r="I15" s="50">
        <f t="shared" si="4"/>
        <v>400</v>
      </c>
      <c r="J15" s="50">
        <f t="shared" si="4"/>
        <v>400</v>
      </c>
      <c r="K15" s="50">
        <f t="shared" si="4"/>
        <v>400</v>
      </c>
      <c r="L15" s="50">
        <f t="shared" si="4"/>
        <v>400</v>
      </c>
      <c r="M15" s="50">
        <f t="shared" si="4"/>
        <v>400</v>
      </c>
      <c r="N15" s="50">
        <f t="shared" si="4"/>
        <v>400</v>
      </c>
      <c r="O15" s="50">
        <f t="shared" si="4"/>
        <v>400</v>
      </c>
      <c r="P15" s="50">
        <f t="shared" si="4"/>
        <v>400</v>
      </c>
      <c r="Q15" s="50">
        <f t="shared" si="4"/>
        <v>400</v>
      </c>
      <c r="R15" s="50">
        <f t="shared" si="4"/>
        <v>400</v>
      </c>
      <c r="S15" s="50">
        <f t="shared" si="4"/>
        <v>400</v>
      </c>
      <c r="T15" s="50">
        <f t="shared" si="4"/>
        <v>400</v>
      </c>
      <c r="U15" s="50">
        <f t="shared" si="4"/>
        <v>400</v>
      </c>
      <c r="V15" s="50">
        <f t="shared" si="4"/>
        <v>400</v>
      </c>
      <c r="W15" s="50">
        <f t="shared" si="4"/>
        <v>400</v>
      </c>
      <c r="X15" s="190">
        <f t="shared" si="4"/>
        <v>4800</v>
      </c>
      <c r="Y15" s="50">
        <f t="shared" si="4"/>
        <v>4800</v>
      </c>
      <c r="Z15" s="50">
        <f t="shared" si="4"/>
        <v>4800</v>
      </c>
      <c r="AA15" s="50">
        <f t="shared" si="4"/>
        <v>4800</v>
      </c>
      <c r="AB15" s="50">
        <f t="shared" si="4"/>
        <v>4800</v>
      </c>
      <c r="AC15" s="50">
        <f t="shared" si="4"/>
        <v>4800</v>
      </c>
      <c r="AD15" s="50">
        <f t="shared" ref="AD15" si="5">AD13*AD14</f>
        <v>4800</v>
      </c>
      <c r="AE15" s="50">
        <f t="shared" si="4"/>
        <v>4800</v>
      </c>
      <c r="AF15" s="50">
        <f t="shared" si="4"/>
        <v>4800</v>
      </c>
      <c r="AG15" s="50">
        <f t="shared" si="4"/>
        <v>4800</v>
      </c>
      <c r="AH15" s="50">
        <f t="shared" si="4"/>
        <v>4800</v>
      </c>
      <c r="AI15" s="50">
        <f t="shared" si="4"/>
        <v>4800</v>
      </c>
      <c r="AJ15" s="50">
        <f t="shared" si="4"/>
        <v>4800</v>
      </c>
      <c r="AK15" s="50">
        <f t="shared" si="4"/>
        <v>4800</v>
      </c>
      <c r="AL15" s="50">
        <f t="shared" si="4"/>
        <v>4800</v>
      </c>
      <c r="AM15" s="50">
        <f t="shared" si="4"/>
        <v>4800</v>
      </c>
      <c r="AN15" s="50">
        <f t="shared" si="4"/>
        <v>4800</v>
      </c>
      <c r="AO15" s="50">
        <f t="shared" si="4"/>
        <v>4800</v>
      </c>
      <c r="AP15" s="50">
        <f t="shared" si="4"/>
        <v>4800</v>
      </c>
      <c r="AQ15" s="50">
        <f t="shared" si="4"/>
        <v>4800</v>
      </c>
      <c r="AR15" s="50">
        <f t="shared" si="4"/>
        <v>4800</v>
      </c>
      <c r="AS15" s="50">
        <f t="shared" si="4"/>
        <v>4800</v>
      </c>
      <c r="AT15" s="50">
        <f t="shared" si="4"/>
        <v>4800</v>
      </c>
      <c r="AU15" s="50">
        <f t="shared" si="4"/>
        <v>4800</v>
      </c>
    </row>
    <row r="16" spans="1:48" s="9" customFormat="1" ht="14.25" customHeight="1" x14ac:dyDescent="0.3">
      <c r="A16" s="19"/>
      <c r="B16" s="19" t="s">
        <v>20</v>
      </c>
      <c r="C16" s="151"/>
      <c r="D16" s="7" t="s">
        <v>10</v>
      </c>
      <c r="E16" s="7"/>
      <c r="F16" s="7">
        <v>0.54</v>
      </c>
      <c r="G16" s="7">
        <v>0.54</v>
      </c>
      <c r="H16" s="7">
        <v>0.54</v>
      </c>
      <c r="I16" s="7">
        <v>0.54</v>
      </c>
      <c r="J16" s="7">
        <v>0.54</v>
      </c>
      <c r="K16" s="7">
        <v>0.54</v>
      </c>
      <c r="L16" s="7">
        <v>0.54</v>
      </c>
      <c r="M16" s="7">
        <v>0.54</v>
      </c>
      <c r="N16" s="7">
        <v>0.54</v>
      </c>
      <c r="O16" s="7">
        <v>0.54</v>
      </c>
      <c r="P16" s="7">
        <v>0.54</v>
      </c>
      <c r="Q16" s="7">
        <v>0.54</v>
      </c>
      <c r="R16" s="7">
        <v>0.54</v>
      </c>
      <c r="S16" s="7">
        <v>0.54</v>
      </c>
      <c r="T16" s="7">
        <v>0.54</v>
      </c>
      <c r="U16" s="7">
        <v>0.54</v>
      </c>
      <c r="V16" s="7">
        <v>0.54</v>
      </c>
      <c r="W16" s="7">
        <v>0.54</v>
      </c>
      <c r="X16" s="158">
        <v>0.54</v>
      </c>
      <c r="Y16" s="7">
        <v>0.54</v>
      </c>
      <c r="Z16" s="7">
        <v>0.54</v>
      </c>
      <c r="AA16" s="7">
        <v>0.54</v>
      </c>
      <c r="AB16" s="7">
        <v>0.54</v>
      </c>
      <c r="AC16" s="7">
        <v>0.54</v>
      </c>
      <c r="AD16" s="7">
        <v>0.54</v>
      </c>
      <c r="AE16" s="7">
        <v>0.54</v>
      </c>
      <c r="AF16" s="7">
        <v>0.54</v>
      </c>
      <c r="AG16" s="7">
        <v>0.54</v>
      </c>
      <c r="AH16" s="7">
        <v>0.54</v>
      </c>
      <c r="AI16" s="7">
        <v>0.54</v>
      </c>
      <c r="AJ16" s="7">
        <v>0.54</v>
      </c>
      <c r="AK16" s="7">
        <v>0.54</v>
      </c>
      <c r="AL16" s="7">
        <v>0.54</v>
      </c>
      <c r="AM16" s="7">
        <v>0.54</v>
      </c>
      <c r="AN16" s="7">
        <v>0.54</v>
      </c>
      <c r="AO16" s="7">
        <v>0.54</v>
      </c>
      <c r="AP16" s="7">
        <v>0.54</v>
      </c>
      <c r="AQ16" s="7">
        <v>0.54</v>
      </c>
      <c r="AR16" s="7">
        <v>0.54</v>
      </c>
      <c r="AS16" s="7">
        <v>0.54</v>
      </c>
      <c r="AT16" s="7">
        <v>0.54</v>
      </c>
      <c r="AU16" s="7">
        <v>0.54</v>
      </c>
    </row>
    <row r="17" spans="1:48" s="9" customFormat="1" ht="14.25" customHeight="1" x14ac:dyDescent="0.3">
      <c r="A17" s="20" t="s">
        <v>490</v>
      </c>
      <c r="B17" s="19"/>
      <c r="C17" s="151"/>
      <c r="D17" s="7" t="s">
        <v>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188"/>
      <c r="Y17" s="12"/>
      <c r="Z17" s="12"/>
      <c r="AA17" s="12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8" s="9" customFormat="1" ht="14.25" customHeight="1" x14ac:dyDescent="0.3">
      <c r="A18" s="19"/>
      <c r="B18" s="6" t="s">
        <v>103</v>
      </c>
      <c r="C18" s="151" t="s">
        <v>470</v>
      </c>
      <c r="D18" s="23" t="s">
        <v>105</v>
      </c>
      <c r="E18" s="7"/>
      <c r="F18" s="55" t="s">
        <v>404</v>
      </c>
      <c r="G18" s="55" t="s">
        <v>404</v>
      </c>
      <c r="H18" s="55" t="s">
        <v>404</v>
      </c>
      <c r="I18" s="55" t="s">
        <v>404</v>
      </c>
      <c r="J18" s="55" t="s">
        <v>404</v>
      </c>
      <c r="K18" s="55" t="s">
        <v>404</v>
      </c>
      <c r="L18" s="55" t="s">
        <v>404</v>
      </c>
      <c r="M18" s="55" t="s">
        <v>404</v>
      </c>
      <c r="N18" s="55" t="s">
        <v>404</v>
      </c>
      <c r="O18" s="55" t="s">
        <v>404</v>
      </c>
      <c r="P18" s="55" t="s">
        <v>404</v>
      </c>
      <c r="Q18" s="55" t="s">
        <v>404</v>
      </c>
      <c r="R18" s="55" t="s">
        <v>404</v>
      </c>
      <c r="S18" s="55" t="s">
        <v>404</v>
      </c>
      <c r="T18" s="55" t="s">
        <v>404</v>
      </c>
      <c r="U18" s="55" t="s">
        <v>404</v>
      </c>
      <c r="V18" s="55" t="s">
        <v>404</v>
      </c>
      <c r="W18" s="55" t="s">
        <v>404</v>
      </c>
      <c r="X18" s="189" t="s">
        <v>404</v>
      </c>
      <c r="Y18" s="55" t="s">
        <v>404</v>
      </c>
      <c r="Z18" s="55" t="s">
        <v>404</v>
      </c>
      <c r="AA18" s="55" t="s">
        <v>404</v>
      </c>
      <c r="AB18" s="55" t="s">
        <v>404</v>
      </c>
      <c r="AC18" s="55" t="s">
        <v>404</v>
      </c>
      <c r="AD18" s="55" t="s">
        <v>404</v>
      </c>
      <c r="AE18" s="55" t="s">
        <v>404</v>
      </c>
      <c r="AF18" s="55" t="s">
        <v>404</v>
      </c>
      <c r="AG18" s="55" t="s">
        <v>404</v>
      </c>
      <c r="AH18" s="55" t="s">
        <v>404</v>
      </c>
      <c r="AI18" s="55" t="s">
        <v>404</v>
      </c>
      <c r="AJ18" s="55" t="s">
        <v>404</v>
      </c>
      <c r="AK18" s="55" t="s">
        <v>404</v>
      </c>
      <c r="AL18" s="55" t="s">
        <v>404</v>
      </c>
      <c r="AM18" s="55" t="s">
        <v>404</v>
      </c>
      <c r="AN18" s="55" t="s">
        <v>404</v>
      </c>
      <c r="AO18" s="55" t="s">
        <v>404</v>
      </c>
      <c r="AP18" s="55" t="s">
        <v>404</v>
      </c>
      <c r="AQ18" s="55" t="s">
        <v>404</v>
      </c>
      <c r="AR18" s="55" t="s">
        <v>404</v>
      </c>
      <c r="AS18" s="55" t="s">
        <v>404</v>
      </c>
      <c r="AT18" s="55" t="s">
        <v>404</v>
      </c>
      <c r="AU18" s="55" t="s">
        <v>404</v>
      </c>
    </row>
    <row r="19" spans="1:48" s="9" customFormat="1" ht="14.25" customHeight="1" x14ac:dyDescent="0.3">
      <c r="A19" s="19"/>
      <c r="B19" s="19" t="s">
        <v>455</v>
      </c>
      <c r="C19" s="151">
        <v>160</v>
      </c>
      <c r="D19" s="7" t="s">
        <v>32</v>
      </c>
      <c r="E19" s="7"/>
      <c r="F19" s="7">
        <v>160</v>
      </c>
      <c r="G19" s="7">
        <v>160</v>
      </c>
      <c r="H19" s="7">
        <v>160</v>
      </c>
      <c r="I19" s="7">
        <v>160</v>
      </c>
      <c r="J19" s="7">
        <v>160</v>
      </c>
      <c r="K19" s="7">
        <v>160</v>
      </c>
      <c r="L19" s="7">
        <v>160</v>
      </c>
      <c r="M19" s="7">
        <v>160</v>
      </c>
      <c r="N19" s="7">
        <v>160</v>
      </c>
      <c r="O19" s="7">
        <v>160</v>
      </c>
      <c r="P19" s="7">
        <v>160</v>
      </c>
      <c r="Q19" s="7">
        <v>160</v>
      </c>
      <c r="R19" s="7">
        <v>160</v>
      </c>
      <c r="S19" s="7">
        <v>160</v>
      </c>
      <c r="T19" s="7">
        <v>160</v>
      </c>
      <c r="U19" s="7">
        <v>160</v>
      </c>
      <c r="V19" s="7">
        <v>160</v>
      </c>
      <c r="W19" s="7">
        <v>160</v>
      </c>
      <c r="X19" s="158">
        <v>160</v>
      </c>
      <c r="Y19" s="158">
        <v>160</v>
      </c>
      <c r="Z19" s="158">
        <v>160</v>
      </c>
      <c r="AA19" s="158">
        <v>160</v>
      </c>
      <c r="AB19" s="158">
        <v>160</v>
      </c>
      <c r="AC19" s="158">
        <v>160</v>
      </c>
      <c r="AD19" s="158">
        <v>160</v>
      </c>
      <c r="AE19" s="158">
        <v>160</v>
      </c>
      <c r="AF19" s="158">
        <v>160</v>
      </c>
      <c r="AG19" s="158">
        <v>160</v>
      </c>
      <c r="AH19" s="158">
        <v>160</v>
      </c>
      <c r="AI19" s="158">
        <v>160</v>
      </c>
      <c r="AJ19" s="158">
        <v>160</v>
      </c>
      <c r="AK19" s="158">
        <v>160</v>
      </c>
      <c r="AL19" s="158">
        <v>160</v>
      </c>
      <c r="AM19" s="158">
        <v>160</v>
      </c>
      <c r="AN19" s="158">
        <v>160</v>
      </c>
      <c r="AO19" s="158">
        <v>160</v>
      </c>
      <c r="AP19" s="158">
        <v>160</v>
      </c>
      <c r="AQ19" s="158">
        <v>160</v>
      </c>
      <c r="AR19" s="158">
        <v>160</v>
      </c>
      <c r="AS19" s="158">
        <v>160</v>
      </c>
      <c r="AT19" s="158">
        <v>160</v>
      </c>
      <c r="AU19" s="158">
        <v>160</v>
      </c>
    </row>
    <row r="20" spans="1:48" s="9" customFormat="1" ht="14.25" customHeight="1" x14ac:dyDescent="0.3">
      <c r="A20" s="19"/>
      <c r="B20" s="19" t="s">
        <v>491</v>
      </c>
      <c r="C20" s="151" t="s">
        <v>483</v>
      </c>
      <c r="D20" s="7" t="s">
        <v>32</v>
      </c>
      <c r="E20" s="7"/>
      <c r="F20" s="161">
        <v>300</v>
      </c>
      <c r="G20" s="161">
        <f>F20</f>
        <v>300</v>
      </c>
      <c r="H20" s="161">
        <f>G20</f>
        <v>300</v>
      </c>
      <c r="I20" s="161">
        <f t="shared" ref="I20:W20" si="6">H20</f>
        <v>300</v>
      </c>
      <c r="J20" s="161">
        <v>300</v>
      </c>
      <c r="K20" s="161">
        <f t="shared" si="6"/>
        <v>300</v>
      </c>
      <c r="L20" s="161">
        <f t="shared" si="6"/>
        <v>300</v>
      </c>
      <c r="M20" s="161">
        <f t="shared" si="6"/>
        <v>300</v>
      </c>
      <c r="N20" s="161">
        <f t="shared" si="6"/>
        <v>300</v>
      </c>
      <c r="O20" s="161">
        <f t="shared" si="6"/>
        <v>300</v>
      </c>
      <c r="P20" s="161">
        <f t="shared" si="6"/>
        <v>300</v>
      </c>
      <c r="Q20" s="161">
        <f t="shared" si="6"/>
        <v>300</v>
      </c>
      <c r="R20" s="161">
        <f t="shared" si="6"/>
        <v>300</v>
      </c>
      <c r="S20" s="161">
        <f t="shared" si="6"/>
        <v>300</v>
      </c>
      <c r="T20" s="161">
        <f t="shared" si="6"/>
        <v>300</v>
      </c>
      <c r="U20" s="161">
        <f t="shared" si="6"/>
        <v>300</v>
      </c>
      <c r="V20" s="161">
        <f t="shared" si="6"/>
        <v>300</v>
      </c>
      <c r="W20" s="161">
        <f t="shared" si="6"/>
        <v>300</v>
      </c>
      <c r="X20" s="162">
        <f>W20*12</f>
        <v>3600</v>
      </c>
      <c r="Y20" s="162">
        <f>X20</f>
        <v>3600</v>
      </c>
      <c r="Z20" s="162">
        <f t="shared" ref="Z20:AU20" si="7">Y20</f>
        <v>3600</v>
      </c>
      <c r="AA20" s="162">
        <f t="shared" si="7"/>
        <v>3600</v>
      </c>
      <c r="AB20" s="162">
        <f t="shared" si="7"/>
        <v>3600</v>
      </c>
      <c r="AC20" s="162">
        <f t="shared" si="7"/>
        <v>3600</v>
      </c>
      <c r="AD20" s="162">
        <f t="shared" si="7"/>
        <v>3600</v>
      </c>
      <c r="AE20" s="162">
        <f t="shared" si="7"/>
        <v>3600</v>
      </c>
      <c r="AF20" s="162">
        <f t="shared" si="7"/>
        <v>3600</v>
      </c>
      <c r="AG20" s="162">
        <f t="shared" si="7"/>
        <v>3600</v>
      </c>
      <c r="AH20" s="162">
        <f t="shared" si="7"/>
        <v>3600</v>
      </c>
      <c r="AI20" s="162">
        <f t="shared" si="7"/>
        <v>3600</v>
      </c>
      <c r="AJ20" s="162">
        <f t="shared" si="7"/>
        <v>3600</v>
      </c>
      <c r="AK20" s="162">
        <f t="shared" si="7"/>
        <v>3600</v>
      </c>
      <c r="AL20" s="162">
        <f t="shared" si="7"/>
        <v>3600</v>
      </c>
      <c r="AM20" s="162">
        <f t="shared" si="7"/>
        <v>3600</v>
      </c>
      <c r="AN20" s="162">
        <f t="shared" si="7"/>
        <v>3600</v>
      </c>
      <c r="AO20" s="162">
        <f t="shared" si="7"/>
        <v>3600</v>
      </c>
      <c r="AP20" s="162">
        <f t="shared" si="7"/>
        <v>3600</v>
      </c>
      <c r="AQ20" s="162">
        <f t="shared" si="7"/>
        <v>3600</v>
      </c>
      <c r="AR20" s="162">
        <f t="shared" si="7"/>
        <v>3600</v>
      </c>
      <c r="AS20" s="162">
        <f t="shared" si="7"/>
        <v>3600</v>
      </c>
      <c r="AT20" s="162">
        <f t="shared" si="7"/>
        <v>3600</v>
      </c>
      <c r="AU20" s="162">
        <f t="shared" si="7"/>
        <v>3600</v>
      </c>
    </row>
    <row r="21" spans="1:48" s="9" customFormat="1" ht="14.25" customHeight="1" x14ac:dyDescent="0.3">
      <c r="A21" s="19"/>
      <c r="B21" s="67" t="s">
        <v>411</v>
      </c>
      <c r="C21" s="152"/>
      <c r="D21" s="50" t="s">
        <v>32</v>
      </c>
      <c r="E21" s="50"/>
      <c r="F21" s="60">
        <f>F19*F20</f>
        <v>48000</v>
      </c>
      <c r="G21" s="60">
        <f t="shared" ref="G21:AU21" si="8">G19*G20</f>
        <v>48000</v>
      </c>
      <c r="H21" s="60">
        <f t="shared" si="8"/>
        <v>48000</v>
      </c>
      <c r="I21" s="60">
        <f t="shared" si="8"/>
        <v>48000</v>
      </c>
      <c r="J21" s="60">
        <f t="shared" si="8"/>
        <v>48000</v>
      </c>
      <c r="K21" s="60">
        <f t="shared" si="8"/>
        <v>48000</v>
      </c>
      <c r="L21" s="60">
        <f t="shared" si="8"/>
        <v>48000</v>
      </c>
      <c r="M21" s="60">
        <f t="shared" si="8"/>
        <v>48000</v>
      </c>
      <c r="N21" s="60">
        <f t="shared" si="8"/>
        <v>48000</v>
      </c>
      <c r="O21" s="60">
        <f t="shared" si="8"/>
        <v>48000</v>
      </c>
      <c r="P21" s="60">
        <f t="shared" si="8"/>
        <v>48000</v>
      </c>
      <c r="Q21" s="60">
        <f t="shared" si="8"/>
        <v>48000</v>
      </c>
      <c r="R21" s="60">
        <f t="shared" si="8"/>
        <v>48000</v>
      </c>
      <c r="S21" s="60">
        <f t="shared" si="8"/>
        <v>48000</v>
      </c>
      <c r="T21" s="60">
        <f t="shared" si="8"/>
        <v>48000</v>
      </c>
      <c r="U21" s="60">
        <f t="shared" si="8"/>
        <v>48000</v>
      </c>
      <c r="V21" s="60">
        <f t="shared" si="8"/>
        <v>48000</v>
      </c>
      <c r="W21" s="60">
        <f>W19*W20</f>
        <v>48000</v>
      </c>
      <c r="X21" s="191">
        <f>X19*X20</f>
        <v>576000</v>
      </c>
      <c r="Y21" s="60">
        <f t="shared" si="8"/>
        <v>576000</v>
      </c>
      <c r="Z21" s="60">
        <f t="shared" si="8"/>
        <v>576000</v>
      </c>
      <c r="AA21" s="60">
        <f t="shared" si="8"/>
        <v>576000</v>
      </c>
      <c r="AB21" s="60">
        <f t="shared" si="8"/>
        <v>576000</v>
      </c>
      <c r="AC21" s="60">
        <f t="shared" si="8"/>
        <v>576000</v>
      </c>
      <c r="AD21" s="60">
        <f t="shared" ref="AD21" si="9">AD19*AD20</f>
        <v>576000</v>
      </c>
      <c r="AE21" s="60">
        <f t="shared" si="8"/>
        <v>576000</v>
      </c>
      <c r="AF21" s="60">
        <f t="shared" si="8"/>
        <v>576000</v>
      </c>
      <c r="AG21" s="60">
        <f t="shared" si="8"/>
        <v>576000</v>
      </c>
      <c r="AH21" s="60">
        <f t="shared" si="8"/>
        <v>576000</v>
      </c>
      <c r="AI21" s="60">
        <f t="shared" si="8"/>
        <v>576000</v>
      </c>
      <c r="AJ21" s="60">
        <f t="shared" si="8"/>
        <v>576000</v>
      </c>
      <c r="AK21" s="60">
        <f t="shared" si="8"/>
        <v>576000</v>
      </c>
      <c r="AL21" s="60">
        <f t="shared" si="8"/>
        <v>576000</v>
      </c>
      <c r="AM21" s="60">
        <f t="shared" si="8"/>
        <v>576000</v>
      </c>
      <c r="AN21" s="60">
        <f t="shared" si="8"/>
        <v>576000</v>
      </c>
      <c r="AO21" s="60">
        <f t="shared" si="8"/>
        <v>576000</v>
      </c>
      <c r="AP21" s="60">
        <f t="shared" si="8"/>
        <v>576000</v>
      </c>
      <c r="AQ21" s="60">
        <f t="shared" si="8"/>
        <v>576000</v>
      </c>
      <c r="AR21" s="60">
        <f t="shared" si="8"/>
        <v>576000</v>
      </c>
      <c r="AS21" s="60">
        <f t="shared" si="8"/>
        <v>576000</v>
      </c>
      <c r="AT21" s="60">
        <f t="shared" si="8"/>
        <v>576000</v>
      </c>
      <c r="AU21" s="60">
        <f t="shared" si="8"/>
        <v>576000</v>
      </c>
      <c r="AV21" s="80"/>
    </row>
    <row r="22" spans="1:48" s="9" customFormat="1" ht="14.25" customHeight="1" x14ac:dyDescent="0.3">
      <c r="A22" s="19"/>
      <c r="B22" s="19" t="s">
        <v>20</v>
      </c>
      <c r="C22" s="151"/>
      <c r="D22" s="7" t="s">
        <v>10</v>
      </c>
      <c r="E22" s="7"/>
      <c r="F22" s="7">
        <v>0.59</v>
      </c>
      <c r="G22" s="7">
        <v>0.59</v>
      </c>
      <c r="H22" s="7">
        <v>0.59</v>
      </c>
      <c r="I22" s="7">
        <v>0.59</v>
      </c>
      <c r="J22" s="7">
        <v>0.59</v>
      </c>
      <c r="K22" s="7">
        <v>0.59</v>
      </c>
      <c r="L22" s="7">
        <v>0.59</v>
      </c>
      <c r="M22" s="7">
        <v>0.59</v>
      </c>
      <c r="N22" s="7">
        <v>0.59</v>
      </c>
      <c r="O22" s="7">
        <v>0.59</v>
      </c>
      <c r="P22" s="7">
        <v>0.59</v>
      </c>
      <c r="Q22" s="7">
        <v>0.59</v>
      </c>
      <c r="R22" s="7">
        <v>0.59</v>
      </c>
      <c r="S22" s="7">
        <v>0.59</v>
      </c>
      <c r="T22" s="7">
        <v>0.59</v>
      </c>
      <c r="U22" s="7">
        <v>0.59</v>
      </c>
      <c r="V22" s="7">
        <v>0.59</v>
      </c>
      <c r="W22" s="7">
        <v>0.59</v>
      </c>
      <c r="X22" s="158">
        <v>0.59</v>
      </c>
      <c r="Y22" s="7">
        <v>0.59</v>
      </c>
      <c r="Z22" s="7">
        <v>0.59</v>
      </c>
      <c r="AA22" s="7">
        <v>0.59</v>
      </c>
      <c r="AB22" s="7">
        <v>0.59</v>
      </c>
      <c r="AC22" s="7">
        <v>0.59</v>
      </c>
      <c r="AD22" s="7">
        <v>0.59</v>
      </c>
      <c r="AE22" s="7">
        <v>0.59</v>
      </c>
      <c r="AF22" s="7">
        <v>0.59</v>
      </c>
      <c r="AG22" s="7">
        <v>0.59</v>
      </c>
      <c r="AH22" s="7">
        <v>0.59</v>
      </c>
      <c r="AI22" s="7">
        <v>0.59</v>
      </c>
      <c r="AJ22" s="7">
        <v>0.59</v>
      </c>
      <c r="AK22" s="7">
        <v>0.59</v>
      </c>
      <c r="AL22" s="7">
        <v>0.59</v>
      </c>
      <c r="AM22" s="7">
        <v>0.59</v>
      </c>
      <c r="AN22" s="7">
        <v>0.59</v>
      </c>
      <c r="AO22" s="7">
        <v>0.59</v>
      </c>
      <c r="AP22" s="7">
        <v>0.59</v>
      </c>
      <c r="AQ22" s="7">
        <v>0.59</v>
      </c>
      <c r="AR22" s="7">
        <v>0.59</v>
      </c>
      <c r="AS22" s="7">
        <v>0.59</v>
      </c>
      <c r="AT22" s="7">
        <v>0.59</v>
      </c>
      <c r="AU22" s="7">
        <v>0.59</v>
      </c>
    </row>
    <row r="23" spans="1:48" s="9" customFormat="1" ht="14.25" customHeight="1" x14ac:dyDescent="0.3">
      <c r="A23" s="19"/>
      <c r="B23" s="19"/>
      <c r="C23" s="151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188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</row>
    <row r="24" spans="1:48" s="9" customFormat="1" ht="14.25" customHeight="1" x14ac:dyDescent="0.3">
      <c r="A24" s="19"/>
      <c r="B24" s="67" t="s">
        <v>412</v>
      </c>
      <c r="C24" s="152"/>
      <c r="D24" s="50" t="s">
        <v>32</v>
      </c>
      <c r="E24" s="50"/>
      <c r="F24" s="50">
        <f>F7+F13+F19</f>
        <v>321</v>
      </c>
      <c r="G24" s="50">
        <f t="shared" ref="G24:AU24" si="10">G7+G13+G19</f>
        <v>321</v>
      </c>
      <c r="H24" s="50">
        <f t="shared" si="10"/>
        <v>321</v>
      </c>
      <c r="I24" s="50">
        <f t="shared" si="10"/>
        <v>321</v>
      </c>
      <c r="J24" s="50">
        <f t="shared" si="10"/>
        <v>321</v>
      </c>
      <c r="K24" s="50">
        <f t="shared" si="10"/>
        <v>321</v>
      </c>
      <c r="L24" s="50">
        <f t="shared" si="10"/>
        <v>321</v>
      </c>
      <c r="M24" s="50">
        <f t="shared" si="10"/>
        <v>321</v>
      </c>
      <c r="N24" s="50">
        <f t="shared" si="10"/>
        <v>321</v>
      </c>
      <c r="O24" s="50">
        <f t="shared" si="10"/>
        <v>321</v>
      </c>
      <c r="P24" s="50">
        <f t="shared" si="10"/>
        <v>321</v>
      </c>
      <c r="Q24" s="50">
        <f t="shared" si="10"/>
        <v>321</v>
      </c>
      <c r="R24" s="50">
        <f t="shared" si="10"/>
        <v>321</v>
      </c>
      <c r="S24" s="50">
        <f t="shared" si="10"/>
        <v>321</v>
      </c>
      <c r="T24" s="50">
        <f t="shared" si="10"/>
        <v>321</v>
      </c>
      <c r="U24" s="50">
        <f t="shared" si="10"/>
        <v>321</v>
      </c>
      <c r="V24" s="50">
        <f t="shared" si="10"/>
        <v>321</v>
      </c>
      <c r="W24" s="50">
        <f t="shared" si="10"/>
        <v>321</v>
      </c>
      <c r="X24" s="190">
        <f t="shared" si="10"/>
        <v>321</v>
      </c>
      <c r="Y24" s="50">
        <f t="shared" si="10"/>
        <v>321</v>
      </c>
      <c r="Z24" s="50">
        <f t="shared" si="10"/>
        <v>321</v>
      </c>
      <c r="AA24" s="50">
        <f t="shared" si="10"/>
        <v>321</v>
      </c>
      <c r="AB24" s="50">
        <f t="shared" si="10"/>
        <v>321</v>
      </c>
      <c r="AC24" s="50">
        <f t="shared" si="10"/>
        <v>321</v>
      </c>
      <c r="AD24" s="50">
        <f t="shared" ref="AD24" si="11">AD7+AD13+AD19</f>
        <v>321</v>
      </c>
      <c r="AE24" s="50">
        <f t="shared" si="10"/>
        <v>321</v>
      </c>
      <c r="AF24" s="50">
        <f t="shared" si="10"/>
        <v>321</v>
      </c>
      <c r="AG24" s="50">
        <f t="shared" si="10"/>
        <v>321</v>
      </c>
      <c r="AH24" s="50">
        <f t="shared" si="10"/>
        <v>321</v>
      </c>
      <c r="AI24" s="50">
        <f t="shared" si="10"/>
        <v>321</v>
      </c>
      <c r="AJ24" s="50">
        <f t="shared" si="10"/>
        <v>321</v>
      </c>
      <c r="AK24" s="50">
        <f t="shared" si="10"/>
        <v>321</v>
      </c>
      <c r="AL24" s="50">
        <f t="shared" si="10"/>
        <v>321</v>
      </c>
      <c r="AM24" s="50">
        <f t="shared" si="10"/>
        <v>321</v>
      </c>
      <c r="AN24" s="50">
        <f t="shared" si="10"/>
        <v>321</v>
      </c>
      <c r="AO24" s="50">
        <f t="shared" si="10"/>
        <v>321</v>
      </c>
      <c r="AP24" s="50">
        <f t="shared" si="10"/>
        <v>321</v>
      </c>
      <c r="AQ24" s="50">
        <f t="shared" si="10"/>
        <v>321</v>
      </c>
      <c r="AR24" s="50">
        <f t="shared" si="10"/>
        <v>321</v>
      </c>
      <c r="AS24" s="50">
        <f t="shared" si="10"/>
        <v>321</v>
      </c>
      <c r="AT24" s="50">
        <f t="shared" si="10"/>
        <v>321</v>
      </c>
      <c r="AU24" s="50">
        <f t="shared" si="10"/>
        <v>321</v>
      </c>
    </row>
    <row r="25" spans="1:48" s="9" customFormat="1" ht="14.25" customHeight="1" x14ac:dyDescent="0.3">
      <c r="A25" s="19"/>
      <c r="B25" s="67" t="s">
        <v>411</v>
      </c>
      <c r="C25" s="166"/>
      <c r="D25" s="50" t="s">
        <v>32</v>
      </c>
      <c r="E25" s="50"/>
      <c r="F25" s="50">
        <f>F9+F15+F21</f>
        <v>50320</v>
      </c>
      <c r="G25" s="50">
        <f t="shared" ref="G25:AU25" si="12">G9+G15+G21</f>
        <v>50320</v>
      </c>
      <c r="H25" s="50">
        <f t="shared" si="12"/>
        <v>50320</v>
      </c>
      <c r="I25" s="50">
        <f t="shared" si="12"/>
        <v>50320</v>
      </c>
      <c r="J25" s="50">
        <f t="shared" si="12"/>
        <v>50320</v>
      </c>
      <c r="K25" s="50">
        <f t="shared" si="12"/>
        <v>50320</v>
      </c>
      <c r="L25" s="50">
        <f t="shared" si="12"/>
        <v>50320</v>
      </c>
      <c r="M25" s="50">
        <f t="shared" si="12"/>
        <v>50320</v>
      </c>
      <c r="N25" s="50">
        <f t="shared" si="12"/>
        <v>50320</v>
      </c>
      <c r="O25" s="50">
        <f t="shared" si="12"/>
        <v>50320</v>
      </c>
      <c r="P25" s="50">
        <f t="shared" si="12"/>
        <v>50320</v>
      </c>
      <c r="Q25" s="50">
        <f t="shared" si="12"/>
        <v>50320</v>
      </c>
      <c r="R25" s="50">
        <f t="shared" si="12"/>
        <v>50320</v>
      </c>
      <c r="S25" s="50">
        <f t="shared" si="12"/>
        <v>50320</v>
      </c>
      <c r="T25" s="50">
        <f t="shared" si="12"/>
        <v>50320</v>
      </c>
      <c r="U25" s="50">
        <f t="shared" si="12"/>
        <v>50320</v>
      </c>
      <c r="V25" s="50">
        <f t="shared" si="12"/>
        <v>50320</v>
      </c>
      <c r="W25" s="50">
        <f t="shared" si="12"/>
        <v>50320</v>
      </c>
      <c r="X25" s="191">
        <f>X9+X15+X21</f>
        <v>603840</v>
      </c>
      <c r="Y25" s="50">
        <f t="shared" si="12"/>
        <v>603840</v>
      </c>
      <c r="Z25" s="50">
        <f t="shared" si="12"/>
        <v>603840</v>
      </c>
      <c r="AA25" s="50">
        <f t="shared" si="12"/>
        <v>603840</v>
      </c>
      <c r="AB25" s="50">
        <f t="shared" si="12"/>
        <v>603840</v>
      </c>
      <c r="AC25" s="50">
        <f t="shared" si="12"/>
        <v>603840</v>
      </c>
      <c r="AD25" s="50">
        <f t="shared" ref="AD25" si="13">AD9+AD15+AD21</f>
        <v>603840</v>
      </c>
      <c r="AE25" s="50">
        <f t="shared" si="12"/>
        <v>603840</v>
      </c>
      <c r="AF25" s="50">
        <f t="shared" si="12"/>
        <v>603840</v>
      </c>
      <c r="AG25" s="50">
        <f t="shared" si="12"/>
        <v>603840</v>
      </c>
      <c r="AH25" s="50">
        <f t="shared" si="12"/>
        <v>603840</v>
      </c>
      <c r="AI25" s="50">
        <f t="shared" si="12"/>
        <v>603840</v>
      </c>
      <c r="AJ25" s="50">
        <f t="shared" si="12"/>
        <v>603840</v>
      </c>
      <c r="AK25" s="50">
        <f t="shared" si="12"/>
        <v>603840</v>
      </c>
      <c r="AL25" s="50">
        <f t="shared" si="12"/>
        <v>603840</v>
      </c>
      <c r="AM25" s="50">
        <f t="shared" si="12"/>
        <v>603840</v>
      </c>
      <c r="AN25" s="50">
        <f t="shared" si="12"/>
        <v>603840</v>
      </c>
      <c r="AO25" s="50">
        <f t="shared" si="12"/>
        <v>603840</v>
      </c>
      <c r="AP25" s="50">
        <f t="shared" si="12"/>
        <v>603840</v>
      </c>
      <c r="AQ25" s="50">
        <f t="shared" si="12"/>
        <v>603840</v>
      </c>
      <c r="AR25" s="50">
        <f t="shared" si="12"/>
        <v>603840</v>
      </c>
      <c r="AS25" s="50">
        <f t="shared" si="12"/>
        <v>603840</v>
      </c>
      <c r="AT25" s="50">
        <f t="shared" si="12"/>
        <v>603840</v>
      </c>
      <c r="AU25" s="50">
        <f t="shared" si="12"/>
        <v>603840</v>
      </c>
    </row>
    <row r="26" spans="1:48" s="11" customFormat="1" ht="14.25" customHeight="1" x14ac:dyDescent="0.3">
      <c r="A26" s="20"/>
      <c r="B26" s="51" t="s">
        <v>22</v>
      </c>
      <c r="C26" s="153"/>
      <c r="D26" s="52" t="s">
        <v>10</v>
      </c>
      <c r="E26" s="52"/>
      <c r="F26" s="61">
        <f>F7*F8*F10+F13*F14*F16+F19*F20*F22</f>
        <v>29764.799999999999</v>
      </c>
      <c r="G26" s="61">
        <f t="shared" ref="G26:AT26" si="14">G7*G8*G10+G13*G14*G16+G19*G20*G22</f>
        <v>29764.799999999999</v>
      </c>
      <c r="H26" s="61">
        <f t="shared" si="14"/>
        <v>29764.799999999999</v>
      </c>
      <c r="I26" s="61">
        <f t="shared" si="14"/>
        <v>29764.799999999999</v>
      </c>
      <c r="J26" s="61">
        <f>J7*J8*J10+J13*J14*J16+J19*J20*J22</f>
        <v>29764.799999999999</v>
      </c>
      <c r="K26" s="61">
        <f t="shared" si="14"/>
        <v>29764.799999999999</v>
      </c>
      <c r="L26" s="61">
        <f t="shared" si="14"/>
        <v>29764.799999999999</v>
      </c>
      <c r="M26" s="61">
        <f t="shared" si="14"/>
        <v>29764.799999999999</v>
      </c>
      <c r="N26" s="61">
        <f t="shared" si="14"/>
        <v>29764.799999999999</v>
      </c>
      <c r="O26" s="61">
        <f t="shared" si="14"/>
        <v>29764.799999999999</v>
      </c>
      <c r="P26" s="61">
        <f t="shared" si="14"/>
        <v>29764.799999999999</v>
      </c>
      <c r="Q26" s="61">
        <f t="shared" si="14"/>
        <v>29764.799999999999</v>
      </c>
      <c r="R26" s="61">
        <f t="shared" si="14"/>
        <v>29764.799999999999</v>
      </c>
      <c r="S26" s="61">
        <f t="shared" si="14"/>
        <v>29764.799999999999</v>
      </c>
      <c r="T26" s="61">
        <f t="shared" si="14"/>
        <v>29764.799999999999</v>
      </c>
      <c r="U26" s="61">
        <f t="shared" si="14"/>
        <v>29764.799999999999</v>
      </c>
      <c r="V26" s="61">
        <f t="shared" si="14"/>
        <v>29764.799999999999</v>
      </c>
      <c r="W26" s="61">
        <f t="shared" si="14"/>
        <v>29764.799999999999</v>
      </c>
      <c r="X26" s="192">
        <f t="shared" si="14"/>
        <v>357177.59999999998</v>
      </c>
      <c r="Y26" s="61">
        <f t="shared" si="14"/>
        <v>357177.59999999998</v>
      </c>
      <c r="Z26" s="61">
        <f t="shared" si="14"/>
        <v>357177.59999999998</v>
      </c>
      <c r="AA26" s="61">
        <f t="shared" si="14"/>
        <v>357177.59999999998</v>
      </c>
      <c r="AB26" s="61">
        <f t="shared" si="14"/>
        <v>357177.59999999998</v>
      </c>
      <c r="AC26" s="61">
        <f t="shared" si="14"/>
        <v>357177.59999999998</v>
      </c>
      <c r="AD26" s="61">
        <f t="shared" ref="AD26" si="15">AD7*AD8*AD10+AD13*AD14*AD16+AD19*AD20*AD22</f>
        <v>357177.59999999998</v>
      </c>
      <c r="AE26" s="61">
        <f t="shared" si="14"/>
        <v>357177.59999999998</v>
      </c>
      <c r="AF26" s="61">
        <f t="shared" si="14"/>
        <v>357177.59999999998</v>
      </c>
      <c r="AG26" s="61">
        <f t="shared" si="14"/>
        <v>357177.59999999998</v>
      </c>
      <c r="AH26" s="61">
        <f t="shared" si="14"/>
        <v>357177.59999999998</v>
      </c>
      <c r="AI26" s="61">
        <f t="shared" si="14"/>
        <v>357177.59999999998</v>
      </c>
      <c r="AJ26" s="61">
        <f t="shared" si="14"/>
        <v>357177.59999999998</v>
      </c>
      <c r="AK26" s="61">
        <f t="shared" si="14"/>
        <v>357177.59999999998</v>
      </c>
      <c r="AL26" s="61">
        <f t="shared" si="14"/>
        <v>357177.59999999998</v>
      </c>
      <c r="AM26" s="61">
        <f t="shared" si="14"/>
        <v>357177.59999999998</v>
      </c>
      <c r="AN26" s="61">
        <f t="shared" si="14"/>
        <v>357177.59999999998</v>
      </c>
      <c r="AO26" s="61">
        <f t="shared" si="14"/>
        <v>357177.59999999998</v>
      </c>
      <c r="AP26" s="61">
        <f t="shared" si="14"/>
        <v>357177.59999999998</v>
      </c>
      <c r="AQ26" s="61">
        <f t="shared" si="14"/>
        <v>357177.59999999998</v>
      </c>
      <c r="AR26" s="61">
        <f t="shared" si="14"/>
        <v>357177.59999999998</v>
      </c>
      <c r="AS26" s="61">
        <f t="shared" si="14"/>
        <v>357177.59999999998</v>
      </c>
      <c r="AT26" s="61">
        <f t="shared" si="14"/>
        <v>357177.59999999998</v>
      </c>
      <c r="AU26" s="61">
        <f>AU7*AU8*AU10+AU13*AU14*AU16+AU19*AU20*AU22</f>
        <v>357177.59999999998</v>
      </c>
      <c r="AV26" s="163"/>
    </row>
    <row r="27" spans="1:48" s="9" customFormat="1" ht="14.25" customHeight="1" x14ac:dyDescent="0.3">
      <c r="A27" s="19"/>
      <c r="B27" s="19"/>
      <c r="C27" s="15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188"/>
      <c r="Y27" s="12"/>
      <c r="Z27" s="12"/>
      <c r="AA27" s="12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8" s="9" customFormat="1" ht="14.25" customHeight="1" x14ac:dyDescent="0.3">
      <c r="A28" s="20" t="s">
        <v>475</v>
      </c>
      <c r="B28" s="6"/>
      <c r="C28" s="151"/>
      <c r="D28" s="7" t="s">
        <v>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188"/>
      <c r="Y28" s="12"/>
      <c r="Z28" s="12"/>
      <c r="AA28" s="12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8" s="9" customFormat="1" ht="14.25" customHeight="1" x14ac:dyDescent="0.3">
      <c r="A29" s="19" t="s">
        <v>8</v>
      </c>
      <c r="B29" s="19" t="s">
        <v>455</v>
      </c>
      <c r="C29" s="151">
        <f>SUM(F29:AC29)</f>
        <v>210</v>
      </c>
      <c r="D29" s="7" t="s">
        <v>32</v>
      </c>
      <c r="E29" s="7"/>
      <c r="F29" s="7">
        <v>33</v>
      </c>
      <c r="G29" s="7">
        <v>32</v>
      </c>
      <c r="H29" s="7">
        <v>32</v>
      </c>
      <c r="I29" s="7">
        <v>32</v>
      </c>
      <c r="J29" s="7">
        <v>32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7">
        <v>1</v>
      </c>
      <c r="W29" s="7">
        <v>1</v>
      </c>
      <c r="X29" s="158">
        <v>6</v>
      </c>
      <c r="Y29" s="7">
        <f>X29</f>
        <v>6</v>
      </c>
      <c r="Z29" s="7">
        <f t="shared" ref="Z29:AU29" si="16">Y29</f>
        <v>6</v>
      </c>
      <c r="AA29" s="7">
        <f t="shared" si="16"/>
        <v>6</v>
      </c>
      <c r="AB29" s="7">
        <f t="shared" si="16"/>
        <v>6</v>
      </c>
      <c r="AC29" s="7">
        <f t="shared" si="16"/>
        <v>6</v>
      </c>
      <c r="AD29" s="7">
        <f t="shared" si="16"/>
        <v>6</v>
      </c>
      <c r="AE29" s="7">
        <f t="shared" si="16"/>
        <v>6</v>
      </c>
      <c r="AF29" s="7">
        <f t="shared" si="16"/>
        <v>6</v>
      </c>
      <c r="AG29" s="7">
        <f t="shared" si="16"/>
        <v>6</v>
      </c>
      <c r="AH29" s="7">
        <f t="shared" si="16"/>
        <v>6</v>
      </c>
      <c r="AI29" s="7">
        <f t="shared" si="16"/>
        <v>6</v>
      </c>
      <c r="AJ29" s="7">
        <f t="shared" si="16"/>
        <v>6</v>
      </c>
      <c r="AK29" s="7">
        <f t="shared" si="16"/>
        <v>6</v>
      </c>
      <c r="AL29" s="7">
        <f t="shared" si="16"/>
        <v>6</v>
      </c>
      <c r="AM29" s="7">
        <f t="shared" si="16"/>
        <v>6</v>
      </c>
      <c r="AN29" s="7">
        <f t="shared" si="16"/>
        <v>6</v>
      </c>
      <c r="AO29" s="7">
        <f t="shared" si="16"/>
        <v>6</v>
      </c>
      <c r="AP29" s="7">
        <f t="shared" si="16"/>
        <v>6</v>
      </c>
      <c r="AQ29" s="7">
        <f t="shared" si="16"/>
        <v>6</v>
      </c>
      <c r="AR29" s="7">
        <f t="shared" si="16"/>
        <v>6</v>
      </c>
      <c r="AS29" s="7">
        <f t="shared" si="16"/>
        <v>6</v>
      </c>
      <c r="AT29" s="7">
        <f t="shared" si="16"/>
        <v>6</v>
      </c>
      <c r="AU29" s="7">
        <f t="shared" si="16"/>
        <v>6</v>
      </c>
    </row>
    <row r="30" spans="1:48" s="9" customFormat="1" ht="14.25" customHeight="1" x14ac:dyDescent="0.3">
      <c r="A30" s="19"/>
      <c r="B30" s="19" t="s">
        <v>21</v>
      </c>
      <c r="C30" s="151"/>
      <c r="D30" s="7" t="s">
        <v>32</v>
      </c>
      <c r="E30" s="7"/>
      <c r="F30" s="7">
        <v>1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158">
        <v>6</v>
      </c>
      <c r="Y30" s="7">
        <f>X30</f>
        <v>6</v>
      </c>
      <c r="Z30" s="7">
        <f t="shared" ref="Z30:AU30" si="17">Y30</f>
        <v>6</v>
      </c>
      <c r="AA30" s="7">
        <f t="shared" si="17"/>
        <v>6</v>
      </c>
      <c r="AB30" s="7">
        <f t="shared" si="17"/>
        <v>6</v>
      </c>
      <c r="AC30" s="7">
        <f t="shared" si="17"/>
        <v>6</v>
      </c>
      <c r="AD30" s="7">
        <f t="shared" si="17"/>
        <v>6</v>
      </c>
      <c r="AE30" s="7">
        <f t="shared" si="17"/>
        <v>6</v>
      </c>
      <c r="AF30" s="7">
        <f t="shared" si="17"/>
        <v>6</v>
      </c>
      <c r="AG30" s="7">
        <f t="shared" si="17"/>
        <v>6</v>
      </c>
      <c r="AH30" s="7">
        <f t="shared" si="17"/>
        <v>6</v>
      </c>
      <c r="AI30" s="7">
        <f t="shared" si="17"/>
        <v>6</v>
      </c>
      <c r="AJ30" s="7">
        <f t="shared" si="17"/>
        <v>6</v>
      </c>
      <c r="AK30" s="7">
        <f t="shared" si="17"/>
        <v>6</v>
      </c>
      <c r="AL30" s="7">
        <f t="shared" si="17"/>
        <v>6</v>
      </c>
      <c r="AM30" s="7">
        <f t="shared" si="17"/>
        <v>6</v>
      </c>
      <c r="AN30" s="7">
        <f t="shared" si="17"/>
        <v>6</v>
      </c>
      <c r="AO30" s="7">
        <f t="shared" si="17"/>
        <v>6</v>
      </c>
      <c r="AP30" s="7">
        <f t="shared" si="17"/>
        <v>6</v>
      </c>
      <c r="AQ30" s="7">
        <f t="shared" si="17"/>
        <v>6</v>
      </c>
      <c r="AR30" s="7">
        <f t="shared" si="17"/>
        <v>6</v>
      </c>
      <c r="AS30" s="7">
        <f t="shared" si="17"/>
        <v>6</v>
      </c>
      <c r="AT30" s="7">
        <f t="shared" si="17"/>
        <v>6</v>
      </c>
      <c r="AU30" s="7">
        <f t="shared" si="17"/>
        <v>6</v>
      </c>
    </row>
    <row r="31" spans="1:48" s="9" customFormat="1" ht="14.25" customHeight="1" x14ac:dyDescent="0.3">
      <c r="A31" s="19"/>
      <c r="B31" s="67" t="s">
        <v>411</v>
      </c>
      <c r="C31" s="152"/>
      <c r="D31" s="50" t="s">
        <v>32</v>
      </c>
      <c r="E31" s="50"/>
      <c r="F31" s="50">
        <f>F29*F30</f>
        <v>33</v>
      </c>
      <c r="G31" s="50">
        <f t="shared" ref="G31:Y31" si="18">G29*G30</f>
        <v>32</v>
      </c>
      <c r="H31" s="50">
        <f t="shared" si="18"/>
        <v>32</v>
      </c>
      <c r="I31" s="50">
        <f t="shared" si="18"/>
        <v>32</v>
      </c>
      <c r="J31" s="50">
        <f t="shared" si="18"/>
        <v>32</v>
      </c>
      <c r="K31" s="50">
        <f t="shared" si="18"/>
        <v>1</v>
      </c>
      <c r="L31" s="50">
        <f t="shared" ref="L31:W31" si="19">L29*L30</f>
        <v>1</v>
      </c>
      <c r="M31" s="50">
        <f t="shared" si="19"/>
        <v>1</v>
      </c>
      <c r="N31" s="50">
        <f t="shared" si="19"/>
        <v>1</v>
      </c>
      <c r="O31" s="50">
        <f t="shared" si="19"/>
        <v>1</v>
      </c>
      <c r="P31" s="50">
        <f t="shared" si="19"/>
        <v>1</v>
      </c>
      <c r="Q31" s="50">
        <f t="shared" si="19"/>
        <v>1</v>
      </c>
      <c r="R31" s="50">
        <f t="shared" si="19"/>
        <v>1</v>
      </c>
      <c r="S31" s="50">
        <f t="shared" si="19"/>
        <v>1</v>
      </c>
      <c r="T31" s="50">
        <f t="shared" si="19"/>
        <v>1</v>
      </c>
      <c r="U31" s="50">
        <f t="shared" si="19"/>
        <v>1</v>
      </c>
      <c r="V31" s="50">
        <f t="shared" si="19"/>
        <v>1</v>
      </c>
      <c r="W31" s="50">
        <f t="shared" si="19"/>
        <v>1</v>
      </c>
      <c r="X31" s="190">
        <f t="shared" si="18"/>
        <v>36</v>
      </c>
      <c r="Y31" s="50">
        <f t="shared" si="18"/>
        <v>36</v>
      </c>
      <c r="Z31" s="50">
        <f t="shared" ref="Z31:AU31" si="20">Z29*Z30</f>
        <v>36</v>
      </c>
      <c r="AA31" s="50">
        <f t="shared" si="20"/>
        <v>36</v>
      </c>
      <c r="AB31" s="50">
        <f t="shared" si="20"/>
        <v>36</v>
      </c>
      <c r="AC31" s="50">
        <f t="shared" si="20"/>
        <v>36</v>
      </c>
      <c r="AD31" s="50">
        <f t="shared" si="20"/>
        <v>36</v>
      </c>
      <c r="AE31" s="50">
        <f t="shared" si="20"/>
        <v>36</v>
      </c>
      <c r="AF31" s="50">
        <f t="shared" si="20"/>
        <v>36</v>
      </c>
      <c r="AG31" s="50">
        <f t="shared" si="20"/>
        <v>36</v>
      </c>
      <c r="AH31" s="50">
        <f t="shared" si="20"/>
        <v>36</v>
      </c>
      <c r="AI31" s="50">
        <f t="shared" si="20"/>
        <v>36</v>
      </c>
      <c r="AJ31" s="50">
        <f t="shared" si="20"/>
        <v>36</v>
      </c>
      <c r="AK31" s="50">
        <f t="shared" si="20"/>
        <v>36</v>
      </c>
      <c r="AL31" s="50">
        <f t="shared" si="20"/>
        <v>36</v>
      </c>
      <c r="AM31" s="50">
        <f t="shared" si="20"/>
        <v>36</v>
      </c>
      <c r="AN31" s="50">
        <f t="shared" si="20"/>
        <v>36</v>
      </c>
      <c r="AO31" s="50">
        <f t="shared" si="20"/>
        <v>36</v>
      </c>
      <c r="AP31" s="50">
        <f t="shared" si="20"/>
        <v>36</v>
      </c>
      <c r="AQ31" s="50">
        <f t="shared" si="20"/>
        <v>36</v>
      </c>
      <c r="AR31" s="50">
        <f t="shared" si="20"/>
        <v>36</v>
      </c>
      <c r="AS31" s="50">
        <f t="shared" si="20"/>
        <v>36</v>
      </c>
      <c r="AT31" s="50">
        <f t="shared" si="20"/>
        <v>36</v>
      </c>
      <c r="AU31" s="50">
        <f t="shared" si="20"/>
        <v>36</v>
      </c>
    </row>
    <row r="32" spans="1:48" s="9" customFormat="1" ht="14.25" customHeight="1" x14ac:dyDescent="0.3">
      <c r="A32" s="19"/>
      <c r="B32" s="19" t="s">
        <v>20</v>
      </c>
      <c r="C32" s="151"/>
      <c r="D32" s="7" t="s">
        <v>10</v>
      </c>
      <c r="E32" s="7"/>
      <c r="F32" s="7">
        <v>598.73</v>
      </c>
      <c r="G32" s="7">
        <f>F32</f>
        <v>598.73</v>
      </c>
      <c r="H32" s="7">
        <f t="shared" ref="H32:W32" si="21">G32</f>
        <v>598.73</v>
      </c>
      <c r="I32" s="7">
        <f t="shared" si="21"/>
        <v>598.73</v>
      </c>
      <c r="J32" s="7">
        <f t="shared" si="21"/>
        <v>598.73</v>
      </c>
      <c r="K32" s="7">
        <f t="shared" si="21"/>
        <v>598.73</v>
      </c>
      <c r="L32" s="7">
        <f t="shared" si="21"/>
        <v>598.73</v>
      </c>
      <c r="M32" s="7">
        <f t="shared" si="21"/>
        <v>598.73</v>
      </c>
      <c r="N32" s="7">
        <f t="shared" si="21"/>
        <v>598.73</v>
      </c>
      <c r="O32" s="7">
        <f t="shared" si="21"/>
        <v>598.73</v>
      </c>
      <c r="P32" s="7">
        <f t="shared" si="21"/>
        <v>598.73</v>
      </c>
      <c r="Q32" s="7">
        <f t="shared" si="21"/>
        <v>598.73</v>
      </c>
      <c r="R32" s="7">
        <f t="shared" si="21"/>
        <v>598.73</v>
      </c>
      <c r="S32" s="7">
        <f t="shared" si="21"/>
        <v>598.73</v>
      </c>
      <c r="T32" s="7">
        <f t="shared" si="21"/>
        <v>598.73</v>
      </c>
      <c r="U32" s="7">
        <f t="shared" si="21"/>
        <v>598.73</v>
      </c>
      <c r="V32" s="7">
        <f t="shared" si="21"/>
        <v>598.73</v>
      </c>
      <c r="W32" s="7">
        <f t="shared" si="21"/>
        <v>598.73</v>
      </c>
      <c r="X32" s="158">
        <f>W32*6</f>
        <v>3592.38</v>
      </c>
      <c r="Y32" s="7">
        <f>X32</f>
        <v>3592.38</v>
      </c>
      <c r="Z32" s="7">
        <f t="shared" ref="Z32:AU32" si="22">Y32</f>
        <v>3592.38</v>
      </c>
      <c r="AA32" s="7">
        <f t="shared" si="22"/>
        <v>3592.38</v>
      </c>
      <c r="AB32" s="7">
        <f t="shared" si="22"/>
        <v>3592.38</v>
      </c>
      <c r="AC32" s="7">
        <f t="shared" si="22"/>
        <v>3592.38</v>
      </c>
      <c r="AD32" s="7">
        <f t="shared" si="22"/>
        <v>3592.38</v>
      </c>
      <c r="AE32" s="7">
        <f t="shared" si="22"/>
        <v>3592.38</v>
      </c>
      <c r="AF32" s="7">
        <f t="shared" si="22"/>
        <v>3592.38</v>
      </c>
      <c r="AG32" s="7">
        <f t="shared" si="22"/>
        <v>3592.38</v>
      </c>
      <c r="AH32" s="7">
        <f t="shared" si="22"/>
        <v>3592.38</v>
      </c>
      <c r="AI32" s="7">
        <f t="shared" si="22"/>
        <v>3592.38</v>
      </c>
      <c r="AJ32" s="7">
        <f t="shared" si="22"/>
        <v>3592.38</v>
      </c>
      <c r="AK32" s="7">
        <f t="shared" si="22"/>
        <v>3592.38</v>
      </c>
      <c r="AL32" s="7">
        <f t="shared" si="22"/>
        <v>3592.38</v>
      </c>
      <c r="AM32" s="7">
        <f t="shared" si="22"/>
        <v>3592.38</v>
      </c>
      <c r="AN32" s="7">
        <f t="shared" si="22"/>
        <v>3592.38</v>
      </c>
      <c r="AO32" s="7">
        <f t="shared" si="22"/>
        <v>3592.38</v>
      </c>
      <c r="AP32" s="7">
        <f t="shared" si="22"/>
        <v>3592.38</v>
      </c>
      <c r="AQ32" s="7">
        <f t="shared" si="22"/>
        <v>3592.38</v>
      </c>
      <c r="AR32" s="7">
        <f t="shared" si="22"/>
        <v>3592.38</v>
      </c>
      <c r="AS32" s="7">
        <f t="shared" si="22"/>
        <v>3592.38</v>
      </c>
      <c r="AT32" s="7">
        <f t="shared" si="22"/>
        <v>3592.38</v>
      </c>
      <c r="AU32" s="7">
        <f t="shared" si="22"/>
        <v>3592.38</v>
      </c>
    </row>
    <row r="33" spans="1:47" s="11" customFormat="1" ht="14.25" customHeight="1" x14ac:dyDescent="0.3">
      <c r="A33" s="20"/>
      <c r="B33" s="51" t="s">
        <v>23</v>
      </c>
      <c r="C33" s="153"/>
      <c r="D33" s="52" t="s">
        <v>10</v>
      </c>
      <c r="E33" s="52"/>
      <c r="F33" s="52">
        <f>F31*F32</f>
        <v>19758.09</v>
      </c>
      <c r="G33" s="52">
        <f t="shared" ref="G33:AU33" si="23">G31*G32</f>
        <v>19159.36</v>
      </c>
      <c r="H33" s="52">
        <f t="shared" si="23"/>
        <v>19159.36</v>
      </c>
      <c r="I33" s="52">
        <f t="shared" si="23"/>
        <v>19159.36</v>
      </c>
      <c r="J33" s="52">
        <f t="shared" si="23"/>
        <v>19159.36</v>
      </c>
      <c r="K33" s="52">
        <f t="shared" si="23"/>
        <v>598.73</v>
      </c>
      <c r="L33" s="52">
        <f t="shared" si="23"/>
        <v>598.73</v>
      </c>
      <c r="M33" s="52">
        <f t="shared" si="23"/>
        <v>598.73</v>
      </c>
      <c r="N33" s="52">
        <f t="shared" si="23"/>
        <v>598.73</v>
      </c>
      <c r="O33" s="52">
        <f t="shared" si="23"/>
        <v>598.73</v>
      </c>
      <c r="P33" s="52">
        <f t="shared" si="23"/>
        <v>598.73</v>
      </c>
      <c r="Q33" s="52">
        <f t="shared" si="23"/>
        <v>598.73</v>
      </c>
      <c r="R33" s="52">
        <f t="shared" si="23"/>
        <v>598.73</v>
      </c>
      <c r="S33" s="52">
        <f t="shared" si="23"/>
        <v>598.73</v>
      </c>
      <c r="T33" s="52">
        <f t="shared" si="23"/>
        <v>598.73</v>
      </c>
      <c r="U33" s="52">
        <f t="shared" si="23"/>
        <v>598.73</v>
      </c>
      <c r="V33" s="52">
        <f t="shared" si="23"/>
        <v>598.73</v>
      </c>
      <c r="W33" s="52">
        <f t="shared" si="23"/>
        <v>598.73</v>
      </c>
      <c r="X33" s="193">
        <f t="shared" si="23"/>
        <v>129325.68000000001</v>
      </c>
      <c r="Y33" s="52">
        <f t="shared" si="23"/>
        <v>129325.68000000001</v>
      </c>
      <c r="Z33" s="61">
        <f t="shared" si="23"/>
        <v>129325.68000000001</v>
      </c>
      <c r="AA33" s="61">
        <f t="shared" si="23"/>
        <v>129325.68000000001</v>
      </c>
      <c r="AB33" s="61">
        <f t="shared" si="23"/>
        <v>129325.68000000001</v>
      </c>
      <c r="AC33" s="61">
        <f t="shared" si="23"/>
        <v>129325.68000000001</v>
      </c>
      <c r="AD33" s="61">
        <f t="shared" ref="AD33" si="24">AD31*AD32</f>
        <v>129325.68000000001</v>
      </c>
      <c r="AE33" s="61">
        <f t="shared" si="23"/>
        <v>129325.68000000001</v>
      </c>
      <c r="AF33" s="61">
        <f t="shared" si="23"/>
        <v>129325.68000000001</v>
      </c>
      <c r="AG33" s="61">
        <f t="shared" si="23"/>
        <v>129325.68000000001</v>
      </c>
      <c r="AH33" s="61">
        <f t="shared" si="23"/>
        <v>129325.68000000001</v>
      </c>
      <c r="AI33" s="61">
        <f t="shared" si="23"/>
        <v>129325.68000000001</v>
      </c>
      <c r="AJ33" s="61">
        <f t="shared" si="23"/>
        <v>129325.68000000001</v>
      </c>
      <c r="AK33" s="61">
        <f t="shared" si="23"/>
        <v>129325.68000000001</v>
      </c>
      <c r="AL33" s="61">
        <f t="shared" si="23"/>
        <v>129325.68000000001</v>
      </c>
      <c r="AM33" s="61">
        <f t="shared" si="23"/>
        <v>129325.68000000001</v>
      </c>
      <c r="AN33" s="61">
        <f t="shared" si="23"/>
        <v>129325.68000000001</v>
      </c>
      <c r="AO33" s="61">
        <f t="shared" si="23"/>
        <v>129325.68000000001</v>
      </c>
      <c r="AP33" s="61">
        <f t="shared" si="23"/>
        <v>129325.68000000001</v>
      </c>
      <c r="AQ33" s="61">
        <f t="shared" si="23"/>
        <v>129325.68000000001</v>
      </c>
      <c r="AR33" s="61">
        <f t="shared" si="23"/>
        <v>129325.68000000001</v>
      </c>
      <c r="AS33" s="61">
        <f t="shared" si="23"/>
        <v>129325.68000000001</v>
      </c>
      <c r="AT33" s="61">
        <f t="shared" si="23"/>
        <v>129325.68000000001</v>
      </c>
      <c r="AU33" s="61">
        <f t="shared" si="23"/>
        <v>129325.68000000001</v>
      </c>
    </row>
    <row r="34" spans="1:47" s="9" customFormat="1" ht="14.25" customHeight="1" x14ac:dyDescent="0.3">
      <c r="A34" s="19"/>
      <c r="B34" s="19"/>
      <c r="C34" s="15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188"/>
      <c r="Y34" s="12"/>
      <c r="Z34" s="12"/>
      <c r="AA34" s="12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s="9" customFormat="1" ht="14.25" customHeight="1" x14ac:dyDescent="0.3">
      <c r="A35" s="20" t="s">
        <v>476</v>
      </c>
      <c r="B35" s="6"/>
      <c r="C35" s="151"/>
      <c r="D35" s="7" t="s">
        <v>8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188"/>
      <c r="Y35" s="12"/>
      <c r="Z35" s="12"/>
      <c r="AA35" s="12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s="9" customFormat="1" ht="14.25" customHeight="1" x14ac:dyDescent="0.3">
      <c r="A36" s="19"/>
      <c r="B36" s="19" t="s">
        <v>455</v>
      </c>
      <c r="C36" s="151">
        <v>20</v>
      </c>
      <c r="D36" s="7" t="s">
        <v>32</v>
      </c>
      <c r="E36" s="7"/>
      <c r="F36" s="7">
        <v>4</v>
      </c>
      <c r="G36" s="7">
        <v>4</v>
      </c>
      <c r="H36" s="7">
        <v>4</v>
      </c>
      <c r="I36" s="7">
        <v>4</v>
      </c>
      <c r="J36" s="7">
        <v>4</v>
      </c>
      <c r="K36" s="7">
        <v>1</v>
      </c>
      <c r="L36" s="7">
        <v>1</v>
      </c>
      <c r="M36" s="7">
        <f>K36</f>
        <v>1</v>
      </c>
      <c r="N36" s="7">
        <f>L36</f>
        <v>1</v>
      </c>
      <c r="O36" s="7">
        <f t="shared" ref="O36:T37" si="25">M36</f>
        <v>1</v>
      </c>
      <c r="P36" s="7">
        <f t="shared" si="25"/>
        <v>1</v>
      </c>
      <c r="Q36" s="7">
        <f t="shared" si="25"/>
        <v>1</v>
      </c>
      <c r="R36" s="7">
        <f t="shared" si="25"/>
        <v>1</v>
      </c>
      <c r="S36" s="7">
        <f t="shared" si="25"/>
        <v>1</v>
      </c>
      <c r="T36" s="7">
        <f t="shared" si="25"/>
        <v>1</v>
      </c>
      <c r="U36" s="7">
        <f>S36</f>
        <v>1</v>
      </c>
      <c r="V36" s="7">
        <f>T36</f>
        <v>1</v>
      </c>
      <c r="W36" s="7">
        <f t="shared" ref="W36:W37" si="26">U36</f>
        <v>1</v>
      </c>
      <c r="X36" s="158">
        <v>6</v>
      </c>
      <c r="Y36" s="7">
        <f>X36</f>
        <v>6</v>
      </c>
      <c r="Z36" s="7">
        <f t="shared" ref="Z36:AU36" si="27">Y36</f>
        <v>6</v>
      </c>
      <c r="AA36" s="7">
        <f t="shared" si="27"/>
        <v>6</v>
      </c>
      <c r="AB36" s="7">
        <f t="shared" si="27"/>
        <v>6</v>
      </c>
      <c r="AC36" s="7">
        <f t="shared" si="27"/>
        <v>6</v>
      </c>
      <c r="AD36" s="7">
        <f t="shared" si="27"/>
        <v>6</v>
      </c>
      <c r="AE36" s="7">
        <f t="shared" si="27"/>
        <v>6</v>
      </c>
      <c r="AF36" s="7">
        <f t="shared" si="27"/>
        <v>6</v>
      </c>
      <c r="AG36" s="7">
        <f t="shared" si="27"/>
        <v>6</v>
      </c>
      <c r="AH36" s="7">
        <f t="shared" si="27"/>
        <v>6</v>
      </c>
      <c r="AI36" s="7">
        <f t="shared" si="27"/>
        <v>6</v>
      </c>
      <c r="AJ36" s="7">
        <f t="shared" si="27"/>
        <v>6</v>
      </c>
      <c r="AK36" s="7">
        <f t="shared" si="27"/>
        <v>6</v>
      </c>
      <c r="AL36" s="7">
        <f t="shared" si="27"/>
        <v>6</v>
      </c>
      <c r="AM36" s="7">
        <f t="shared" si="27"/>
        <v>6</v>
      </c>
      <c r="AN36" s="7">
        <f t="shared" si="27"/>
        <v>6</v>
      </c>
      <c r="AO36" s="7">
        <f t="shared" si="27"/>
        <v>6</v>
      </c>
      <c r="AP36" s="7">
        <f t="shared" si="27"/>
        <v>6</v>
      </c>
      <c r="AQ36" s="7">
        <f t="shared" si="27"/>
        <v>6</v>
      </c>
      <c r="AR36" s="7">
        <f t="shared" si="27"/>
        <v>6</v>
      </c>
      <c r="AS36" s="7">
        <f t="shared" si="27"/>
        <v>6</v>
      </c>
      <c r="AT36" s="7">
        <f t="shared" si="27"/>
        <v>6</v>
      </c>
      <c r="AU36" s="7">
        <f t="shared" si="27"/>
        <v>6</v>
      </c>
    </row>
    <row r="37" spans="1:47" s="9" customFormat="1" ht="14.25" customHeight="1" x14ac:dyDescent="0.3">
      <c r="A37" s="19"/>
      <c r="B37" s="19" t="s">
        <v>21</v>
      </c>
      <c r="C37" s="151"/>
      <c r="D37" s="7" t="s">
        <v>32</v>
      </c>
      <c r="E37" s="7"/>
      <c r="F37" s="7">
        <v>1</v>
      </c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f>K37</f>
        <v>1</v>
      </c>
      <c r="N37" s="7">
        <f>L37</f>
        <v>1</v>
      </c>
      <c r="O37" s="7">
        <f t="shared" si="25"/>
        <v>1</v>
      </c>
      <c r="P37" s="7">
        <f t="shared" si="25"/>
        <v>1</v>
      </c>
      <c r="Q37" s="7">
        <f t="shared" si="25"/>
        <v>1</v>
      </c>
      <c r="R37" s="7">
        <f t="shared" si="25"/>
        <v>1</v>
      </c>
      <c r="S37" s="7">
        <f t="shared" si="25"/>
        <v>1</v>
      </c>
      <c r="T37" s="7">
        <f t="shared" si="25"/>
        <v>1</v>
      </c>
      <c r="U37" s="7">
        <f>S37</f>
        <v>1</v>
      </c>
      <c r="V37" s="7">
        <f>T37</f>
        <v>1</v>
      </c>
      <c r="W37" s="7">
        <f t="shared" si="26"/>
        <v>1</v>
      </c>
      <c r="X37" s="158">
        <v>1</v>
      </c>
      <c r="Y37" s="7">
        <f>X37</f>
        <v>1</v>
      </c>
      <c r="Z37" s="7">
        <f t="shared" ref="Z37:AU37" si="28">Y37</f>
        <v>1</v>
      </c>
      <c r="AA37" s="7">
        <f t="shared" si="28"/>
        <v>1</v>
      </c>
      <c r="AB37" s="7">
        <f t="shared" si="28"/>
        <v>1</v>
      </c>
      <c r="AC37" s="7">
        <f t="shared" si="28"/>
        <v>1</v>
      </c>
      <c r="AD37" s="7">
        <f t="shared" si="28"/>
        <v>1</v>
      </c>
      <c r="AE37" s="7">
        <f t="shared" si="28"/>
        <v>1</v>
      </c>
      <c r="AF37" s="7">
        <f t="shared" si="28"/>
        <v>1</v>
      </c>
      <c r="AG37" s="7">
        <f t="shared" si="28"/>
        <v>1</v>
      </c>
      <c r="AH37" s="7">
        <f t="shared" si="28"/>
        <v>1</v>
      </c>
      <c r="AI37" s="7">
        <f t="shared" si="28"/>
        <v>1</v>
      </c>
      <c r="AJ37" s="7">
        <f t="shared" si="28"/>
        <v>1</v>
      </c>
      <c r="AK37" s="7">
        <f t="shared" si="28"/>
        <v>1</v>
      </c>
      <c r="AL37" s="7">
        <f t="shared" si="28"/>
        <v>1</v>
      </c>
      <c r="AM37" s="7">
        <f t="shared" si="28"/>
        <v>1</v>
      </c>
      <c r="AN37" s="7">
        <f t="shared" si="28"/>
        <v>1</v>
      </c>
      <c r="AO37" s="7">
        <f t="shared" si="28"/>
        <v>1</v>
      </c>
      <c r="AP37" s="7">
        <f t="shared" si="28"/>
        <v>1</v>
      </c>
      <c r="AQ37" s="7">
        <f t="shared" si="28"/>
        <v>1</v>
      </c>
      <c r="AR37" s="7">
        <f t="shared" si="28"/>
        <v>1</v>
      </c>
      <c r="AS37" s="7">
        <f t="shared" si="28"/>
        <v>1</v>
      </c>
      <c r="AT37" s="7">
        <f t="shared" si="28"/>
        <v>1</v>
      </c>
      <c r="AU37" s="7">
        <f t="shared" si="28"/>
        <v>1</v>
      </c>
    </row>
    <row r="38" spans="1:47" s="9" customFormat="1" ht="14.25" customHeight="1" x14ac:dyDescent="0.3">
      <c r="A38" s="19"/>
      <c r="B38" s="67" t="s">
        <v>411</v>
      </c>
      <c r="C38" s="152"/>
      <c r="D38" s="50" t="s">
        <v>32</v>
      </c>
      <c r="E38" s="50"/>
      <c r="F38" s="50">
        <f t="shared" ref="F38:J38" si="29">F36*F37</f>
        <v>4</v>
      </c>
      <c r="G38" s="50">
        <f t="shared" si="29"/>
        <v>4</v>
      </c>
      <c r="H38" s="50">
        <f t="shared" si="29"/>
        <v>4</v>
      </c>
      <c r="I38" s="50">
        <f t="shared" si="29"/>
        <v>4</v>
      </c>
      <c r="J38" s="50">
        <f t="shared" si="29"/>
        <v>4</v>
      </c>
      <c r="K38" s="50">
        <f t="shared" ref="K38:N38" si="30">K36*K37</f>
        <v>1</v>
      </c>
      <c r="L38" s="50">
        <f t="shared" si="30"/>
        <v>1</v>
      </c>
      <c r="M38" s="50">
        <f t="shared" si="30"/>
        <v>1</v>
      </c>
      <c r="N38" s="50">
        <f t="shared" si="30"/>
        <v>1</v>
      </c>
      <c r="O38" s="50">
        <f t="shared" ref="O38:V38" si="31">O36*O37</f>
        <v>1</v>
      </c>
      <c r="P38" s="50">
        <f t="shared" si="31"/>
        <v>1</v>
      </c>
      <c r="Q38" s="50">
        <f t="shared" si="31"/>
        <v>1</v>
      </c>
      <c r="R38" s="50">
        <f t="shared" si="31"/>
        <v>1</v>
      </c>
      <c r="S38" s="50">
        <f t="shared" si="31"/>
        <v>1</v>
      </c>
      <c r="T38" s="50">
        <f t="shared" si="31"/>
        <v>1</v>
      </c>
      <c r="U38" s="50">
        <f t="shared" si="31"/>
        <v>1</v>
      </c>
      <c r="V38" s="50">
        <f t="shared" si="31"/>
        <v>1</v>
      </c>
      <c r="W38" s="50">
        <f t="shared" ref="W38" si="32">W36*W37</f>
        <v>1</v>
      </c>
      <c r="X38" s="190">
        <f t="shared" ref="X38:Y38" si="33">X36*X37</f>
        <v>6</v>
      </c>
      <c r="Y38" s="50">
        <f t="shared" si="33"/>
        <v>6</v>
      </c>
      <c r="Z38" s="50">
        <f t="shared" ref="Z38:AU38" si="34">Z36*Z37</f>
        <v>6</v>
      </c>
      <c r="AA38" s="50">
        <f t="shared" si="34"/>
        <v>6</v>
      </c>
      <c r="AB38" s="50">
        <f t="shared" si="34"/>
        <v>6</v>
      </c>
      <c r="AC38" s="50">
        <f t="shared" si="34"/>
        <v>6</v>
      </c>
      <c r="AD38" s="50">
        <f t="shared" si="34"/>
        <v>6</v>
      </c>
      <c r="AE38" s="50">
        <f t="shared" si="34"/>
        <v>6</v>
      </c>
      <c r="AF38" s="50">
        <f t="shared" si="34"/>
        <v>6</v>
      </c>
      <c r="AG38" s="50">
        <f t="shared" si="34"/>
        <v>6</v>
      </c>
      <c r="AH38" s="50">
        <f t="shared" si="34"/>
        <v>6</v>
      </c>
      <c r="AI38" s="50">
        <f t="shared" si="34"/>
        <v>6</v>
      </c>
      <c r="AJ38" s="50">
        <f t="shared" si="34"/>
        <v>6</v>
      </c>
      <c r="AK38" s="50">
        <f t="shared" si="34"/>
        <v>6</v>
      </c>
      <c r="AL38" s="50">
        <f t="shared" si="34"/>
        <v>6</v>
      </c>
      <c r="AM38" s="50">
        <f t="shared" si="34"/>
        <v>6</v>
      </c>
      <c r="AN38" s="50">
        <f t="shared" si="34"/>
        <v>6</v>
      </c>
      <c r="AO38" s="50">
        <f t="shared" si="34"/>
        <v>6</v>
      </c>
      <c r="AP38" s="50">
        <f t="shared" si="34"/>
        <v>6</v>
      </c>
      <c r="AQ38" s="50">
        <f t="shared" si="34"/>
        <v>6</v>
      </c>
      <c r="AR38" s="50">
        <f t="shared" si="34"/>
        <v>6</v>
      </c>
      <c r="AS38" s="50">
        <f t="shared" si="34"/>
        <v>6</v>
      </c>
      <c r="AT38" s="50">
        <f t="shared" si="34"/>
        <v>6</v>
      </c>
      <c r="AU38" s="50">
        <f t="shared" si="34"/>
        <v>6</v>
      </c>
    </row>
    <row r="39" spans="1:47" s="9" customFormat="1" ht="14.25" customHeight="1" x14ac:dyDescent="0.3">
      <c r="A39" s="19"/>
      <c r="B39" s="19" t="s">
        <v>20</v>
      </c>
      <c r="C39" s="151"/>
      <c r="D39" s="7" t="s">
        <v>10</v>
      </c>
      <c r="E39" s="7"/>
      <c r="F39" s="7">
        <v>768.49</v>
      </c>
      <c r="G39" s="7">
        <f>F39</f>
        <v>768.49</v>
      </c>
      <c r="H39" s="7">
        <f t="shared" ref="H39:J39" si="35">G39</f>
        <v>768.49</v>
      </c>
      <c r="I39" s="7">
        <f t="shared" si="35"/>
        <v>768.49</v>
      </c>
      <c r="J39" s="7">
        <f t="shared" si="35"/>
        <v>768.49</v>
      </c>
      <c r="K39" s="7">
        <v>768.49</v>
      </c>
      <c r="L39" s="7">
        <v>768.49</v>
      </c>
      <c r="M39" s="7">
        <f>K39</f>
        <v>768.49</v>
      </c>
      <c r="N39" s="7">
        <f>L39</f>
        <v>768.49</v>
      </c>
      <c r="O39" s="7">
        <f t="shared" ref="O39:T39" si="36">M39</f>
        <v>768.49</v>
      </c>
      <c r="P39" s="7">
        <f t="shared" si="36"/>
        <v>768.49</v>
      </c>
      <c r="Q39" s="7">
        <f t="shared" si="36"/>
        <v>768.49</v>
      </c>
      <c r="R39" s="7">
        <f t="shared" si="36"/>
        <v>768.49</v>
      </c>
      <c r="S39" s="7">
        <f t="shared" si="36"/>
        <v>768.49</v>
      </c>
      <c r="T39" s="7">
        <f t="shared" si="36"/>
        <v>768.49</v>
      </c>
      <c r="U39" s="7">
        <f>S39</f>
        <v>768.49</v>
      </c>
      <c r="V39" s="7">
        <f>T39</f>
        <v>768.49</v>
      </c>
      <c r="W39" s="7">
        <f t="shared" ref="W39" si="37">U39</f>
        <v>768.49</v>
      </c>
      <c r="X39" s="158">
        <f>W39*X38</f>
        <v>4610.9400000000005</v>
      </c>
      <c r="Y39" s="7">
        <f>X39</f>
        <v>4610.9400000000005</v>
      </c>
      <c r="Z39" s="7">
        <f t="shared" ref="Z39:AU39" si="38">Y39</f>
        <v>4610.9400000000005</v>
      </c>
      <c r="AA39" s="7">
        <f t="shared" si="38"/>
        <v>4610.9400000000005</v>
      </c>
      <c r="AB39" s="7">
        <f t="shared" si="38"/>
        <v>4610.9400000000005</v>
      </c>
      <c r="AC39" s="7">
        <f t="shared" si="38"/>
        <v>4610.9400000000005</v>
      </c>
      <c r="AD39" s="7">
        <f t="shared" si="38"/>
        <v>4610.9400000000005</v>
      </c>
      <c r="AE39" s="7">
        <f t="shared" si="38"/>
        <v>4610.9400000000005</v>
      </c>
      <c r="AF39" s="7">
        <f t="shared" si="38"/>
        <v>4610.9400000000005</v>
      </c>
      <c r="AG39" s="7">
        <f t="shared" si="38"/>
        <v>4610.9400000000005</v>
      </c>
      <c r="AH39" s="7">
        <f t="shared" si="38"/>
        <v>4610.9400000000005</v>
      </c>
      <c r="AI39" s="7">
        <f t="shared" si="38"/>
        <v>4610.9400000000005</v>
      </c>
      <c r="AJ39" s="7">
        <f t="shared" si="38"/>
        <v>4610.9400000000005</v>
      </c>
      <c r="AK39" s="7">
        <f t="shared" si="38"/>
        <v>4610.9400000000005</v>
      </c>
      <c r="AL39" s="7">
        <f t="shared" si="38"/>
        <v>4610.9400000000005</v>
      </c>
      <c r="AM39" s="7">
        <f t="shared" si="38"/>
        <v>4610.9400000000005</v>
      </c>
      <c r="AN39" s="7">
        <f t="shared" si="38"/>
        <v>4610.9400000000005</v>
      </c>
      <c r="AO39" s="7">
        <f t="shared" si="38"/>
        <v>4610.9400000000005</v>
      </c>
      <c r="AP39" s="7">
        <f t="shared" si="38"/>
        <v>4610.9400000000005</v>
      </c>
      <c r="AQ39" s="7">
        <f t="shared" si="38"/>
        <v>4610.9400000000005</v>
      </c>
      <c r="AR39" s="7">
        <f t="shared" si="38"/>
        <v>4610.9400000000005</v>
      </c>
      <c r="AS39" s="7">
        <f t="shared" si="38"/>
        <v>4610.9400000000005</v>
      </c>
      <c r="AT39" s="7">
        <f t="shared" si="38"/>
        <v>4610.9400000000005</v>
      </c>
      <c r="AU39" s="7">
        <f t="shared" si="38"/>
        <v>4610.9400000000005</v>
      </c>
    </row>
    <row r="40" spans="1:47" s="11" customFormat="1" ht="14.25" customHeight="1" x14ac:dyDescent="0.3">
      <c r="A40" s="20"/>
      <c r="B40" s="51" t="s">
        <v>24</v>
      </c>
      <c r="C40" s="153"/>
      <c r="D40" s="52" t="s">
        <v>10</v>
      </c>
      <c r="E40" s="52"/>
      <c r="F40" s="90">
        <f>F38*F39</f>
        <v>3073.96</v>
      </c>
      <c r="G40" s="90">
        <f t="shared" ref="G40:Y40" si="39">G38*G39</f>
        <v>3073.96</v>
      </c>
      <c r="H40" s="90">
        <f t="shared" si="39"/>
        <v>3073.96</v>
      </c>
      <c r="I40" s="90">
        <f t="shared" si="39"/>
        <v>3073.96</v>
      </c>
      <c r="J40" s="90">
        <f t="shared" si="39"/>
        <v>3073.96</v>
      </c>
      <c r="K40" s="90">
        <f t="shared" ref="K40:N40" si="40">K38*K39</f>
        <v>768.49</v>
      </c>
      <c r="L40" s="90">
        <f t="shared" si="40"/>
        <v>768.49</v>
      </c>
      <c r="M40" s="90">
        <f t="shared" si="40"/>
        <v>768.49</v>
      </c>
      <c r="N40" s="90">
        <f t="shared" si="40"/>
        <v>768.49</v>
      </c>
      <c r="O40" s="90">
        <f t="shared" ref="O40:V40" si="41">O38*O39</f>
        <v>768.49</v>
      </c>
      <c r="P40" s="90">
        <f t="shared" si="41"/>
        <v>768.49</v>
      </c>
      <c r="Q40" s="90">
        <f t="shared" si="41"/>
        <v>768.49</v>
      </c>
      <c r="R40" s="90">
        <f t="shared" si="41"/>
        <v>768.49</v>
      </c>
      <c r="S40" s="90">
        <f t="shared" si="41"/>
        <v>768.49</v>
      </c>
      <c r="T40" s="90">
        <f t="shared" si="41"/>
        <v>768.49</v>
      </c>
      <c r="U40" s="90">
        <f t="shared" si="41"/>
        <v>768.49</v>
      </c>
      <c r="V40" s="90">
        <f t="shared" si="41"/>
        <v>768.49</v>
      </c>
      <c r="W40" s="90">
        <f t="shared" ref="W40" si="42">W38*W39</f>
        <v>768.49</v>
      </c>
      <c r="X40" s="194">
        <f t="shared" si="39"/>
        <v>27665.640000000003</v>
      </c>
      <c r="Y40" s="90">
        <f t="shared" si="39"/>
        <v>27665.640000000003</v>
      </c>
      <c r="Z40" s="90">
        <f t="shared" ref="Z40:AU40" si="43">Z38*Z39</f>
        <v>27665.640000000003</v>
      </c>
      <c r="AA40" s="90">
        <f t="shared" si="43"/>
        <v>27665.640000000003</v>
      </c>
      <c r="AB40" s="90">
        <f t="shared" si="43"/>
        <v>27665.640000000003</v>
      </c>
      <c r="AC40" s="90">
        <f t="shared" si="43"/>
        <v>27665.640000000003</v>
      </c>
      <c r="AD40" s="90">
        <f t="shared" si="43"/>
        <v>27665.640000000003</v>
      </c>
      <c r="AE40" s="90">
        <f t="shared" si="43"/>
        <v>27665.640000000003</v>
      </c>
      <c r="AF40" s="90">
        <f t="shared" si="43"/>
        <v>27665.640000000003</v>
      </c>
      <c r="AG40" s="90">
        <f t="shared" si="43"/>
        <v>27665.640000000003</v>
      </c>
      <c r="AH40" s="90">
        <f t="shared" si="43"/>
        <v>27665.640000000003</v>
      </c>
      <c r="AI40" s="90">
        <f t="shared" si="43"/>
        <v>27665.640000000003</v>
      </c>
      <c r="AJ40" s="90">
        <f t="shared" si="43"/>
        <v>27665.640000000003</v>
      </c>
      <c r="AK40" s="90">
        <f t="shared" si="43"/>
        <v>27665.640000000003</v>
      </c>
      <c r="AL40" s="90">
        <f t="shared" si="43"/>
        <v>27665.640000000003</v>
      </c>
      <c r="AM40" s="90">
        <f t="shared" si="43"/>
        <v>27665.640000000003</v>
      </c>
      <c r="AN40" s="90">
        <f t="shared" si="43"/>
        <v>27665.640000000003</v>
      </c>
      <c r="AO40" s="90">
        <f t="shared" si="43"/>
        <v>27665.640000000003</v>
      </c>
      <c r="AP40" s="90">
        <f t="shared" si="43"/>
        <v>27665.640000000003</v>
      </c>
      <c r="AQ40" s="90">
        <f t="shared" si="43"/>
        <v>27665.640000000003</v>
      </c>
      <c r="AR40" s="90">
        <f t="shared" si="43"/>
        <v>27665.640000000003</v>
      </c>
      <c r="AS40" s="90">
        <f t="shared" si="43"/>
        <v>27665.640000000003</v>
      </c>
      <c r="AT40" s="90">
        <f t="shared" si="43"/>
        <v>27665.640000000003</v>
      </c>
      <c r="AU40" s="90">
        <f t="shared" si="43"/>
        <v>27665.640000000003</v>
      </c>
    </row>
    <row r="41" spans="1:47" s="9" customFormat="1" ht="14.25" customHeight="1" x14ac:dyDescent="0.3">
      <c r="A41" s="19"/>
      <c r="B41" s="19"/>
      <c r="C41" s="15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188"/>
      <c r="Y41" s="12"/>
      <c r="Z41" s="12"/>
      <c r="AA41" s="12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7" s="9" customFormat="1" ht="14.25" customHeight="1" x14ac:dyDescent="0.3">
      <c r="A42" s="20" t="s">
        <v>472</v>
      </c>
      <c r="B42" s="6"/>
      <c r="C42" s="151"/>
      <c r="D42" s="7" t="s">
        <v>8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188"/>
      <c r="Y42" s="12"/>
      <c r="Z42" s="12"/>
      <c r="AA42" s="12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7" s="9" customFormat="1" ht="14.25" customHeight="1" x14ac:dyDescent="0.3">
      <c r="A43" s="19"/>
      <c r="B43" s="19" t="s">
        <v>455</v>
      </c>
      <c r="C43" s="151">
        <v>1</v>
      </c>
      <c r="D43" s="7" t="s">
        <v>32</v>
      </c>
      <c r="E43" s="7"/>
      <c r="F43" s="7">
        <v>1</v>
      </c>
      <c r="G43" s="7"/>
      <c r="H43" s="7">
        <v>1</v>
      </c>
      <c r="I43" s="7"/>
      <c r="J43" s="7">
        <v>1</v>
      </c>
      <c r="K43" s="7"/>
      <c r="L43" s="7">
        <f>J43</f>
        <v>1</v>
      </c>
      <c r="M43" s="7">
        <f>K43</f>
        <v>0</v>
      </c>
      <c r="N43" s="7">
        <f t="shared" ref="N43:W44" si="44">L43</f>
        <v>1</v>
      </c>
      <c r="O43" s="7">
        <f t="shared" si="44"/>
        <v>0</v>
      </c>
      <c r="P43" s="7">
        <f t="shared" si="44"/>
        <v>1</v>
      </c>
      <c r="Q43" s="7">
        <f t="shared" si="44"/>
        <v>0</v>
      </c>
      <c r="R43" s="7">
        <f t="shared" si="44"/>
        <v>1</v>
      </c>
      <c r="S43" s="7">
        <f t="shared" si="44"/>
        <v>0</v>
      </c>
      <c r="T43" s="7">
        <f t="shared" si="44"/>
        <v>1</v>
      </c>
      <c r="U43" s="7">
        <f t="shared" si="44"/>
        <v>0</v>
      </c>
      <c r="V43" s="7">
        <f t="shared" si="44"/>
        <v>1</v>
      </c>
      <c r="W43" s="7">
        <f t="shared" si="44"/>
        <v>0</v>
      </c>
      <c r="X43" s="188">
        <v>6</v>
      </c>
      <c r="Y43" s="12">
        <f>X43</f>
        <v>6</v>
      </c>
      <c r="Z43" s="12">
        <f t="shared" ref="Z43:AU43" si="45">Y43</f>
        <v>6</v>
      </c>
      <c r="AA43" s="12">
        <f t="shared" si="45"/>
        <v>6</v>
      </c>
      <c r="AB43" s="12">
        <f t="shared" si="45"/>
        <v>6</v>
      </c>
      <c r="AC43" s="12">
        <f t="shared" si="45"/>
        <v>6</v>
      </c>
      <c r="AD43" s="12">
        <f t="shared" si="45"/>
        <v>6</v>
      </c>
      <c r="AE43" s="12">
        <f t="shared" si="45"/>
        <v>6</v>
      </c>
      <c r="AF43" s="12">
        <f t="shared" si="45"/>
        <v>6</v>
      </c>
      <c r="AG43" s="12">
        <f t="shared" si="45"/>
        <v>6</v>
      </c>
      <c r="AH43" s="12">
        <f t="shared" si="45"/>
        <v>6</v>
      </c>
      <c r="AI43" s="12">
        <f t="shared" si="45"/>
        <v>6</v>
      </c>
      <c r="AJ43" s="12">
        <f t="shared" si="45"/>
        <v>6</v>
      </c>
      <c r="AK43" s="12">
        <f t="shared" si="45"/>
        <v>6</v>
      </c>
      <c r="AL43" s="12">
        <f t="shared" si="45"/>
        <v>6</v>
      </c>
      <c r="AM43" s="12">
        <f t="shared" si="45"/>
        <v>6</v>
      </c>
      <c r="AN43" s="12">
        <f t="shared" si="45"/>
        <v>6</v>
      </c>
      <c r="AO43" s="12">
        <f t="shared" si="45"/>
        <v>6</v>
      </c>
      <c r="AP43" s="12">
        <f t="shared" si="45"/>
        <v>6</v>
      </c>
      <c r="AQ43" s="12">
        <f t="shared" si="45"/>
        <v>6</v>
      </c>
      <c r="AR43" s="12">
        <f t="shared" si="45"/>
        <v>6</v>
      </c>
      <c r="AS43" s="12">
        <f t="shared" si="45"/>
        <v>6</v>
      </c>
      <c r="AT43" s="12">
        <f t="shared" si="45"/>
        <v>6</v>
      </c>
      <c r="AU43" s="12">
        <f t="shared" si="45"/>
        <v>6</v>
      </c>
    </row>
    <row r="44" spans="1:47" s="9" customFormat="1" ht="14.25" customHeight="1" x14ac:dyDescent="0.3">
      <c r="A44" s="19"/>
      <c r="B44" s="19" t="s">
        <v>21</v>
      </c>
      <c r="C44" s="151"/>
      <c r="D44" s="7" t="s">
        <v>32</v>
      </c>
      <c r="E44" s="7"/>
      <c r="F44" s="7">
        <v>1</v>
      </c>
      <c r="G44" s="7"/>
      <c r="H44" s="7">
        <v>1</v>
      </c>
      <c r="I44" s="7"/>
      <c r="J44" s="7">
        <v>1</v>
      </c>
      <c r="K44" s="7"/>
      <c r="L44" s="7">
        <f>J44</f>
        <v>1</v>
      </c>
      <c r="M44" s="7">
        <f>K44</f>
        <v>0</v>
      </c>
      <c r="N44" s="7">
        <f t="shared" si="44"/>
        <v>1</v>
      </c>
      <c r="O44" s="7">
        <f t="shared" si="44"/>
        <v>0</v>
      </c>
      <c r="P44" s="7">
        <f t="shared" si="44"/>
        <v>1</v>
      </c>
      <c r="Q44" s="7">
        <f t="shared" si="44"/>
        <v>0</v>
      </c>
      <c r="R44" s="7">
        <f t="shared" si="44"/>
        <v>1</v>
      </c>
      <c r="S44" s="7">
        <f t="shared" si="44"/>
        <v>0</v>
      </c>
      <c r="T44" s="7">
        <f t="shared" si="44"/>
        <v>1</v>
      </c>
      <c r="U44" s="7">
        <f t="shared" si="44"/>
        <v>0</v>
      </c>
      <c r="V44" s="7">
        <f t="shared" si="44"/>
        <v>1</v>
      </c>
      <c r="W44" s="7">
        <f t="shared" si="44"/>
        <v>0</v>
      </c>
      <c r="X44" s="188">
        <v>1</v>
      </c>
      <c r="Y44" s="12">
        <f>X44</f>
        <v>1</v>
      </c>
      <c r="Z44" s="12">
        <f t="shared" ref="Z44:AU44" si="46">Y44</f>
        <v>1</v>
      </c>
      <c r="AA44" s="12">
        <f t="shared" si="46"/>
        <v>1</v>
      </c>
      <c r="AB44" s="12">
        <f t="shared" si="46"/>
        <v>1</v>
      </c>
      <c r="AC44" s="12">
        <f t="shared" si="46"/>
        <v>1</v>
      </c>
      <c r="AD44" s="12">
        <f t="shared" si="46"/>
        <v>1</v>
      </c>
      <c r="AE44" s="12">
        <f t="shared" si="46"/>
        <v>1</v>
      </c>
      <c r="AF44" s="12">
        <f t="shared" si="46"/>
        <v>1</v>
      </c>
      <c r="AG44" s="12">
        <f t="shared" si="46"/>
        <v>1</v>
      </c>
      <c r="AH44" s="12">
        <f t="shared" si="46"/>
        <v>1</v>
      </c>
      <c r="AI44" s="12">
        <f t="shared" si="46"/>
        <v>1</v>
      </c>
      <c r="AJ44" s="12">
        <f t="shared" si="46"/>
        <v>1</v>
      </c>
      <c r="AK44" s="12">
        <f t="shared" si="46"/>
        <v>1</v>
      </c>
      <c r="AL44" s="12">
        <f t="shared" si="46"/>
        <v>1</v>
      </c>
      <c r="AM44" s="12">
        <f t="shared" si="46"/>
        <v>1</v>
      </c>
      <c r="AN44" s="12">
        <f t="shared" si="46"/>
        <v>1</v>
      </c>
      <c r="AO44" s="12">
        <f t="shared" si="46"/>
        <v>1</v>
      </c>
      <c r="AP44" s="12">
        <f t="shared" si="46"/>
        <v>1</v>
      </c>
      <c r="AQ44" s="12">
        <f t="shared" si="46"/>
        <v>1</v>
      </c>
      <c r="AR44" s="12">
        <f t="shared" si="46"/>
        <v>1</v>
      </c>
      <c r="AS44" s="12">
        <f t="shared" si="46"/>
        <v>1</v>
      </c>
      <c r="AT44" s="12">
        <f t="shared" si="46"/>
        <v>1</v>
      </c>
      <c r="AU44" s="12">
        <f t="shared" si="46"/>
        <v>1</v>
      </c>
    </row>
    <row r="45" spans="1:47" s="9" customFormat="1" ht="14.25" customHeight="1" x14ac:dyDescent="0.3">
      <c r="A45" s="19"/>
      <c r="B45" s="67" t="s">
        <v>411</v>
      </c>
      <c r="C45" s="152"/>
      <c r="D45" s="50" t="s">
        <v>32</v>
      </c>
      <c r="E45" s="50"/>
      <c r="F45" s="50">
        <f>F43*F44</f>
        <v>1</v>
      </c>
      <c r="G45" s="50">
        <f t="shared" ref="G45:Y45" si="47">G43*G44</f>
        <v>0</v>
      </c>
      <c r="H45" s="50">
        <f t="shared" si="47"/>
        <v>1</v>
      </c>
      <c r="I45" s="50">
        <f t="shared" si="47"/>
        <v>0</v>
      </c>
      <c r="J45" s="50">
        <f t="shared" si="47"/>
        <v>1</v>
      </c>
      <c r="K45" s="50">
        <f t="shared" si="47"/>
        <v>0</v>
      </c>
      <c r="L45" s="50">
        <f t="shared" si="47"/>
        <v>1</v>
      </c>
      <c r="M45" s="50">
        <f t="shared" si="47"/>
        <v>0</v>
      </c>
      <c r="N45" s="50">
        <f t="shared" si="47"/>
        <v>1</v>
      </c>
      <c r="O45" s="50">
        <f t="shared" si="47"/>
        <v>0</v>
      </c>
      <c r="P45" s="50">
        <f t="shared" si="47"/>
        <v>1</v>
      </c>
      <c r="Q45" s="50">
        <f t="shared" si="47"/>
        <v>0</v>
      </c>
      <c r="R45" s="50">
        <f t="shared" si="47"/>
        <v>1</v>
      </c>
      <c r="S45" s="50">
        <f t="shared" si="47"/>
        <v>0</v>
      </c>
      <c r="T45" s="50">
        <f t="shared" si="47"/>
        <v>1</v>
      </c>
      <c r="U45" s="50">
        <f t="shared" si="47"/>
        <v>0</v>
      </c>
      <c r="V45" s="50">
        <f t="shared" si="47"/>
        <v>1</v>
      </c>
      <c r="W45" s="50">
        <f t="shared" si="47"/>
        <v>0</v>
      </c>
      <c r="X45" s="190">
        <f t="shared" si="47"/>
        <v>6</v>
      </c>
      <c r="Y45" s="50">
        <f t="shared" si="47"/>
        <v>6</v>
      </c>
      <c r="Z45" s="50">
        <f t="shared" ref="Z45:AU45" si="48">Z43*Z44</f>
        <v>6</v>
      </c>
      <c r="AA45" s="50">
        <f t="shared" si="48"/>
        <v>6</v>
      </c>
      <c r="AB45" s="50">
        <f t="shared" si="48"/>
        <v>6</v>
      </c>
      <c r="AC45" s="50">
        <f t="shared" si="48"/>
        <v>6</v>
      </c>
      <c r="AD45" s="50">
        <f t="shared" si="48"/>
        <v>6</v>
      </c>
      <c r="AE45" s="50">
        <f t="shared" si="48"/>
        <v>6</v>
      </c>
      <c r="AF45" s="50">
        <f t="shared" si="48"/>
        <v>6</v>
      </c>
      <c r="AG45" s="50">
        <f t="shared" si="48"/>
        <v>6</v>
      </c>
      <c r="AH45" s="50">
        <f t="shared" si="48"/>
        <v>6</v>
      </c>
      <c r="AI45" s="50">
        <f t="shared" si="48"/>
        <v>6</v>
      </c>
      <c r="AJ45" s="50">
        <f t="shared" si="48"/>
        <v>6</v>
      </c>
      <c r="AK45" s="50">
        <f t="shared" si="48"/>
        <v>6</v>
      </c>
      <c r="AL45" s="50">
        <f t="shared" si="48"/>
        <v>6</v>
      </c>
      <c r="AM45" s="50">
        <f t="shared" si="48"/>
        <v>6</v>
      </c>
      <c r="AN45" s="50">
        <f t="shared" si="48"/>
        <v>6</v>
      </c>
      <c r="AO45" s="50">
        <f t="shared" si="48"/>
        <v>6</v>
      </c>
      <c r="AP45" s="50">
        <f t="shared" si="48"/>
        <v>6</v>
      </c>
      <c r="AQ45" s="50">
        <f t="shared" si="48"/>
        <v>6</v>
      </c>
      <c r="AR45" s="50">
        <f t="shared" si="48"/>
        <v>6</v>
      </c>
      <c r="AS45" s="50">
        <f t="shared" si="48"/>
        <v>6</v>
      </c>
      <c r="AT45" s="50">
        <f t="shared" si="48"/>
        <v>6</v>
      </c>
      <c r="AU45" s="50">
        <f t="shared" si="48"/>
        <v>6</v>
      </c>
    </row>
    <row r="46" spans="1:47" s="9" customFormat="1" ht="14.25" customHeight="1" x14ac:dyDescent="0.3">
      <c r="A46" s="19"/>
      <c r="B46" s="19" t="s">
        <v>20</v>
      </c>
      <c r="C46" s="151"/>
      <c r="D46" s="7" t="s">
        <v>10</v>
      </c>
      <c r="E46" s="7"/>
      <c r="F46" s="7">
        <v>2067.3000000000002</v>
      </c>
      <c r="G46" s="7"/>
      <c r="H46" s="7">
        <f>F46</f>
        <v>2067.3000000000002</v>
      </c>
      <c r="I46" s="7"/>
      <c r="J46" s="7">
        <v>2067.3000000000002</v>
      </c>
      <c r="K46" s="7"/>
      <c r="L46" s="7">
        <f>J46</f>
        <v>2067.3000000000002</v>
      </c>
      <c r="M46" s="7">
        <f>K46</f>
        <v>0</v>
      </c>
      <c r="N46" s="7">
        <f t="shared" ref="N46:W46" si="49">L46</f>
        <v>2067.3000000000002</v>
      </c>
      <c r="O46" s="7">
        <f t="shared" si="49"/>
        <v>0</v>
      </c>
      <c r="P46" s="7">
        <f t="shared" si="49"/>
        <v>2067.3000000000002</v>
      </c>
      <c r="Q46" s="7">
        <f t="shared" si="49"/>
        <v>0</v>
      </c>
      <c r="R46" s="7">
        <f t="shared" si="49"/>
        <v>2067.3000000000002</v>
      </c>
      <c r="S46" s="7">
        <f t="shared" si="49"/>
        <v>0</v>
      </c>
      <c r="T46" s="7">
        <f t="shared" si="49"/>
        <v>2067.3000000000002</v>
      </c>
      <c r="U46" s="7">
        <f t="shared" si="49"/>
        <v>0</v>
      </c>
      <c r="V46" s="7">
        <f t="shared" si="49"/>
        <v>2067.3000000000002</v>
      </c>
      <c r="W46" s="7">
        <f t="shared" si="49"/>
        <v>0</v>
      </c>
      <c r="X46" s="188">
        <f>V46*X45</f>
        <v>12403.800000000001</v>
      </c>
      <c r="Y46" s="12">
        <f>X46</f>
        <v>12403.800000000001</v>
      </c>
      <c r="Z46" s="12">
        <f t="shared" ref="Z46:AU46" si="50">Y46</f>
        <v>12403.800000000001</v>
      </c>
      <c r="AA46" s="12">
        <f t="shared" si="50"/>
        <v>12403.800000000001</v>
      </c>
      <c r="AB46" s="12">
        <f t="shared" si="50"/>
        <v>12403.800000000001</v>
      </c>
      <c r="AC46" s="12">
        <f t="shared" si="50"/>
        <v>12403.800000000001</v>
      </c>
      <c r="AD46" s="12">
        <f t="shared" si="50"/>
        <v>12403.800000000001</v>
      </c>
      <c r="AE46" s="12">
        <f t="shared" si="50"/>
        <v>12403.800000000001</v>
      </c>
      <c r="AF46" s="12">
        <f t="shared" si="50"/>
        <v>12403.800000000001</v>
      </c>
      <c r="AG46" s="12">
        <f t="shared" si="50"/>
        <v>12403.800000000001</v>
      </c>
      <c r="AH46" s="12">
        <f t="shared" si="50"/>
        <v>12403.800000000001</v>
      </c>
      <c r="AI46" s="12">
        <f t="shared" si="50"/>
        <v>12403.800000000001</v>
      </c>
      <c r="AJ46" s="12">
        <f t="shared" si="50"/>
        <v>12403.800000000001</v>
      </c>
      <c r="AK46" s="12">
        <f t="shared" si="50"/>
        <v>12403.800000000001</v>
      </c>
      <c r="AL46" s="12">
        <f t="shared" si="50"/>
        <v>12403.800000000001</v>
      </c>
      <c r="AM46" s="12">
        <f t="shared" si="50"/>
        <v>12403.800000000001</v>
      </c>
      <c r="AN46" s="12">
        <f t="shared" si="50"/>
        <v>12403.800000000001</v>
      </c>
      <c r="AO46" s="12">
        <f t="shared" si="50"/>
        <v>12403.800000000001</v>
      </c>
      <c r="AP46" s="12">
        <f t="shared" si="50"/>
        <v>12403.800000000001</v>
      </c>
      <c r="AQ46" s="12">
        <f t="shared" si="50"/>
        <v>12403.800000000001</v>
      </c>
      <c r="AR46" s="12">
        <f t="shared" si="50"/>
        <v>12403.800000000001</v>
      </c>
      <c r="AS46" s="12">
        <f t="shared" si="50"/>
        <v>12403.800000000001</v>
      </c>
      <c r="AT46" s="12">
        <f t="shared" si="50"/>
        <v>12403.800000000001</v>
      </c>
      <c r="AU46" s="12">
        <f t="shared" si="50"/>
        <v>12403.800000000001</v>
      </c>
    </row>
    <row r="47" spans="1:47" s="11" customFormat="1" ht="14.25" customHeight="1" x14ac:dyDescent="0.3">
      <c r="A47" s="20"/>
      <c r="B47" s="51" t="s">
        <v>25</v>
      </c>
      <c r="C47" s="153"/>
      <c r="D47" s="52" t="s">
        <v>10</v>
      </c>
      <c r="E47" s="52"/>
      <c r="F47" s="164">
        <f>F45*F46</f>
        <v>2067.3000000000002</v>
      </c>
      <c r="G47" s="164">
        <f t="shared" ref="G47:Y47" si="51">G45*G46</f>
        <v>0</v>
      </c>
      <c r="H47" s="164">
        <f t="shared" si="51"/>
        <v>2067.3000000000002</v>
      </c>
      <c r="I47" s="164">
        <f t="shared" si="51"/>
        <v>0</v>
      </c>
      <c r="J47" s="164">
        <f t="shared" si="51"/>
        <v>2067.3000000000002</v>
      </c>
      <c r="K47" s="61">
        <f t="shared" si="51"/>
        <v>0</v>
      </c>
      <c r="L47" s="61">
        <f t="shared" si="51"/>
        <v>2067.3000000000002</v>
      </c>
      <c r="M47" s="61">
        <f t="shared" si="51"/>
        <v>0</v>
      </c>
      <c r="N47" s="61">
        <f t="shared" si="51"/>
        <v>2067.3000000000002</v>
      </c>
      <c r="O47" s="61">
        <f t="shared" si="51"/>
        <v>0</v>
      </c>
      <c r="P47" s="61">
        <f t="shared" si="51"/>
        <v>2067.3000000000002</v>
      </c>
      <c r="Q47" s="61">
        <f t="shared" si="51"/>
        <v>0</v>
      </c>
      <c r="R47" s="61">
        <f t="shared" si="51"/>
        <v>2067.3000000000002</v>
      </c>
      <c r="S47" s="61">
        <f t="shared" si="51"/>
        <v>0</v>
      </c>
      <c r="T47" s="61">
        <f t="shared" si="51"/>
        <v>2067.3000000000002</v>
      </c>
      <c r="U47" s="61">
        <f t="shared" si="51"/>
        <v>0</v>
      </c>
      <c r="V47" s="61">
        <f t="shared" si="51"/>
        <v>2067.3000000000002</v>
      </c>
      <c r="W47" s="61">
        <f t="shared" si="51"/>
        <v>0</v>
      </c>
      <c r="X47" s="192">
        <f t="shared" si="51"/>
        <v>74422.8</v>
      </c>
      <c r="Y47" s="61">
        <f t="shared" si="51"/>
        <v>74422.8</v>
      </c>
      <c r="Z47" s="61">
        <f t="shared" ref="Z47:AU47" si="52">Z45*Z46</f>
        <v>74422.8</v>
      </c>
      <c r="AA47" s="61">
        <f t="shared" si="52"/>
        <v>74422.8</v>
      </c>
      <c r="AB47" s="61">
        <f t="shared" si="52"/>
        <v>74422.8</v>
      </c>
      <c r="AC47" s="61">
        <f t="shared" si="52"/>
        <v>74422.8</v>
      </c>
      <c r="AD47" s="61">
        <f t="shared" si="52"/>
        <v>74422.8</v>
      </c>
      <c r="AE47" s="61">
        <f t="shared" si="52"/>
        <v>74422.8</v>
      </c>
      <c r="AF47" s="61">
        <f t="shared" si="52"/>
        <v>74422.8</v>
      </c>
      <c r="AG47" s="61">
        <f t="shared" si="52"/>
        <v>74422.8</v>
      </c>
      <c r="AH47" s="61">
        <f t="shared" si="52"/>
        <v>74422.8</v>
      </c>
      <c r="AI47" s="61">
        <f t="shared" si="52"/>
        <v>74422.8</v>
      </c>
      <c r="AJ47" s="61">
        <f t="shared" si="52"/>
        <v>74422.8</v>
      </c>
      <c r="AK47" s="61">
        <f t="shared" si="52"/>
        <v>74422.8</v>
      </c>
      <c r="AL47" s="61">
        <f t="shared" si="52"/>
        <v>74422.8</v>
      </c>
      <c r="AM47" s="61">
        <f t="shared" si="52"/>
        <v>74422.8</v>
      </c>
      <c r="AN47" s="61">
        <f t="shared" si="52"/>
        <v>74422.8</v>
      </c>
      <c r="AO47" s="61">
        <f t="shared" si="52"/>
        <v>74422.8</v>
      </c>
      <c r="AP47" s="61">
        <f t="shared" si="52"/>
        <v>74422.8</v>
      </c>
      <c r="AQ47" s="61">
        <f t="shared" si="52"/>
        <v>74422.8</v>
      </c>
      <c r="AR47" s="61">
        <f t="shared" si="52"/>
        <v>74422.8</v>
      </c>
      <c r="AS47" s="61">
        <f t="shared" si="52"/>
        <v>74422.8</v>
      </c>
      <c r="AT47" s="61">
        <f t="shared" si="52"/>
        <v>74422.8</v>
      </c>
      <c r="AU47" s="61">
        <f t="shared" si="52"/>
        <v>74422.8</v>
      </c>
    </row>
    <row r="48" spans="1:47" s="9" customFormat="1" ht="14.25" customHeight="1" x14ac:dyDescent="0.3">
      <c r="A48" s="19"/>
      <c r="B48" s="19"/>
      <c r="C48" s="15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188"/>
      <c r="Y48" s="12"/>
      <c r="Z48" s="12"/>
      <c r="AA48" s="12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s="9" customFormat="1" ht="14.25" customHeight="1" x14ac:dyDescent="0.3">
      <c r="A49" s="20" t="s">
        <v>473</v>
      </c>
      <c r="B49" s="6"/>
      <c r="C49" s="151">
        <v>161</v>
      </c>
      <c r="D49" s="7" t="s">
        <v>8</v>
      </c>
      <c r="E49" s="7"/>
      <c r="F49" s="7">
        <v>33</v>
      </c>
      <c r="G49" s="7">
        <v>32</v>
      </c>
      <c r="H49" s="7">
        <v>32</v>
      </c>
      <c r="I49" s="7">
        <v>32</v>
      </c>
      <c r="J49" s="7">
        <v>32</v>
      </c>
      <c r="K49" s="7">
        <f>K29</f>
        <v>1</v>
      </c>
      <c r="L49" s="7">
        <f t="shared" ref="L49:AU49" si="53">L29</f>
        <v>1</v>
      </c>
      <c r="M49" s="7">
        <f t="shared" si="53"/>
        <v>1</v>
      </c>
      <c r="N49" s="7">
        <f t="shared" si="53"/>
        <v>1</v>
      </c>
      <c r="O49" s="7">
        <f t="shared" si="53"/>
        <v>1</v>
      </c>
      <c r="P49" s="7">
        <f t="shared" si="53"/>
        <v>1</v>
      </c>
      <c r="Q49" s="7">
        <f t="shared" si="53"/>
        <v>1</v>
      </c>
      <c r="R49" s="7">
        <f t="shared" si="53"/>
        <v>1</v>
      </c>
      <c r="S49" s="7">
        <f t="shared" si="53"/>
        <v>1</v>
      </c>
      <c r="T49" s="7">
        <f t="shared" si="53"/>
        <v>1</v>
      </c>
      <c r="U49" s="7">
        <f t="shared" si="53"/>
        <v>1</v>
      </c>
      <c r="V49" s="7">
        <f t="shared" si="53"/>
        <v>1</v>
      </c>
      <c r="W49" s="7">
        <f t="shared" si="53"/>
        <v>1</v>
      </c>
      <c r="X49" s="158">
        <f t="shared" si="53"/>
        <v>6</v>
      </c>
      <c r="Y49" s="7">
        <f t="shared" si="53"/>
        <v>6</v>
      </c>
      <c r="Z49" s="7">
        <f t="shared" si="53"/>
        <v>6</v>
      </c>
      <c r="AA49" s="7">
        <f t="shared" si="53"/>
        <v>6</v>
      </c>
      <c r="AB49" s="7">
        <f t="shared" si="53"/>
        <v>6</v>
      </c>
      <c r="AC49" s="7">
        <f t="shared" si="53"/>
        <v>6</v>
      </c>
      <c r="AD49" s="7">
        <f t="shared" si="53"/>
        <v>6</v>
      </c>
      <c r="AE49" s="7">
        <f t="shared" si="53"/>
        <v>6</v>
      </c>
      <c r="AF49" s="7">
        <f t="shared" si="53"/>
        <v>6</v>
      </c>
      <c r="AG49" s="7">
        <f t="shared" si="53"/>
        <v>6</v>
      </c>
      <c r="AH49" s="7">
        <f t="shared" si="53"/>
        <v>6</v>
      </c>
      <c r="AI49" s="7">
        <f t="shared" si="53"/>
        <v>6</v>
      </c>
      <c r="AJ49" s="7">
        <f t="shared" si="53"/>
        <v>6</v>
      </c>
      <c r="AK49" s="7">
        <f t="shared" si="53"/>
        <v>6</v>
      </c>
      <c r="AL49" s="7">
        <f t="shared" si="53"/>
        <v>6</v>
      </c>
      <c r="AM49" s="7">
        <f t="shared" si="53"/>
        <v>6</v>
      </c>
      <c r="AN49" s="7">
        <f t="shared" si="53"/>
        <v>6</v>
      </c>
      <c r="AO49" s="7">
        <f t="shared" si="53"/>
        <v>6</v>
      </c>
      <c r="AP49" s="7">
        <f t="shared" si="53"/>
        <v>6</v>
      </c>
      <c r="AQ49" s="7">
        <f t="shared" si="53"/>
        <v>6</v>
      </c>
      <c r="AR49" s="7">
        <f t="shared" si="53"/>
        <v>6</v>
      </c>
      <c r="AS49" s="7">
        <f t="shared" si="53"/>
        <v>6</v>
      </c>
      <c r="AT49" s="7">
        <f t="shared" si="53"/>
        <v>6</v>
      </c>
      <c r="AU49" s="7">
        <f t="shared" si="53"/>
        <v>6</v>
      </c>
    </row>
    <row r="50" spans="1:47" s="9" customFormat="1" ht="14.25" customHeight="1" x14ac:dyDescent="0.3">
      <c r="A50" s="19"/>
      <c r="B50" s="19" t="s">
        <v>26</v>
      </c>
      <c r="C50" s="151"/>
      <c r="D50" s="7" t="s">
        <v>10</v>
      </c>
      <c r="E50" s="7"/>
      <c r="F50" s="7">
        <v>9.52</v>
      </c>
      <c r="G50" s="7">
        <v>9.52</v>
      </c>
      <c r="H50" s="7">
        <v>9.52</v>
      </c>
      <c r="I50" s="7">
        <v>9.52</v>
      </c>
      <c r="J50" s="7">
        <v>9.52</v>
      </c>
      <c r="K50" s="7">
        <f>J50</f>
        <v>9.52</v>
      </c>
      <c r="L50" s="7">
        <f t="shared" ref="L50:AU50" si="54">K50</f>
        <v>9.52</v>
      </c>
      <c r="M50" s="7">
        <f t="shared" si="54"/>
        <v>9.52</v>
      </c>
      <c r="N50" s="7">
        <f t="shared" si="54"/>
        <v>9.52</v>
      </c>
      <c r="O50" s="7">
        <f t="shared" si="54"/>
        <v>9.52</v>
      </c>
      <c r="P50" s="7">
        <f t="shared" si="54"/>
        <v>9.52</v>
      </c>
      <c r="Q50" s="7">
        <f t="shared" si="54"/>
        <v>9.52</v>
      </c>
      <c r="R50" s="7">
        <f t="shared" si="54"/>
        <v>9.52</v>
      </c>
      <c r="S50" s="7">
        <f t="shared" si="54"/>
        <v>9.52</v>
      </c>
      <c r="T50" s="7">
        <f t="shared" si="54"/>
        <v>9.52</v>
      </c>
      <c r="U50" s="7">
        <f t="shared" si="54"/>
        <v>9.52</v>
      </c>
      <c r="V50" s="7">
        <f t="shared" si="54"/>
        <v>9.52</v>
      </c>
      <c r="W50" s="7">
        <f t="shared" si="54"/>
        <v>9.52</v>
      </c>
      <c r="X50" s="158">
        <f t="shared" si="54"/>
        <v>9.52</v>
      </c>
      <c r="Y50" s="7">
        <f t="shared" si="54"/>
        <v>9.52</v>
      </c>
      <c r="Z50" s="7">
        <f t="shared" si="54"/>
        <v>9.52</v>
      </c>
      <c r="AA50" s="7">
        <f t="shared" si="54"/>
        <v>9.52</v>
      </c>
      <c r="AB50" s="7">
        <f t="shared" si="54"/>
        <v>9.52</v>
      </c>
      <c r="AC50" s="7">
        <f t="shared" si="54"/>
        <v>9.52</v>
      </c>
      <c r="AD50" s="7">
        <f t="shared" si="54"/>
        <v>9.52</v>
      </c>
      <c r="AE50" s="7">
        <f t="shared" si="54"/>
        <v>9.52</v>
      </c>
      <c r="AF50" s="7">
        <f t="shared" si="54"/>
        <v>9.52</v>
      </c>
      <c r="AG50" s="7">
        <f t="shared" si="54"/>
        <v>9.52</v>
      </c>
      <c r="AH50" s="7">
        <f t="shared" si="54"/>
        <v>9.52</v>
      </c>
      <c r="AI50" s="7">
        <f t="shared" si="54"/>
        <v>9.52</v>
      </c>
      <c r="AJ50" s="7">
        <f t="shared" si="54"/>
        <v>9.52</v>
      </c>
      <c r="AK50" s="7">
        <f t="shared" si="54"/>
        <v>9.52</v>
      </c>
      <c r="AL50" s="7">
        <f t="shared" si="54"/>
        <v>9.52</v>
      </c>
      <c r="AM50" s="7">
        <f t="shared" si="54"/>
        <v>9.52</v>
      </c>
      <c r="AN50" s="7">
        <f t="shared" si="54"/>
        <v>9.52</v>
      </c>
      <c r="AO50" s="7">
        <f t="shared" si="54"/>
        <v>9.52</v>
      </c>
      <c r="AP50" s="7">
        <f t="shared" si="54"/>
        <v>9.52</v>
      </c>
      <c r="AQ50" s="7">
        <f t="shared" si="54"/>
        <v>9.52</v>
      </c>
      <c r="AR50" s="7">
        <f t="shared" si="54"/>
        <v>9.52</v>
      </c>
      <c r="AS50" s="7">
        <f t="shared" si="54"/>
        <v>9.52</v>
      </c>
      <c r="AT50" s="7">
        <f t="shared" si="54"/>
        <v>9.52</v>
      </c>
      <c r="AU50" s="7">
        <f t="shared" si="54"/>
        <v>9.52</v>
      </c>
    </row>
    <row r="51" spans="1:47" s="9" customFormat="1" ht="14.25" customHeight="1" x14ac:dyDescent="0.3">
      <c r="A51" s="19"/>
      <c r="B51" s="51" t="s">
        <v>27</v>
      </c>
      <c r="C51" s="152"/>
      <c r="D51" s="50" t="s">
        <v>10</v>
      </c>
      <c r="E51" s="50"/>
      <c r="F51" s="50">
        <f>F49*F50</f>
        <v>314.15999999999997</v>
      </c>
      <c r="G51" s="50">
        <f t="shared" ref="G51:J51" si="55">G49*G50</f>
        <v>304.64</v>
      </c>
      <c r="H51" s="50">
        <f t="shared" si="55"/>
        <v>304.64</v>
      </c>
      <c r="I51" s="50">
        <f t="shared" si="55"/>
        <v>304.64</v>
      </c>
      <c r="J51" s="50">
        <f t="shared" si="55"/>
        <v>304.64</v>
      </c>
      <c r="K51" s="50">
        <f t="shared" ref="K51:AU51" si="56">K50</f>
        <v>9.52</v>
      </c>
      <c r="L51" s="50">
        <f t="shared" si="56"/>
        <v>9.52</v>
      </c>
      <c r="M51" s="50">
        <f t="shared" si="56"/>
        <v>9.52</v>
      </c>
      <c r="N51" s="50">
        <f t="shared" si="56"/>
        <v>9.52</v>
      </c>
      <c r="O51" s="50">
        <f t="shared" si="56"/>
        <v>9.52</v>
      </c>
      <c r="P51" s="50">
        <f t="shared" si="56"/>
        <v>9.52</v>
      </c>
      <c r="Q51" s="50">
        <f t="shared" si="56"/>
        <v>9.52</v>
      </c>
      <c r="R51" s="50">
        <f t="shared" si="56"/>
        <v>9.52</v>
      </c>
      <c r="S51" s="50">
        <f t="shared" si="56"/>
        <v>9.52</v>
      </c>
      <c r="T51" s="50">
        <f t="shared" si="56"/>
        <v>9.52</v>
      </c>
      <c r="U51" s="50">
        <f t="shared" si="56"/>
        <v>9.52</v>
      </c>
      <c r="V51" s="50">
        <f t="shared" si="56"/>
        <v>9.52</v>
      </c>
      <c r="W51" s="50">
        <f t="shared" si="56"/>
        <v>9.52</v>
      </c>
      <c r="X51" s="190">
        <f t="shared" si="56"/>
        <v>9.52</v>
      </c>
      <c r="Y51" s="50">
        <f t="shared" si="56"/>
        <v>9.52</v>
      </c>
      <c r="Z51" s="50">
        <f t="shared" si="56"/>
        <v>9.52</v>
      </c>
      <c r="AA51" s="50">
        <f t="shared" si="56"/>
        <v>9.52</v>
      </c>
      <c r="AB51" s="50">
        <f t="shared" si="56"/>
        <v>9.52</v>
      </c>
      <c r="AC51" s="50">
        <f t="shared" si="56"/>
        <v>9.52</v>
      </c>
      <c r="AD51" s="50">
        <f t="shared" si="56"/>
        <v>9.52</v>
      </c>
      <c r="AE51" s="50">
        <f t="shared" si="56"/>
        <v>9.52</v>
      </c>
      <c r="AF51" s="50">
        <f t="shared" si="56"/>
        <v>9.52</v>
      </c>
      <c r="AG51" s="50">
        <f t="shared" si="56"/>
        <v>9.52</v>
      </c>
      <c r="AH51" s="50">
        <f t="shared" si="56"/>
        <v>9.52</v>
      </c>
      <c r="AI51" s="50">
        <f t="shared" si="56"/>
        <v>9.52</v>
      </c>
      <c r="AJ51" s="50">
        <f t="shared" si="56"/>
        <v>9.52</v>
      </c>
      <c r="AK51" s="50">
        <f t="shared" si="56"/>
        <v>9.52</v>
      </c>
      <c r="AL51" s="50">
        <f t="shared" si="56"/>
        <v>9.52</v>
      </c>
      <c r="AM51" s="50">
        <f t="shared" si="56"/>
        <v>9.52</v>
      </c>
      <c r="AN51" s="50">
        <f t="shared" si="56"/>
        <v>9.52</v>
      </c>
      <c r="AO51" s="50">
        <f t="shared" si="56"/>
        <v>9.52</v>
      </c>
      <c r="AP51" s="50">
        <f t="shared" si="56"/>
        <v>9.52</v>
      </c>
      <c r="AQ51" s="50">
        <f t="shared" si="56"/>
        <v>9.52</v>
      </c>
      <c r="AR51" s="50">
        <f t="shared" si="56"/>
        <v>9.52</v>
      </c>
      <c r="AS51" s="50">
        <f t="shared" si="56"/>
        <v>9.52</v>
      </c>
      <c r="AT51" s="50">
        <f t="shared" si="56"/>
        <v>9.52</v>
      </c>
      <c r="AU51" s="50">
        <f t="shared" si="56"/>
        <v>9.52</v>
      </c>
    </row>
    <row r="52" spans="1:47" s="9" customFormat="1" ht="14.25" customHeight="1" x14ac:dyDescent="0.3">
      <c r="A52" s="19"/>
      <c r="B52" s="20"/>
      <c r="C52" s="15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158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4.25" customHeight="1" x14ac:dyDescent="0.3">
      <c r="A53" s="29" t="s">
        <v>167</v>
      </c>
      <c r="B53" s="30"/>
      <c r="C53" s="154"/>
      <c r="D53" s="56" t="s">
        <v>10</v>
      </c>
      <c r="E53" s="56"/>
      <c r="F53" s="70">
        <f>F26+F33+F40+F47+F51</f>
        <v>54978.310000000005</v>
      </c>
      <c r="G53" s="70">
        <f t="shared" ref="G53:AU53" si="57">G26+G33+G40+G47+G51</f>
        <v>52302.76</v>
      </c>
      <c r="H53" s="70">
        <f t="shared" si="57"/>
        <v>54370.060000000005</v>
      </c>
      <c r="I53" s="70">
        <f t="shared" si="57"/>
        <v>52302.76</v>
      </c>
      <c r="J53" s="70">
        <f t="shared" si="57"/>
        <v>54370.060000000005</v>
      </c>
      <c r="K53" s="70">
        <f t="shared" si="57"/>
        <v>31141.54</v>
      </c>
      <c r="L53" s="70">
        <f t="shared" si="57"/>
        <v>33208.839999999997</v>
      </c>
      <c r="M53" s="70">
        <f t="shared" si="57"/>
        <v>31141.54</v>
      </c>
      <c r="N53" s="70">
        <f t="shared" si="57"/>
        <v>33208.839999999997</v>
      </c>
      <c r="O53" s="70">
        <f t="shared" si="57"/>
        <v>31141.54</v>
      </c>
      <c r="P53" s="70">
        <f t="shared" si="57"/>
        <v>33208.839999999997</v>
      </c>
      <c r="Q53" s="70">
        <f t="shared" si="57"/>
        <v>31141.54</v>
      </c>
      <c r="R53" s="70">
        <f t="shared" si="57"/>
        <v>33208.839999999997</v>
      </c>
      <c r="S53" s="70">
        <f t="shared" si="57"/>
        <v>31141.54</v>
      </c>
      <c r="T53" s="70">
        <f t="shared" si="57"/>
        <v>33208.839999999997</v>
      </c>
      <c r="U53" s="70">
        <f t="shared" si="57"/>
        <v>31141.54</v>
      </c>
      <c r="V53" s="70">
        <f t="shared" si="57"/>
        <v>33208.839999999997</v>
      </c>
      <c r="W53" s="70">
        <f t="shared" si="57"/>
        <v>31141.54</v>
      </c>
      <c r="X53" s="195">
        <f t="shared" si="57"/>
        <v>588601.24</v>
      </c>
      <c r="Y53" s="70">
        <f t="shared" si="57"/>
        <v>588601.24</v>
      </c>
      <c r="Z53" s="70">
        <f t="shared" si="57"/>
        <v>588601.24</v>
      </c>
      <c r="AA53" s="70">
        <f t="shared" si="57"/>
        <v>588601.24</v>
      </c>
      <c r="AB53" s="70">
        <f t="shared" si="57"/>
        <v>588601.24</v>
      </c>
      <c r="AC53" s="70">
        <f t="shared" si="57"/>
        <v>588601.24</v>
      </c>
      <c r="AD53" s="70">
        <f t="shared" si="57"/>
        <v>588601.24</v>
      </c>
      <c r="AE53" s="70">
        <f t="shared" si="57"/>
        <v>588601.24</v>
      </c>
      <c r="AF53" s="70">
        <f t="shared" si="57"/>
        <v>588601.24</v>
      </c>
      <c r="AG53" s="70">
        <f t="shared" si="57"/>
        <v>588601.24</v>
      </c>
      <c r="AH53" s="70">
        <f t="shared" si="57"/>
        <v>588601.24</v>
      </c>
      <c r="AI53" s="70">
        <f t="shared" si="57"/>
        <v>588601.24</v>
      </c>
      <c r="AJ53" s="70">
        <f t="shared" si="57"/>
        <v>588601.24</v>
      </c>
      <c r="AK53" s="70">
        <f t="shared" si="57"/>
        <v>588601.24</v>
      </c>
      <c r="AL53" s="70">
        <f t="shared" si="57"/>
        <v>588601.24</v>
      </c>
      <c r="AM53" s="70">
        <f t="shared" si="57"/>
        <v>588601.24</v>
      </c>
      <c r="AN53" s="70">
        <f t="shared" si="57"/>
        <v>588601.24</v>
      </c>
      <c r="AO53" s="70">
        <f t="shared" si="57"/>
        <v>588601.24</v>
      </c>
      <c r="AP53" s="70">
        <f t="shared" si="57"/>
        <v>588601.24</v>
      </c>
      <c r="AQ53" s="70">
        <f t="shared" si="57"/>
        <v>588601.24</v>
      </c>
      <c r="AR53" s="70">
        <f t="shared" si="57"/>
        <v>588601.24</v>
      </c>
      <c r="AS53" s="70">
        <f t="shared" si="57"/>
        <v>588601.24</v>
      </c>
      <c r="AT53" s="70">
        <f t="shared" si="57"/>
        <v>588601.24</v>
      </c>
      <c r="AU53" s="70">
        <f t="shared" si="57"/>
        <v>588601.24</v>
      </c>
    </row>
    <row r="54" spans="1:47" s="9" customFormat="1" ht="14.25" customHeight="1" x14ac:dyDescent="0.3">
      <c r="A54" s="19"/>
      <c r="B54" s="20"/>
      <c r="C54" s="15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158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s="9" customFormat="1" ht="14.25" customHeight="1" x14ac:dyDescent="0.3">
      <c r="A55" s="20" t="s">
        <v>150</v>
      </c>
      <c r="B55" s="20"/>
      <c r="C55" s="151"/>
      <c r="D55" s="7" t="s">
        <v>8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158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9" customFormat="1" ht="14.25" customHeight="1" x14ac:dyDescent="0.3">
      <c r="A56" s="20"/>
      <c r="B56" s="19" t="s">
        <v>151</v>
      </c>
      <c r="C56" s="151"/>
      <c r="D56" s="7" t="s">
        <v>13</v>
      </c>
      <c r="E56" s="7"/>
      <c r="F56" s="24">
        <v>0.1</v>
      </c>
      <c r="G56" s="24">
        <v>0.1</v>
      </c>
      <c r="H56" s="24">
        <v>0.1</v>
      </c>
      <c r="I56" s="24">
        <v>0.1</v>
      </c>
      <c r="J56" s="24">
        <v>0.1</v>
      </c>
      <c r="K56" s="24">
        <v>0.1</v>
      </c>
      <c r="L56" s="24">
        <v>0.1</v>
      </c>
      <c r="M56" s="24">
        <v>0.1</v>
      </c>
      <c r="N56" s="24">
        <v>0.1</v>
      </c>
      <c r="O56" s="24">
        <v>0.1</v>
      </c>
      <c r="P56" s="24">
        <v>0.1</v>
      </c>
      <c r="Q56" s="24">
        <v>0.1</v>
      </c>
      <c r="R56" s="24">
        <v>0.1</v>
      </c>
      <c r="S56" s="24">
        <v>0.1</v>
      </c>
      <c r="T56" s="24">
        <v>0.1</v>
      </c>
      <c r="U56" s="24">
        <v>0.1</v>
      </c>
      <c r="V56" s="24">
        <v>0.1</v>
      </c>
      <c r="W56" s="24">
        <v>0.1</v>
      </c>
      <c r="X56" s="196">
        <v>0.1</v>
      </c>
      <c r="Y56" s="24">
        <v>0.1</v>
      </c>
      <c r="Z56" s="24">
        <v>0.1</v>
      </c>
      <c r="AA56" s="24">
        <v>0.1</v>
      </c>
      <c r="AB56" s="24">
        <v>0.1</v>
      </c>
      <c r="AC56" s="24">
        <v>0.1</v>
      </c>
      <c r="AD56" s="24">
        <v>0.1</v>
      </c>
      <c r="AE56" s="24">
        <v>0.1</v>
      </c>
      <c r="AF56" s="24">
        <v>0.1</v>
      </c>
      <c r="AG56" s="24">
        <v>0.1</v>
      </c>
      <c r="AH56" s="24">
        <v>0.1</v>
      </c>
      <c r="AI56" s="24">
        <v>0.1</v>
      </c>
      <c r="AJ56" s="24">
        <v>0.1</v>
      </c>
      <c r="AK56" s="24">
        <v>0.1</v>
      </c>
      <c r="AL56" s="24">
        <v>0.1</v>
      </c>
      <c r="AM56" s="24">
        <v>0.1</v>
      </c>
      <c r="AN56" s="24">
        <v>0.1</v>
      </c>
      <c r="AO56" s="24">
        <v>0.1</v>
      </c>
      <c r="AP56" s="24">
        <v>0.1</v>
      </c>
      <c r="AQ56" s="24">
        <v>0.1</v>
      </c>
      <c r="AR56" s="24">
        <v>0.1</v>
      </c>
      <c r="AS56" s="24">
        <v>0.1</v>
      </c>
      <c r="AT56" s="24">
        <v>0.1</v>
      </c>
      <c r="AU56" s="24">
        <v>0.1</v>
      </c>
    </row>
    <row r="57" spans="1:47" s="11" customFormat="1" ht="14.25" customHeight="1" x14ac:dyDescent="0.3">
      <c r="A57" s="20"/>
      <c r="B57" s="68" t="s">
        <v>413</v>
      </c>
      <c r="C57" s="153"/>
      <c r="D57" s="52" t="s">
        <v>10</v>
      </c>
      <c r="E57" s="52"/>
      <c r="F57" s="61">
        <f>F56*(F51+F47+F40+F33+F26)</f>
        <v>5497.8310000000001</v>
      </c>
      <c r="G57" s="61">
        <f t="shared" ref="G57:AU57" si="58">G56*(G51+G47+G40+G33+G26)</f>
        <v>5230.2759999999998</v>
      </c>
      <c r="H57" s="61">
        <f t="shared" si="58"/>
        <v>5437.0060000000003</v>
      </c>
      <c r="I57" s="61">
        <f t="shared" si="58"/>
        <v>5230.2759999999998</v>
      </c>
      <c r="J57" s="61">
        <f t="shared" si="58"/>
        <v>5437.0060000000003</v>
      </c>
      <c r="K57" s="61">
        <f t="shared" si="58"/>
        <v>3114.1540000000005</v>
      </c>
      <c r="L57" s="61">
        <f t="shared" si="58"/>
        <v>3320.884</v>
      </c>
      <c r="M57" s="61">
        <f t="shared" si="58"/>
        <v>3114.1540000000005</v>
      </c>
      <c r="N57" s="61">
        <f t="shared" si="58"/>
        <v>3320.884</v>
      </c>
      <c r="O57" s="61">
        <f t="shared" si="58"/>
        <v>3114.1540000000005</v>
      </c>
      <c r="P57" s="61">
        <f t="shared" si="58"/>
        <v>3320.884</v>
      </c>
      <c r="Q57" s="61">
        <f t="shared" si="58"/>
        <v>3114.1540000000005</v>
      </c>
      <c r="R57" s="61">
        <f t="shared" si="58"/>
        <v>3320.884</v>
      </c>
      <c r="S57" s="61">
        <f t="shared" si="58"/>
        <v>3114.1540000000005</v>
      </c>
      <c r="T57" s="61">
        <f t="shared" si="58"/>
        <v>3320.884</v>
      </c>
      <c r="U57" s="61">
        <f t="shared" si="58"/>
        <v>3114.1540000000005</v>
      </c>
      <c r="V57" s="61">
        <f t="shared" si="58"/>
        <v>3320.884</v>
      </c>
      <c r="W57" s="61">
        <f t="shared" si="58"/>
        <v>3114.1540000000005</v>
      </c>
      <c r="X57" s="192">
        <f t="shared" si="58"/>
        <v>58860.124000000003</v>
      </c>
      <c r="Y57" s="61">
        <f t="shared" si="58"/>
        <v>58860.124000000003</v>
      </c>
      <c r="Z57" s="61">
        <f t="shared" si="58"/>
        <v>58860.124000000003</v>
      </c>
      <c r="AA57" s="61">
        <f t="shared" si="58"/>
        <v>58860.124000000003</v>
      </c>
      <c r="AB57" s="61">
        <f t="shared" si="58"/>
        <v>58860.124000000003</v>
      </c>
      <c r="AC57" s="61">
        <f t="shared" si="58"/>
        <v>58860.124000000003</v>
      </c>
      <c r="AD57" s="61">
        <f t="shared" si="58"/>
        <v>58860.124000000003</v>
      </c>
      <c r="AE57" s="61">
        <f t="shared" si="58"/>
        <v>58860.124000000003</v>
      </c>
      <c r="AF57" s="61">
        <f t="shared" si="58"/>
        <v>58860.124000000003</v>
      </c>
      <c r="AG57" s="61">
        <f t="shared" si="58"/>
        <v>58860.124000000003</v>
      </c>
      <c r="AH57" s="61">
        <f t="shared" si="58"/>
        <v>58860.124000000003</v>
      </c>
      <c r="AI57" s="61">
        <f t="shared" si="58"/>
        <v>58860.124000000003</v>
      </c>
      <c r="AJ57" s="61">
        <f t="shared" si="58"/>
        <v>58860.124000000003</v>
      </c>
      <c r="AK57" s="61">
        <f t="shared" si="58"/>
        <v>58860.124000000003</v>
      </c>
      <c r="AL57" s="61">
        <f t="shared" si="58"/>
        <v>58860.124000000003</v>
      </c>
      <c r="AM57" s="61">
        <f t="shared" si="58"/>
        <v>58860.124000000003</v>
      </c>
      <c r="AN57" s="61">
        <f t="shared" si="58"/>
        <v>58860.124000000003</v>
      </c>
      <c r="AO57" s="61">
        <f t="shared" si="58"/>
        <v>58860.124000000003</v>
      </c>
      <c r="AP57" s="61">
        <f t="shared" si="58"/>
        <v>58860.124000000003</v>
      </c>
      <c r="AQ57" s="61">
        <f t="shared" si="58"/>
        <v>58860.124000000003</v>
      </c>
      <c r="AR57" s="61">
        <f t="shared" si="58"/>
        <v>58860.124000000003</v>
      </c>
      <c r="AS57" s="61">
        <f t="shared" si="58"/>
        <v>58860.124000000003</v>
      </c>
      <c r="AT57" s="61">
        <f t="shared" si="58"/>
        <v>58860.124000000003</v>
      </c>
      <c r="AU57" s="61">
        <f t="shared" si="58"/>
        <v>58860.124000000003</v>
      </c>
    </row>
    <row r="58" spans="1:47" s="9" customFormat="1" ht="14.25" customHeight="1" x14ac:dyDescent="0.3">
      <c r="A58" s="19"/>
      <c r="B58" s="20" t="s">
        <v>8</v>
      </c>
      <c r="C58" s="155"/>
      <c r="D58" s="8" t="s">
        <v>8</v>
      </c>
      <c r="E58" s="7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197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s="11" customFormat="1" ht="14.25" customHeight="1" x14ac:dyDescent="0.3">
      <c r="A59" s="29" t="s">
        <v>355</v>
      </c>
      <c r="B59" s="30"/>
      <c r="C59" s="156"/>
      <c r="D59" s="56" t="s">
        <v>10</v>
      </c>
      <c r="E59" s="56"/>
      <c r="F59" s="70">
        <f>F53-F57</f>
        <v>49480.479000000007</v>
      </c>
      <c r="G59" s="70">
        <f t="shared" ref="G59:AT59" si="59">G53-G57</f>
        <v>47072.484000000004</v>
      </c>
      <c r="H59" s="70">
        <f t="shared" si="59"/>
        <v>48933.054000000004</v>
      </c>
      <c r="I59" s="70">
        <f t="shared" si="59"/>
        <v>47072.484000000004</v>
      </c>
      <c r="J59" s="70">
        <f t="shared" si="59"/>
        <v>48933.054000000004</v>
      </c>
      <c r="K59" s="70">
        <f t="shared" si="59"/>
        <v>28027.385999999999</v>
      </c>
      <c r="L59" s="70">
        <f t="shared" si="59"/>
        <v>29887.955999999998</v>
      </c>
      <c r="M59" s="70">
        <f t="shared" si="59"/>
        <v>28027.385999999999</v>
      </c>
      <c r="N59" s="70">
        <f t="shared" si="59"/>
        <v>29887.955999999998</v>
      </c>
      <c r="O59" s="70">
        <f t="shared" si="59"/>
        <v>28027.385999999999</v>
      </c>
      <c r="P59" s="70">
        <f t="shared" si="59"/>
        <v>29887.955999999998</v>
      </c>
      <c r="Q59" s="70">
        <f t="shared" si="59"/>
        <v>28027.385999999999</v>
      </c>
      <c r="R59" s="70">
        <f t="shared" si="59"/>
        <v>29887.955999999998</v>
      </c>
      <c r="S59" s="70">
        <f t="shared" si="59"/>
        <v>28027.385999999999</v>
      </c>
      <c r="T59" s="70">
        <f t="shared" si="59"/>
        <v>29887.955999999998</v>
      </c>
      <c r="U59" s="70">
        <f t="shared" si="59"/>
        <v>28027.385999999999</v>
      </c>
      <c r="V59" s="70">
        <f t="shared" si="59"/>
        <v>29887.955999999998</v>
      </c>
      <c r="W59" s="70">
        <f t="shared" si="59"/>
        <v>28027.385999999999</v>
      </c>
      <c r="X59" s="195">
        <f t="shared" si="59"/>
        <v>529741.11600000004</v>
      </c>
      <c r="Y59" s="70">
        <f t="shared" si="59"/>
        <v>529741.11600000004</v>
      </c>
      <c r="Z59" s="70">
        <f t="shared" si="59"/>
        <v>529741.11600000004</v>
      </c>
      <c r="AA59" s="70">
        <f t="shared" si="59"/>
        <v>529741.11600000004</v>
      </c>
      <c r="AB59" s="70">
        <f t="shared" si="59"/>
        <v>529741.11600000004</v>
      </c>
      <c r="AC59" s="70">
        <f t="shared" si="59"/>
        <v>529741.11600000004</v>
      </c>
      <c r="AD59" s="70">
        <f t="shared" si="59"/>
        <v>529741.11600000004</v>
      </c>
      <c r="AE59" s="70">
        <f t="shared" si="59"/>
        <v>529741.11600000004</v>
      </c>
      <c r="AF59" s="70">
        <f t="shared" si="59"/>
        <v>529741.11600000004</v>
      </c>
      <c r="AG59" s="70">
        <f t="shared" si="59"/>
        <v>529741.11600000004</v>
      </c>
      <c r="AH59" s="70">
        <f t="shared" si="59"/>
        <v>529741.11600000004</v>
      </c>
      <c r="AI59" s="70">
        <f t="shared" si="59"/>
        <v>529741.11600000004</v>
      </c>
      <c r="AJ59" s="70">
        <f t="shared" si="59"/>
        <v>529741.11600000004</v>
      </c>
      <c r="AK59" s="70">
        <f t="shared" si="59"/>
        <v>529741.11600000004</v>
      </c>
      <c r="AL59" s="70">
        <f t="shared" si="59"/>
        <v>529741.11600000004</v>
      </c>
      <c r="AM59" s="70">
        <f t="shared" si="59"/>
        <v>529741.11600000004</v>
      </c>
      <c r="AN59" s="70">
        <f t="shared" si="59"/>
        <v>529741.11600000004</v>
      </c>
      <c r="AO59" s="70">
        <f t="shared" si="59"/>
        <v>529741.11600000004</v>
      </c>
      <c r="AP59" s="70">
        <f t="shared" si="59"/>
        <v>529741.11600000004</v>
      </c>
      <c r="AQ59" s="70">
        <f t="shared" si="59"/>
        <v>529741.11600000004</v>
      </c>
      <c r="AR59" s="70">
        <f t="shared" si="59"/>
        <v>529741.11600000004</v>
      </c>
      <c r="AS59" s="70">
        <f t="shared" si="59"/>
        <v>529741.11600000004</v>
      </c>
      <c r="AT59" s="70">
        <f t="shared" si="59"/>
        <v>529741.11600000004</v>
      </c>
      <c r="AU59" s="70">
        <f>AU53-AU57</f>
        <v>529741.11600000004</v>
      </c>
    </row>
    <row r="60" spans="1:47" s="9" customFormat="1" ht="14.25" customHeight="1" x14ac:dyDescent="0.3">
      <c r="A60" s="19"/>
      <c r="B60" s="20" t="s">
        <v>8</v>
      </c>
      <c r="C60" s="155"/>
      <c r="D60" s="8" t="s">
        <v>8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188"/>
      <c r="Y60" s="12"/>
      <c r="Z60" s="12"/>
      <c r="AA60" s="12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s="9" customFormat="1" ht="14.25" customHeight="1" x14ac:dyDescent="0.3">
      <c r="A61" s="19"/>
      <c r="B61" s="20" t="s">
        <v>8</v>
      </c>
      <c r="C61" s="155"/>
      <c r="D61" s="8" t="s">
        <v>8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188"/>
      <c r="Y61" s="12"/>
      <c r="Z61" s="12"/>
      <c r="AA61" s="12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s="9" customFormat="1" ht="14.25" customHeight="1" x14ac:dyDescent="0.3">
      <c r="A62" s="28" t="s">
        <v>168</v>
      </c>
      <c r="B62" s="6"/>
      <c r="C62" s="155"/>
      <c r="D62" s="8" t="s">
        <v>8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188"/>
      <c r="Y62" s="12"/>
      <c r="Z62" s="12"/>
      <c r="AA62" s="12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s="9" customFormat="1" ht="14.25" customHeight="1" x14ac:dyDescent="0.3">
      <c r="A63" s="19"/>
      <c r="B63" s="20" t="s">
        <v>8</v>
      </c>
      <c r="C63" s="155"/>
      <c r="D63" s="8" t="s">
        <v>8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188"/>
      <c r="Y63" s="12"/>
      <c r="Z63" s="12"/>
      <c r="AA63" s="12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s="9" customFormat="1" ht="14.25" customHeight="1" x14ac:dyDescent="0.3">
      <c r="A64" s="19"/>
      <c r="B64" s="19" t="s">
        <v>166</v>
      </c>
      <c r="C64" s="155"/>
      <c r="D64" s="7" t="s">
        <v>10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188"/>
      <c r="Y64" s="12"/>
      <c r="Z64" s="12"/>
      <c r="AA64" s="12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s="9" customFormat="1" ht="46.8" customHeight="1" x14ac:dyDescent="0.3">
      <c r="A65" s="19"/>
      <c r="B65" s="19" t="s">
        <v>508</v>
      </c>
      <c r="C65" s="185" t="s">
        <v>506</v>
      </c>
      <c r="D65" s="7" t="s">
        <v>10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>
        <v>1775.05</v>
      </c>
      <c r="P65" s="7"/>
      <c r="Q65" s="7"/>
      <c r="R65" s="7">
        <v>1775.04</v>
      </c>
      <c r="S65" s="7"/>
      <c r="T65" s="7"/>
      <c r="U65" s="7"/>
      <c r="V65" s="7"/>
      <c r="W65" s="7"/>
      <c r="X65" s="188"/>
      <c r="Y65" s="12"/>
      <c r="Z65" s="12"/>
      <c r="AA65" s="12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s="9" customFormat="1" ht="14.25" customHeight="1" x14ac:dyDescent="0.3">
      <c r="A66" s="19"/>
      <c r="B66" s="19" t="s">
        <v>54</v>
      </c>
      <c r="C66" s="155"/>
      <c r="D66" s="7" t="s">
        <v>10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188"/>
      <c r="Y66" s="12"/>
      <c r="Z66" s="12"/>
      <c r="AA66" s="12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s="9" customFormat="1" ht="14.25" customHeight="1" x14ac:dyDescent="0.3">
      <c r="A67" s="19"/>
      <c r="B67" s="19" t="s">
        <v>464</v>
      </c>
      <c r="C67" s="155"/>
      <c r="D67" s="7" t="s">
        <v>10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188"/>
      <c r="Y67" s="12"/>
      <c r="Z67" s="12"/>
      <c r="AA67" s="12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s="9" customFormat="1" ht="14.25" customHeight="1" x14ac:dyDescent="0.3">
      <c r="A68" s="19"/>
      <c r="B68" s="19" t="s">
        <v>465</v>
      </c>
      <c r="C68" s="155"/>
      <c r="D68" s="7" t="s">
        <v>10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188"/>
      <c r="Y68" s="12"/>
      <c r="Z68" s="12"/>
      <c r="AA68" s="12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s="9" customFormat="1" ht="14.25" customHeight="1" x14ac:dyDescent="0.3">
      <c r="A69" s="20" t="s">
        <v>8</v>
      </c>
      <c r="B69" s="19" t="s">
        <v>466</v>
      </c>
      <c r="C69" s="155"/>
      <c r="D69" s="7" t="s">
        <v>10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188"/>
      <c r="Y69" s="12"/>
      <c r="Z69" s="12"/>
      <c r="AA69" s="12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s="9" customFormat="1" ht="14.25" customHeight="1" x14ac:dyDescent="0.3">
      <c r="A70" s="19"/>
      <c r="B70" s="20" t="s">
        <v>8</v>
      </c>
      <c r="C70" s="155"/>
      <c r="D70" s="8" t="s">
        <v>8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188"/>
      <c r="Y70" s="12"/>
      <c r="Z70" s="12"/>
      <c r="AA70" s="12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s="9" customFormat="1" ht="14.25" customHeight="1" x14ac:dyDescent="0.3">
      <c r="A71" s="53" t="s">
        <v>169</v>
      </c>
      <c r="B71" s="54"/>
      <c r="C71" s="153"/>
      <c r="D71" s="58" t="s">
        <v>10</v>
      </c>
      <c r="E71" s="58"/>
      <c r="F71" s="74">
        <f>SUM(F64:F69)</f>
        <v>0</v>
      </c>
      <c r="G71" s="74">
        <f t="shared" ref="G71:AU71" si="60">SUM(G64:G69)</f>
        <v>0</v>
      </c>
      <c r="H71" s="74">
        <f t="shared" si="60"/>
        <v>0</v>
      </c>
      <c r="I71" s="74">
        <f t="shared" si="60"/>
        <v>0</v>
      </c>
      <c r="J71" s="74">
        <f t="shared" si="60"/>
        <v>0</v>
      </c>
      <c r="K71" s="74">
        <f t="shared" si="60"/>
        <v>0</v>
      </c>
      <c r="L71" s="74">
        <f t="shared" si="60"/>
        <v>0</v>
      </c>
      <c r="M71" s="74">
        <f t="shared" si="60"/>
        <v>0</v>
      </c>
      <c r="N71" s="74">
        <f t="shared" si="60"/>
        <v>0</v>
      </c>
      <c r="O71" s="183">
        <f t="shared" si="60"/>
        <v>1775.05</v>
      </c>
      <c r="P71" s="74">
        <f t="shared" si="60"/>
        <v>0</v>
      </c>
      <c r="Q71" s="74">
        <f t="shared" si="60"/>
        <v>0</v>
      </c>
      <c r="R71" s="74">
        <f t="shared" si="60"/>
        <v>1775.04</v>
      </c>
      <c r="S71" s="74">
        <f t="shared" si="60"/>
        <v>0</v>
      </c>
      <c r="T71" s="74">
        <f t="shared" si="60"/>
        <v>0</v>
      </c>
      <c r="U71" s="74">
        <f t="shared" si="60"/>
        <v>0</v>
      </c>
      <c r="V71" s="74">
        <f t="shared" si="60"/>
        <v>0</v>
      </c>
      <c r="W71" s="74">
        <f t="shared" si="60"/>
        <v>0</v>
      </c>
      <c r="X71" s="192">
        <f t="shared" si="60"/>
        <v>0</v>
      </c>
      <c r="Y71" s="74">
        <f t="shared" si="60"/>
        <v>0</v>
      </c>
      <c r="Z71" s="74">
        <f t="shared" si="60"/>
        <v>0</v>
      </c>
      <c r="AA71" s="74">
        <f t="shared" si="60"/>
        <v>0</v>
      </c>
      <c r="AB71" s="74">
        <f t="shared" si="60"/>
        <v>0</v>
      </c>
      <c r="AC71" s="74">
        <f t="shared" si="60"/>
        <v>0</v>
      </c>
      <c r="AD71" s="74">
        <f t="shared" si="60"/>
        <v>0</v>
      </c>
      <c r="AE71" s="74">
        <f t="shared" si="60"/>
        <v>0</v>
      </c>
      <c r="AF71" s="74">
        <f t="shared" si="60"/>
        <v>0</v>
      </c>
      <c r="AG71" s="74">
        <f t="shared" si="60"/>
        <v>0</v>
      </c>
      <c r="AH71" s="74">
        <f t="shared" si="60"/>
        <v>0</v>
      </c>
      <c r="AI71" s="74">
        <f t="shared" si="60"/>
        <v>0</v>
      </c>
      <c r="AJ71" s="74">
        <f t="shared" si="60"/>
        <v>0</v>
      </c>
      <c r="AK71" s="74">
        <f t="shared" si="60"/>
        <v>0</v>
      </c>
      <c r="AL71" s="74">
        <f t="shared" si="60"/>
        <v>0</v>
      </c>
      <c r="AM71" s="74">
        <f t="shared" si="60"/>
        <v>0</v>
      </c>
      <c r="AN71" s="74">
        <f t="shared" si="60"/>
        <v>0</v>
      </c>
      <c r="AO71" s="74">
        <f t="shared" si="60"/>
        <v>0</v>
      </c>
      <c r="AP71" s="74">
        <f t="shared" si="60"/>
        <v>0</v>
      </c>
      <c r="AQ71" s="74">
        <f t="shared" si="60"/>
        <v>0</v>
      </c>
      <c r="AR71" s="74">
        <f t="shared" si="60"/>
        <v>0</v>
      </c>
      <c r="AS71" s="74">
        <f t="shared" si="60"/>
        <v>0</v>
      </c>
      <c r="AT71" s="74">
        <f t="shared" si="60"/>
        <v>0</v>
      </c>
      <c r="AU71" s="74">
        <f t="shared" si="60"/>
        <v>0</v>
      </c>
    </row>
    <row r="72" spans="1:47" s="9" customFormat="1" ht="14.25" customHeight="1" x14ac:dyDescent="0.3">
      <c r="A72" s="28"/>
      <c r="B72" s="6"/>
      <c r="C72" s="155"/>
      <c r="D72" s="8"/>
      <c r="E72" s="7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197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s="9" customFormat="1" ht="14.25" customHeight="1" x14ac:dyDescent="0.3">
      <c r="A73" s="28"/>
      <c r="B73" s="54" t="s">
        <v>394</v>
      </c>
      <c r="C73" s="153"/>
      <c r="D73" s="50" t="s">
        <v>395</v>
      </c>
      <c r="E73" s="50"/>
      <c r="F73" s="60">
        <f>F24+F29+F36+F43</f>
        <v>359</v>
      </c>
      <c r="G73" s="60">
        <f>G24+G29+G36+G43</f>
        <v>357</v>
      </c>
      <c r="H73" s="60">
        <f t="shared" ref="H73:AU73" si="61">H24+H29+H36+H43</f>
        <v>358</v>
      </c>
      <c r="I73" s="60">
        <f t="shared" si="61"/>
        <v>357</v>
      </c>
      <c r="J73" s="60">
        <f t="shared" si="61"/>
        <v>358</v>
      </c>
      <c r="K73" s="60">
        <f t="shared" si="61"/>
        <v>323</v>
      </c>
      <c r="L73" s="60">
        <f t="shared" si="61"/>
        <v>324</v>
      </c>
      <c r="M73" s="60">
        <f t="shared" si="61"/>
        <v>323</v>
      </c>
      <c r="N73" s="60">
        <f t="shared" si="61"/>
        <v>324</v>
      </c>
      <c r="O73" s="60">
        <f t="shared" si="61"/>
        <v>323</v>
      </c>
      <c r="P73" s="60">
        <f t="shared" si="61"/>
        <v>324</v>
      </c>
      <c r="Q73" s="60">
        <f t="shared" si="61"/>
        <v>323</v>
      </c>
      <c r="R73" s="60">
        <f t="shared" si="61"/>
        <v>324</v>
      </c>
      <c r="S73" s="60">
        <f t="shared" si="61"/>
        <v>323</v>
      </c>
      <c r="T73" s="60">
        <f t="shared" si="61"/>
        <v>324</v>
      </c>
      <c r="U73" s="60">
        <f t="shared" si="61"/>
        <v>323</v>
      </c>
      <c r="V73" s="60">
        <f t="shared" si="61"/>
        <v>324</v>
      </c>
      <c r="W73" s="60">
        <f t="shared" si="61"/>
        <v>323</v>
      </c>
      <c r="X73" s="191">
        <f t="shared" si="61"/>
        <v>339</v>
      </c>
      <c r="Y73" s="60">
        <f t="shared" si="61"/>
        <v>339</v>
      </c>
      <c r="Z73" s="60">
        <f t="shared" si="61"/>
        <v>339</v>
      </c>
      <c r="AA73" s="60">
        <f t="shared" si="61"/>
        <v>339</v>
      </c>
      <c r="AB73" s="60">
        <f t="shared" si="61"/>
        <v>339</v>
      </c>
      <c r="AC73" s="60">
        <f t="shared" si="61"/>
        <v>339</v>
      </c>
      <c r="AD73" s="60">
        <f t="shared" si="61"/>
        <v>339</v>
      </c>
      <c r="AE73" s="60">
        <f t="shared" si="61"/>
        <v>339</v>
      </c>
      <c r="AF73" s="60">
        <f t="shared" si="61"/>
        <v>339</v>
      </c>
      <c r="AG73" s="60">
        <f t="shared" si="61"/>
        <v>339</v>
      </c>
      <c r="AH73" s="60">
        <f t="shared" si="61"/>
        <v>339</v>
      </c>
      <c r="AI73" s="60">
        <f t="shared" si="61"/>
        <v>339</v>
      </c>
      <c r="AJ73" s="60">
        <f t="shared" si="61"/>
        <v>339</v>
      </c>
      <c r="AK73" s="60">
        <f t="shared" si="61"/>
        <v>339</v>
      </c>
      <c r="AL73" s="60">
        <f t="shared" si="61"/>
        <v>339</v>
      </c>
      <c r="AM73" s="60">
        <f t="shared" si="61"/>
        <v>339</v>
      </c>
      <c r="AN73" s="60">
        <f t="shared" si="61"/>
        <v>339</v>
      </c>
      <c r="AO73" s="60">
        <f t="shared" si="61"/>
        <v>339</v>
      </c>
      <c r="AP73" s="60">
        <f t="shared" si="61"/>
        <v>339</v>
      </c>
      <c r="AQ73" s="60">
        <f t="shared" si="61"/>
        <v>339</v>
      </c>
      <c r="AR73" s="60">
        <f t="shared" si="61"/>
        <v>339</v>
      </c>
      <c r="AS73" s="60">
        <f t="shared" si="61"/>
        <v>339</v>
      </c>
      <c r="AT73" s="60">
        <f t="shared" si="61"/>
        <v>339</v>
      </c>
      <c r="AU73" s="60">
        <f t="shared" si="61"/>
        <v>339</v>
      </c>
    </row>
    <row r="74" spans="1:47" s="9" customFormat="1" ht="14.25" customHeight="1" x14ac:dyDescent="0.3">
      <c r="A74" s="28"/>
      <c r="B74" s="54" t="s">
        <v>396</v>
      </c>
      <c r="C74" s="153"/>
      <c r="D74" s="50" t="s">
        <v>13</v>
      </c>
      <c r="E74" s="50"/>
      <c r="F74" s="81" t="s">
        <v>404</v>
      </c>
      <c r="G74" s="71">
        <f>IF(F73=0,"",(G73/F73-1)*100)</f>
        <v>-0.55710306406685506</v>
      </c>
      <c r="H74" s="71">
        <f t="shared" ref="H74:AU74" si="62">IF(G73=0,"",(H73/G73-1)*100)</f>
        <v>0.28011204481792618</v>
      </c>
      <c r="I74" s="71">
        <f t="shared" si="62"/>
        <v>-0.27932960893854997</v>
      </c>
      <c r="J74" s="71">
        <f t="shared" si="62"/>
        <v>0.28011204481792618</v>
      </c>
      <c r="K74" s="71">
        <f t="shared" si="62"/>
        <v>-9.77653631284916</v>
      </c>
      <c r="L74" s="71">
        <f t="shared" si="62"/>
        <v>0.30959752321981782</v>
      </c>
      <c r="M74" s="71">
        <f t="shared" si="62"/>
        <v>-0.30864197530864335</v>
      </c>
      <c r="N74" s="71">
        <f t="shared" si="62"/>
        <v>0.30959752321981782</v>
      </c>
      <c r="O74" s="71">
        <f t="shared" si="62"/>
        <v>-0.30864197530864335</v>
      </c>
      <c r="P74" s="71">
        <f t="shared" si="62"/>
        <v>0.30959752321981782</v>
      </c>
      <c r="Q74" s="71">
        <f t="shared" si="62"/>
        <v>-0.30864197530864335</v>
      </c>
      <c r="R74" s="71">
        <f t="shared" si="62"/>
        <v>0.30959752321981782</v>
      </c>
      <c r="S74" s="71">
        <f t="shared" si="62"/>
        <v>-0.30864197530864335</v>
      </c>
      <c r="T74" s="71">
        <f t="shared" si="62"/>
        <v>0.30959752321981782</v>
      </c>
      <c r="U74" s="71">
        <f t="shared" si="62"/>
        <v>-0.30864197530864335</v>
      </c>
      <c r="V74" s="71">
        <f t="shared" si="62"/>
        <v>0.30959752321981782</v>
      </c>
      <c r="W74" s="71">
        <f t="shared" si="62"/>
        <v>-0.30864197530864335</v>
      </c>
      <c r="X74" s="198" t="s">
        <v>8</v>
      </c>
      <c r="Y74" s="71">
        <f t="shared" si="62"/>
        <v>0</v>
      </c>
      <c r="Z74" s="71">
        <f t="shared" si="62"/>
        <v>0</v>
      </c>
      <c r="AA74" s="71">
        <f t="shared" si="62"/>
        <v>0</v>
      </c>
      <c r="AB74" s="71">
        <f t="shared" si="62"/>
        <v>0</v>
      </c>
      <c r="AC74" s="71">
        <f t="shared" si="62"/>
        <v>0</v>
      </c>
      <c r="AD74" s="71">
        <f t="shared" si="62"/>
        <v>0</v>
      </c>
      <c r="AE74" s="71">
        <f t="shared" si="62"/>
        <v>0</v>
      </c>
      <c r="AF74" s="71">
        <f t="shared" si="62"/>
        <v>0</v>
      </c>
      <c r="AG74" s="71">
        <f t="shared" si="62"/>
        <v>0</v>
      </c>
      <c r="AH74" s="71">
        <f t="shared" si="62"/>
        <v>0</v>
      </c>
      <c r="AI74" s="71">
        <f t="shared" si="62"/>
        <v>0</v>
      </c>
      <c r="AJ74" s="71">
        <f t="shared" si="62"/>
        <v>0</v>
      </c>
      <c r="AK74" s="71">
        <f t="shared" si="62"/>
        <v>0</v>
      </c>
      <c r="AL74" s="71">
        <f t="shared" si="62"/>
        <v>0</v>
      </c>
      <c r="AM74" s="71">
        <f t="shared" si="62"/>
        <v>0</v>
      </c>
      <c r="AN74" s="71">
        <f t="shared" si="62"/>
        <v>0</v>
      </c>
      <c r="AO74" s="71">
        <f t="shared" si="62"/>
        <v>0</v>
      </c>
      <c r="AP74" s="71">
        <f t="shared" si="62"/>
        <v>0</v>
      </c>
      <c r="AQ74" s="71">
        <f t="shared" si="62"/>
        <v>0</v>
      </c>
      <c r="AR74" s="71">
        <f t="shared" si="62"/>
        <v>0</v>
      </c>
      <c r="AS74" s="71">
        <f t="shared" si="62"/>
        <v>0</v>
      </c>
      <c r="AT74" s="71">
        <f t="shared" si="62"/>
        <v>0</v>
      </c>
      <c r="AU74" s="71">
        <f t="shared" si="62"/>
        <v>0</v>
      </c>
    </row>
    <row r="75" spans="1:47" s="9" customFormat="1" ht="14.25" customHeight="1" x14ac:dyDescent="0.3">
      <c r="A75" s="28"/>
      <c r="B75" s="54" t="s">
        <v>397</v>
      </c>
      <c r="C75" s="153"/>
      <c r="D75" s="50" t="s">
        <v>395</v>
      </c>
      <c r="E75" s="50"/>
      <c r="F75" s="60">
        <f>F25+F31+F38+F45</f>
        <v>50358</v>
      </c>
      <c r="G75" s="60">
        <f>G25+G31+G38+G45</f>
        <v>50356</v>
      </c>
      <c r="H75" s="60">
        <f t="shared" ref="H75:AU75" si="63">H25+H31+H38+H45</f>
        <v>50357</v>
      </c>
      <c r="I75" s="60">
        <f t="shared" si="63"/>
        <v>50356</v>
      </c>
      <c r="J75" s="60">
        <f t="shared" si="63"/>
        <v>50357</v>
      </c>
      <c r="K75" s="60">
        <f t="shared" si="63"/>
        <v>50322</v>
      </c>
      <c r="L75" s="60">
        <f t="shared" si="63"/>
        <v>50323</v>
      </c>
      <c r="M75" s="60">
        <f t="shared" si="63"/>
        <v>50322</v>
      </c>
      <c r="N75" s="60">
        <f t="shared" si="63"/>
        <v>50323</v>
      </c>
      <c r="O75" s="60">
        <f t="shared" si="63"/>
        <v>50322</v>
      </c>
      <c r="P75" s="60">
        <f t="shared" si="63"/>
        <v>50323</v>
      </c>
      <c r="Q75" s="60">
        <f t="shared" si="63"/>
        <v>50322</v>
      </c>
      <c r="R75" s="60">
        <f t="shared" si="63"/>
        <v>50323</v>
      </c>
      <c r="S75" s="60">
        <f t="shared" si="63"/>
        <v>50322</v>
      </c>
      <c r="T75" s="60">
        <f t="shared" si="63"/>
        <v>50323</v>
      </c>
      <c r="U75" s="60">
        <f t="shared" si="63"/>
        <v>50322</v>
      </c>
      <c r="V75" s="60">
        <f t="shared" si="63"/>
        <v>50323</v>
      </c>
      <c r="W75" s="60">
        <f t="shared" si="63"/>
        <v>50322</v>
      </c>
      <c r="X75" s="191">
        <f t="shared" si="63"/>
        <v>603888</v>
      </c>
      <c r="Y75" s="60">
        <f t="shared" si="63"/>
        <v>603888</v>
      </c>
      <c r="Z75" s="60">
        <f t="shared" si="63"/>
        <v>603888</v>
      </c>
      <c r="AA75" s="60">
        <f t="shared" si="63"/>
        <v>603888</v>
      </c>
      <c r="AB75" s="60">
        <f t="shared" si="63"/>
        <v>603888</v>
      </c>
      <c r="AC75" s="60">
        <f t="shared" si="63"/>
        <v>603888</v>
      </c>
      <c r="AD75" s="60">
        <f t="shared" si="63"/>
        <v>603888</v>
      </c>
      <c r="AE75" s="60">
        <f t="shared" si="63"/>
        <v>603888</v>
      </c>
      <c r="AF75" s="60">
        <f t="shared" si="63"/>
        <v>603888</v>
      </c>
      <c r="AG75" s="60">
        <f t="shared" si="63"/>
        <v>603888</v>
      </c>
      <c r="AH75" s="60">
        <f t="shared" si="63"/>
        <v>603888</v>
      </c>
      <c r="AI75" s="60">
        <f t="shared" si="63"/>
        <v>603888</v>
      </c>
      <c r="AJ75" s="60">
        <f t="shared" si="63"/>
        <v>603888</v>
      </c>
      <c r="AK75" s="60">
        <f t="shared" si="63"/>
        <v>603888</v>
      </c>
      <c r="AL75" s="60">
        <f t="shared" si="63"/>
        <v>603888</v>
      </c>
      <c r="AM75" s="60">
        <f t="shared" si="63"/>
        <v>603888</v>
      </c>
      <c r="AN75" s="60">
        <f t="shared" si="63"/>
        <v>603888</v>
      </c>
      <c r="AO75" s="60">
        <f t="shared" si="63"/>
        <v>603888</v>
      </c>
      <c r="AP75" s="60">
        <f t="shared" si="63"/>
        <v>603888</v>
      </c>
      <c r="AQ75" s="60">
        <f t="shared" si="63"/>
        <v>603888</v>
      </c>
      <c r="AR75" s="60">
        <f t="shared" si="63"/>
        <v>603888</v>
      </c>
      <c r="AS75" s="60">
        <f t="shared" si="63"/>
        <v>603888</v>
      </c>
      <c r="AT75" s="60">
        <f t="shared" si="63"/>
        <v>603888</v>
      </c>
      <c r="AU75" s="60">
        <f t="shared" si="63"/>
        <v>603888</v>
      </c>
    </row>
    <row r="76" spans="1:47" s="9" customFormat="1" ht="14.25" customHeight="1" x14ac:dyDescent="0.3">
      <c r="A76" s="20"/>
      <c r="B76" s="54" t="s">
        <v>398</v>
      </c>
      <c r="C76" s="153"/>
      <c r="D76" s="50" t="s">
        <v>13</v>
      </c>
      <c r="E76" s="50"/>
      <c r="F76" s="81" t="s">
        <v>404</v>
      </c>
      <c r="G76" s="71">
        <f>IF(F75=0,"",(G75/F75-1)*100)</f>
        <v>-3.9715636045878355E-3</v>
      </c>
      <c r="H76" s="71">
        <f t="shared" ref="H76:AU76" si="64">IF(G75=0,"",(H75/G75-1)*100)</f>
        <v>1.9858606720157823E-3</v>
      </c>
      <c r="I76" s="71">
        <f t="shared" si="64"/>
        <v>-1.9858212363721428E-3</v>
      </c>
      <c r="J76" s="71">
        <f t="shared" si="64"/>
        <v>1.9858606720157823E-3</v>
      </c>
      <c r="K76" s="71">
        <f t="shared" si="64"/>
        <v>-6.95037432730361E-2</v>
      </c>
      <c r="L76" s="71">
        <f t="shared" si="64"/>
        <v>1.9872024164424573E-3</v>
      </c>
      <c r="M76" s="71">
        <f t="shared" si="64"/>
        <v>-1.9871629274859082E-3</v>
      </c>
      <c r="N76" s="71">
        <f t="shared" si="64"/>
        <v>1.9872024164424573E-3</v>
      </c>
      <c r="O76" s="71">
        <f t="shared" si="64"/>
        <v>-1.9871629274859082E-3</v>
      </c>
      <c r="P76" s="71">
        <f t="shared" si="64"/>
        <v>1.9872024164424573E-3</v>
      </c>
      <c r="Q76" s="71">
        <f t="shared" si="64"/>
        <v>-1.9871629274859082E-3</v>
      </c>
      <c r="R76" s="71">
        <f t="shared" si="64"/>
        <v>1.9872024164424573E-3</v>
      </c>
      <c r="S76" s="71">
        <f t="shared" si="64"/>
        <v>-1.9871629274859082E-3</v>
      </c>
      <c r="T76" s="71">
        <f t="shared" si="64"/>
        <v>1.9872024164424573E-3</v>
      </c>
      <c r="U76" s="71">
        <f t="shared" si="64"/>
        <v>-1.9871629274859082E-3</v>
      </c>
      <c r="V76" s="71">
        <f t="shared" si="64"/>
        <v>1.9872024164424573E-3</v>
      </c>
      <c r="W76" s="71">
        <f t="shared" si="64"/>
        <v>-1.9871629274859082E-3</v>
      </c>
      <c r="X76" s="198" t="s">
        <v>8</v>
      </c>
      <c r="Y76" s="71">
        <f t="shared" si="64"/>
        <v>0</v>
      </c>
      <c r="Z76" s="71">
        <f t="shared" si="64"/>
        <v>0</v>
      </c>
      <c r="AA76" s="71">
        <f t="shared" si="64"/>
        <v>0</v>
      </c>
      <c r="AB76" s="71">
        <f t="shared" si="64"/>
        <v>0</v>
      </c>
      <c r="AC76" s="71">
        <f t="shared" si="64"/>
        <v>0</v>
      </c>
      <c r="AD76" s="71">
        <f t="shared" si="64"/>
        <v>0</v>
      </c>
      <c r="AE76" s="71">
        <f t="shared" si="64"/>
        <v>0</v>
      </c>
      <c r="AF76" s="71">
        <f t="shared" si="64"/>
        <v>0</v>
      </c>
      <c r="AG76" s="71">
        <f t="shared" si="64"/>
        <v>0</v>
      </c>
      <c r="AH76" s="71">
        <f t="shared" si="64"/>
        <v>0</v>
      </c>
      <c r="AI76" s="71">
        <f t="shared" si="64"/>
        <v>0</v>
      </c>
      <c r="AJ76" s="71">
        <f t="shared" si="64"/>
        <v>0</v>
      </c>
      <c r="AK76" s="71">
        <f t="shared" si="64"/>
        <v>0</v>
      </c>
      <c r="AL76" s="71">
        <f t="shared" si="64"/>
        <v>0</v>
      </c>
      <c r="AM76" s="71">
        <f t="shared" si="64"/>
        <v>0</v>
      </c>
      <c r="AN76" s="71">
        <f t="shared" si="64"/>
        <v>0</v>
      </c>
      <c r="AO76" s="71">
        <f t="shared" si="64"/>
        <v>0</v>
      </c>
      <c r="AP76" s="71">
        <f t="shared" si="64"/>
        <v>0</v>
      </c>
      <c r="AQ76" s="71">
        <f t="shared" si="64"/>
        <v>0</v>
      </c>
      <c r="AR76" s="71">
        <f t="shared" si="64"/>
        <v>0</v>
      </c>
      <c r="AS76" s="71">
        <f t="shared" si="64"/>
        <v>0</v>
      </c>
      <c r="AT76" s="71">
        <f t="shared" si="64"/>
        <v>0</v>
      </c>
      <c r="AU76" s="71">
        <f t="shared" si="64"/>
        <v>0</v>
      </c>
    </row>
    <row r="77" spans="1:47" s="9" customFormat="1" ht="14.25" customHeight="1" x14ac:dyDescent="0.3">
      <c r="A77" s="19"/>
      <c r="B77" s="20" t="s">
        <v>8</v>
      </c>
      <c r="C77" s="155"/>
      <c r="D77" s="8" t="s">
        <v>8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158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s="9" customFormat="1" ht="14.25" customHeight="1" x14ac:dyDescent="0.3">
      <c r="A78" s="29" t="s">
        <v>104</v>
      </c>
      <c r="B78" s="30"/>
      <c r="C78" s="156"/>
      <c r="D78" s="56" t="s">
        <v>10</v>
      </c>
      <c r="E78" s="56"/>
      <c r="F78" s="70">
        <f>F59+F71</f>
        <v>49480.479000000007</v>
      </c>
      <c r="G78" s="70">
        <f t="shared" ref="G78:AU78" si="65">G59+G71</f>
        <v>47072.484000000004</v>
      </c>
      <c r="H78" s="70">
        <f t="shared" si="65"/>
        <v>48933.054000000004</v>
      </c>
      <c r="I78" s="70">
        <f t="shared" si="65"/>
        <v>47072.484000000004</v>
      </c>
      <c r="J78" s="70">
        <f t="shared" si="65"/>
        <v>48933.054000000004</v>
      </c>
      <c r="K78" s="70">
        <f t="shared" si="65"/>
        <v>28027.385999999999</v>
      </c>
      <c r="L78" s="70">
        <f t="shared" si="65"/>
        <v>29887.955999999998</v>
      </c>
      <c r="M78" s="70">
        <f t="shared" si="65"/>
        <v>28027.385999999999</v>
      </c>
      <c r="N78" s="70">
        <f t="shared" si="65"/>
        <v>29887.955999999998</v>
      </c>
      <c r="O78" s="70">
        <f t="shared" si="65"/>
        <v>29802.435999999998</v>
      </c>
      <c r="P78" s="70">
        <f t="shared" si="65"/>
        <v>29887.955999999998</v>
      </c>
      <c r="Q78" s="70">
        <f t="shared" si="65"/>
        <v>28027.385999999999</v>
      </c>
      <c r="R78" s="70">
        <f t="shared" si="65"/>
        <v>31662.995999999999</v>
      </c>
      <c r="S78" s="70">
        <f t="shared" si="65"/>
        <v>28027.385999999999</v>
      </c>
      <c r="T78" s="70">
        <f t="shared" si="65"/>
        <v>29887.955999999998</v>
      </c>
      <c r="U78" s="70">
        <f t="shared" si="65"/>
        <v>28027.385999999999</v>
      </c>
      <c r="V78" s="70">
        <f t="shared" si="65"/>
        <v>29887.955999999998</v>
      </c>
      <c r="W78" s="70">
        <f t="shared" si="65"/>
        <v>28027.385999999999</v>
      </c>
      <c r="X78" s="195">
        <f t="shared" si="65"/>
        <v>529741.11600000004</v>
      </c>
      <c r="Y78" s="70">
        <f t="shared" si="65"/>
        <v>529741.11600000004</v>
      </c>
      <c r="Z78" s="70">
        <f t="shared" si="65"/>
        <v>529741.11600000004</v>
      </c>
      <c r="AA78" s="70">
        <f t="shared" si="65"/>
        <v>529741.11600000004</v>
      </c>
      <c r="AB78" s="70">
        <f t="shared" si="65"/>
        <v>529741.11600000004</v>
      </c>
      <c r="AC78" s="70">
        <f t="shared" si="65"/>
        <v>529741.11600000004</v>
      </c>
      <c r="AD78" s="70">
        <f t="shared" si="65"/>
        <v>529741.11600000004</v>
      </c>
      <c r="AE78" s="70">
        <f t="shared" si="65"/>
        <v>529741.11600000004</v>
      </c>
      <c r="AF78" s="70">
        <f t="shared" si="65"/>
        <v>529741.11600000004</v>
      </c>
      <c r="AG78" s="70">
        <f t="shared" si="65"/>
        <v>529741.11600000004</v>
      </c>
      <c r="AH78" s="70">
        <f t="shared" si="65"/>
        <v>529741.11600000004</v>
      </c>
      <c r="AI78" s="70">
        <f t="shared" si="65"/>
        <v>529741.11600000004</v>
      </c>
      <c r="AJ78" s="70">
        <f t="shared" si="65"/>
        <v>529741.11600000004</v>
      </c>
      <c r="AK78" s="70">
        <f t="shared" si="65"/>
        <v>529741.11600000004</v>
      </c>
      <c r="AL78" s="70">
        <f t="shared" si="65"/>
        <v>529741.11600000004</v>
      </c>
      <c r="AM78" s="70">
        <f t="shared" si="65"/>
        <v>529741.11600000004</v>
      </c>
      <c r="AN78" s="70">
        <f t="shared" si="65"/>
        <v>529741.11600000004</v>
      </c>
      <c r="AO78" s="70">
        <f t="shared" si="65"/>
        <v>529741.11600000004</v>
      </c>
      <c r="AP78" s="70">
        <f t="shared" si="65"/>
        <v>529741.11600000004</v>
      </c>
      <c r="AQ78" s="70">
        <f t="shared" si="65"/>
        <v>529741.11600000004</v>
      </c>
      <c r="AR78" s="70">
        <f t="shared" si="65"/>
        <v>529741.11600000004</v>
      </c>
      <c r="AS78" s="70">
        <f t="shared" si="65"/>
        <v>529741.11600000004</v>
      </c>
      <c r="AT78" s="70">
        <f t="shared" si="65"/>
        <v>529741.11600000004</v>
      </c>
      <c r="AU78" s="70">
        <f t="shared" si="65"/>
        <v>529741.11600000004</v>
      </c>
    </row>
  </sheetData>
  <mergeCells count="1">
    <mergeCell ref="A4:B4"/>
  </mergeCells>
  <pageMargins left="0.7" right="0.7" top="0.75" bottom="0.75" header="0.3" footer="0.3"/>
  <pageSetup fitToWidth="0" orientation="landscape" r:id="rId1"/>
  <ignoredErrors>
    <ignoredError sqref="J75:K75 H46 I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71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5" sqref="G5"/>
    </sheetView>
  </sheetViews>
  <sheetFormatPr baseColWidth="10" defaultColWidth="11.44140625" defaultRowHeight="14.4" x14ac:dyDescent="0.3"/>
  <cols>
    <col min="1" max="1" width="3" style="1" customWidth="1"/>
    <col min="2" max="2" width="43.109375" style="1" customWidth="1"/>
    <col min="3" max="3" width="16.21875" style="1" customWidth="1"/>
    <col min="4" max="4" width="9.77734375" style="1" customWidth="1"/>
    <col min="5" max="5" width="3.33203125" style="1" customWidth="1"/>
    <col min="6" max="6" width="9.21875" style="1" customWidth="1"/>
    <col min="7" max="11" width="10.44140625" style="1" customWidth="1"/>
    <col min="12" max="24" width="9.109375" style="1" customWidth="1"/>
    <col min="25" max="37" width="9" style="1" customWidth="1"/>
    <col min="38" max="16384" width="11.44140625" style="1"/>
  </cols>
  <sheetData>
    <row r="1" spans="1:47" ht="36.6" customHeight="1" x14ac:dyDescent="0.5">
      <c r="A1" s="15" t="s">
        <v>38</v>
      </c>
      <c r="B1" s="13"/>
      <c r="C1" s="3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3">
      <c r="B2" s="13"/>
      <c r="C2" s="21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3">
      <c r="A3" s="28" t="s">
        <v>38</v>
      </c>
      <c r="B3" s="6"/>
      <c r="C3" s="21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4.25" customHeight="1" x14ac:dyDescent="0.3">
      <c r="A4" s="20" t="s">
        <v>8</v>
      </c>
      <c r="B4" s="6"/>
      <c r="C4" s="21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31.8" customHeight="1" x14ac:dyDescent="0.3">
      <c r="A5" s="204" t="s">
        <v>480</v>
      </c>
      <c r="B5" s="205"/>
      <c r="C5" s="7" t="s">
        <v>474</v>
      </c>
      <c r="D5" s="7" t="s">
        <v>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2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3">
      <c r="A6" s="6"/>
      <c r="B6" s="6" t="s">
        <v>106</v>
      </c>
      <c r="C6" s="165">
        <v>2</v>
      </c>
      <c r="D6" s="7" t="s">
        <v>32</v>
      </c>
      <c r="E6" s="7"/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2</v>
      </c>
      <c r="N6" s="7">
        <v>2</v>
      </c>
      <c r="O6" s="7">
        <v>2</v>
      </c>
      <c r="P6" s="7">
        <v>2</v>
      </c>
      <c r="Q6" s="7">
        <v>2</v>
      </c>
      <c r="R6" s="7">
        <v>2</v>
      </c>
      <c r="S6" s="7">
        <v>2</v>
      </c>
      <c r="T6" s="7">
        <v>2</v>
      </c>
      <c r="U6" s="7">
        <v>2</v>
      </c>
      <c r="V6" s="7">
        <v>2</v>
      </c>
      <c r="W6" s="7">
        <v>2</v>
      </c>
      <c r="X6" s="7">
        <v>2</v>
      </c>
      <c r="Y6" s="7">
        <v>2</v>
      </c>
      <c r="Z6" s="7">
        <v>2</v>
      </c>
      <c r="AA6" s="7">
        <v>2</v>
      </c>
      <c r="AB6" s="7">
        <v>2</v>
      </c>
      <c r="AC6" s="7">
        <v>2</v>
      </c>
      <c r="AD6" s="7">
        <v>2</v>
      </c>
      <c r="AE6" s="7">
        <v>2</v>
      </c>
      <c r="AF6" s="7">
        <v>2</v>
      </c>
      <c r="AG6" s="7">
        <v>2</v>
      </c>
      <c r="AH6" s="7">
        <v>2</v>
      </c>
      <c r="AI6" s="7">
        <v>2</v>
      </c>
      <c r="AJ6" s="7">
        <v>2</v>
      </c>
      <c r="AK6" s="7">
        <v>2</v>
      </c>
      <c r="AL6" s="7">
        <v>2</v>
      </c>
      <c r="AM6" s="7">
        <v>2</v>
      </c>
      <c r="AN6" s="7">
        <v>2</v>
      </c>
      <c r="AO6" s="7">
        <v>2</v>
      </c>
      <c r="AP6" s="7">
        <v>2</v>
      </c>
      <c r="AQ6" s="7">
        <v>2</v>
      </c>
      <c r="AR6" s="7">
        <v>2</v>
      </c>
      <c r="AS6" s="7">
        <v>2</v>
      </c>
      <c r="AT6" s="7">
        <v>2</v>
      </c>
      <c r="AU6" s="7">
        <v>2</v>
      </c>
    </row>
    <row r="7" spans="1:47" s="9" customFormat="1" ht="14.25" customHeight="1" x14ac:dyDescent="0.3">
      <c r="A7" s="6"/>
      <c r="B7" s="18" t="s">
        <v>107</v>
      </c>
      <c r="C7" s="7"/>
      <c r="D7" s="7" t="s">
        <v>13</v>
      </c>
      <c r="E7" s="7"/>
      <c r="F7" s="24">
        <v>1</v>
      </c>
      <c r="G7" s="24">
        <f>F7</f>
        <v>1</v>
      </c>
      <c r="H7" s="24">
        <f t="shared" ref="H7:AU7" si="0">G7</f>
        <v>1</v>
      </c>
      <c r="I7" s="24">
        <f t="shared" si="0"/>
        <v>1</v>
      </c>
      <c r="J7" s="24">
        <f t="shared" si="0"/>
        <v>1</v>
      </c>
      <c r="K7" s="24">
        <f t="shared" si="0"/>
        <v>1</v>
      </c>
      <c r="L7" s="24">
        <f t="shared" si="0"/>
        <v>1</v>
      </c>
      <c r="M7" s="24">
        <f t="shared" si="0"/>
        <v>1</v>
      </c>
      <c r="N7" s="24">
        <f t="shared" si="0"/>
        <v>1</v>
      </c>
      <c r="O7" s="24">
        <f t="shared" si="0"/>
        <v>1</v>
      </c>
      <c r="P7" s="24">
        <f t="shared" si="0"/>
        <v>1</v>
      </c>
      <c r="Q7" s="24">
        <f t="shared" si="0"/>
        <v>1</v>
      </c>
      <c r="R7" s="24">
        <f t="shared" si="0"/>
        <v>1</v>
      </c>
      <c r="S7" s="24">
        <f t="shared" si="0"/>
        <v>1</v>
      </c>
      <c r="T7" s="24">
        <f t="shared" si="0"/>
        <v>1</v>
      </c>
      <c r="U7" s="24">
        <f t="shared" si="0"/>
        <v>1</v>
      </c>
      <c r="V7" s="24">
        <f t="shared" si="0"/>
        <v>1</v>
      </c>
      <c r="W7" s="24">
        <f t="shared" si="0"/>
        <v>1</v>
      </c>
      <c r="X7" s="24">
        <f t="shared" si="0"/>
        <v>1</v>
      </c>
      <c r="Y7" s="24">
        <f t="shared" si="0"/>
        <v>1</v>
      </c>
      <c r="Z7" s="24">
        <f t="shared" si="0"/>
        <v>1</v>
      </c>
      <c r="AA7" s="24">
        <f t="shared" si="0"/>
        <v>1</v>
      </c>
      <c r="AB7" s="24">
        <f t="shared" si="0"/>
        <v>1</v>
      </c>
      <c r="AC7" s="24">
        <f t="shared" si="0"/>
        <v>1</v>
      </c>
      <c r="AD7" s="24">
        <f t="shared" si="0"/>
        <v>1</v>
      </c>
      <c r="AE7" s="24">
        <f t="shared" si="0"/>
        <v>1</v>
      </c>
      <c r="AF7" s="24">
        <f t="shared" si="0"/>
        <v>1</v>
      </c>
      <c r="AG7" s="24">
        <f t="shared" si="0"/>
        <v>1</v>
      </c>
      <c r="AH7" s="24">
        <f t="shared" si="0"/>
        <v>1</v>
      </c>
      <c r="AI7" s="24">
        <f t="shared" si="0"/>
        <v>1</v>
      </c>
      <c r="AJ7" s="24">
        <f t="shared" si="0"/>
        <v>1</v>
      </c>
      <c r="AK7" s="24">
        <f t="shared" si="0"/>
        <v>1</v>
      </c>
      <c r="AL7" s="24">
        <f t="shared" si="0"/>
        <v>1</v>
      </c>
      <c r="AM7" s="24">
        <f t="shared" si="0"/>
        <v>1</v>
      </c>
      <c r="AN7" s="24">
        <f t="shared" si="0"/>
        <v>1</v>
      </c>
      <c r="AO7" s="24">
        <f t="shared" si="0"/>
        <v>1</v>
      </c>
      <c r="AP7" s="24">
        <f t="shared" si="0"/>
        <v>1</v>
      </c>
      <c r="AQ7" s="24">
        <f t="shared" si="0"/>
        <v>1</v>
      </c>
      <c r="AR7" s="24">
        <f t="shared" si="0"/>
        <v>1</v>
      </c>
      <c r="AS7" s="24">
        <f t="shared" si="0"/>
        <v>1</v>
      </c>
      <c r="AT7" s="24">
        <f t="shared" si="0"/>
        <v>1</v>
      </c>
      <c r="AU7" s="24">
        <f t="shared" si="0"/>
        <v>1</v>
      </c>
    </row>
    <row r="8" spans="1:47" s="9" customFormat="1" ht="14.25" customHeight="1" x14ac:dyDescent="0.3">
      <c r="A8" s="6"/>
      <c r="B8" s="18" t="s">
        <v>108</v>
      </c>
      <c r="C8" s="7"/>
      <c r="D8" s="7" t="s">
        <v>13</v>
      </c>
      <c r="E8" s="7"/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Q8" s="24">
        <v>0</v>
      </c>
      <c r="AR8" s="24">
        <v>0</v>
      </c>
      <c r="AS8" s="24">
        <v>0</v>
      </c>
      <c r="AT8" s="24">
        <v>0</v>
      </c>
      <c r="AU8" s="24">
        <v>0</v>
      </c>
    </row>
    <row r="9" spans="1:47" s="9" customFormat="1" ht="14.25" customHeight="1" x14ac:dyDescent="0.3">
      <c r="A9" s="6"/>
      <c r="B9" s="18" t="s">
        <v>109</v>
      </c>
      <c r="C9" s="7"/>
      <c r="D9" s="7" t="s">
        <v>13</v>
      </c>
      <c r="E9" s="7"/>
      <c r="F9" s="24">
        <f>1-(F7+F8)</f>
        <v>0</v>
      </c>
      <c r="G9" s="24">
        <f t="shared" ref="G9:AU9" si="1">1-(G7+G8)</f>
        <v>0</v>
      </c>
      <c r="H9" s="24">
        <f t="shared" si="1"/>
        <v>0</v>
      </c>
      <c r="I9" s="24">
        <f t="shared" si="1"/>
        <v>0</v>
      </c>
      <c r="J9" s="24">
        <f t="shared" si="1"/>
        <v>0</v>
      </c>
      <c r="K9" s="24">
        <f t="shared" si="1"/>
        <v>0</v>
      </c>
      <c r="L9" s="24">
        <f t="shared" si="1"/>
        <v>0</v>
      </c>
      <c r="M9" s="24">
        <f t="shared" si="1"/>
        <v>0</v>
      </c>
      <c r="N9" s="24">
        <f t="shared" si="1"/>
        <v>0</v>
      </c>
      <c r="O9" s="24">
        <f t="shared" si="1"/>
        <v>0</v>
      </c>
      <c r="P9" s="24">
        <f t="shared" si="1"/>
        <v>0</v>
      </c>
      <c r="Q9" s="24">
        <f t="shared" si="1"/>
        <v>0</v>
      </c>
      <c r="R9" s="24">
        <f t="shared" si="1"/>
        <v>0</v>
      </c>
      <c r="S9" s="24">
        <f t="shared" si="1"/>
        <v>0</v>
      </c>
      <c r="T9" s="24">
        <f t="shared" si="1"/>
        <v>0</v>
      </c>
      <c r="U9" s="24">
        <f t="shared" si="1"/>
        <v>0</v>
      </c>
      <c r="V9" s="24">
        <f t="shared" si="1"/>
        <v>0</v>
      </c>
      <c r="W9" s="24">
        <f t="shared" si="1"/>
        <v>0</v>
      </c>
      <c r="X9" s="24">
        <f t="shared" si="1"/>
        <v>0</v>
      </c>
      <c r="Y9" s="24">
        <f t="shared" si="1"/>
        <v>0</v>
      </c>
      <c r="Z9" s="24">
        <f t="shared" si="1"/>
        <v>0</v>
      </c>
      <c r="AA9" s="24">
        <f t="shared" si="1"/>
        <v>0</v>
      </c>
      <c r="AB9" s="24">
        <f t="shared" si="1"/>
        <v>0</v>
      </c>
      <c r="AC9" s="24">
        <f t="shared" si="1"/>
        <v>0</v>
      </c>
      <c r="AD9" s="24">
        <f t="shared" si="1"/>
        <v>0</v>
      </c>
      <c r="AE9" s="24">
        <f t="shared" si="1"/>
        <v>0</v>
      </c>
      <c r="AF9" s="24">
        <f t="shared" si="1"/>
        <v>0</v>
      </c>
      <c r="AG9" s="24">
        <f t="shared" si="1"/>
        <v>0</v>
      </c>
      <c r="AH9" s="24">
        <f t="shared" si="1"/>
        <v>0</v>
      </c>
      <c r="AI9" s="24">
        <f t="shared" si="1"/>
        <v>0</v>
      </c>
      <c r="AJ9" s="24">
        <f t="shared" si="1"/>
        <v>0</v>
      </c>
      <c r="AK9" s="24">
        <f t="shared" si="1"/>
        <v>0</v>
      </c>
      <c r="AL9" s="24">
        <f t="shared" si="1"/>
        <v>0</v>
      </c>
      <c r="AM9" s="24">
        <f t="shared" si="1"/>
        <v>0</v>
      </c>
      <c r="AN9" s="24">
        <f t="shared" si="1"/>
        <v>0</v>
      </c>
      <c r="AO9" s="24">
        <f t="shared" si="1"/>
        <v>0</v>
      </c>
      <c r="AP9" s="24">
        <f t="shared" si="1"/>
        <v>0</v>
      </c>
      <c r="AQ9" s="24">
        <f t="shared" si="1"/>
        <v>0</v>
      </c>
      <c r="AR9" s="24">
        <f t="shared" si="1"/>
        <v>0</v>
      </c>
      <c r="AS9" s="24">
        <f t="shared" si="1"/>
        <v>0</v>
      </c>
      <c r="AT9" s="24">
        <f t="shared" si="1"/>
        <v>0</v>
      </c>
      <c r="AU9" s="24">
        <f t="shared" si="1"/>
        <v>0</v>
      </c>
    </row>
    <row r="10" spans="1:47" s="9" customFormat="1" ht="14.25" customHeight="1" x14ac:dyDescent="0.3">
      <c r="A10" s="6"/>
      <c r="B10" s="6" t="s">
        <v>28</v>
      </c>
      <c r="C10" s="7"/>
      <c r="D10" s="7" t="s">
        <v>10</v>
      </c>
      <c r="E10" s="7"/>
      <c r="F10" s="7">
        <v>286</v>
      </c>
      <c r="G10" s="7">
        <f>F10</f>
        <v>286</v>
      </c>
      <c r="H10" s="7">
        <f t="shared" ref="H10:W10" si="2">G10</f>
        <v>286</v>
      </c>
      <c r="I10" s="7">
        <f t="shared" si="2"/>
        <v>286</v>
      </c>
      <c r="J10" s="7">
        <f t="shared" si="2"/>
        <v>286</v>
      </c>
      <c r="K10" s="7">
        <f t="shared" si="2"/>
        <v>286</v>
      </c>
      <c r="L10" s="7">
        <f t="shared" si="2"/>
        <v>286</v>
      </c>
      <c r="M10" s="7">
        <f t="shared" si="2"/>
        <v>286</v>
      </c>
      <c r="N10" s="7">
        <f t="shared" si="2"/>
        <v>286</v>
      </c>
      <c r="O10" s="7">
        <f t="shared" si="2"/>
        <v>286</v>
      </c>
      <c r="P10" s="7">
        <f t="shared" si="2"/>
        <v>286</v>
      </c>
      <c r="Q10" s="7">
        <f t="shared" si="2"/>
        <v>286</v>
      </c>
      <c r="R10" s="7">
        <f t="shared" si="2"/>
        <v>286</v>
      </c>
      <c r="S10" s="7">
        <f t="shared" si="2"/>
        <v>286</v>
      </c>
      <c r="T10" s="7">
        <f t="shared" si="2"/>
        <v>286</v>
      </c>
      <c r="U10" s="7">
        <f t="shared" si="2"/>
        <v>286</v>
      </c>
      <c r="V10" s="7">
        <f t="shared" si="2"/>
        <v>286</v>
      </c>
      <c r="W10" s="7">
        <f t="shared" si="2"/>
        <v>286</v>
      </c>
      <c r="X10" s="7">
        <f>W10*12</f>
        <v>3432</v>
      </c>
      <c r="Y10" s="7">
        <f>X10</f>
        <v>3432</v>
      </c>
      <c r="Z10" s="7">
        <f>Y10</f>
        <v>3432</v>
      </c>
      <c r="AA10" s="7">
        <f t="shared" ref="AA10:AU10" si="3">Z10</f>
        <v>3432</v>
      </c>
      <c r="AB10" s="7">
        <f t="shared" si="3"/>
        <v>3432</v>
      </c>
      <c r="AC10" s="7">
        <f t="shared" si="3"/>
        <v>3432</v>
      </c>
      <c r="AD10" s="7">
        <f t="shared" si="3"/>
        <v>3432</v>
      </c>
      <c r="AE10" s="7">
        <f t="shared" si="3"/>
        <v>3432</v>
      </c>
      <c r="AF10" s="7">
        <f t="shared" si="3"/>
        <v>3432</v>
      </c>
      <c r="AG10" s="7">
        <f t="shared" si="3"/>
        <v>3432</v>
      </c>
      <c r="AH10" s="7">
        <f t="shared" si="3"/>
        <v>3432</v>
      </c>
      <c r="AI10" s="7">
        <f t="shared" si="3"/>
        <v>3432</v>
      </c>
      <c r="AJ10" s="7">
        <f t="shared" si="3"/>
        <v>3432</v>
      </c>
      <c r="AK10" s="7">
        <f t="shared" si="3"/>
        <v>3432</v>
      </c>
      <c r="AL10" s="7">
        <f t="shared" si="3"/>
        <v>3432</v>
      </c>
      <c r="AM10" s="7">
        <f t="shared" si="3"/>
        <v>3432</v>
      </c>
      <c r="AN10" s="7">
        <f t="shared" si="3"/>
        <v>3432</v>
      </c>
      <c r="AO10" s="7">
        <f t="shared" si="3"/>
        <v>3432</v>
      </c>
      <c r="AP10" s="7">
        <f t="shared" si="3"/>
        <v>3432</v>
      </c>
      <c r="AQ10" s="7">
        <f t="shared" si="3"/>
        <v>3432</v>
      </c>
      <c r="AR10" s="7">
        <f t="shared" si="3"/>
        <v>3432</v>
      </c>
      <c r="AS10" s="7">
        <f t="shared" si="3"/>
        <v>3432</v>
      </c>
      <c r="AT10" s="7">
        <f t="shared" si="3"/>
        <v>3432</v>
      </c>
      <c r="AU10" s="7">
        <f t="shared" si="3"/>
        <v>3432</v>
      </c>
    </row>
    <row r="11" spans="1:47" s="9" customFormat="1" ht="14.25" customHeight="1" x14ac:dyDescent="0.3">
      <c r="A11" s="6"/>
      <c r="B11" s="6" t="s">
        <v>29</v>
      </c>
      <c r="C11" s="7"/>
      <c r="D11" s="7" t="s">
        <v>10</v>
      </c>
      <c r="E11" s="7"/>
      <c r="F11" s="7">
        <f>F10*9/100</f>
        <v>25.74</v>
      </c>
      <c r="G11" s="7">
        <f>G10*9/100</f>
        <v>25.74</v>
      </c>
      <c r="H11" s="7">
        <f t="shared" ref="H11:W11" si="4">H10*9/100</f>
        <v>25.74</v>
      </c>
      <c r="I11" s="7">
        <f t="shared" si="4"/>
        <v>25.74</v>
      </c>
      <c r="J11" s="7">
        <f t="shared" si="4"/>
        <v>25.74</v>
      </c>
      <c r="K11" s="7">
        <f t="shared" si="4"/>
        <v>25.74</v>
      </c>
      <c r="L11" s="7">
        <f t="shared" si="4"/>
        <v>25.74</v>
      </c>
      <c r="M11" s="7">
        <f t="shared" si="4"/>
        <v>25.74</v>
      </c>
      <c r="N11" s="7">
        <f t="shared" si="4"/>
        <v>25.74</v>
      </c>
      <c r="O11" s="7">
        <f t="shared" si="4"/>
        <v>25.74</v>
      </c>
      <c r="P11" s="7">
        <f t="shared" si="4"/>
        <v>25.74</v>
      </c>
      <c r="Q11" s="7">
        <f t="shared" si="4"/>
        <v>25.74</v>
      </c>
      <c r="R11" s="7">
        <f t="shared" si="4"/>
        <v>25.74</v>
      </c>
      <c r="S11" s="7">
        <f t="shared" si="4"/>
        <v>25.74</v>
      </c>
      <c r="T11" s="7">
        <f t="shared" si="4"/>
        <v>25.74</v>
      </c>
      <c r="U11" s="7">
        <f t="shared" si="4"/>
        <v>25.74</v>
      </c>
      <c r="V11" s="7">
        <f t="shared" si="4"/>
        <v>25.74</v>
      </c>
      <c r="W11" s="7">
        <f t="shared" si="4"/>
        <v>25.74</v>
      </c>
      <c r="X11" s="7">
        <f>X10*9/100</f>
        <v>308.88</v>
      </c>
      <c r="Y11" s="7">
        <f>X11</f>
        <v>308.88</v>
      </c>
      <c r="Z11" s="7">
        <f t="shared" ref="Z11:AU11" si="5">Y11</f>
        <v>308.88</v>
      </c>
      <c r="AA11" s="7">
        <f t="shared" si="5"/>
        <v>308.88</v>
      </c>
      <c r="AB11" s="7">
        <f t="shared" si="5"/>
        <v>308.88</v>
      </c>
      <c r="AC11" s="7">
        <f t="shared" si="5"/>
        <v>308.88</v>
      </c>
      <c r="AD11" s="7">
        <f t="shared" si="5"/>
        <v>308.88</v>
      </c>
      <c r="AE11" s="7">
        <f t="shared" si="5"/>
        <v>308.88</v>
      </c>
      <c r="AF11" s="7">
        <f t="shared" si="5"/>
        <v>308.88</v>
      </c>
      <c r="AG11" s="7">
        <f t="shared" si="5"/>
        <v>308.88</v>
      </c>
      <c r="AH11" s="7">
        <f t="shared" si="5"/>
        <v>308.88</v>
      </c>
      <c r="AI11" s="7">
        <f t="shared" si="5"/>
        <v>308.88</v>
      </c>
      <c r="AJ11" s="7">
        <f t="shared" si="5"/>
        <v>308.88</v>
      </c>
      <c r="AK11" s="7">
        <f t="shared" si="5"/>
        <v>308.88</v>
      </c>
      <c r="AL11" s="7">
        <f t="shared" si="5"/>
        <v>308.88</v>
      </c>
      <c r="AM11" s="7">
        <f t="shared" si="5"/>
        <v>308.88</v>
      </c>
      <c r="AN11" s="7">
        <f t="shared" si="5"/>
        <v>308.88</v>
      </c>
      <c r="AO11" s="7">
        <f t="shared" si="5"/>
        <v>308.88</v>
      </c>
      <c r="AP11" s="7">
        <f t="shared" si="5"/>
        <v>308.88</v>
      </c>
      <c r="AQ11" s="7">
        <f t="shared" si="5"/>
        <v>308.88</v>
      </c>
      <c r="AR11" s="7">
        <f t="shared" si="5"/>
        <v>308.88</v>
      </c>
      <c r="AS11" s="7">
        <f t="shared" si="5"/>
        <v>308.88</v>
      </c>
      <c r="AT11" s="7">
        <f t="shared" si="5"/>
        <v>308.88</v>
      </c>
      <c r="AU11" s="7">
        <f t="shared" si="5"/>
        <v>308.88</v>
      </c>
    </row>
    <row r="12" spans="1:47" s="9" customFormat="1" ht="14.25" customHeight="1" x14ac:dyDescent="0.3">
      <c r="A12" s="6"/>
      <c r="B12" s="6" t="s">
        <v>30</v>
      </c>
      <c r="C12" s="7"/>
      <c r="D12" s="7" t="s">
        <v>10</v>
      </c>
      <c r="E12" s="7"/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f>K10</f>
        <v>286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f>R10</f>
        <v>286</v>
      </c>
      <c r="S12" s="7">
        <v>0</v>
      </c>
      <c r="T12" s="7">
        <v>0</v>
      </c>
      <c r="U12" s="7">
        <v>0</v>
      </c>
      <c r="V12" s="7">
        <v>0</v>
      </c>
      <c r="W12" s="7">
        <f>W10</f>
        <v>286</v>
      </c>
      <c r="X12" s="7">
        <f>W10*2</f>
        <v>572</v>
      </c>
      <c r="Y12" s="7">
        <f>X12</f>
        <v>572</v>
      </c>
      <c r="Z12" s="7">
        <f t="shared" ref="Z12:AU12" si="6">Y12</f>
        <v>572</v>
      </c>
      <c r="AA12" s="7">
        <f t="shared" si="6"/>
        <v>572</v>
      </c>
      <c r="AB12" s="7">
        <f t="shared" si="6"/>
        <v>572</v>
      </c>
      <c r="AC12" s="7">
        <f t="shared" si="6"/>
        <v>572</v>
      </c>
      <c r="AD12" s="7">
        <f t="shared" si="6"/>
        <v>572</v>
      </c>
      <c r="AE12" s="7">
        <f t="shared" si="6"/>
        <v>572</v>
      </c>
      <c r="AF12" s="7">
        <f t="shared" si="6"/>
        <v>572</v>
      </c>
      <c r="AG12" s="7">
        <f t="shared" si="6"/>
        <v>572</v>
      </c>
      <c r="AH12" s="7">
        <f t="shared" si="6"/>
        <v>572</v>
      </c>
      <c r="AI12" s="7">
        <f t="shared" si="6"/>
        <v>572</v>
      </c>
      <c r="AJ12" s="7">
        <f t="shared" si="6"/>
        <v>572</v>
      </c>
      <c r="AK12" s="7">
        <f t="shared" si="6"/>
        <v>572</v>
      </c>
      <c r="AL12" s="7">
        <f t="shared" si="6"/>
        <v>572</v>
      </c>
      <c r="AM12" s="7">
        <f t="shared" si="6"/>
        <v>572</v>
      </c>
      <c r="AN12" s="7">
        <f t="shared" si="6"/>
        <v>572</v>
      </c>
      <c r="AO12" s="7">
        <f t="shared" si="6"/>
        <v>572</v>
      </c>
      <c r="AP12" s="7">
        <f t="shared" si="6"/>
        <v>572</v>
      </c>
      <c r="AQ12" s="7">
        <f t="shared" si="6"/>
        <v>572</v>
      </c>
      <c r="AR12" s="7">
        <f t="shared" si="6"/>
        <v>572</v>
      </c>
      <c r="AS12" s="7">
        <f t="shared" si="6"/>
        <v>572</v>
      </c>
      <c r="AT12" s="7">
        <f t="shared" si="6"/>
        <v>572</v>
      </c>
      <c r="AU12" s="7">
        <f t="shared" si="6"/>
        <v>572</v>
      </c>
    </row>
    <row r="13" spans="1:47" s="11" customFormat="1" ht="14.25" customHeight="1" x14ac:dyDescent="0.3">
      <c r="A13" s="10"/>
      <c r="B13" s="59" t="s">
        <v>31</v>
      </c>
      <c r="C13" s="52"/>
      <c r="D13" s="52" t="s">
        <v>10</v>
      </c>
      <c r="E13" s="52"/>
      <c r="F13" s="52">
        <f>F6*(F10+F11+F12)</f>
        <v>623.48</v>
      </c>
      <c r="G13" s="52">
        <f t="shared" ref="G13:AU13" si="7">G6*(G10+G11+G12)</f>
        <v>623.48</v>
      </c>
      <c r="H13" s="52">
        <f t="shared" si="7"/>
        <v>623.48</v>
      </c>
      <c r="I13" s="52">
        <f t="shared" si="7"/>
        <v>623.48</v>
      </c>
      <c r="J13" s="52">
        <f t="shared" si="7"/>
        <v>623.48</v>
      </c>
      <c r="K13" s="52">
        <f t="shared" si="7"/>
        <v>1195.48</v>
      </c>
      <c r="L13" s="52">
        <f t="shared" si="7"/>
        <v>623.48</v>
      </c>
      <c r="M13" s="52">
        <f t="shared" si="7"/>
        <v>623.48</v>
      </c>
      <c r="N13" s="52">
        <f t="shared" si="7"/>
        <v>623.48</v>
      </c>
      <c r="O13" s="52">
        <f t="shared" si="7"/>
        <v>623.48</v>
      </c>
      <c r="P13" s="52">
        <f t="shared" si="7"/>
        <v>623.48</v>
      </c>
      <c r="Q13" s="52">
        <f t="shared" si="7"/>
        <v>623.48</v>
      </c>
      <c r="R13" s="52">
        <f t="shared" si="7"/>
        <v>1195.48</v>
      </c>
      <c r="S13" s="52">
        <f t="shared" si="7"/>
        <v>623.48</v>
      </c>
      <c r="T13" s="52">
        <f t="shared" si="7"/>
        <v>623.48</v>
      </c>
      <c r="U13" s="52">
        <f t="shared" si="7"/>
        <v>623.48</v>
      </c>
      <c r="V13" s="52">
        <f t="shared" si="7"/>
        <v>623.48</v>
      </c>
      <c r="W13" s="52">
        <f t="shared" si="7"/>
        <v>1195.48</v>
      </c>
      <c r="X13" s="52">
        <f t="shared" si="7"/>
        <v>8625.76</v>
      </c>
      <c r="Y13" s="52">
        <f t="shared" si="7"/>
        <v>8625.76</v>
      </c>
      <c r="Z13" s="52">
        <f t="shared" si="7"/>
        <v>8625.76</v>
      </c>
      <c r="AA13" s="52">
        <f t="shared" si="7"/>
        <v>8625.76</v>
      </c>
      <c r="AB13" s="52">
        <f t="shared" si="7"/>
        <v>8625.76</v>
      </c>
      <c r="AC13" s="52">
        <f t="shared" si="7"/>
        <v>8625.76</v>
      </c>
      <c r="AD13" s="52">
        <f t="shared" si="7"/>
        <v>8625.76</v>
      </c>
      <c r="AE13" s="52">
        <f t="shared" si="7"/>
        <v>8625.76</v>
      </c>
      <c r="AF13" s="52">
        <f t="shared" si="7"/>
        <v>8625.76</v>
      </c>
      <c r="AG13" s="52">
        <f t="shared" si="7"/>
        <v>8625.76</v>
      </c>
      <c r="AH13" s="52">
        <f t="shared" si="7"/>
        <v>8625.76</v>
      </c>
      <c r="AI13" s="52">
        <f t="shared" si="7"/>
        <v>8625.76</v>
      </c>
      <c r="AJ13" s="52">
        <f t="shared" si="7"/>
        <v>8625.76</v>
      </c>
      <c r="AK13" s="52">
        <f t="shared" si="7"/>
        <v>8625.76</v>
      </c>
      <c r="AL13" s="52">
        <f t="shared" si="7"/>
        <v>8625.76</v>
      </c>
      <c r="AM13" s="52">
        <f t="shared" si="7"/>
        <v>8625.76</v>
      </c>
      <c r="AN13" s="52">
        <f t="shared" si="7"/>
        <v>8625.76</v>
      </c>
      <c r="AO13" s="52">
        <f t="shared" si="7"/>
        <v>8625.76</v>
      </c>
      <c r="AP13" s="52">
        <f t="shared" si="7"/>
        <v>8625.76</v>
      </c>
      <c r="AQ13" s="52">
        <f t="shared" si="7"/>
        <v>8625.76</v>
      </c>
      <c r="AR13" s="52">
        <f t="shared" si="7"/>
        <v>8625.76</v>
      </c>
      <c r="AS13" s="52">
        <f t="shared" si="7"/>
        <v>8625.76</v>
      </c>
      <c r="AT13" s="52">
        <f t="shared" si="7"/>
        <v>8625.76</v>
      </c>
      <c r="AU13" s="52">
        <f t="shared" si="7"/>
        <v>8625.76</v>
      </c>
    </row>
    <row r="14" spans="1:47" s="9" customFormat="1" ht="14.25" customHeight="1" x14ac:dyDescent="0.3">
      <c r="A14" s="6"/>
      <c r="B14" s="6" t="s">
        <v>8</v>
      </c>
      <c r="C14" s="7"/>
      <c r="D14" s="7" t="s">
        <v>8</v>
      </c>
      <c r="E14" s="7"/>
      <c r="F14" s="138"/>
      <c r="G14" s="7">
        <f t="shared" ref="G14:T14" si="8">G6*G9</f>
        <v>0</v>
      </c>
      <c r="H14" s="7">
        <f t="shared" si="8"/>
        <v>0</v>
      </c>
      <c r="I14" s="7">
        <f t="shared" si="8"/>
        <v>0</v>
      </c>
      <c r="J14" s="7">
        <f t="shared" si="8"/>
        <v>0</v>
      </c>
      <c r="K14" s="7">
        <f t="shared" si="8"/>
        <v>0</v>
      </c>
      <c r="L14" s="7">
        <f t="shared" si="8"/>
        <v>0</v>
      </c>
      <c r="M14" s="7">
        <f t="shared" si="8"/>
        <v>0</v>
      </c>
      <c r="N14" s="7">
        <f t="shared" si="8"/>
        <v>0</v>
      </c>
      <c r="O14" s="7">
        <f t="shared" si="8"/>
        <v>0</v>
      </c>
      <c r="P14" s="7">
        <f t="shared" si="8"/>
        <v>0</v>
      </c>
      <c r="Q14" s="7">
        <f t="shared" si="8"/>
        <v>0</v>
      </c>
      <c r="R14" s="7">
        <f t="shared" si="8"/>
        <v>0</v>
      </c>
      <c r="S14" s="7">
        <f t="shared" si="8"/>
        <v>0</v>
      </c>
      <c r="T14" s="7">
        <f t="shared" si="8"/>
        <v>0</v>
      </c>
      <c r="U14" s="7">
        <f t="shared" ref="U14:AC14" si="9">U6*U7</f>
        <v>2</v>
      </c>
      <c r="V14" s="7">
        <f t="shared" si="9"/>
        <v>2</v>
      </c>
      <c r="W14" s="7">
        <f t="shared" si="9"/>
        <v>2</v>
      </c>
      <c r="X14" s="7">
        <f t="shared" si="9"/>
        <v>2</v>
      </c>
      <c r="Y14" s="7">
        <f t="shared" si="9"/>
        <v>2</v>
      </c>
      <c r="Z14" s="7">
        <f t="shared" si="9"/>
        <v>2</v>
      </c>
      <c r="AA14" s="7">
        <f t="shared" si="9"/>
        <v>2</v>
      </c>
      <c r="AB14" s="7">
        <f t="shared" si="9"/>
        <v>2</v>
      </c>
      <c r="AC14" s="7">
        <f t="shared" si="9"/>
        <v>2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31.2" customHeight="1" x14ac:dyDescent="0.3">
      <c r="A15" s="20" t="s">
        <v>477</v>
      </c>
      <c r="B15" s="6"/>
      <c r="C15" s="7" t="s">
        <v>478</v>
      </c>
      <c r="D15" s="7" t="s">
        <v>8</v>
      </c>
      <c r="E15" s="7"/>
      <c r="F15" s="24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12"/>
      <c r="Y15" s="12"/>
      <c r="Z15" s="12"/>
      <c r="AA15" s="12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s="9" customFormat="1" ht="14.25" customHeight="1" x14ac:dyDescent="0.3">
      <c r="A16" s="6"/>
      <c r="B16" s="6" t="s">
        <v>106</v>
      </c>
      <c r="C16" s="165">
        <v>1</v>
      </c>
      <c r="D16" s="7" t="s">
        <v>32</v>
      </c>
      <c r="E16" s="7"/>
      <c r="F16" s="7">
        <v>1</v>
      </c>
      <c r="G16" s="7">
        <f>F16</f>
        <v>1</v>
      </c>
      <c r="H16" s="7">
        <f t="shared" ref="H16:AU16" si="10">G16</f>
        <v>1</v>
      </c>
      <c r="I16" s="7">
        <f t="shared" si="10"/>
        <v>1</v>
      </c>
      <c r="J16" s="7">
        <f t="shared" si="10"/>
        <v>1</v>
      </c>
      <c r="K16" s="7">
        <f t="shared" si="10"/>
        <v>1</v>
      </c>
      <c r="L16" s="7">
        <f t="shared" si="10"/>
        <v>1</v>
      </c>
      <c r="M16" s="7">
        <f t="shared" si="10"/>
        <v>1</v>
      </c>
      <c r="N16" s="7">
        <f t="shared" si="10"/>
        <v>1</v>
      </c>
      <c r="O16" s="7">
        <f t="shared" si="10"/>
        <v>1</v>
      </c>
      <c r="P16" s="7">
        <f t="shared" si="10"/>
        <v>1</v>
      </c>
      <c r="Q16" s="7">
        <f t="shared" si="10"/>
        <v>1</v>
      </c>
      <c r="R16" s="7">
        <f t="shared" si="10"/>
        <v>1</v>
      </c>
      <c r="S16" s="7">
        <f t="shared" si="10"/>
        <v>1</v>
      </c>
      <c r="T16" s="7">
        <f t="shared" si="10"/>
        <v>1</v>
      </c>
      <c r="U16" s="7">
        <f t="shared" si="10"/>
        <v>1</v>
      </c>
      <c r="V16" s="7">
        <f t="shared" si="10"/>
        <v>1</v>
      </c>
      <c r="W16" s="7">
        <f t="shared" si="10"/>
        <v>1</v>
      </c>
      <c r="X16" s="7">
        <f t="shared" si="10"/>
        <v>1</v>
      </c>
      <c r="Y16" s="7">
        <f t="shared" si="10"/>
        <v>1</v>
      </c>
      <c r="Z16" s="7">
        <f t="shared" si="10"/>
        <v>1</v>
      </c>
      <c r="AA16" s="7">
        <f t="shared" si="10"/>
        <v>1</v>
      </c>
      <c r="AB16" s="7">
        <f t="shared" si="10"/>
        <v>1</v>
      </c>
      <c r="AC16" s="7">
        <f t="shared" si="10"/>
        <v>1</v>
      </c>
      <c r="AD16" s="7">
        <f t="shared" si="10"/>
        <v>1</v>
      </c>
      <c r="AE16" s="7">
        <f t="shared" si="10"/>
        <v>1</v>
      </c>
      <c r="AF16" s="7">
        <f t="shared" si="10"/>
        <v>1</v>
      </c>
      <c r="AG16" s="7">
        <f t="shared" si="10"/>
        <v>1</v>
      </c>
      <c r="AH16" s="7">
        <f t="shared" si="10"/>
        <v>1</v>
      </c>
      <c r="AI16" s="7">
        <f t="shared" si="10"/>
        <v>1</v>
      </c>
      <c r="AJ16" s="7">
        <f t="shared" si="10"/>
        <v>1</v>
      </c>
      <c r="AK16" s="7">
        <f t="shared" si="10"/>
        <v>1</v>
      </c>
      <c r="AL16" s="7">
        <f t="shared" si="10"/>
        <v>1</v>
      </c>
      <c r="AM16" s="7">
        <f t="shared" si="10"/>
        <v>1</v>
      </c>
      <c r="AN16" s="7">
        <f t="shared" si="10"/>
        <v>1</v>
      </c>
      <c r="AO16" s="7">
        <f t="shared" si="10"/>
        <v>1</v>
      </c>
      <c r="AP16" s="7">
        <f t="shared" si="10"/>
        <v>1</v>
      </c>
      <c r="AQ16" s="7">
        <f t="shared" si="10"/>
        <v>1</v>
      </c>
      <c r="AR16" s="7">
        <f t="shared" si="10"/>
        <v>1</v>
      </c>
      <c r="AS16" s="7">
        <f t="shared" si="10"/>
        <v>1</v>
      </c>
      <c r="AT16" s="7">
        <f t="shared" si="10"/>
        <v>1</v>
      </c>
      <c r="AU16" s="7">
        <f t="shared" si="10"/>
        <v>1</v>
      </c>
    </row>
    <row r="17" spans="1:47" s="9" customFormat="1" ht="14.25" customHeight="1" x14ac:dyDescent="0.3">
      <c r="A17" s="6"/>
      <c r="B17" s="18" t="s">
        <v>107</v>
      </c>
      <c r="C17" s="7"/>
      <c r="D17" s="7" t="s">
        <v>13</v>
      </c>
      <c r="E17" s="7"/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</row>
    <row r="18" spans="1:47" s="9" customFormat="1" ht="14.25" customHeight="1" x14ac:dyDescent="0.3">
      <c r="A18" s="6"/>
      <c r="B18" s="18" t="s">
        <v>108</v>
      </c>
      <c r="C18" s="7"/>
      <c r="D18" s="7" t="s">
        <v>13</v>
      </c>
      <c r="E18" s="7"/>
      <c r="F18" s="24">
        <v>1</v>
      </c>
      <c r="G18" s="24">
        <v>1</v>
      </c>
      <c r="H18" s="24">
        <v>1</v>
      </c>
      <c r="I18" s="24">
        <v>1</v>
      </c>
      <c r="J18" s="24">
        <v>1</v>
      </c>
      <c r="K18" s="24">
        <v>1</v>
      </c>
      <c r="L18" s="24">
        <v>1</v>
      </c>
      <c r="M18" s="24">
        <v>1</v>
      </c>
      <c r="N18" s="24">
        <v>1</v>
      </c>
      <c r="O18" s="24">
        <v>1</v>
      </c>
      <c r="P18" s="24">
        <v>1</v>
      </c>
      <c r="Q18" s="24">
        <v>1</v>
      </c>
      <c r="R18" s="24">
        <v>1</v>
      </c>
      <c r="S18" s="24">
        <v>1</v>
      </c>
      <c r="T18" s="24">
        <v>1</v>
      </c>
      <c r="U18" s="24">
        <v>1</v>
      </c>
      <c r="V18" s="24">
        <v>1</v>
      </c>
      <c r="W18" s="24">
        <v>1</v>
      </c>
      <c r="X18" s="24">
        <v>1</v>
      </c>
      <c r="Y18" s="24">
        <v>1</v>
      </c>
      <c r="Z18" s="24">
        <v>1</v>
      </c>
      <c r="AA18" s="24">
        <v>1</v>
      </c>
      <c r="AB18" s="24">
        <v>1</v>
      </c>
      <c r="AC18" s="24">
        <v>1</v>
      </c>
      <c r="AD18" s="24">
        <v>1</v>
      </c>
      <c r="AE18" s="24">
        <v>1</v>
      </c>
      <c r="AF18" s="24">
        <v>1</v>
      </c>
      <c r="AG18" s="24">
        <v>1</v>
      </c>
      <c r="AH18" s="24">
        <v>1</v>
      </c>
      <c r="AI18" s="24">
        <v>1</v>
      </c>
      <c r="AJ18" s="24">
        <v>1</v>
      </c>
      <c r="AK18" s="24">
        <v>1</v>
      </c>
      <c r="AL18" s="24">
        <v>1</v>
      </c>
      <c r="AM18" s="24">
        <v>1</v>
      </c>
      <c r="AN18" s="24">
        <v>1</v>
      </c>
      <c r="AO18" s="24">
        <v>1</v>
      </c>
      <c r="AP18" s="24">
        <v>1</v>
      </c>
      <c r="AQ18" s="24">
        <v>1</v>
      </c>
      <c r="AR18" s="24">
        <v>1</v>
      </c>
      <c r="AS18" s="24">
        <v>1</v>
      </c>
      <c r="AT18" s="24">
        <v>1</v>
      </c>
      <c r="AU18" s="24">
        <v>1</v>
      </c>
    </row>
    <row r="19" spans="1:47" s="9" customFormat="1" ht="14.25" customHeight="1" x14ac:dyDescent="0.3">
      <c r="A19" s="6"/>
      <c r="B19" s="18" t="s">
        <v>109</v>
      </c>
      <c r="C19" s="7"/>
      <c r="D19" s="7" t="s">
        <v>13</v>
      </c>
      <c r="E19" s="7"/>
      <c r="F19" s="24">
        <v>0</v>
      </c>
      <c r="G19" s="24">
        <v>0</v>
      </c>
      <c r="H19" s="24">
        <v>0</v>
      </c>
      <c r="I19" s="24">
        <v>1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  <c r="AN19" s="24">
        <v>0</v>
      </c>
      <c r="AO19" s="24">
        <v>0</v>
      </c>
      <c r="AP19" s="24">
        <v>0</v>
      </c>
      <c r="AQ19" s="24">
        <v>0</v>
      </c>
      <c r="AR19" s="24">
        <v>0</v>
      </c>
      <c r="AS19" s="24">
        <v>0</v>
      </c>
      <c r="AT19" s="24">
        <v>0</v>
      </c>
      <c r="AU19" s="24">
        <v>0</v>
      </c>
    </row>
    <row r="20" spans="1:47" s="9" customFormat="1" ht="14.25" customHeight="1" x14ac:dyDescent="0.3">
      <c r="A20" s="6"/>
      <c r="B20" s="6" t="s">
        <v>28</v>
      </c>
      <c r="C20" s="7"/>
      <c r="D20" s="7" t="s">
        <v>10</v>
      </c>
      <c r="E20" s="7"/>
      <c r="F20" s="7">
        <v>698.5</v>
      </c>
      <c r="G20" s="7">
        <v>698.5</v>
      </c>
      <c r="H20" s="7">
        <v>698.5</v>
      </c>
      <c r="I20" s="7">
        <v>698.5</v>
      </c>
      <c r="J20" s="7">
        <v>698.5</v>
      </c>
      <c r="K20" s="7">
        <v>698.5</v>
      </c>
      <c r="L20" s="7">
        <v>698.5</v>
      </c>
      <c r="M20" s="7">
        <v>698.5</v>
      </c>
      <c r="N20" s="7">
        <v>698.5</v>
      </c>
      <c r="O20" s="7">
        <v>698.5</v>
      </c>
      <c r="P20" s="7">
        <v>698.5</v>
      </c>
      <c r="Q20" s="7">
        <v>698.5</v>
      </c>
      <c r="R20" s="7">
        <v>698.5</v>
      </c>
      <c r="S20" s="7">
        <v>698.5</v>
      </c>
      <c r="T20" s="7">
        <v>698.5</v>
      </c>
      <c r="U20" s="7">
        <v>698.5</v>
      </c>
      <c r="V20" s="7">
        <v>698.5</v>
      </c>
      <c r="W20" s="7">
        <v>698.5</v>
      </c>
      <c r="X20" s="7">
        <f>W20*12</f>
        <v>8382</v>
      </c>
      <c r="Y20" s="7">
        <v>8382</v>
      </c>
      <c r="Z20" s="7">
        <v>8382</v>
      </c>
      <c r="AA20" s="7">
        <v>8382</v>
      </c>
      <c r="AB20" s="7">
        <v>8382</v>
      </c>
      <c r="AC20" s="7">
        <v>8382</v>
      </c>
      <c r="AD20" s="7">
        <v>8382</v>
      </c>
      <c r="AE20" s="7">
        <v>8382</v>
      </c>
      <c r="AF20" s="7">
        <v>8382</v>
      </c>
      <c r="AG20" s="7">
        <v>8382</v>
      </c>
      <c r="AH20" s="7">
        <v>8382</v>
      </c>
      <c r="AI20" s="7">
        <v>8382</v>
      </c>
      <c r="AJ20" s="7">
        <v>8382</v>
      </c>
      <c r="AK20" s="7">
        <v>8382</v>
      </c>
      <c r="AL20" s="7">
        <v>8382</v>
      </c>
      <c r="AM20" s="7">
        <v>8382</v>
      </c>
      <c r="AN20" s="7">
        <v>8382</v>
      </c>
      <c r="AO20" s="7">
        <v>8382</v>
      </c>
      <c r="AP20" s="7">
        <v>8382</v>
      </c>
      <c r="AQ20" s="7">
        <v>8382</v>
      </c>
      <c r="AR20" s="7">
        <v>8382</v>
      </c>
      <c r="AS20" s="7">
        <v>8382</v>
      </c>
      <c r="AT20" s="7">
        <v>8382</v>
      </c>
      <c r="AU20" s="7">
        <v>8382</v>
      </c>
    </row>
    <row r="21" spans="1:47" s="180" customFormat="1" ht="14.25" customHeight="1" x14ac:dyDescent="0.3">
      <c r="A21" s="177"/>
      <c r="B21" s="177" t="s">
        <v>29</v>
      </c>
      <c r="C21" s="178"/>
      <c r="D21" s="178" t="s">
        <v>10</v>
      </c>
      <c r="E21" s="178"/>
      <c r="F21" s="179">
        <f>F20*9/100</f>
        <v>62.865000000000002</v>
      </c>
      <c r="G21" s="179">
        <f t="shared" ref="G21" si="11">G20*9/100</f>
        <v>62.865000000000002</v>
      </c>
      <c r="H21" s="179">
        <f t="shared" ref="H21" si="12">H20*9/100</f>
        <v>62.865000000000002</v>
      </c>
      <c r="I21" s="179">
        <f t="shared" ref="I21" si="13">I20*9/100</f>
        <v>62.865000000000002</v>
      </c>
      <c r="J21" s="179">
        <f t="shared" ref="J21:K21" si="14">J20*9/100</f>
        <v>62.865000000000002</v>
      </c>
      <c r="K21" s="179">
        <f t="shared" si="14"/>
        <v>62.865000000000002</v>
      </c>
      <c r="L21" s="179">
        <f t="shared" ref="L21" si="15">L20*9/100</f>
        <v>62.865000000000002</v>
      </c>
      <c r="M21" s="179">
        <f t="shared" ref="M21" si="16">M20*9/100</f>
        <v>62.865000000000002</v>
      </c>
      <c r="N21" s="179">
        <f t="shared" ref="N21" si="17">N20*9/100</f>
        <v>62.865000000000002</v>
      </c>
      <c r="O21" s="179">
        <f t="shared" ref="O21" si="18">O20*9/100</f>
        <v>62.865000000000002</v>
      </c>
      <c r="P21" s="179">
        <f t="shared" ref="P21" si="19">P20*9/100</f>
        <v>62.865000000000002</v>
      </c>
      <c r="Q21" s="179">
        <f t="shared" ref="Q21:R21" si="20">Q20*9/100</f>
        <v>62.865000000000002</v>
      </c>
      <c r="R21" s="179">
        <f t="shared" si="20"/>
        <v>62.865000000000002</v>
      </c>
      <c r="S21" s="179">
        <f t="shared" ref="S21" si="21">S20*9/100</f>
        <v>62.865000000000002</v>
      </c>
      <c r="T21" s="179">
        <f t="shared" ref="T21" si="22">T20*9/100</f>
        <v>62.865000000000002</v>
      </c>
      <c r="U21" s="179">
        <f t="shared" ref="U21" si="23">U20*9/100</f>
        <v>62.865000000000002</v>
      </c>
      <c r="V21" s="179">
        <f t="shared" ref="V21" si="24">V20*9/100</f>
        <v>62.865000000000002</v>
      </c>
      <c r="W21" s="179">
        <f t="shared" ref="W21" si="25">W20*9/100</f>
        <v>62.865000000000002</v>
      </c>
      <c r="X21" s="179">
        <f>X20*9/100</f>
        <v>754.38</v>
      </c>
      <c r="Y21" s="179">
        <f t="shared" ref="Y21:AU21" si="26">Y20*9/100</f>
        <v>754.38</v>
      </c>
      <c r="Z21" s="179">
        <f t="shared" si="26"/>
        <v>754.38</v>
      </c>
      <c r="AA21" s="179">
        <f t="shared" si="26"/>
        <v>754.38</v>
      </c>
      <c r="AB21" s="179">
        <f t="shared" si="26"/>
        <v>754.38</v>
      </c>
      <c r="AC21" s="179">
        <f t="shared" si="26"/>
        <v>754.38</v>
      </c>
      <c r="AD21" s="179">
        <f t="shared" si="26"/>
        <v>754.38</v>
      </c>
      <c r="AE21" s="179">
        <f t="shared" si="26"/>
        <v>754.38</v>
      </c>
      <c r="AF21" s="179">
        <f t="shared" si="26"/>
        <v>754.38</v>
      </c>
      <c r="AG21" s="179">
        <f t="shared" si="26"/>
        <v>754.38</v>
      </c>
      <c r="AH21" s="179">
        <f t="shared" si="26"/>
        <v>754.38</v>
      </c>
      <c r="AI21" s="179">
        <f t="shared" si="26"/>
        <v>754.38</v>
      </c>
      <c r="AJ21" s="179">
        <f t="shared" si="26"/>
        <v>754.38</v>
      </c>
      <c r="AK21" s="179">
        <f t="shared" si="26"/>
        <v>754.38</v>
      </c>
      <c r="AL21" s="179">
        <f t="shared" si="26"/>
        <v>754.38</v>
      </c>
      <c r="AM21" s="179">
        <f t="shared" si="26"/>
        <v>754.38</v>
      </c>
      <c r="AN21" s="179">
        <f t="shared" si="26"/>
        <v>754.38</v>
      </c>
      <c r="AO21" s="179">
        <f t="shared" si="26"/>
        <v>754.38</v>
      </c>
      <c r="AP21" s="179">
        <f t="shared" si="26"/>
        <v>754.38</v>
      </c>
      <c r="AQ21" s="179">
        <f t="shared" si="26"/>
        <v>754.38</v>
      </c>
      <c r="AR21" s="179">
        <f t="shared" si="26"/>
        <v>754.38</v>
      </c>
      <c r="AS21" s="179">
        <f t="shared" si="26"/>
        <v>754.38</v>
      </c>
      <c r="AT21" s="179">
        <f t="shared" si="26"/>
        <v>754.38</v>
      </c>
      <c r="AU21" s="179">
        <f t="shared" si="26"/>
        <v>754.38</v>
      </c>
    </row>
    <row r="22" spans="1:47" s="9" customFormat="1" ht="14.25" customHeight="1" x14ac:dyDescent="0.3">
      <c r="A22" s="6"/>
      <c r="B22" s="6" t="s">
        <v>30</v>
      </c>
      <c r="C22" s="7"/>
      <c r="D22" s="7" t="s">
        <v>10</v>
      </c>
      <c r="E22" s="7"/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698.5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698.5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f>W20*2</f>
        <v>1397</v>
      </c>
      <c r="Y22" s="7">
        <f>X22</f>
        <v>1397</v>
      </c>
      <c r="Z22" s="7">
        <f t="shared" ref="Z22:AU22" si="27">Y22</f>
        <v>1397</v>
      </c>
      <c r="AA22" s="7">
        <f t="shared" si="27"/>
        <v>1397</v>
      </c>
      <c r="AB22" s="7">
        <f t="shared" si="27"/>
        <v>1397</v>
      </c>
      <c r="AC22" s="7">
        <f t="shared" si="27"/>
        <v>1397</v>
      </c>
      <c r="AD22" s="7">
        <f t="shared" si="27"/>
        <v>1397</v>
      </c>
      <c r="AE22" s="7">
        <f t="shared" si="27"/>
        <v>1397</v>
      </c>
      <c r="AF22" s="7">
        <f t="shared" si="27"/>
        <v>1397</v>
      </c>
      <c r="AG22" s="7">
        <f t="shared" si="27"/>
        <v>1397</v>
      </c>
      <c r="AH22" s="7">
        <f t="shared" si="27"/>
        <v>1397</v>
      </c>
      <c r="AI22" s="7">
        <f t="shared" si="27"/>
        <v>1397</v>
      </c>
      <c r="AJ22" s="7">
        <f t="shared" si="27"/>
        <v>1397</v>
      </c>
      <c r="AK22" s="7">
        <f t="shared" si="27"/>
        <v>1397</v>
      </c>
      <c r="AL22" s="7">
        <f t="shared" si="27"/>
        <v>1397</v>
      </c>
      <c r="AM22" s="7">
        <f t="shared" si="27"/>
        <v>1397</v>
      </c>
      <c r="AN22" s="7">
        <f t="shared" si="27"/>
        <v>1397</v>
      </c>
      <c r="AO22" s="7">
        <f t="shared" si="27"/>
        <v>1397</v>
      </c>
      <c r="AP22" s="7">
        <f t="shared" si="27"/>
        <v>1397</v>
      </c>
      <c r="AQ22" s="7">
        <f t="shared" si="27"/>
        <v>1397</v>
      </c>
      <c r="AR22" s="7">
        <f t="shared" si="27"/>
        <v>1397</v>
      </c>
      <c r="AS22" s="7">
        <f t="shared" si="27"/>
        <v>1397</v>
      </c>
      <c r="AT22" s="7">
        <f t="shared" si="27"/>
        <v>1397</v>
      </c>
      <c r="AU22" s="7">
        <f t="shared" si="27"/>
        <v>1397</v>
      </c>
    </row>
    <row r="23" spans="1:47" s="11" customFormat="1" ht="14.25" customHeight="1" x14ac:dyDescent="0.3">
      <c r="A23" s="10"/>
      <c r="B23" s="59" t="s">
        <v>33</v>
      </c>
      <c r="C23" s="52"/>
      <c r="D23" s="52" t="s">
        <v>10</v>
      </c>
      <c r="E23" s="52"/>
      <c r="F23" s="52">
        <f>F16*(F20+F21+F22)</f>
        <v>761.36500000000001</v>
      </c>
      <c r="G23" s="52">
        <f t="shared" ref="G23:AU23" si="28">G16*(G20+G21+G22)</f>
        <v>761.36500000000001</v>
      </c>
      <c r="H23" s="52">
        <f t="shared" si="28"/>
        <v>761.36500000000001</v>
      </c>
      <c r="I23" s="52">
        <f t="shared" si="28"/>
        <v>761.36500000000001</v>
      </c>
      <c r="J23" s="52">
        <f t="shared" si="28"/>
        <v>761.36500000000001</v>
      </c>
      <c r="K23" s="52">
        <f t="shared" si="28"/>
        <v>1459.865</v>
      </c>
      <c r="L23" s="52">
        <f t="shared" si="28"/>
        <v>761.36500000000001</v>
      </c>
      <c r="M23" s="52">
        <f t="shared" si="28"/>
        <v>761.36500000000001</v>
      </c>
      <c r="N23" s="52">
        <f t="shared" si="28"/>
        <v>761.36500000000001</v>
      </c>
      <c r="O23" s="52">
        <f t="shared" si="28"/>
        <v>761.36500000000001</v>
      </c>
      <c r="P23" s="52">
        <f t="shared" si="28"/>
        <v>761.36500000000001</v>
      </c>
      <c r="Q23" s="52">
        <f t="shared" si="28"/>
        <v>761.36500000000001</v>
      </c>
      <c r="R23" s="52">
        <f t="shared" si="28"/>
        <v>1459.865</v>
      </c>
      <c r="S23" s="52">
        <f t="shared" si="28"/>
        <v>761.36500000000001</v>
      </c>
      <c r="T23" s="52">
        <f t="shared" si="28"/>
        <v>761.36500000000001</v>
      </c>
      <c r="U23" s="52">
        <f t="shared" si="28"/>
        <v>761.36500000000001</v>
      </c>
      <c r="V23" s="52">
        <f t="shared" si="28"/>
        <v>761.36500000000001</v>
      </c>
      <c r="W23" s="52">
        <f t="shared" si="28"/>
        <v>761.36500000000001</v>
      </c>
      <c r="X23" s="52">
        <f t="shared" si="28"/>
        <v>10533.38</v>
      </c>
      <c r="Y23" s="52">
        <f t="shared" si="28"/>
        <v>10533.38</v>
      </c>
      <c r="Z23" s="52">
        <f t="shared" si="28"/>
        <v>10533.38</v>
      </c>
      <c r="AA23" s="52">
        <f t="shared" si="28"/>
        <v>10533.38</v>
      </c>
      <c r="AB23" s="52">
        <f t="shared" si="28"/>
        <v>10533.38</v>
      </c>
      <c r="AC23" s="52">
        <f t="shared" si="28"/>
        <v>10533.38</v>
      </c>
      <c r="AD23" s="52">
        <f t="shared" si="28"/>
        <v>10533.38</v>
      </c>
      <c r="AE23" s="52">
        <f t="shared" si="28"/>
        <v>10533.38</v>
      </c>
      <c r="AF23" s="52">
        <f t="shared" si="28"/>
        <v>10533.38</v>
      </c>
      <c r="AG23" s="52">
        <f t="shared" si="28"/>
        <v>10533.38</v>
      </c>
      <c r="AH23" s="52">
        <f t="shared" si="28"/>
        <v>10533.38</v>
      </c>
      <c r="AI23" s="52">
        <f t="shared" si="28"/>
        <v>10533.38</v>
      </c>
      <c r="AJ23" s="52">
        <f t="shared" si="28"/>
        <v>10533.38</v>
      </c>
      <c r="AK23" s="52">
        <f t="shared" si="28"/>
        <v>10533.38</v>
      </c>
      <c r="AL23" s="52">
        <f t="shared" si="28"/>
        <v>10533.38</v>
      </c>
      <c r="AM23" s="52">
        <f t="shared" si="28"/>
        <v>10533.38</v>
      </c>
      <c r="AN23" s="52">
        <f t="shared" si="28"/>
        <v>10533.38</v>
      </c>
      <c r="AO23" s="52">
        <f t="shared" si="28"/>
        <v>10533.38</v>
      </c>
      <c r="AP23" s="52">
        <f t="shared" si="28"/>
        <v>10533.38</v>
      </c>
      <c r="AQ23" s="52">
        <f t="shared" si="28"/>
        <v>10533.38</v>
      </c>
      <c r="AR23" s="52">
        <f t="shared" si="28"/>
        <v>10533.38</v>
      </c>
      <c r="AS23" s="52">
        <f t="shared" si="28"/>
        <v>10533.38</v>
      </c>
      <c r="AT23" s="52">
        <f t="shared" si="28"/>
        <v>10533.38</v>
      </c>
      <c r="AU23" s="52">
        <f t="shared" si="28"/>
        <v>10533.38</v>
      </c>
    </row>
    <row r="24" spans="1:47" s="9" customFormat="1" ht="14.25" customHeight="1" x14ac:dyDescent="0.3">
      <c r="A24" s="6"/>
      <c r="B24" s="6"/>
      <c r="C24" s="7"/>
      <c r="D24" s="7"/>
      <c r="E24" s="7"/>
      <c r="F24" s="7">
        <f>F16*F19</f>
        <v>0</v>
      </c>
      <c r="G24" s="7">
        <f t="shared" ref="G24:T24" si="29">G16*G19</f>
        <v>0</v>
      </c>
      <c r="H24" s="7">
        <f t="shared" si="29"/>
        <v>0</v>
      </c>
      <c r="I24" s="7">
        <f t="shared" si="29"/>
        <v>1</v>
      </c>
      <c r="J24" s="7">
        <f t="shared" si="29"/>
        <v>0</v>
      </c>
      <c r="K24" s="7">
        <f t="shared" si="29"/>
        <v>0</v>
      </c>
      <c r="L24" s="7">
        <f t="shared" si="29"/>
        <v>0</v>
      </c>
      <c r="M24" s="7">
        <f t="shared" si="29"/>
        <v>0</v>
      </c>
      <c r="N24" s="7">
        <f t="shared" si="29"/>
        <v>0</v>
      </c>
      <c r="O24" s="7">
        <f t="shared" si="29"/>
        <v>0</v>
      </c>
      <c r="P24" s="7">
        <f t="shared" si="29"/>
        <v>0</v>
      </c>
      <c r="Q24" s="7">
        <f t="shared" si="29"/>
        <v>0</v>
      </c>
      <c r="R24" s="7">
        <f t="shared" si="29"/>
        <v>0</v>
      </c>
      <c r="S24" s="7">
        <f t="shared" si="29"/>
        <v>0</v>
      </c>
      <c r="T24" s="7">
        <f t="shared" si="29"/>
        <v>0</v>
      </c>
      <c r="U24" s="7"/>
      <c r="V24" s="7"/>
      <c r="W24" s="7"/>
      <c r="X24" s="12"/>
      <c r="Y24" s="12"/>
      <c r="Z24" s="12"/>
      <c r="AA24" s="12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s="9" customFormat="1" ht="14.25" customHeight="1" x14ac:dyDescent="0.3">
      <c r="A25" s="20" t="s">
        <v>481</v>
      </c>
      <c r="B25" s="6"/>
      <c r="C25" s="21" t="s">
        <v>479</v>
      </c>
      <c r="D25" s="7" t="s">
        <v>8</v>
      </c>
      <c r="E25" s="7"/>
      <c r="F25" s="2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12"/>
      <c r="Y25" s="12"/>
      <c r="Z25" s="12"/>
      <c r="AA25" s="12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s="9" customFormat="1" ht="14.25" customHeight="1" x14ac:dyDescent="0.3">
      <c r="A26" s="6"/>
      <c r="B26" s="6" t="s">
        <v>106</v>
      </c>
      <c r="C26" s="165">
        <v>1</v>
      </c>
      <c r="D26" s="7" t="s">
        <v>32</v>
      </c>
      <c r="E26" s="7"/>
      <c r="F26" s="7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  <c r="AA26" s="7">
        <v>1</v>
      </c>
      <c r="AB26" s="7">
        <v>1</v>
      </c>
      <c r="AC26" s="7">
        <v>1</v>
      </c>
      <c r="AD26" s="7">
        <v>1</v>
      </c>
      <c r="AE26" s="7">
        <v>1</v>
      </c>
      <c r="AF26" s="7">
        <v>1</v>
      </c>
      <c r="AG26" s="7">
        <v>1</v>
      </c>
      <c r="AH26" s="7">
        <v>1</v>
      </c>
      <c r="AI26" s="7">
        <v>1</v>
      </c>
      <c r="AJ26" s="7">
        <v>1</v>
      </c>
      <c r="AK26" s="7">
        <v>1</v>
      </c>
      <c r="AL26" s="7">
        <v>1</v>
      </c>
      <c r="AM26" s="7">
        <v>1</v>
      </c>
      <c r="AN26" s="7">
        <v>1</v>
      </c>
      <c r="AO26" s="7">
        <v>1</v>
      </c>
      <c r="AP26" s="7">
        <v>1</v>
      </c>
      <c r="AQ26" s="7">
        <v>1</v>
      </c>
      <c r="AR26" s="7">
        <v>1</v>
      </c>
      <c r="AS26" s="7">
        <v>1</v>
      </c>
      <c r="AT26" s="7">
        <v>1</v>
      </c>
      <c r="AU26" s="7">
        <v>1</v>
      </c>
    </row>
    <row r="27" spans="1:47" s="9" customFormat="1" ht="14.25" customHeight="1" x14ac:dyDescent="0.3">
      <c r="A27" s="6"/>
      <c r="B27" s="18" t="s">
        <v>107</v>
      </c>
      <c r="C27" s="21"/>
      <c r="D27" s="7" t="s">
        <v>13</v>
      </c>
      <c r="E27" s="7"/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</v>
      </c>
      <c r="AS27" s="24">
        <v>0</v>
      </c>
      <c r="AT27" s="24">
        <v>0</v>
      </c>
      <c r="AU27" s="24">
        <v>0</v>
      </c>
    </row>
    <row r="28" spans="1:47" s="9" customFormat="1" ht="14.25" customHeight="1" x14ac:dyDescent="0.3">
      <c r="A28" s="6"/>
      <c r="B28" s="18" t="s">
        <v>108</v>
      </c>
      <c r="C28" s="21"/>
      <c r="D28" s="7" t="s">
        <v>13</v>
      </c>
      <c r="E28" s="7"/>
      <c r="F28" s="24">
        <v>0</v>
      </c>
      <c r="G28" s="24">
        <v>0</v>
      </c>
      <c r="H28" s="24">
        <f>G28</f>
        <v>0</v>
      </c>
      <c r="I28" s="24">
        <f t="shared" ref="I28:AU28" si="30">H28</f>
        <v>0</v>
      </c>
      <c r="J28" s="24">
        <f t="shared" si="30"/>
        <v>0</v>
      </c>
      <c r="K28" s="24">
        <f t="shared" si="30"/>
        <v>0</v>
      </c>
      <c r="L28" s="24">
        <f t="shared" si="30"/>
        <v>0</v>
      </c>
      <c r="M28" s="24">
        <f t="shared" si="30"/>
        <v>0</v>
      </c>
      <c r="N28" s="24">
        <f t="shared" si="30"/>
        <v>0</v>
      </c>
      <c r="O28" s="24">
        <f t="shared" si="30"/>
        <v>0</v>
      </c>
      <c r="P28" s="24">
        <f t="shared" si="30"/>
        <v>0</v>
      </c>
      <c r="Q28" s="24">
        <f t="shared" si="30"/>
        <v>0</v>
      </c>
      <c r="R28" s="24">
        <f t="shared" si="30"/>
        <v>0</v>
      </c>
      <c r="S28" s="24">
        <f t="shared" si="30"/>
        <v>0</v>
      </c>
      <c r="T28" s="24">
        <f t="shared" si="30"/>
        <v>0</v>
      </c>
      <c r="U28" s="24">
        <f t="shared" si="30"/>
        <v>0</v>
      </c>
      <c r="V28" s="24">
        <f t="shared" si="30"/>
        <v>0</v>
      </c>
      <c r="W28" s="24">
        <f t="shared" si="30"/>
        <v>0</v>
      </c>
      <c r="X28" s="24">
        <f t="shared" si="30"/>
        <v>0</v>
      </c>
      <c r="Y28" s="24">
        <f t="shared" si="30"/>
        <v>0</v>
      </c>
      <c r="Z28" s="24">
        <f t="shared" si="30"/>
        <v>0</v>
      </c>
      <c r="AA28" s="24">
        <f t="shared" si="30"/>
        <v>0</v>
      </c>
      <c r="AB28" s="24">
        <f t="shared" si="30"/>
        <v>0</v>
      </c>
      <c r="AC28" s="24">
        <f t="shared" si="30"/>
        <v>0</v>
      </c>
      <c r="AD28" s="24">
        <f t="shared" si="30"/>
        <v>0</v>
      </c>
      <c r="AE28" s="24">
        <f t="shared" si="30"/>
        <v>0</v>
      </c>
      <c r="AF28" s="24">
        <f t="shared" si="30"/>
        <v>0</v>
      </c>
      <c r="AG28" s="24">
        <f t="shared" si="30"/>
        <v>0</v>
      </c>
      <c r="AH28" s="24">
        <f t="shared" si="30"/>
        <v>0</v>
      </c>
      <c r="AI28" s="24">
        <f t="shared" si="30"/>
        <v>0</v>
      </c>
      <c r="AJ28" s="24">
        <f t="shared" si="30"/>
        <v>0</v>
      </c>
      <c r="AK28" s="24">
        <f t="shared" si="30"/>
        <v>0</v>
      </c>
      <c r="AL28" s="24">
        <f t="shared" si="30"/>
        <v>0</v>
      </c>
      <c r="AM28" s="24">
        <f t="shared" si="30"/>
        <v>0</v>
      </c>
      <c r="AN28" s="24">
        <f t="shared" si="30"/>
        <v>0</v>
      </c>
      <c r="AO28" s="24">
        <f t="shared" si="30"/>
        <v>0</v>
      </c>
      <c r="AP28" s="24">
        <f t="shared" si="30"/>
        <v>0</v>
      </c>
      <c r="AQ28" s="24">
        <f t="shared" si="30"/>
        <v>0</v>
      </c>
      <c r="AR28" s="24">
        <f t="shared" si="30"/>
        <v>0</v>
      </c>
      <c r="AS28" s="24">
        <f t="shared" si="30"/>
        <v>0</v>
      </c>
      <c r="AT28" s="24">
        <f t="shared" si="30"/>
        <v>0</v>
      </c>
      <c r="AU28" s="24">
        <f t="shared" si="30"/>
        <v>0</v>
      </c>
    </row>
    <row r="29" spans="1:47" s="9" customFormat="1" ht="14.25" customHeight="1" x14ac:dyDescent="0.3">
      <c r="A29" s="6"/>
      <c r="B29" s="18" t="s">
        <v>109</v>
      </c>
      <c r="C29" s="21"/>
      <c r="D29" s="7" t="s">
        <v>13</v>
      </c>
      <c r="E29" s="7"/>
      <c r="F29" s="24">
        <v>1</v>
      </c>
      <c r="G29" s="24">
        <v>1</v>
      </c>
      <c r="H29" s="24">
        <v>1</v>
      </c>
      <c r="I29" s="24">
        <v>1</v>
      </c>
      <c r="J29" s="24">
        <v>1</v>
      </c>
      <c r="K29" s="24">
        <v>1</v>
      </c>
      <c r="L29" s="24">
        <v>1</v>
      </c>
      <c r="M29" s="24">
        <v>1</v>
      </c>
      <c r="N29" s="24">
        <v>1</v>
      </c>
      <c r="O29" s="24">
        <v>1</v>
      </c>
      <c r="P29" s="24">
        <v>1</v>
      </c>
      <c r="Q29" s="24">
        <v>1</v>
      </c>
      <c r="R29" s="24">
        <v>1</v>
      </c>
      <c r="S29" s="24">
        <v>1</v>
      </c>
      <c r="T29" s="24">
        <v>1</v>
      </c>
      <c r="U29" s="24">
        <v>1</v>
      </c>
      <c r="V29" s="24">
        <v>1</v>
      </c>
      <c r="W29" s="24">
        <v>1</v>
      </c>
      <c r="X29" s="24">
        <v>1</v>
      </c>
      <c r="Y29" s="24">
        <v>1</v>
      </c>
      <c r="Z29" s="24">
        <v>1</v>
      </c>
      <c r="AA29" s="24">
        <v>1</v>
      </c>
      <c r="AB29" s="24">
        <v>1</v>
      </c>
      <c r="AC29" s="24">
        <v>1</v>
      </c>
      <c r="AD29" s="24">
        <v>1</v>
      </c>
      <c r="AE29" s="24">
        <v>1</v>
      </c>
      <c r="AF29" s="24">
        <v>1</v>
      </c>
      <c r="AG29" s="24">
        <v>1</v>
      </c>
      <c r="AH29" s="24">
        <v>1</v>
      </c>
      <c r="AI29" s="24">
        <v>1</v>
      </c>
      <c r="AJ29" s="24">
        <v>1</v>
      </c>
      <c r="AK29" s="24">
        <v>1</v>
      </c>
      <c r="AL29" s="24">
        <v>1</v>
      </c>
      <c r="AM29" s="24">
        <v>1</v>
      </c>
      <c r="AN29" s="24">
        <v>1</v>
      </c>
      <c r="AO29" s="24">
        <v>1</v>
      </c>
      <c r="AP29" s="24">
        <v>1</v>
      </c>
      <c r="AQ29" s="24">
        <v>1</v>
      </c>
      <c r="AR29" s="24">
        <v>1</v>
      </c>
      <c r="AS29" s="24">
        <v>1</v>
      </c>
      <c r="AT29" s="24">
        <v>1</v>
      </c>
      <c r="AU29" s="24">
        <v>1</v>
      </c>
    </row>
    <row r="30" spans="1:47" s="9" customFormat="1" ht="14.25" customHeight="1" x14ac:dyDescent="0.3">
      <c r="A30" s="6"/>
      <c r="B30" s="6" t="s">
        <v>28</v>
      </c>
      <c r="C30" s="7"/>
      <c r="D30" s="7" t="s">
        <v>10</v>
      </c>
      <c r="E30" s="7"/>
      <c r="F30" s="7">
        <v>254</v>
      </c>
      <c r="G30" s="7">
        <v>254</v>
      </c>
      <c r="H30" s="7">
        <v>254</v>
      </c>
      <c r="I30" s="7">
        <v>254</v>
      </c>
      <c r="J30" s="7">
        <v>254</v>
      </c>
      <c r="K30" s="7">
        <v>254</v>
      </c>
      <c r="L30" s="7">
        <v>254</v>
      </c>
      <c r="M30" s="7">
        <v>254</v>
      </c>
      <c r="N30" s="7">
        <v>254</v>
      </c>
      <c r="O30" s="7">
        <v>254</v>
      </c>
      <c r="P30" s="7">
        <v>254</v>
      </c>
      <c r="Q30" s="7">
        <v>254</v>
      </c>
      <c r="R30" s="7">
        <v>254</v>
      </c>
      <c r="S30" s="7">
        <v>254</v>
      </c>
      <c r="T30" s="7">
        <v>254</v>
      </c>
      <c r="U30" s="7">
        <v>254</v>
      </c>
      <c r="V30" s="7">
        <v>254</v>
      </c>
      <c r="W30" s="7">
        <v>254</v>
      </c>
      <c r="X30" s="7">
        <f>W30</f>
        <v>254</v>
      </c>
      <c r="Y30" s="7">
        <f t="shared" ref="Y30:AU30" si="31">X30</f>
        <v>254</v>
      </c>
      <c r="Z30" s="7">
        <f t="shared" si="31"/>
        <v>254</v>
      </c>
      <c r="AA30" s="7">
        <f t="shared" si="31"/>
        <v>254</v>
      </c>
      <c r="AB30" s="7">
        <f t="shared" si="31"/>
        <v>254</v>
      </c>
      <c r="AC30" s="7">
        <f t="shared" si="31"/>
        <v>254</v>
      </c>
      <c r="AD30" s="7">
        <f t="shared" si="31"/>
        <v>254</v>
      </c>
      <c r="AE30" s="7">
        <f t="shared" si="31"/>
        <v>254</v>
      </c>
      <c r="AF30" s="7">
        <f t="shared" si="31"/>
        <v>254</v>
      </c>
      <c r="AG30" s="7">
        <f t="shared" si="31"/>
        <v>254</v>
      </c>
      <c r="AH30" s="7">
        <f t="shared" si="31"/>
        <v>254</v>
      </c>
      <c r="AI30" s="7">
        <f t="shared" si="31"/>
        <v>254</v>
      </c>
      <c r="AJ30" s="7">
        <f t="shared" si="31"/>
        <v>254</v>
      </c>
      <c r="AK30" s="7">
        <f t="shared" si="31"/>
        <v>254</v>
      </c>
      <c r="AL30" s="7">
        <f t="shared" si="31"/>
        <v>254</v>
      </c>
      <c r="AM30" s="7">
        <f t="shared" si="31"/>
        <v>254</v>
      </c>
      <c r="AN30" s="7">
        <f t="shared" si="31"/>
        <v>254</v>
      </c>
      <c r="AO30" s="7">
        <f t="shared" si="31"/>
        <v>254</v>
      </c>
      <c r="AP30" s="7">
        <f t="shared" si="31"/>
        <v>254</v>
      </c>
      <c r="AQ30" s="7">
        <f t="shared" si="31"/>
        <v>254</v>
      </c>
      <c r="AR30" s="7">
        <f t="shared" si="31"/>
        <v>254</v>
      </c>
      <c r="AS30" s="7">
        <f t="shared" si="31"/>
        <v>254</v>
      </c>
      <c r="AT30" s="7">
        <f t="shared" si="31"/>
        <v>254</v>
      </c>
      <c r="AU30" s="7">
        <f t="shared" si="31"/>
        <v>254</v>
      </c>
    </row>
    <row r="31" spans="1:47" s="9" customFormat="1" ht="14.25" customHeight="1" x14ac:dyDescent="0.3">
      <c r="A31" s="6"/>
      <c r="B31" s="6" t="s">
        <v>29</v>
      </c>
      <c r="C31" s="7"/>
      <c r="D31" s="7" t="s">
        <v>10</v>
      </c>
      <c r="E31" s="7"/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</row>
    <row r="32" spans="1:47" s="9" customFormat="1" ht="14.25" customHeight="1" x14ac:dyDescent="0.3">
      <c r="A32" s="6"/>
      <c r="B32" s="6" t="s">
        <v>30</v>
      </c>
      <c r="C32" s="7"/>
      <c r="D32" s="7" t="s">
        <v>10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11" customFormat="1" ht="14.25" customHeight="1" x14ac:dyDescent="0.3">
      <c r="A33" s="10"/>
      <c r="B33" s="59" t="s">
        <v>34</v>
      </c>
      <c r="C33" s="52"/>
      <c r="D33" s="52" t="s">
        <v>10</v>
      </c>
      <c r="E33" s="52"/>
      <c r="F33" s="52">
        <f>F26*(F30+F31+F32)</f>
        <v>254</v>
      </c>
      <c r="G33" s="52">
        <f t="shared" ref="G33:AU33" si="32">G26*(G30+G31+G32)</f>
        <v>254</v>
      </c>
      <c r="H33" s="52">
        <f t="shared" si="32"/>
        <v>254</v>
      </c>
      <c r="I33" s="52">
        <f t="shared" si="32"/>
        <v>254</v>
      </c>
      <c r="J33" s="52">
        <f t="shared" si="32"/>
        <v>254</v>
      </c>
      <c r="K33" s="52">
        <f t="shared" si="32"/>
        <v>254</v>
      </c>
      <c r="L33" s="52">
        <f t="shared" si="32"/>
        <v>254</v>
      </c>
      <c r="M33" s="52">
        <f t="shared" si="32"/>
        <v>254</v>
      </c>
      <c r="N33" s="52">
        <f t="shared" si="32"/>
        <v>254</v>
      </c>
      <c r="O33" s="52">
        <f t="shared" si="32"/>
        <v>254</v>
      </c>
      <c r="P33" s="52">
        <f t="shared" si="32"/>
        <v>254</v>
      </c>
      <c r="Q33" s="52">
        <f t="shared" si="32"/>
        <v>254</v>
      </c>
      <c r="R33" s="52">
        <f t="shared" si="32"/>
        <v>254</v>
      </c>
      <c r="S33" s="52">
        <f t="shared" si="32"/>
        <v>254</v>
      </c>
      <c r="T33" s="52">
        <f t="shared" si="32"/>
        <v>254</v>
      </c>
      <c r="U33" s="52">
        <f t="shared" si="32"/>
        <v>254</v>
      </c>
      <c r="V33" s="52">
        <f t="shared" si="32"/>
        <v>254</v>
      </c>
      <c r="W33" s="52">
        <f t="shared" si="32"/>
        <v>254</v>
      </c>
      <c r="X33" s="52">
        <f t="shared" si="32"/>
        <v>254</v>
      </c>
      <c r="Y33" s="52">
        <f t="shared" si="32"/>
        <v>254</v>
      </c>
      <c r="Z33" s="52">
        <f t="shared" si="32"/>
        <v>254</v>
      </c>
      <c r="AA33" s="52">
        <f t="shared" si="32"/>
        <v>254</v>
      </c>
      <c r="AB33" s="52">
        <f t="shared" si="32"/>
        <v>254</v>
      </c>
      <c r="AC33" s="52">
        <f t="shared" si="32"/>
        <v>254</v>
      </c>
      <c r="AD33" s="52">
        <f t="shared" si="32"/>
        <v>254</v>
      </c>
      <c r="AE33" s="52">
        <f t="shared" si="32"/>
        <v>254</v>
      </c>
      <c r="AF33" s="52">
        <f t="shared" si="32"/>
        <v>254</v>
      </c>
      <c r="AG33" s="52">
        <f t="shared" si="32"/>
        <v>254</v>
      </c>
      <c r="AH33" s="52">
        <f t="shared" si="32"/>
        <v>254</v>
      </c>
      <c r="AI33" s="52">
        <f t="shared" si="32"/>
        <v>254</v>
      </c>
      <c r="AJ33" s="52">
        <f t="shared" si="32"/>
        <v>254</v>
      </c>
      <c r="AK33" s="52">
        <f t="shared" si="32"/>
        <v>254</v>
      </c>
      <c r="AL33" s="52">
        <f t="shared" si="32"/>
        <v>254</v>
      </c>
      <c r="AM33" s="52">
        <f t="shared" si="32"/>
        <v>254</v>
      </c>
      <c r="AN33" s="52">
        <f t="shared" si="32"/>
        <v>254</v>
      </c>
      <c r="AO33" s="52">
        <f t="shared" si="32"/>
        <v>254</v>
      </c>
      <c r="AP33" s="52">
        <f t="shared" si="32"/>
        <v>254</v>
      </c>
      <c r="AQ33" s="52">
        <f t="shared" si="32"/>
        <v>254</v>
      </c>
      <c r="AR33" s="52">
        <f t="shared" si="32"/>
        <v>254</v>
      </c>
      <c r="AS33" s="52">
        <f t="shared" si="32"/>
        <v>254</v>
      </c>
      <c r="AT33" s="52">
        <f t="shared" si="32"/>
        <v>254</v>
      </c>
      <c r="AU33" s="52">
        <f t="shared" si="32"/>
        <v>254</v>
      </c>
    </row>
    <row r="34" spans="1:47" s="9" customFormat="1" ht="14.25" customHeight="1" x14ac:dyDescent="0.3">
      <c r="A34" s="6"/>
      <c r="B34" s="6"/>
      <c r="C34" s="7"/>
      <c r="D34" s="7"/>
      <c r="E34" s="7"/>
      <c r="F34" s="7">
        <f>F26*F27</f>
        <v>0</v>
      </c>
      <c r="G34" s="7">
        <f t="shared" ref="G34:T34" si="33">G26*G27</f>
        <v>0</v>
      </c>
      <c r="H34" s="7">
        <f t="shared" si="33"/>
        <v>0</v>
      </c>
      <c r="I34" s="7">
        <f t="shared" si="33"/>
        <v>0</v>
      </c>
      <c r="J34" s="7">
        <f t="shared" si="33"/>
        <v>0</v>
      </c>
      <c r="K34" s="7">
        <f t="shared" si="33"/>
        <v>0</v>
      </c>
      <c r="L34" s="7">
        <f t="shared" si="33"/>
        <v>0</v>
      </c>
      <c r="M34" s="7">
        <f t="shared" si="33"/>
        <v>0</v>
      </c>
      <c r="N34" s="7">
        <f t="shared" si="33"/>
        <v>0</v>
      </c>
      <c r="O34" s="7">
        <f t="shared" si="33"/>
        <v>0</v>
      </c>
      <c r="P34" s="7">
        <f t="shared" si="33"/>
        <v>0</v>
      </c>
      <c r="Q34" s="7">
        <f t="shared" si="33"/>
        <v>0</v>
      </c>
      <c r="R34" s="7">
        <f t="shared" si="33"/>
        <v>0</v>
      </c>
      <c r="S34" s="7">
        <f t="shared" si="33"/>
        <v>0</v>
      </c>
      <c r="T34" s="7">
        <f t="shared" si="33"/>
        <v>0</v>
      </c>
      <c r="U34" s="7"/>
      <c r="V34" s="7"/>
      <c r="W34" s="7"/>
      <c r="X34" s="12"/>
      <c r="Y34" s="12"/>
      <c r="Z34" s="12"/>
      <c r="AA34" s="12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s="9" customFormat="1" ht="21.6" customHeight="1" x14ac:dyDescent="0.3">
      <c r="A35" s="20" t="s">
        <v>482</v>
      </c>
      <c r="B35" s="8"/>
      <c r="C35" s="8"/>
      <c r="D35" s="7" t="s">
        <v>8</v>
      </c>
      <c r="E35" s="7"/>
      <c r="F35" s="24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12"/>
      <c r="Y35" s="12"/>
      <c r="Z35" s="12"/>
      <c r="AA35" s="12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s="9" customFormat="1" ht="14.25" customHeight="1" x14ac:dyDescent="0.3">
      <c r="A36" s="6"/>
      <c r="B36" s="6" t="s">
        <v>106</v>
      </c>
      <c r="C36" s="165"/>
      <c r="D36" s="7" t="s">
        <v>32</v>
      </c>
      <c r="E36" s="7"/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</row>
    <row r="37" spans="1:47" s="9" customFormat="1" ht="14.25" customHeight="1" x14ac:dyDescent="0.3">
      <c r="A37" s="6"/>
      <c r="B37" s="18" t="s">
        <v>107</v>
      </c>
      <c r="C37" s="7"/>
      <c r="D37" s="7" t="s">
        <v>13</v>
      </c>
      <c r="E37" s="7"/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</row>
    <row r="38" spans="1:47" s="9" customFormat="1" ht="14.25" customHeight="1" x14ac:dyDescent="0.3">
      <c r="A38" s="6"/>
      <c r="B38" s="18" t="s">
        <v>108</v>
      </c>
      <c r="C38" s="7"/>
      <c r="D38" s="7" t="s">
        <v>13</v>
      </c>
      <c r="E38" s="7"/>
      <c r="F38" s="24">
        <v>0</v>
      </c>
      <c r="G38" s="24">
        <v>0</v>
      </c>
      <c r="H38" s="24">
        <f>G38</f>
        <v>0</v>
      </c>
      <c r="I38" s="24">
        <f t="shared" ref="I38:AU38" si="34">H38</f>
        <v>0</v>
      </c>
      <c r="J38" s="24">
        <f t="shared" si="34"/>
        <v>0</v>
      </c>
      <c r="K38" s="24">
        <f t="shared" si="34"/>
        <v>0</v>
      </c>
      <c r="L38" s="24">
        <f t="shared" si="34"/>
        <v>0</v>
      </c>
      <c r="M38" s="24">
        <f t="shared" si="34"/>
        <v>0</v>
      </c>
      <c r="N38" s="24">
        <f t="shared" si="34"/>
        <v>0</v>
      </c>
      <c r="O38" s="24">
        <f t="shared" si="34"/>
        <v>0</v>
      </c>
      <c r="P38" s="24">
        <f t="shared" si="34"/>
        <v>0</v>
      </c>
      <c r="Q38" s="24">
        <f t="shared" si="34"/>
        <v>0</v>
      </c>
      <c r="R38" s="24">
        <f t="shared" si="34"/>
        <v>0</v>
      </c>
      <c r="S38" s="24">
        <f t="shared" si="34"/>
        <v>0</v>
      </c>
      <c r="T38" s="24">
        <f t="shared" si="34"/>
        <v>0</v>
      </c>
      <c r="U38" s="24">
        <f t="shared" si="34"/>
        <v>0</v>
      </c>
      <c r="V38" s="24">
        <f t="shared" si="34"/>
        <v>0</v>
      </c>
      <c r="W38" s="24">
        <f t="shared" si="34"/>
        <v>0</v>
      </c>
      <c r="X38" s="24">
        <f t="shared" si="34"/>
        <v>0</v>
      </c>
      <c r="Y38" s="24">
        <f t="shared" si="34"/>
        <v>0</v>
      </c>
      <c r="Z38" s="24">
        <f t="shared" si="34"/>
        <v>0</v>
      </c>
      <c r="AA38" s="24">
        <f t="shared" si="34"/>
        <v>0</v>
      </c>
      <c r="AB38" s="24">
        <f t="shared" si="34"/>
        <v>0</v>
      </c>
      <c r="AC38" s="24">
        <f t="shared" si="34"/>
        <v>0</v>
      </c>
      <c r="AD38" s="24">
        <f t="shared" si="34"/>
        <v>0</v>
      </c>
      <c r="AE38" s="24">
        <f t="shared" si="34"/>
        <v>0</v>
      </c>
      <c r="AF38" s="24">
        <f t="shared" si="34"/>
        <v>0</v>
      </c>
      <c r="AG38" s="24">
        <f t="shared" si="34"/>
        <v>0</v>
      </c>
      <c r="AH38" s="24">
        <f t="shared" si="34"/>
        <v>0</v>
      </c>
      <c r="AI38" s="24">
        <f t="shared" si="34"/>
        <v>0</v>
      </c>
      <c r="AJ38" s="24">
        <f t="shared" si="34"/>
        <v>0</v>
      </c>
      <c r="AK38" s="24">
        <f t="shared" si="34"/>
        <v>0</v>
      </c>
      <c r="AL38" s="24">
        <f t="shared" si="34"/>
        <v>0</v>
      </c>
      <c r="AM38" s="24">
        <f t="shared" si="34"/>
        <v>0</v>
      </c>
      <c r="AN38" s="24">
        <f t="shared" si="34"/>
        <v>0</v>
      </c>
      <c r="AO38" s="24">
        <f t="shared" si="34"/>
        <v>0</v>
      </c>
      <c r="AP38" s="24">
        <f t="shared" si="34"/>
        <v>0</v>
      </c>
      <c r="AQ38" s="24">
        <f t="shared" si="34"/>
        <v>0</v>
      </c>
      <c r="AR38" s="24">
        <f t="shared" si="34"/>
        <v>0</v>
      </c>
      <c r="AS38" s="24">
        <f t="shared" si="34"/>
        <v>0</v>
      </c>
      <c r="AT38" s="24">
        <f t="shared" si="34"/>
        <v>0</v>
      </c>
      <c r="AU38" s="24">
        <f t="shared" si="34"/>
        <v>0</v>
      </c>
    </row>
    <row r="39" spans="1:47" s="9" customFormat="1" ht="14.25" customHeight="1" x14ac:dyDescent="0.3">
      <c r="A39" s="6"/>
      <c r="B39" s="18" t="s">
        <v>109</v>
      </c>
      <c r="C39" s="7"/>
      <c r="D39" s="7" t="s">
        <v>13</v>
      </c>
      <c r="E39" s="7"/>
      <c r="F39" s="24">
        <v>0</v>
      </c>
      <c r="G39" s="24">
        <v>0</v>
      </c>
      <c r="H39" s="24">
        <v>0</v>
      </c>
      <c r="I39" s="24">
        <v>1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4">
        <v>0</v>
      </c>
      <c r="AJ39" s="24">
        <v>0</v>
      </c>
      <c r="AK39" s="24">
        <v>0</v>
      </c>
      <c r="AL39" s="24">
        <v>0</v>
      </c>
      <c r="AM39" s="24">
        <v>0</v>
      </c>
      <c r="AN39" s="24">
        <v>0</v>
      </c>
      <c r="AO39" s="24">
        <v>0</v>
      </c>
      <c r="AP39" s="24">
        <v>0</v>
      </c>
      <c r="AQ39" s="24">
        <v>0</v>
      </c>
      <c r="AR39" s="24">
        <v>0</v>
      </c>
      <c r="AS39" s="24">
        <v>0</v>
      </c>
      <c r="AT39" s="24">
        <v>0</v>
      </c>
      <c r="AU39" s="24">
        <v>0</v>
      </c>
    </row>
    <row r="40" spans="1:47" s="9" customFormat="1" ht="14.25" customHeight="1" x14ac:dyDescent="0.3">
      <c r="A40" s="6"/>
      <c r="B40" s="6" t="s">
        <v>28</v>
      </c>
      <c r="C40" s="7"/>
      <c r="D40" s="7" t="s">
        <v>10</v>
      </c>
      <c r="E40" s="7"/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</row>
    <row r="41" spans="1:47" s="9" customFormat="1" ht="14.25" customHeight="1" x14ac:dyDescent="0.3">
      <c r="A41" s="6"/>
      <c r="B41" s="6" t="s">
        <v>29</v>
      </c>
      <c r="C41" s="7"/>
      <c r="D41" s="7" t="s">
        <v>10</v>
      </c>
      <c r="E41" s="7"/>
      <c r="F41" s="161">
        <f>F40*9/100</f>
        <v>0</v>
      </c>
      <c r="G41" s="161">
        <f t="shared" ref="G41:X41" si="35">G40*9/100</f>
        <v>0</v>
      </c>
      <c r="H41" s="161">
        <f t="shared" si="35"/>
        <v>0</v>
      </c>
      <c r="I41" s="161">
        <f t="shared" si="35"/>
        <v>0</v>
      </c>
      <c r="J41" s="161">
        <f t="shared" si="35"/>
        <v>0</v>
      </c>
      <c r="K41" s="161">
        <f t="shared" si="35"/>
        <v>0</v>
      </c>
      <c r="L41" s="161">
        <f t="shared" si="35"/>
        <v>0</v>
      </c>
      <c r="M41" s="161">
        <f t="shared" si="35"/>
        <v>0</v>
      </c>
      <c r="N41" s="161">
        <f t="shared" si="35"/>
        <v>0</v>
      </c>
      <c r="O41" s="161">
        <f t="shared" si="35"/>
        <v>0</v>
      </c>
      <c r="P41" s="161">
        <f t="shared" si="35"/>
        <v>0</v>
      </c>
      <c r="Q41" s="161">
        <f t="shared" si="35"/>
        <v>0</v>
      </c>
      <c r="R41" s="161">
        <f t="shared" si="35"/>
        <v>0</v>
      </c>
      <c r="S41" s="161">
        <f t="shared" si="35"/>
        <v>0</v>
      </c>
      <c r="T41" s="161">
        <f t="shared" si="35"/>
        <v>0</v>
      </c>
      <c r="U41" s="161">
        <f t="shared" si="35"/>
        <v>0</v>
      </c>
      <c r="V41" s="161">
        <f t="shared" si="35"/>
        <v>0</v>
      </c>
      <c r="W41" s="161">
        <f t="shared" si="35"/>
        <v>0</v>
      </c>
      <c r="X41" s="161">
        <f t="shared" si="35"/>
        <v>0</v>
      </c>
      <c r="Y41" s="161">
        <f t="shared" ref="Y41" si="36">Y40*9/100</f>
        <v>0</v>
      </c>
      <c r="Z41" s="161">
        <f t="shared" ref="Z41" si="37">Z40*9/100</f>
        <v>0</v>
      </c>
      <c r="AA41" s="161">
        <f t="shared" ref="AA41" si="38">AA40*9/100</f>
        <v>0</v>
      </c>
      <c r="AB41" s="161">
        <f t="shared" ref="AB41" si="39">AB40*9/100</f>
        <v>0</v>
      </c>
      <c r="AC41" s="161">
        <f t="shared" ref="AC41" si="40">AC40*9/100</f>
        <v>0</v>
      </c>
      <c r="AD41" s="161">
        <f t="shared" ref="AD41" si="41">AD40*9/100</f>
        <v>0</v>
      </c>
      <c r="AE41" s="161">
        <f t="shared" ref="AE41" si="42">AE40*9/100</f>
        <v>0</v>
      </c>
      <c r="AF41" s="161">
        <f t="shared" ref="AF41" si="43">AF40*9/100</f>
        <v>0</v>
      </c>
      <c r="AG41" s="161">
        <f t="shared" ref="AG41" si="44">AG40*9/100</f>
        <v>0</v>
      </c>
      <c r="AH41" s="161">
        <f t="shared" ref="AH41" si="45">AH40*9/100</f>
        <v>0</v>
      </c>
      <c r="AI41" s="161">
        <f t="shared" ref="AI41" si="46">AI40*9/100</f>
        <v>0</v>
      </c>
      <c r="AJ41" s="161">
        <f t="shared" ref="AJ41" si="47">AJ40*9/100</f>
        <v>0</v>
      </c>
      <c r="AK41" s="161">
        <f t="shared" ref="AK41" si="48">AK40*9/100</f>
        <v>0</v>
      </c>
      <c r="AL41" s="161">
        <f t="shared" ref="AL41" si="49">AL40*9/100</f>
        <v>0</v>
      </c>
      <c r="AM41" s="161">
        <f t="shared" ref="AM41" si="50">AM40*9/100</f>
        <v>0</v>
      </c>
      <c r="AN41" s="161">
        <f t="shared" ref="AN41" si="51">AN40*9/100</f>
        <v>0</v>
      </c>
      <c r="AO41" s="161">
        <f t="shared" ref="AO41" si="52">AO40*9/100</f>
        <v>0</v>
      </c>
      <c r="AP41" s="161">
        <f t="shared" ref="AP41" si="53">AP40*9/100</f>
        <v>0</v>
      </c>
      <c r="AQ41" s="161">
        <f t="shared" ref="AQ41" si="54">AQ40*9/100</f>
        <v>0</v>
      </c>
      <c r="AR41" s="161">
        <f t="shared" ref="AR41" si="55">AR40*9/100</f>
        <v>0</v>
      </c>
      <c r="AS41" s="161">
        <f t="shared" ref="AS41" si="56">AS40*9/100</f>
        <v>0</v>
      </c>
      <c r="AT41" s="161">
        <f t="shared" ref="AT41" si="57">AT40*9/100</f>
        <v>0</v>
      </c>
      <c r="AU41" s="161">
        <f t="shared" ref="AU41" si="58">AU40*9/100</f>
        <v>0</v>
      </c>
    </row>
    <row r="42" spans="1:47" s="9" customFormat="1" ht="14.25" customHeight="1" x14ac:dyDescent="0.3">
      <c r="A42" s="6"/>
      <c r="B42" s="6" t="s">
        <v>30</v>
      </c>
      <c r="C42" s="7"/>
      <c r="D42" s="7" t="s">
        <v>10</v>
      </c>
      <c r="E42" s="7"/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698.5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698.5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s="11" customFormat="1" ht="14.25" customHeight="1" x14ac:dyDescent="0.3">
      <c r="A43" s="10"/>
      <c r="B43" s="59" t="s">
        <v>35</v>
      </c>
      <c r="C43" s="52"/>
      <c r="D43" s="52" t="s">
        <v>10</v>
      </c>
      <c r="E43" s="52"/>
      <c r="F43" s="52">
        <f>F36*(F40+F41+F42)</f>
        <v>0</v>
      </c>
      <c r="G43" s="52">
        <f t="shared" ref="G43:AU43" si="59">G36*(G40+G41+G42)</f>
        <v>0</v>
      </c>
      <c r="H43" s="52">
        <f t="shared" si="59"/>
        <v>0</v>
      </c>
      <c r="I43" s="52">
        <f t="shared" si="59"/>
        <v>0</v>
      </c>
      <c r="J43" s="52">
        <f t="shared" si="59"/>
        <v>0</v>
      </c>
      <c r="K43" s="52">
        <f t="shared" si="59"/>
        <v>0</v>
      </c>
      <c r="L43" s="52">
        <f t="shared" si="59"/>
        <v>0</v>
      </c>
      <c r="M43" s="52">
        <f t="shared" si="59"/>
        <v>0</v>
      </c>
      <c r="N43" s="52">
        <f t="shared" si="59"/>
        <v>0</v>
      </c>
      <c r="O43" s="52">
        <f t="shared" si="59"/>
        <v>0</v>
      </c>
      <c r="P43" s="52">
        <f t="shared" si="59"/>
        <v>0</v>
      </c>
      <c r="Q43" s="52">
        <f t="shared" si="59"/>
        <v>0</v>
      </c>
      <c r="R43" s="52">
        <f t="shared" si="59"/>
        <v>0</v>
      </c>
      <c r="S43" s="52">
        <f t="shared" si="59"/>
        <v>0</v>
      </c>
      <c r="T43" s="52">
        <f t="shared" si="59"/>
        <v>0</v>
      </c>
      <c r="U43" s="52">
        <f t="shared" si="59"/>
        <v>0</v>
      </c>
      <c r="V43" s="52">
        <f t="shared" si="59"/>
        <v>0</v>
      </c>
      <c r="W43" s="52">
        <f t="shared" si="59"/>
        <v>0</v>
      </c>
      <c r="X43" s="52">
        <f t="shared" si="59"/>
        <v>0</v>
      </c>
      <c r="Y43" s="52">
        <f t="shared" si="59"/>
        <v>0</v>
      </c>
      <c r="Z43" s="52">
        <f t="shared" si="59"/>
        <v>0</v>
      </c>
      <c r="AA43" s="52">
        <f t="shared" si="59"/>
        <v>0</v>
      </c>
      <c r="AB43" s="52">
        <f t="shared" si="59"/>
        <v>0</v>
      </c>
      <c r="AC43" s="52">
        <f t="shared" si="59"/>
        <v>0</v>
      </c>
      <c r="AD43" s="52">
        <f t="shared" si="59"/>
        <v>0</v>
      </c>
      <c r="AE43" s="52">
        <f t="shared" si="59"/>
        <v>0</v>
      </c>
      <c r="AF43" s="52">
        <f t="shared" si="59"/>
        <v>0</v>
      </c>
      <c r="AG43" s="52">
        <f t="shared" si="59"/>
        <v>0</v>
      </c>
      <c r="AH43" s="52">
        <f t="shared" si="59"/>
        <v>0</v>
      </c>
      <c r="AI43" s="52">
        <f t="shared" si="59"/>
        <v>0</v>
      </c>
      <c r="AJ43" s="52">
        <f t="shared" si="59"/>
        <v>0</v>
      </c>
      <c r="AK43" s="52">
        <f t="shared" si="59"/>
        <v>0</v>
      </c>
      <c r="AL43" s="52">
        <f t="shared" si="59"/>
        <v>0</v>
      </c>
      <c r="AM43" s="52">
        <f t="shared" si="59"/>
        <v>0</v>
      </c>
      <c r="AN43" s="52">
        <f t="shared" si="59"/>
        <v>0</v>
      </c>
      <c r="AO43" s="52">
        <f t="shared" si="59"/>
        <v>0</v>
      </c>
      <c r="AP43" s="52">
        <f t="shared" si="59"/>
        <v>0</v>
      </c>
      <c r="AQ43" s="52">
        <f t="shared" si="59"/>
        <v>0</v>
      </c>
      <c r="AR43" s="52">
        <f t="shared" si="59"/>
        <v>0</v>
      </c>
      <c r="AS43" s="52">
        <f t="shared" si="59"/>
        <v>0</v>
      </c>
      <c r="AT43" s="52">
        <f t="shared" si="59"/>
        <v>0</v>
      </c>
      <c r="AU43" s="52">
        <f t="shared" si="59"/>
        <v>0</v>
      </c>
    </row>
    <row r="44" spans="1:47" s="9" customFormat="1" ht="14.25" customHeight="1" x14ac:dyDescent="0.3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2"/>
      <c r="Y44" s="12"/>
      <c r="Z44" s="12"/>
      <c r="AA44" s="12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s="9" customFormat="1" ht="14.25" customHeight="1" x14ac:dyDescent="0.3">
      <c r="A45" s="20" t="s">
        <v>110</v>
      </c>
      <c r="B45" s="6"/>
      <c r="C45" s="7"/>
      <c r="D45" s="7" t="s">
        <v>8</v>
      </c>
      <c r="E45" s="7"/>
      <c r="F45" s="24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12"/>
      <c r="Y45" s="12"/>
      <c r="Z45" s="12"/>
      <c r="AA45" s="12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7" s="9" customFormat="1" ht="14.25" customHeight="1" x14ac:dyDescent="0.3">
      <c r="A46" s="6"/>
      <c r="B46" s="6" t="s">
        <v>106</v>
      </c>
      <c r="C46" s="7"/>
      <c r="D46" s="7" t="s">
        <v>32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12"/>
      <c r="Y46" s="12"/>
      <c r="Z46" s="12"/>
      <c r="AA46" s="12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7" s="9" customFormat="1" ht="14.25" customHeight="1" x14ac:dyDescent="0.3">
      <c r="A47" s="6"/>
      <c r="B47" s="18" t="s">
        <v>107</v>
      </c>
      <c r="C47" s="7"/>
      <c r="D47" s="7" t="s">
        <v>13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12"/>
      <c r="Y47" s="12"/>
      <c r="Z47" s="12"/>
      <c r="AA47" s="12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1:47" s="9" customFormat="1" ht="14.25" customHeight="1" x14ac:dyDescent="0.3">
      <c r="A48" s="6"/>
      <c r="B48" s="18" t="s">
        <v>108</v>
      </c>
      <c r="C48" s="7"/>
      <c r="D48" s="7" t="s">
        <v>13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12"/>
      <c r="Y48" s="12"/>
      <c r="Z48" s="12"/>
      <c r="AA48" s="12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s="9" customFormat="1" ht="14.25" customHeight="1" x14ac:dyDescent="0.3">
      <c r="A49" s="6"/>
      <c r="B49" s="18" t="s">
        <v>109</v>
      </c>
      <c r="C49" s="7"/>
      <c r="D49" s="7" t="s">
        <v>13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12"/>
      <c r="Y49" s="12"/>
      <c r="Z49" s="12"/>
      <c r="AA49" s="12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1:47" s="9" customFormat="1" ht="14.25" customHeight="1" x14ac:dyDescent="0.3">
      <c r="A50" s="6"/>
      <c r="B50" s="6" t="s">
        <v>28</v>
      </c>
      <c r="C50" s="7"/>
      <c r="D50" s="7" t="s">
        <v>10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12"/>
      <c r="Y50" s="12"/>
      <c r="Z50" s="12"/>
      <c r="AA50" s="12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spans="1:47" s="9" customFormat="1" ht="14.25" customHeight="1" x14ac:dyDescent="0.3">
      <c r="A51" s="6"/>
      <c r="B51" s="6" t="s">
        <v>29</v>
      </c>
      <c r="C51" s="7"/>
      <c r="D51" s="7" t="s">
        <v>10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12"/>
      <c r="Y51" s="12"/>
      <c r="Z51" s="12"/>
      <c r="AA51" s="12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1:47" s="9" customFormat="1" ht="14.25" customHeight="1" x14ac:dyDescent="0.3">
      <c r="A52" s="6"/>
      <c r="B52" s="6" t="s">
        <v>30</v>
      </c>
      <c r="C52" s="7"/>
      <c r="D52" s="7" t="s">
        <v>10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12"/>
      <c r="Y52" s="12"/>
      <c r="Z52" s="12"/>
      <c r="AA52" s="12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 s="11" customFormat="1" ht="14.25" customHeight="1" x14ac:dyDescent="0.3">
      <c r="A53" s="10"/>
      <c r="B53" s="59" t="s">
        <v>36</v>
      </c>
      <c r="C53" s="52"/>
      <c r="D53" s="52" t="s">
        <v>10</v>
      </c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>
        <f t="shared" ref="W53:AU53" si="60">W46*(W50+W51+W52)</f>
        <v>0</v>
      </c>
      <c r="X53" s="52">
        <f t="shared" si="60"/>
        <v>0</v>
      </c>
      <c r="Y53" s="52">
        <f t="shared" si="60"/>
        <v>0</v>
      </c>
      <c r="Z53" s="52">
        <f t="shared" si="60"/>
        <v>0</v>
      </c>
      <c r="AA53" s="52">
        <f t="shared" si="60"/>
        <v>0</v>
      </c>
      <c r="AB53" s="52">
        <f t="shared" si="60"/>
        <v>0</v>
      </c>
      <c r="AC53" s="52">
        <f t="shared" si="60"/>
        <v>0</v>
      </c>
      <c r="AD53" s="52">
        <f t="shared" si="60"/>
        <v>0</v>
      </c>
      <c r="AE53" s="52">
        <f t="shared" si="60"/>
        <v>0</v>
      </c>
      <c r="AF53" s="52">
        <f t="shared" si="60"/>
        <v>0</v>
      </c>
      <c r="AG53" s="52">
        <f t="shared" si="60"/>
        <v>0</v>
      </c>
      <c r="AH53" s="52">
        <f t="shared" si="60"/>
        <v>0</v>
      </c>
      <c r="AI53" s="52">
        <f t="shared" si="60"/>
        <v>0</v>
      </c>
      <c r="AJ53" s="52">
        <f t="shared" si="60"/>
        <v>0</v>
      </c>
      <c r="AK53" s="52">
        <f t="shared" si="60"/>
        <v>0</v>
      </c>
      <c r="AL53" s="52">
        <f t="shared" si="60"/>
        <v>0</v>
      </c>
      <c r="AM53" s="52">
        <f t="shared" si="60"/>
        <v>0</v>
      </c>
      <c r="AN53" s="52">
        <f t="shared" si="60"/>
        <v>0</v>
      </c>
      <c r="AO53" s="52">
        <f t="shared" si="60"/>
        <v>0</v>
      </c>
      <c r="AP53" s="52">
        <f t="shared" si="60"/>
        <v>0</v>
      </c>
      <c r="AQ53" s="52">
        <f t="shared" si="60"/>
        <v>0</v>
      </c>
      <c r="AR53" s="52">
        <f t="shared" si="60"/>
        <v>0</v>
      </c>
      <c r="AS53" s="52">
        <f t="shared" si="60"/>
        <v>0</v>
      </c>
      <c r="AT53" s="52">
        <f t="shared" si="60"/>
        <v>0</v>
      </c>
      <c r="AU53" s="52">
        <f t="shared" si="60"/>
        <v>0</v>
      </c>
    </row>
    <row r="54" spans="1:47" s="9" customFormat="1" ht="14.25" customHeight="1" x14ac:dyDescent="0.3">
      <c r="A54" s="6"/>
      <c r="B54" s="10"/>
      <c r="C54" s="8"/>
      <c r="D54" s="8"/>
      <c r="E54" s="7"/>
      <c r="F54" s="24"/>
      <c r="G54" s="24"/>
      <c r="H54" s="24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12"/>
      <c r="Y54" s="12"/>
      <c r="Z54" s="12"/>
      <c r="AA54" s="12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1:47" s="9" customFormat="1" ht="14.25" customHeight="1" x14ac:dyDescent="0.3">
      <c r="A55" s="20" t="s">
        <v>117</v>
      </c>
      <c r="B55" s="6"/>
      <c r="C55" s="8"/>
      <c r="D55" s="8"/>
      <c r="E55" s="7"/>
      <c r="F55" s="138"/>
      <c r="G55" s="7"/>
      <c r="H55" s="138"/>
      <c r="I55" s="141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12"/>
      <c r="Y55" s="12"/>
      <c r="Z55" s="12"/>
      <c r="AA55" s="12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 s="9" customFormat="1" ht="14.25" customHeight="1" x14ac:dyDescent="0.3">
      <c r="A56" s="20"/>
      <c r="B56" s="54" t="s">
        <v>119</v>
      </c>
      <c r="C56" s="52"/>
      <c r="D56" s="50" t="s">
        <v>32</v>
      </c>
      <c r="E56" s="50"/>
      <c r="F56" s="167">
        <f>F$6*F7+F$16*F17+F$26*F27+F$36*F37+F$46*F47</f>
        <v>2</v>
      </c>
      <c r="G56" s="50">
        <f t="shared" ref="G56:AU56" si="61">G$6*G7+G$16*G17+G$26*G27+G$36*G37+G$46*G47</f>
        <v>2</v>
      </c>
      <c r="H56" s="50">
        <f t="shared" si="61"/>
        <v>2</v>
      </c>
      <c r="I56" s="50">
        <f t="shared" si="61"/>
        <v>2</v>
      </c>
      <c r="J56" s="50">
        <f t="shared" si="61"/>
        <v>2</v>
      </c>
      <c r="K56" s="50">
        <f t="shared" si="61"/>
        <v>2</v>
      </c>
      <c r="L56" s="50">
        <f t="shared" si="61"/>
        <v>2</v>
      </c>
      <c r="M56" s="50">
        <f t="shared" si="61"/>
        <v>2</v>
      </c>
      <c r="N56" s="50">
        <f t="shared" si="61"/>
        <v>2</v>
      </c>
      <c r="O56" s="50">
        <f t="shared" si="61"/>
        <v>2</v>
      </c>
      <c r="P56" s="50">
        <f t="shared" si="61"/>
        <v>2</v>
      </c>
      <c r="Q56" s="50">
        <f t="shared" si="61"/>
        <v>2</v>
      </c>
      <c r="R56" s="50">
        <f t="shared" si="61"/>
        <v>2</v>
      </c>
      <c r="S56" s="50">
        <f t="shared" si="61"/>
        <v>2</v>
      </c>
      <c r="T56" s="50">
        <f t="shared" si="61"/>
        <v>2</v>
      </c>
      <c r="U56" s="50">
        <f t="shared" si="61"/>
        <v>2</v>
      </c>
      <c r="V56" s="50">
        <f t="shared" si="61"/>
        <v>2</v>
      </c>
      <c r="W56" s="50">
        <f t="shared" si="61"/>
        <v>2</v>
      </c>
      <c r="X56" s="50">
        <f t="shared" si="61"/>
        <v>2</v>
      </c>
      <c r="Y56" s="50">
        <f t="shared" si="61"/>
        <v>2</v>
      </c>
      <c r="Z56" s="50">
        <f t="shared" si="61"/>
        <v>2</v>
      </c>
      <c r="AA56" s="50">
        <f t="shared" si="61"/>
        <v>2</v>
      </c>
      <c r="AB56" s="50">
        <f t="shared" si="61"/>
        <v>2</v>
      </c>
      <c r="AC56" s="50">
        <f t="shared" si="61"/>
        <v>2</v>
      </c>
      <c r="AD56" s="50">
        <f t="shared" si="61"/>
        <v>2</v>
      </c>
      <c r="AE56" s="50">
        <f t="shared" si="61"/>
        <v>2</v>
      </c>
      <c r="AF56" s="50">
        <f t="shared" si="61"/>
        <v>2</v>
      </c>
      <c r="AG56" s="50">
        <f t="shared" si="61"/>
        <v>2</v>
      </c>
      <c r="AH56" s="50">
        <f t="shared" si="61"/>
        <v>2</v>
      </c>
      <c r="AI56" s="50">
        <f t="shared" si="61"/>
        <v>2</v>
      </c>
      <c r="AJ56" s="50">
        <f t="shared" si="61"/>
        <v>2</v>
      </c>
      <c r="AK56" s="50">
        <f t="shared" si="61"/>
        <v>2</v>
      </c>
      <c r="AL56" s="50">
        <f t="shared" si="61"/>
        <v>2</v>
      </c>
      <c r="AM56" s="50">
        <f t="shared" si="61"/>
        <v>2</v>
      </c>
      <c r="AN56" s="50">
        <f t="shared" si="61"/>
        <v>2</v>
      </c>
      <c r="AO56" s="50">
        <f t="shared" si="61"/>
        <v>2</v>
      </c>
      <c r="AP56" s="50">
        <f t="shared" si="61"/>
        <v>2</v>
      </c>
      <c r="AQ56" s="50">
        <f t="shared" si="61"/>
        <v>2</v>
      </c>
      <c r="AR56" s="50">
        <f t="shared" si="61"/>
        <v>2</v>
      </c>
      <c r="AS56" s="50">
        <f t="shared" si="61"/>
        <v>2</v>
      </c>
      <c r="AT56" s="50">
        <f t="shared" si="61"/>
        <v>2</v>
      </c>
      <c r="AU56" s="50">
        <f t="shared" si="61"/>
        <v>2</v>
      </c>
    </row>
    <row r="57" spans="1:47" s="9" customFormat="1" ht="14.25" customHeight="1" x14ac:dyDescent="0.3">
      <c r="A57" s="20"/>
      <c r="B57" s="54" t="s">
        <v>120</v>
      </c>
      <c r="C57" s="52"/>
      <c r="D57" s="50" t="s">
        <v>32</v>
      </c>
      <c r="E57" s="50"/>
      <c r="F57" s="167">
        <f>F$6*F8+F$16*F18+F$26*F28+F$36*F38+F$46*F48</f>
        <v>1</v>
      </c>
      <c r="G57" s="50">
        <f t="shared" ref="G57:AU57" si="62">G$6*G8+G$16*G18+G$26*G28+G$36*G38+G$46*G48</f>
        <v>1</v>
      </c>
      <c r="H57" s="50">
        <f t="shared" si="62"/>
        <v>1</v>
      </c>
      <c r="I57" s="50">
        <f t="shared" si="62"/>
        <v>1</v>
      </c>
      <c r="J57" s="50">
        <f t="shared" si="62"/>
        <v>1</v>
      </c>
      <c r="K57" s="50">
        <f t="shared" si="62"/>
        <v>1</v>
      </c>
      <c r="L57" s="50">
        <f t="shared" si="62"/>
        <v>1</v>
      </c>
      <c r="M57" s="50">
        <f t="shared" si="62"/>
        <v>1</v>
      </c>
      <c r="N57" s="50">
        <f t="shared" si="62"/>
        <v>1</v>
      </c>
      <c r="O57" s="50">
        <f t="shared" si="62"/>
        <v>1</v>
      </c>
      <c r="P57" s="50">
        <f t="shared" si="62"/>
        <v>1</v>
      </c>
      <c r="Q57" s="50">
        <f t="shared" si="62"/>
        <v>1</v>
      </c>
      <c r="R57" s="50">
        <f t="shared" si="62"/>
        <v>1</v>
      </c>
      <c r="S57" s="50">
        <f t="shared" si="62"/>
        <v>1</v>
      </c>
      <c r="T57" s="50">
        <f t="shared" si="62"/>
        <v>1</v>
      </c>
      <c r="U57" s="50">
        <f t="shared" si="62"/>
        <v>1</v>
      </c>
      <c r="V57" s="50">
        <f t="shared" si="62"/>
        <v>1</v>
      </c>
      <c r="W57" s="50">
        <f t="shared" si="62"/>
        <v>1</v>
      </c>
      <c r="X57" s="50">
        <f t="shared" si="62"/>
        <v>1</v>
      </c>
      <c r="Y57" s="50">
        <f t="shared" si="62"/>
        <v>1</v>
      </c>
      <c r="Z57" s="50">
        <f t="shared" si="62"/>
        <v>1</v>
      </c>
      <c r="AA57" s="50">
        <f t="shared" si="62"/>
        <v>1</v>
      </c>
      <c r="AB57" s="50">
        <f t="shared" si="62"/>
        <v>1</v>
      </c>
      <c r="AC57" s="50">
        <f t="shared" si="62"/>
        <v>1</v>
      </c>
      <c r="AD57" s="50">
        <f t="shared" si="62"/>
        <v>1</v>
      </c>
      <c r="AE57" s="50">
        <f t="shared" si="62"/>
        <v>1</v>
      </c>
      <c r="AF57" s="50">
        <f t="shared" si="62"/>
        <v>1</v>
      </c>
      <c r="AG57" s="50">
        <f t="shared" si="62"/>
        <v>1</v>
      </c>
      <c r="AH57" s="50">
        <f t="shared" si="62"/>
        <v>1</v>
      </c>
      <c r="AI57" s="50">
        <f t="shared" si="62"/>
        <v>1</v>
      </c>
      <c r="AJ57" s="50">
        <f t="shared" si="62"/>
        <v>1</v>
      </c>
      <c r="AK57" s="50">
        <f t="shared" si="62"/>
        <v>1</v>
      </c>
      <c r="AL57" s="50">
        <f t="shared" si="62"/>
        <v>1</v>
      </c>
      <c r="AM57" s="50">
        <f t="shared" si="62"/>
        <v>1</v>
      </c>
      <c r="AN57" s="50">
        <f t="shared" si="62"/>
        <v>1</v>
      </c>
      <c r="AO57" s="50">
        <f t="shared" si="62"/>
        <v>1</v>
      </c>
      <c r="AP57" s="50">
        <f t="shared" si="62"/>
        <v>1</v>
      </c>
      <c r="AQ57" s="50">
        <f t="shared" si="62"/>
        <v>1</v>
      </c>
      <c r="AR57" s="50">
        <f t="shared" si="62"/>
        <v>1</v>
      </c>
      <c r="AS57" s="50">
        <f t="shared" si="62"/>
        <v>1</v>
      </c>
      <c r="AT57" s="50">
        <f t="shared" si="62"/>
        <v>1</v>
      </c>
      <c r="AU57" s="50">
        <f t="shared" si="62"/>
        <v>1</v>
      </c>
    </row>
    <row r="58" spans="1:47" s="9" customFormat="1" ht="14.25" customHeight="1" x14ac:dyDescent="0.3">
      <c r="A58" s="20"/>
      <c r="B58" s="54" t="s">
        <v>121</v>
      </c>
      <c r="C58" s="52"/>
      <c r="D58" s="50" t="s">
        <v>32</v>
      </c>
      <c r="E58" s="50"/>
      <c r="F58" s="167">
        <f>F$6*F9+F$16*F19+F$26*F29+F$36*F39+F$46*F49</f>
        <v>1</v>
      </c>
      <c r="G58" s="50">
        <f t="shared" ref="G58:AU58" si="63">G$6*G9+G$16*G19+G$26*G29+G$36*G39+G$46*G49</f>
        <v>1</v>
      </c>
      <c r="H58" s="50">
        <f t="shared" si="63"/>
        <v>1</v>
      </c>
      <c r="I58" s="50">
        <f t="shared" si="63"/>
        <v>2</v>
      </c>
      <c r="J58" s="50">
        <f t="shared" si="63"/>
        <v>1</v>
      </c>
      <c r="K58" s="50">
        <f t="shared" si="63"/>
        <v>1</v>
      </c>
      <c r="L58" s="50">
        <f t="shared" si="63"/>
        <v>1</v>
      </c>
      <c r="M58" s="50">
        <f t="shared" si="63"/>
        <v>1</v>
      </c>
      <c r="N58" s="50">
        <f t="shared" si="63"/>
        <v>1</v>
      </c>
      <c r="O58" s="50">
        <f t="shared" si="63"/>
        <v>1</v>
      </c>
      <c r="P58" s="50">
        <f t="shared" si="63"/>
        <v>1</v>
      </c>
      <c r="Q58" s="50">
        <f t="shared" si="63"/>
        <v>1</v>
      </c>
      <c r="R58" s="50">
        <f t="shared" si="63"/>
        <v>1</v>
      </c>
      <c r="S58" s="50">
        <f t="shared" si="63"/>
        <v>1</v>
      </c>
      <c r="T58" s="50">
        <f t="shared" si="63"/>
        <v>1</v>
      </c>
      <c r="U58" s="50">
        <f t="shared" si="63"/>
        <v>1</v>
      </c>
      <c r="V58" s="50">
        <f t="shared" si="63"/>
        <v>1</v>
      </c>
      <c r="W58" s="50">
        <f t="shared" si="63"/>
        <v>1</v>
      </c>
      <c r="X58" s="50">
        <f t="shared" si="63"/>
        <v>1</v>
      </c>
      <c r="Y58" s="50">
        <f t="shared" si="63"/>
        <v>1</v>
      </c>
      <c r="Z58" s="50">
        <f t="shared" si="63"/>
        <v>1</v>
      </c>
      <c r="AA58" s="50">
        <f t="shared" si="63"/>
        <v>1</v>
      </c>
      <c r="AB58" s="50">
        <f t="shared" si="63"/>
        <v>1</v>
      </c>
      <c r="AC58" s="50">
        <f t="shared" si="63"/>
        <v>1</v>
      </c>
      <c r="AD58" s="50">
        <f t="shared" si="63"/>
        <v>1</v>
      </c>
      <c r="AE58" s="50">
        <f t="shared" si="63"/>
        <v>1</v>
      </c>
      <c r="AF58" s="50">
        <f t="shared" si="63"/>
        <v>1</v>
      </c>
      <c r="AG58" s="50">
        <f t="shared" si="63"/>
        <v>1</v>
      </c>
      <c r="AH58" s="50">
        <f t="shared" si="63"/>
        <v>1</v>
      </c>
      <c r="AI58" s="50">
        <f t="shared" si="63"/>
        <v>1</v>
      </c>
      <c r="AJ58" s="50">
        <f t="shared" si="63"/>
        <v>1</v>
      </c>
      <c r="AK58" s="50">
        <f t="shared" si="63"/>
        <v>1</v>
      </c>
      <c r="AL58" s="50">
        <f t="shared" si="63"/>
        <v>1</v>
      </c>
      <c r="AM58" s="50">
        <f t="shared" si="63"/>
        <v>1</v>
      </c>
      <c r="AN58" s="50">
        <f t="shared" si="63"/>
        <v>1</v>
      </c>
      <c r="AO58" s="50">
        <f t="shared" si="63"/>
        <v>1</v>
      </c>
      <c r="AP58" s="50">
        <f t="shared" si="63"/>
        <v>1</v>
      </c>
      <c r="AQ58" s="50">
        <f t="shared" si="63"/>
        <v>1</v>
      </c>
      <c r="AR58" s="50">
        <f t="shared" si="63"/>
        <v>1</v>
      </c>
      <c r="AS58" s="50">
        <f t="shared" si="63"/>
        <v>1</v>
      </c>
      <c r="AT58" s="50">
        <f t="shared" si="63"/>
        <v>1</v>
      </c>
      <c r="AU58" s="50">
        <f t="shared" si="63"/>
        <v>1</v>
      </c>
    </row>
    <row r="59" spans="1:47" s="11" customFormat="1" ht="14.25" customHeight="1" x14ac:dyDescent="0.3">
      <c r="A59" s="10"/>
      <c r="B59" s="59" t="s">
        <v>122</v>
      </c>
      <c r="C59" s="52"/>
      <c r="D59" s="52" t="s">
        <v>32</v>
      </c>
      <c r="E59" s="52"/>
      <c r="F59" s="52">
        <f>F$6+F$16+F$26+F$36+F$46</f>
        <v>4</v>
      </c>
      <c r="G59" s="52">
        <f t="shared" ref="G59:AU59" si="64">G$6+G$16+G$26+G$36+G$46</f>
        <v>4</v>
      </c>
      <c r="H59" s="52">
        <f t="shared" si="64"/>
        <v>4</v>
      </c>
      <c r="I59" s="52">
        <f t="shared" si="64"/>
        <v>4</v>
      </c>
      <c r="J59" s="52">
        <f t="shared" si="64"/>
        <v>4</v>
      </c>
      <c r="K59" s="52">
        <f t="shared" si="64"/>
        <v>4</v>
      </c>
      <c r="L59" s="52">
        <f t="shared" si="64"/>
        <v>4</v>
      </c>
      <c r="M59" s="52">
        <f t="shared" si="64"/>
        <v>4</v>
      </c>
      <c r="N59" s="52">
        <f t="shared" si="64"/>
        <v>4</v>
      </c>
      <c r="O59" s="52">
        <f t="shared" si="64"/>
        <v>4</v>
      </c>
      <c r="P59" s="52">
        <f t="shared" si="64"/>
        <v>4</v>
      </c>
      <c r="Q59" s="52">
        <f t="shared" si="64"/>
        <v>4</v>
      </c>
      <c r="R59" s="52">
        <f t="shared" si="64"/>
        <v>4</v>
      </c>
      <c r="S59" s="52">
        <f t="shared" si="64"/>
        <v>4</v>
      </c>
      <c r="T59" s="52">
        <f t="shared" si="64"/>
        <v>4</v>
      </c>
      <c r="U59" s="52">
        <f t="shared" si="64"/>
        <v>4</v>
      </c>
      <c r="V59" s="52">
        <f t="shared" si="64"/>
        <v>4</v>
      </c>
      <c r="W59" s="52">
        <f t="shared" si="64"/>
        <v>4</v>
      </c>
      <c r="X59" s="52">
        <f t="shared" si="64"/>
        <v>4</v>
      </c>
      <c r="Y59" s="52">
        <f t="shared" si="64"/>
        <v>4</v>
      </c>
      <c r="Z59" s="52">
        <f t="shared" si="64"/>
        <v>4</v>
      </c>
      <c r="AA59" s="52">
        <f t="shared" si="64"/>
        <v>4</v>
      </c>
      <c r="AB59" s="52">
        <f t="shared" si="64"/>
        <v>4</v>
      </c>
      <c r="AC59" s="52">
        <f t="shared" si="64"/>
        <v>4</v>
      </c>
      <c r="AD59" s="52">
        <f t="shared" si="64"/>
        <v>4</v>
      </c>
      <c r="AE59" s="52">
        <f t="shared" si="64"/>
        <v>4</v>
      </c>
      <c r="AF59" s="52">
        <f t="shared" si="64"/>
        <v>4</v>
      </c>
      <c r="AG59" s="52">
        <f t="shared" si="64"/>
        <v>4</v>
      </c>
      <c r="AH59" s="52">
        <f t="shared" si="64"/>
        <v>4</v>
      </c>
      <c r="AI59" s="52">
        <f t="shared" si="64"/>
        <v>4</v>
      </c>
      <c r="AJ59" s="52">
        <f t="shared" si="64"/>
        <v>4</v>
      </c>
      <c r="AK59" s="52">
        <f t="shared" si="64"/>
        <v>4</v>
      </c>
      <c r="AL59" s="52">
        <f t="shared" si="64"/>
        <v>4</v>
      </c>
      <c r="AM59" s="52">
        <f t="shared" si="64"/>
        <v>4</v>
      </c>
      <c r="AN59" s="52">
        <f t="shared" si="64"/>
        <v>4</v>
      </c>
      <c r="AO59" s="52">
        <f t="shared" si="64"/>
        <v>4</v>
      </c>
      <c r="AP59" s="52">
        <f t="shared" si="64"/>
        <v>4</v>
      </c>
      <c r="AQ59" s="52">
        <f t="shared" si="64"/>
        <v>4</v>
      </c>
      <c r="AR59" s="52">
        <f t="shared" si="64"/>
        <v>4</v>
      </c>
      <c r="AS59" s="52">
        <f t="shared" si="64"/>
        <v>4</v>
      </c>
      <c r="AT59" s="52">
        <f t="shared" si="64"/>
        <v>4</v>
      </c>
      <c r="AU59" s="52">
        <f t="shared" si="64"/>
        <v>4</v>
      </c>
    </row>
    <row r="60" spans="1:47" s="11" customFormat="1" ht="14.25" customHeight="1" x14ac:dyDescent="0.3">
      <c r="A60" s="10"/>
      <c r="B60" s="1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</row>
    <row r="61" spans="1:47" s="9" customFormat="1" ht="14.25" customHeight="1" x14ac:dyDescent="0.3">
      <c r="A61" s="6"/>
      <c r="B61" s="54" t="s">
        <v>111</v>
      </c>
      <c r="C61" s="52"/>
      <c r="D61" s="50" t="s">
        <v>10</v>
      </c>
      <c r="E61" s="50"/>
      <c r="F61" s="60">
        <f>(F$6*F7*SUM(F$10:F$12)+F$16*F17*SUM(F$20:F$22)+F$26*F27*SUM(F$30:F$32)+F$36*F37*SUM(F$40:F$42)+F$46*F47*SUM(F$50:F$52))/F56</f>
        <v>311.74</v>
      </c>
      <c r="G61" s="60">
        <f t="shared" ref="G61:AU61" si="65">(G$6*G7*SUM(G$10:G$12)+G$16*G17*SUM(G$20:G$22)+G$26*G27*SUM(G$30:G$32)+G$36*G37*SUM(G$40:G$42)+G$46*G47*SUM(G$50:G$52))/G56</f>
        <v>311.74</v>
      </c>
      <c r="H61" s="60">
        <f t="shared" si="65"/>
        <v>311.74</v>
      </c>
      <c r="I61" s="60">
        <f t="shared" si="65"/>
        <v>311.74</v>
      </c>
      <c r="J61" s="60">
        <f t="shared" si="65"/>
        <v>311.74</v>
      </c>
      <c r="K61" s="60">
        <f t="shared" si="65"/>
        <v>597.74</v>
      </c>
      <c r="L61" s="60">
        <f t="shared" si="65"/>
        <v>311.74</v>
      </c>
      <c r="M61" s="60">
        <f t="shared" si="65"/>
        <v>311.74</v>
      </c>
      <c r="N61" s="60">
        <f t="shared" si="65"/>
        <v>311.74</v>
      </c>
      <c r="O61" s="60">
        <f t="shared" si="65"/>
        <v>311.74</v>
      </c>
      <c r="P61" s="60">
        <f t="shared" si="65"/>
        <v>311.74</v>
      </c>
      <c r="Q61" s="60">
        <f t="shared" si="65"/>
        <v>311.74</v>
      </c>
      <c r="R61" s="60">
        <f t="shared" si="65"/>
        <v>597.74</v>
      </c>
      <c r="S61" s="60">
        <f t="shared" si="65"/>
        <v>311.74</v>
      </c>
      <c r="T61" s="60">
        <f t="shared" si="65"/>
        <v>311.74</v>
      </c>
      <c r="U61" s="60">
        <f t="shared" si="65"/>
        <v>311.74</v>
      </c>
      <c r="V61" s="60">
        <f t="shared" si="65"/>
        <v>311.74</v>
      </c>
      <c r="W61" s="60">
        <f t="shared" si="65"/>
        <v>597.74</v>
      </c>
      <c r="X61" s="60">
        <f t="shared" si="65"/>
        <v>4312.88</v>
      </c>
      <c r="Y61" s="60">
        <f t="shared" si="65"/>
        <v>4312.88</v>
      </c>
      <c r="Z61" s="60">
        <f t="shared" si="65"/>
        <v>4312.88</v>
      </c>
      <c r="AA61" s="60">
        <f t="shared" si="65"/>
        <v>4312.88</v>
      </c>
      <c r="AB61" s="60">
        <f t="shared" si="65"/>
        <v>4312.88</v>
      </c>
      <c r="AC61" s="60">
        <f t="shared" si="65"/>
        <v>4312.88</v>
      </c>
      <c r="AD61" s="60">
        <f t="shared" si="65"/>
        <v>4312.88</v>
      </c>
      <c r="AE61" s="60">
        <f t="shared" si="65"/>
        <v>4312.88</v>
      </c>
      <c r="AF61" s="60">
        <f t="shared" si="65"/>
        <v>4312.88</v>
      </c>
      <c r="AG61" s="60">
        <f t="shared" si="65"/>
        <v>4312.88</v>
      </c>
      <c r="AH61" s="60">
        <f t="shared" si="65"/>
        <v>4312.88</v>
      </c>
      <c r="AI61" s="60">
        <f t="shared" si="65"/>
        <v>4312.88</v>
      </c>
      <c r="AJ61" s="60">
        <f t="shared" si="65"/>
        <v>4312.88</v>
      </c>
      <c r="AK61" s="60">
        <f t="shared" si="65"/>
        <v>4312.88</v>
      </c>
      <c r="AL61" s="60">
        <f t="shared" si="65"/>
        <v>4312.88</v>
      </c>
      <c r="AM61" s="60">
        <f t="shared" si="65"/>
        <v>4312.88</v>
      </c>
      <c r="AN61" s="60">
        <f t="shared" si="65"/>
        <v>4312.88</v>
      </c>
      <c r="AO61" s="60">
        <f t="shared" si="65"/>
        <v>4312.88</v>
      </c>
      <c r="AP61" s="60">
        <f t="shared" si="65"/>
        <v>4312.88</v>
      </c>
      <c r="AQ61" s="60">
        <f t="shared" si="65"/>
        <v>4312.88</v>
      </c>
      <c r="AR61" s="60">
        <f t="shared" si="65"/>
        <v>4312.88</v>
      </c>
      <c r="AS61" s="60">
        <f t="shared" si="65"/>
        <v>4312.88</v>
      </c>
      <c r="AT61" s="60">
        <f t="shared" si="65"/>
        <v>4312.88</v>
      </c>
      <c r="AU61" s="60">
        <f t="shared" si="65"/>
        <v>4312.88</v>
      </c>
    </row>
    <row r="62" spans="1:47" s="9" customFormat="1" ht="14.25" customHeight="1" x14ac:dyDescent="0.3">
      <c r="A62" s="6"/>
      <c r="B62" s="54" t="s">
        <v>112</v>
      </c>
      <c r="C62" s="52"/>
      <c r="D62" s="50" t="s">
        <v>10</v>
      </c>
      <c r="E62" s="50"/>
      <c r="F62" s="60">
        <f>(F$6*F8*SUM(F$10:F$12)+F$16*F18*SUM(F$20:F$22)+F$26*F28*SUM(F$30:F$32)+F$36*F38*SUM(F$40:F$42)+F$46*F48*SUM(F$50:F$52))/F57</f>
        <v>761.36500000000001</v>
      </c>
      <c r="G62" s="60">
        <f t="shared" ref="G62:AU62" si="66">(G$6*G8*SUM(G$10:G$12)+G$16*G18*SUM(G$20:G$22)+G$26*G28*SUM(G$30:G$32)+G$36*G38*SUM(G$40:G$42)+G$46*G48*SUM(G$50:G$52))/G57</f>
        <v>761.36500000000001</v>
      </c>
      <c r="H62" s="60">
        <f t="shared" si="66"/>
        <v>761.36500000000001</v>
      </c>
      <c r="I62" s="60">
        <f t="shared" si="66"/>
        <v>761.36500000000001</v>
      </c>
      <c r="J62" s="60">
        <f t="shared" si="66"/>
        <v>761.36500000000001</v>
      </c>
      <c r="K62" s="60">
        <f t="shared" si="66"/>
        <v>1459.865</v>
      </c>
      <c r="L62" s="60">
        <f t="shared" si="66"/>
        <v>761.36500000000001</v>
      </c>
      <c r="M62" s="60">
        <f t="shared" si="66"/>
        <v>761.36500000000001</v>
      </c>
      <c r="N62" s="60">
        <f t="shared" si="66"/>
        <v>761.36500000000001</v>
      </c>
      <c r="O62" s="60">
        <f t="shared" si="66"/>
        <v>761.36500000000001</v>
      </c>
      <c r="P62" s="60">
        <f t="shared" si="66"/>
        <v>761.36500000000001</v>
      </c>
      <c r="Q62" s="60">
        <f t="shared" si="66"/>
        <v>761.36500000000001</v>
      </c>
      <c r="R62" s="60">
        <f t="shared" si="66"/>
        <v>1459.865</v>
      </c>
      <c r="S62" s="60">
        <f t="shared" si="66"/>
        <v>761.36500000000001</v>
      </c>
      <c r="T62" s="60">
        <f t="shared" si="66"/>
        <v>761.36500000000001</v>
      </c>
      <c r="U62" s="60">
        <f t="shared" si="66"/>
        <v>761.36500000000001</v>
      </c>
      <c r="V62" s="60">
        <f t="shared" si="66"/>
        <v>761.36500000000001</v>
      </c>
      <c r="W62" s="60">
        <f t="shared" si="66"/>
        <v>761.36500000000001</v>
      </c>
      <c r="X62" s="60">
        <f t="shared" si="66"/>
        <v>10533.38</v>
      </c>
      <c r="Y62" s="60">
        <f t="shared" si="66"/>
        <v>10533.38</v>
      </c>
      <c r="Z62" s="60">
        <f t="shared" si="66"/>
        <v>10533.38</v>
      </c>
      <c r="AA62" s="60">
        <f t="shared" si="66"/>
        <v>10533.38</v>
      </c>
      <c r="AB62" s="60">
        <f t="shared" si="66"/>
        <v>10533.38</v>
      </c>
      <c r="AC62" s="60">
        <f t="shared" si="66"/>
        <v>10533.38</v>
      </c>
      <c r="AD62" s="60">
        <f t="shared" si="66"/>
        <v>10533.38</v>
      </c>
      <c r="AE62" s="60">
        <f t="shared" si="66"/>
        <v>10533.38</v>
      </c>
      <c r="AF62" s="60">
        <f t="shared" si="66"/>
        <v>10533.38</v>
      </c>
      <c r="AG62" s="60">
        <f t="shared" si="66"/>
        <v>10533.38</v>
      </c>
      <c r="AH62" s="60">
        <f t="shared" si="66"/>
        <v>10533.38</v>
      </c>
      <c r="AI62" s="60">
        <f t="shared" si="66"/>
        <v>10533.38</v>
      </c>
      <c r="AJ62" s="60">
        <f t="shared" si="66"/>
        <v>10533.38</v>
      </c>
      <c r="AK62" s="60">
        <f t="shared" si="66"/>
        <v>10533.38</v>
      </c>
      <c r="AL62" s="60">
        <f t="shared" si="66"/>
        <v>10533.38</v>
      </c>
      <c r="AM62" s="60">
        <f t="shared" si="66"/>
        <v>10533.38</v>
      </c>
      <c r="AN62" s="60">
        <f t="shared" si="66"/>
        <v>10533.38</v>
      </c>
      <c r="AO62" s="60">
        <f t="shared" si="66"/>
        <v>10533.38</v>
      </c>
      <c r="AP62" s="60">
        <f t="shared" si="66"/>
        <v>10533.38</v>
      </c>
      <c r="AQ62" s="60">
        <f t="shared" si="66"/>
        <v>10533.38</v>
      </c>
      <c r="AR62" s="60">
        <f t="shared" si="66"/>
        <v>10533.38</v>
      </c>
      <c r="AS62" s="60">
        <f t="shared" si="66"/>
        <v>10533.38</v>
      </c>
      <c r="AT62" s="60">
        <f t="shared" si="66"/>
        <v>10533.38</v>
      </c>
      <c r="AU62" s="60">
        <f t="shared" si="66"/>
        <v>10533.38</v>
      </c>
    </row>
    <row r="63" spans="1:47" s="9" customFormat="1" ht="14.25" customHeight="1" x14ac:dyDescent="0.3">
      <c r="A63" s="6"/>
      <c r="B63" s="54" t="s">
        <v>113</v>
      </c>
      <c r="C63" s="52"/>
      <c r="D63" s="50" t="s">
        <v>10</v>
      </c>
      <c r="E63" s="50"/>
      <c r="F63" s="60">
        <f>(F$6*F9*SUM(F$10:F$12)+F$16*F19*SUM(F$20:F$22)+F$26*F29*SUM(F$30:F$32)+F$36*F39*SUM(F$40:F$42)+F$46*F49*SUM(F$50:F$52))/F58</f>
        <v>254</v>
      </c>
      <c r="G63" s="60">
        <f t="shared" ref="G63:AU63" si="67">(G$6*G9*SUM(G$10:G$12)+G$16*G19*SUM(G$20:G$22)+G$26*G29*SUM(G$30:G$32)+G$36*G39*SUM(G$40:G$42)+G$46*G49*SUM(G$50:G$52))/G58</f>
        <v>254</v>
      </c>
      <c r="H63" s="60">
        <f t="shared" si="67"/>
        <v>254</v>
      </c>
      <c r="I63" s="60">
        <f t="shared" si="67"/>
        <v>507.6825</v>
      </c>
      <c r="J63" s="60">
        <f t="shared" si="67"/>
        <v>254</v>
      </c>
      <c r="K63" s="60">
        <f t="shared" si="67"/>
        <v>254</v>
      </c>
      <c r="L63" s="60">
        <f t="shared" si="67"/>
        <v>254</v>
      </c>
      <c r="M63" s="60">
        <f t="shared" si="67"/>
        <v>254</v>
      </c>
      <c r="N63" s="60">
        <f t="shared" si="67"/>
        <v>254</v>
      </c>
      <c r="O63" s="60">
        <f t="shared" si="67"/>
        <v>254</v>
      </c>
      <c r="P63" s="60">
        <f t="shared" si="67"/>
        <v>254</v>
      </c>
      <c r="Q63" s="60">
        <f t="shared" si="67"/>
        <v>254</v>
      </c>
      <c r="R63" s="60">
        <f t="shared" si="67"/>
        <v>254</v>
      </c>
      <c r="S63" s="60">
        <f t="shared" si="67"/>
        <v>254</v>
      </c>
      <c r="T63" s="60">
        <f t="shared" si="67"/>
        <v>254</v>
      </c>
      <c r="U63" s="60">
        <f t="shared" si="67"/>
        <v>254</v>
      </c>
      <c r="V63" s="60">
        <f t="shared" si="67"/>
        <v>254</v>
      </c>
      <c r="W63" s="60">
        <f t="shared" si="67"/>
        <v>254</v>
      </c>
      <c r="X63" s="60">
        <f t="shared" si="67"/>
        <v>254</v>
      </c>
      <c r="Y63" s="60">
        <f t="shared" si="67"/>
        <v>254</v>
      </c>
      <c r="Z63" s="60">
        <f t="shared" si="67"/>
        <v>254</v>
      </c>
      <c r="AA63" s="60">
        <f t="shared" si="67"/>
        <v>254</v>
      </c>
      <c r="AB63" s="60">
        <f t="shared" si="67"/>
        <v>254</v>
      </c>
      <c r="AC63" s="60">
        <f t="shared" si="67"/>
        <v>254</v>
      </c>
      <c r="AD63" s="60">
        <f t="shared" si="67"/>
        <v>254</v>
      </c>
      <c r="AE63" s="60">
        <f t="shared" si="67"/>
        <v>254</v>
      </c>
      <c r="AF63" s="60">
        <f t="shared" si="67"/>
        <v>254</v>
      </c>
      <c r="AG63" s="60">
        <f t="shared" si="67"/>
        <v>254</v>
      </c>
      <c r="AH63" s="60">
        <f t="shared" si="67"/>
        <v>254</v>
      </c>
      <c r="AI63" s="60">
        <f t="shared" si="67"/>
        <v>254</v>
      </c>
      <c r="AJ63" s="60">
        <f t="shared" si="67"/>
        <v>254</v>
      </c>
      <c r="AK63" s="60">
        <f t="shared" si="67"/>
        <v>254</v>
      </c>
      <c r="AL63" s="60">
        <f t="shared" si="67"/>
        <v>254</v>
      </c>
      <c r="AM63" s="60">
        <f t="shared" si="67"/>
        <v>254</v>
      </c>
      <c r="AN63" s="60">
        <f t="shared" si="67"/>
        <v>254</v>
      </c>
      <c r="AO63" s="60">
        <f t="shared" si="67"/>
        <v>254</v>
      </c>
      <c r="AP63" s="60">
        <f t="shared" si="67"/>
        <v>254</v>
      </c>
      <c r="AQ63" s="60">
        <f t="shared" si="67"/>
        <v>254</v>
      </c>
      <c r="AR63" s="60">
        <f t="shared" si="67"/>
        <v>254</v>
      </c>
      <c r="AS63" s="60">
        <f t="shared" si="67"/>
        <v>254</v>
      </c>
      <c r="AT63" s="60">
        <f t="shared" si="67"/>
        <v>254</v>
      </c>
      <c r="AU63" s="60">
        <f t="shared" si="67"/>
        <v>254</v>
      </c>
    </row>
    <row r="64" spans="1:47" s="11" customFormat="1" ht="14.25" customHeight="1" x14ac:dyDescent="0.3">
      <c r="A64" s="10"/>
      <c r="B64" s="59" t="s">
        <v>123</v>
      </c>
      <c r="C64" s="52"/>
      <c r="D64" s="52" t="s">
        <v>10</v>
      </c>
      <c r="E64" s="52"/>
      <c r="F64" s="61">
        <f>F69/F59</f>
        <v>409.71125000000001</v>
      </c>
      <c r="G64" s="61">
        <f t="shared" ref="G64:AU64" si="68">G69/G59</f>
        <v>409.71125000000001</v>
      </c>
      <c r="H64" s="61">
        <f t="shared" si="68"/>
        <v>409.71125000000001</v>
      </c>
      <c r="I64" s="61">
        <f t="shared" si="68"/>
        <v>409.71125000000001</v>
      </c>
      <c r="J64" s="61">
        <f t="shared" si="68"/>
        <v>409.71125000000001</v>
      </c>
      <c r="K64" s="61">
        <f t="shared" si="68"/>
        <v>727.33625000000006</v>
      </c>
      <c r="L64" s="61">
        <f t="shared" si="68"/>
        <v>409.71125000000001</v>
      </c>
      <c r="M64" s="61">
        <f t="shared" si="68"/>
        <v>409.71125000000001</v>
      </c>
      <c r="N64" s="61">
        <f t="shared" si="68"/>
        <v>409.71125000000001</v>
      </c>
      <c r="O64" s="61">
        <f t="shared" si="68"/>
        <v>409.71125000000001</v>
      </c>
      <c r="P64" s="61">
        <f t="shared" si="68"/>
        <v>409.71125000000001</v>
      </c>
      <c r="Q64" s="61">
        <f t="shared" si="68"/>
        <v>409.71125000000001</v>
      </c>
      <c r="R64" s="61">
        <f t="shared" si="68"/>
        <v>727.33625000000006</v>
      </c>
      <c r="S64" s="61">
        <f t="shared" si="68"/>
        <v>409.71125000000001</v>
      </c>
      <c r="T64" s="61">
        <f t="shared" si="68"/>
        <v>409.71125000000001</v>
      </c>
      <c r="U64" s="61">
        <f t="shared" si="68"/>
        <v>409.71125000000001</v>
      </c>
      <c r="V64" s="61">
        <f t="shared" si="68"/>
        <v>409.71125000000001</v>
      </c>
      <c r="W64" s="61">
        <f t="shared" si="68"/>
        <v>552.71125000000006</v>
      </c>
      <c r="X64" s="61">
        <f t="shared" si="68"/>
        <v>4853.2849999999999</v>
      </c>
      <c r="Y64" s="61">
        <f t="shared" si="68"/>
        <v>4853.2849999999999</v>
      </c>
      <c r="Z64" s="61">
        <f t="shared" si="68"/>
        <v>4853.2849999999999</v>
      </c>
      <c r="AA64" s="61">
        <f t="shared" si="68"/>
        <v>4853.2849999999999</v>
      </c>
      <c r="AB64" s="61">
        <f t="shared" si="68"/>
        <v>4853.2849999999999</v>
      </c>
      <c r="AC64" s="61">
        <f t="shared" si="68"/>
        <v>4853.2849999999999</v>
      </c>
      <c r="AD64" s="61">
        <f t="shared" si="68"/>
        <v>4853.2849999999999</v>
      </c>
      <c r="AE64" s="61">
        <f t="shared" si="68"/>
        <v>4853.2849999999999</v>
      </c>
      <c r="AF64" s="61">
        <f t="shared" si="68"/>
        <v>4853.2849999999999</v>
      </c>
      <c r="AG64" s="61">
        <f t="shared" si="68"/>
        <v>4853.2849999999999</v>
      </c>
      <c r="AH64" s="61">
        <f t="shared" si="68"/>
        <v>4853.2849999999999</v>
      </c>
      <c r="AI64" s="61">
        <f t="shared" si="68"/>
        <v>4853.2849999999999</v>
      </c>
      <c r="AJ64" s="61">
        <f t="shared" si="68"/>
        <v>4853.2849999999999</v>
      </c>
      <c r="AK64" s="61">
        <f t="shared" si="68"/>
        <v>4853.2849999999999</v>
      </c>
      <c r="AL64" s="61">
        <f t="shared" si="68"/>
        <v>4853.2849999999999</v>
      </c>
      <c r="AM64" s="61">
        <f t="shared" si="68"/>
        <v>4853.2849999999999</v>
      </c>
      <c r="AN64" s="61">
        <f t="shared" si="68"/>
        <v>4853.2849999999999</v>
      </c>
      <c r="AO64" s="61">
        <f t="shared" si="68"/>
        <v>4853.2849999999999</v>
      </c>
      <c r="AP64" s="61">
        <f t="shared" si="68"/>
        <v>4853.2849999999999</v>
      </c>
      <c r="AQ64" s="61">
        <f t="shared" si="68"/>
        <v>4853.2849999999999</v>
      </c>
      <c r="AR64" s="61">
        <f t="shared" si="68"/>
        <v>4853.2849999999999</v>
      </c>
      <c r="AS64" s="61">
        <f t="shared" si="68"/>
        <v>4853.2849999999999</v>
      </c>
      <c r="AT64" s="61">
        <f t="shared" si="68"/>
        <v>4853.2849999999999</v>
      </c>
      <c r="AU64" s="61">
        <f t="shared" si="68"/>
        <v>4853.2849999999999</v>
      </c>
    </row>
    <row r="65" spans="1:47" s="9" customFormat="1" ht="14.25" customHeight="1" x14ac:dyDescent="0.3">
      <c r="A65" s="6"/>
      <c r="B65" s="10"/>
      <c r="C65" s="8"/>
      <c r="D65" s="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s="9" customFormat="1" ht="14.25" customHeight="1" x14ac:dyDescent="0.3">
      <c r="A66" s="6"/>
      <c r="B66" s="54" t="s">
        <v>114</v>
      </c>
      <c r="C66" s="52"/>
      <c r="D66" s="50" t="s">
        <v>10</v>
      </c>
      <c r="E66" s="50"/>
      <c r="F66" s="139">
        <f>F$6*F7*SUM(F$10:F$12)+F$16*F17*SUM(F$20:F$22)+F$26*F27*SUM(F$30:F$32)+F$36*F37*SUM(F$40:F$42)+F$46*F47*SUM(F$50:F$52)</f>
        <v>623.48</v>
      </c>
      <c r="G66" s="50">
        <f t="shared" ref="G66:AU66" si="69">G$6*G7*SUM(G$10:G$12)+G$16*G17*SUM(G$20:G$22)+G$26*G27*SUM(G$30:G$32)+G$36*G37*SUM(G$40:G$42)+G$46*G47*SUM(G$50:G$52)</f>
        <v>623.48</v>
      </c>
      <c r="H66" s="50">
        <f t="shared" si="69"/>
        <v>623.48</v>
      </c>
      <c r="I66" s="50">
        <f t="shared" si="69"/>
        <v>623.48</v>
      </c>
      <c r="J66" s="50">
        <f t="shared" si="69"/>
        <v>623.48</v>
      </c>
      <c r="K66" s="50">
        <f t="shared" si="69"/>
        <v>1195.48</v>
      </c>
      <c r="L66" s="50">
        <f t="shared" si="69"/>
        <v>623.48</v>
      </c>
      <c r="M66" s="50">
        <f t="shared" si="69"/>
        <v>623.48</v>
      </c>
      <c r="N66" s="50">
        <f t="shared" si="69"/>
        <v>623.48</v>
      </c>
      <c r="O66" s="50">
        <f t="shared" si="69"/>
        <v>623.48</v>
      </c>
      <c r="P66" s="50">
        <f t="shared" si="69"/>
        <v>623.48</v>
      </c>
      <c r="Q66" s="50">
        <f t="shared" si="69"/>
        <v>623.48</v>
      </c>
      <c r="R66" s="50">
        <f t="shared" si="69"/>
        <v>1195.48</v>
      </c>
      <c r="S66" s="50">
        <f t="shared" si="69"/>
        <v>623.48</v>
      </c>
      <c r="T66" s="50">
        <f t="shared" si="69"/>
        <v>623.48</v>
      </c>
      <c r="U66" s="50">
        <f t="shared" si="69"/>
        <v>623.48</v>
      </c>
      <c r="V66" s="50">
        <f t="shared" si="69"/>
        <v>623.48</v>
      </c>
      <c r="W66" s="50">
        <f t="shared" si="69"/>
        <v>1195.48</v>
      </c>
      <c r="X66" s="50">
        <f t="shared" si="69"/>
        <v>8625.76</v>
      </c>
      <c r="Y66" s="50">
        <f t="shared" si="69"/>
        <v>8625.76</v>
      </c>
      <c r="Z66" s="50">
        <f t="shared" si="69"/>
        <v>8625.76</v>
      </c>
      <c r="AA66" s="50">
        <f t="shared" si="69"/>
        <v>8625.76</v>
      </c>
      <c r="AB66" s="50">
        <f t="shared" si="69"/>
        <v>8625.76</v>
      </c>
      <c r="AC66" s="50">
        <f t="shared" si="69"/>
        <v>8625.76</v>
      </c>
      <c r="AD66" s="50">
        <f t="shared" si="69"/>
        <v>8625.76</v>
      </c>
      <c r="AE66" s="50">
        <f t="shared" si="69"/>
        <v>8625.76</v>
      </c>
      <c r="AF66" s="50">
        <f t="shared" si="69"/>
        <v>8625.76</v>
      </c>
      <c r="AG66" s="50">
        <f t="shared" si="69"/>
        <v>8625.76</v>
      </c>
      <c r="AH66" s="50">
        <f t="shared" si="69"/>
        <v>8625.76</v>
      </c>
      <c r="AI66" s="50">
        <f t="shared" si="69"/>
        <v>8625.76</v>
      </c>
      <c r="AJ66" s="50">
        <f t="shared" si="69"/>
        <v>8625.76</v>
      </c>
      <c r="AK66" s="50">
        <f t="shared" si="69"/>
        <v>8625.76</v>
      </c>
      <c r="AL66" s="50">
        <f t="shared" si="69"/>
        <v>8625.76</v>
      </c>
      <c r="AM66" s="50">
        <f t="shared" si="69"/>
        <v>8625.76</v>
      </c>
      <c r="AN66" s="50">
        <f t="shared" si="69"/>
        <v>8625.76</v>
      </c>
      <c r="AO66" s="50">
        <f t="shared" si="69"/>
        <v>8625.76</v>
      </c>
      <c r="AP66" s="50">
        <f t="shared" si="69"/>
        <v>8625.76</v>
      </c>
      <c r="AQ66" s="50">
        <f t="shared" si="69"/>
        <v>8625.76</v>
      </c>
      <c r="AR66" s="50">
        <f t="shared" si="69"/>
        <v>8625.76</v>
      </c>
      <c r="AS66" s="50">
        <f t="shared" si="69"/>
        <v>8625.76</v>
      </c>
      <c r="AT66" s="50">
        <f t="shared" si="69"/>
        <v>8625.76</v>
      </c>
      <c r="AU66" s="50">
        <f t="shared" si="69"/>
        <v>8625.76</v>
      </c>
    </row>
    <row r="67" spans="1:47" s="9" customFormat="1" ht="14.25" customHeight="1" x14ac:dyDescent="0.3">
      <c r="A67" s="6"/>
      <c r="B67" s="54" t="s">
        <v>115</v>
      </c>
      <c r="C67" s="52"/>
      <c r="D67" s="50" t="s">
        <v>10</v>
      </c>
      <c r="E67" s="50"/>
      <c r="F67" s="50">
        <f>F$6*F8*SUM(F$10:F$12)+F$16*F18*SUM(F$20:F$22)+F$26*F28*SUM(F$30:F$32)+F$36*F38*SUM(F$40:F$42)+F$46*F48*SUM(F$50:F$52)</f>
        <v>761.36500000000001</v>
      </c>
      <c r="G67" s="50">
        <f t="shared" ref="G67:AU67" si="70">G$6*G8*SUM(G$10:G$12)+G$16*G18*SUM(G$20:G$22)+G$26*G28*SUM(G$30:G$32)+G$36*G38*SUM(G$40:G$42)+G$46*G48*SUM(G$50:G$52)</f>
        <v>761.36500000000001</v>
      </c>
      <c r="H67" s="50">
        <f t="shared" si="70"/>
        <v>761.36500000000001</v>
      </c>
      <c r="I67" s="50">
        <f t="shared" si="70"/>
        <v>761.36500000000001</v>
      </c>
      <c r="J67" s="50">
        <f t="shared" si="70"/>
        <v>761.36500000000001</v>
      </c>
      <c r="K67" s="50">
        <f>K$6*K8*SUM(K$10:K$12)+K$16*K18*SUM(K$20:K$22)+K$26*K28*SUM(K$30:K$32)+K$36*K38*SUM(K$40:K$42)+K$46*K48*SUM(K$50:K$52)</f>
        <v>1459.865</v>
      </c>
      <c r="L67" s="50">
        <f t="shared" si="70"/>
        <v>761.36500000000001</v>
      </c>
      <c r="M67" s="50">
        <f t="shared" si="70"/>
        <v>761.36500000000001</v>
      </c>
      <c r="N67" s="50">
        <f t="shared" si="70"/>
        <v>761.36500000000001</v>
      </c>
      <c r="O67" s="50">
        <f t="shared" si="70"/>
        <v>761.36500000000001</v>
      </c>
      <c r="P67" s="50">
        <f t="shared" si="70"/>
        <v>761.36500000000001</v>
      </c>
      <c r="Q67" s="50">
        <f t="shared" si="70"/>
        <v>761.36500000000001</v>
      </c>
      <c r="R67" s="50">
        <f t="shared" si="70"/>
        <v>1459.865</v>
      </c>
      <c r="S67" s="50">
        <f t="shared" si="70"/>
        <v>761.36500000000001</v>
      </c>
      <c r="T67" s="50">
        <f t="shared" si="70"/>
        <v>761.36500000000001</v>
      </c>
      <c r="U67" s="50">
        <f t="shared" si="70"/>
        <v>761.36500000000001</v>
      </c>
      <c r="V67" s="50">
        <f t="shared" si="70"/>
        <v>761.36500000000001</v>
      </c>
      <c r="W67" s="50">
        <f t="shared" si="70"/>
        <v>761.36500000000001</v>
      </c>
      <c r="X67" s="50">
        <f t="shared" si="70"/>
        <v>10533.38</v>
      </c>
      <c r="Y67" s="50">
        <f t="shared" si="70"/>
        <v>10533.38</v>
      </c>
      <c r="Z67" s="50">
        <f t="shared" si="70"/>
        <v>10533.38</v>
      </c>
      <c r="AA67" s="50">
        <f t="shared" si="70"/>
        <v>10533.38</v>
      </c>
      <c r="AB67" s="50">
        <f t="shared" si="70"/>
        <v>10533.38</v>
      </c>
      <c r="AC67" s="50">
        <f t="shared" si="70"/>
        <v>10533.38</v>
      </c>
      <c r="AD67" s="50">
        <f t="shared" si="70"/>
        <v>10533.38</v>
      </c>
      <c r="AE67" s="50">
        <f t="shared" si="70"/>
        <v>10533.38</v>
      </c>
      <c r="AF67" s="50">
        <f t="shared" si="70"/>
        <v>10533.38</v>
      </c>
      <c r="AG67" s="50">
        <f t="shared" si="70"/>
        <v>10533.38</v>
      </c>
      <c r="AH67" s="50">
        <f t="shared" si="70"/>
        <v>10533.38</v>
      </c>
      <c r="AI67" s="50">
        <f t="shared" si="70"/>
        <v>10533.38</v>
      </c>
      <c r="AJ67" s="50">
        <f t="shared" si="70"/>
        <v>10533.38</v>
      </c>
      <c r="AK67" s="50">
        <f t="shared" si="70"/>
        <v>10533.38</v>
      </c>
      <c r="AL67" s="50">
        <f t="shared" si="70"/>
        <v>10533.38</v>
      </c>
      <c r="AM67" s="50">
        <f t="shared" si="70"/>
        <v>10533.38</v>
      </c>
      <c r="AN67" s="50">
        <f t="shared" si="70"/>
        <v>10533.38</v>
      </c>
      <c r="AO67" s="50">
        <f t="shared" si="70"/>
        <v>10533.38</v>
      </c>
      <c r="AP67" s="50">
        <f t="shared" si="70"/>
        <v>10533.38</v>
      </c>
      <c r="AQ67" s="50">
        <f t="shared" si="70"/>
        <v>10533.38</v>
      </c>
      <c r="AR67" s="50">
        <f t="shared" si="70"/>
        <v>10533.38</v>
      </c>
      <c r="AS67" s="50">
        <f t="shared" si="70"/>
        <v>10533.38</v>
      </c>
      <c r="AT67" s="50">
        <f t="shared" si="70"/>
        <v>10533.38</v>
      </c>
      <c r="AU67" s="50">
        <f t="shared" si="70"/>
        <v>10533.38</v>
      </c>
    </row>
    <row r="68" spans="1:47" s="9" customFormat="1" ht="14.25" customHeight="1" x14ac:dyDescent="0.3">
      <c r="A68" s="6"/>
      <c r="B68" s="54" t="s">
        <v>116</v>
      </c>
      <c r="C68" s="52"/>
      <c r="D68" s="50" t="s">
        <v>10</v>
      </c>
      <c r="E68" s="50"/>
      <c r="F68" s="139">
        <f>F$6*F9*SUM(F$10:F$12)+F$16*F19*SUM(F$20:F$22)+F$26*F29*SUM(F$30:F$32)+F$36*F39*SUM(F$40:F$42)+F$46*F49*SUM(F$50:F$52)</f>
        <v>254</v>
      </c>
      <c r="G68" s="50">
        <f t="shared" ref="G68:AU68" si="71">G$6*G9*SUM(G$10:G$12)+G$16*G19*SUM(G$20:G$22)+G$26*G29*SUM(G$30:G$32)+G$36*G39*SUM(G$40:G$42)+G$46*G49*SUM(G$50:G$52)</f>
        <v>254</v>
      </c>
      <c r="H68" s="50">
        <f>H$6*H9*SUM(H$10:H$12)+H$16*H19*SUM(H$20:H$22)+H$26*H29*SUM(H$30:H$32)+H$36*H39*SUM(H$40:H$42)+H$46*H49*SUM(H$50:H$52)</f>
        <v>254</v>
      </c>
      <c r="I68" s="178">
        <f>I$6*I9*SUM(I$10:I$12)+I$16*I19*SUM(I$20:I$22)+I$26*I29*SUM(I$30:I$32)+I$36*I39*SUM(I$40:I$42)+I$46*I49*SUM(I$50:I$52)</f>
        <v>1015.365</v>
      </c>
      <c r="J68" s="50">
        <f t="shared" si="71"/>
        <v>254</v>
      </c>
      <c r="K68" s="50">
        <f t="shared" si="71"/>
        <v>254</v>
      </c>
      <c r="L68" s="50">
        <f t="shared" si="71"/>
        <v>254</v>
      </c>
      <c r="M68" s="50">
        <f t="shared" si="71"/>
        <v>254</v>
      </c>
      <c r="N68" s="50">
        <f t="shared" si="71"/>
        <v>254</v>
      </c>
      <c r="O68" s="50">
        <f t="shared" si="71"/>
        <v>254</v>
      </c>
      <c r="P68" s="50">
        <f t="shared" si="71"/>
        <v>254</v>
      </c>
      <c r="Q68" s="50">
        <f t="shared" si="71"/>
        <v>254</v>
      </c>
      <c r="R68" s="50">
        <f t="shared" si="71"/>
        <v>254</v>
      </c>
      <c r="S68" s="50">
        <f t="shared" si="71"/>
        <v>254</v>
      </c>
      <c r="T68" s="50">
        <f t="shared" si="71"/>
        <v>254</v>
      </c>
      <c r="U68" s="50">
        <f t="shared" si="71"/>
        <v>254</v>
      </c>
      <c r="V68" s="50">
        <f t="shared" si="71"/>
        <v>254</v>
      </c>
      <c r="W68" s="50">
        <f t="shared" si="71"/>
        <v>254</v>
      </c>
      <c r="X68" s="50">
        <f t="shared" si="71"/>
        <v>254</v>
      </c>
      <c r="Y68" s="50">
        <f t="shared" si="71"/>
        <v>254</v>
      </c>
      <c r="Z68" s="50">
        <f t="shared" si="71"/>
        <v>254</v>
      </c>
      <c r="AA68" s="50">
        <f t="shared" si="71"/>
        <v>254</v>
      </c>
      <c r="AB68" s="50">
        <f t="shared" si="71"/>
        <v>254</v>
      </c>
      <c r="AC68" s="50">
        <f t="shared" si="71"/>
        <v>254</v>
      </c>
      <c r="AD68" s="50">
        <f t="shared" si="71"/>
        <v>254</v>
      </c>
      <c r="AE68" s="50">
        <f t="shared" si="71"/>
        <v>254</v>
      </c>
      <c r="AF68" s="50">
        <f t="shared" si="71"/>
        <v>254</v>
      </c>
      <c r="AG68" s="50">
        <f t="shared" si="71"/>
        <v>254</v>
      </c>
      <c r="AH68" s="50">
        <f t="shared" si="71"/>
        <v>254</v>
      </c>
      <c r="AI68" s="50">
        <f t="shared" si="71"/>
        <v>254</v>
      </c>
      <c r="AJ68" s="50">
        <f t="shared" si="71"/>
        <v>254</v>
      </c>
      <c r="AK68" s="50">
        <f t="shared" si="71"/>
        <v>254</v>
      </c>
      <c r="AL68" s="50">
        <f t="shared" si="71"/>
        <v>254</v>
      </c>
      <c r="AM68" s="50">
        <f t="shared" si="71"/>
        <v>254</v>
      </c>
      <c r="AN68" s="50">
        <f t="shared" si="71"/>
        <v>254</v>
      </c>
      <c r="AO68" s="50">
        <f t="shared" si="71"/>
        <v>254</v>
      </c>
      <c r="AP68" s="50">
        <f t="shared" si="71"/>
        <v>254</v>
      </c>
      <c r="AQ68" s="50">
        <f t="shared" si="71"/>
        <v>254</v>
      </c>
      <c r="AR68" s="50">
        <f t="shared" si="71"/>
        <v>254</v>
      </c>
      <c r="AS68" s="50">
        <f t="shared" si="71"/>
        <v>254</v>
      </c>
      <c r="AT68" s="50">
        <f t="shared" si="71"/>
        <v>254</v>
      </c>
      <c r="AU68" s="50">
        <f t="shared" si="71"/>
        <v>254</v>
      </c>
    </row>
    <row r="69" spans="1:47" s="11" customFormat="1" ht="14.25" customHeight="1" x14ac:dyDescent="0.3">
      <c r="A69" s="10"/>
      <c r="B69" s="59" t="s">
        <v>118</v>
      </c>
      <c r="C69" s="52"/>
      <c r="D69" s="52" t="s">
        <v>10</v>
      </c>
      <c r="E69" s="52"/>
      <c r="F69" s="52">
        <f>F$13+F$23+F$33+F$43+F$53</f>
        <v>1638.845</v>
      </c>
      <c r="G69" s="52">
        <f t="shared" ref="G69:AU69" si="72">G$13+G$23+G$33+G$43+G$53</f>
        <v>1638.845</v>
      </c>
      <c r="H69" s="52">
        <f t="shared" si="72"/>
        <v>1638.845</v>
      </c>
      <c r="I69" s="52">
        <f t="shared" si="72"/>
        <v>1638.845</v>
      </c>
      <c r="J69" s="52">
        <f t="shared" si="72"/>
        <v>1638.845</v>
      </c>
      <c r="K69" s="52">
        <f t="shared" si="72"/>
        <v>2909.3450000000003</v>
      </c>
      <c r="L69" s="52">
        <f t="shared" si="72"/>
        <v>1638.845</v>
      </c>
      <c r="M69" s="52">
        <f t="shared" si="72"/>
        <v>1638.845</v>
      </c>
      <c r="N69" s="52">
        <f t="shared" si="72"/>
        <v>1638.845</v>
      </c>
      <c r="O69" s="52">
        <f t="shared" si="72"/>
        <v>1638.845</v>
      </c>
      <c r="P69" s="52">
        <f t="shared" si="72"/>
        <v>1638.845</v>
      </c>
      <c r="Q69" s="52">
        <f t="shared" si="72"/>
        <v>1638.845</v>
      </c>
      <c r="R69" s="52">
        <f t="shared" si="72"/>
        <v>2909.3450000000003</v>
      </c>
      <c r="S69" s="52">
        <f t="shared" si="72"/>
        <v>1638.845</v>
      </c>
      <c r="T69" s="52">
        <f t="shared" si="72"/>
        <v>1638.845</v>
      </c>
      <c r="U69" s="52">
        <f t="shared" si="72"/>
        <v>1638.845</v>
      </c>
      <c r="V69" s="52">
        <f t="shared" si="72"/>
        <v>1638.845</v>
      </c>
      <c r="W69" s="52">
        <f t="shared" si="72"/>
        <v>2210.8450000000003</v>
      </c>
      <c r="X69" s="52">
        <f t="shared" si="72"/>
        <v>19413.14</v>
      </c>
      <c r="Y69" s="52">
        <f t="shared" si="72"/>
        <v>19413.14</v>
      </c>
      <c r="Z69" s="52">
        <f t="shared" si="72"/>
        <v>19413.14</v>
      </c>
      <c r="AA69" s="52">
        <f t="shared" si="72"/>
        <v>19413.14</v>
      </c>
      <c r="AB69" s="52">
        <f t="shared" si="72"/>
        <v>19413.14</v>
      </c>
      <c r="AC69" s="52">
        <f t="shared" si="72"/>
        <v>19413.14</v>
      </c>
      <c r="AD69" s="52">
        <f t="shared" si="72"/>
        <v>19413.14</v>
      </c>
      <c r="AE69" s="52">
        <f t="shared" si="72"/>
        <v>19413.14</v>
      </c>
      <c r="AF69" s="52">
        <f t="shared" si="72"/>
        <v>19413.14</v>
      </c>
      <c r="AG69" s="52">
        <f t="shared" si="72"/>
        <v>19413.14</v>
      </c>
      <c r="AH69" s="52">
        <f t="shared" si="72"/>
        <v>19413.14</v>
      </c>
      <c r="AI69" s="52">
        <f t="shared" si="72"/>
        <v>19413.14</v>
      </c>
      <c r="AJ69" s="52">
        <f t="shared" si="72"/>
        <v>19413.14</v>
      </c>
      <c r="AK69" s="52">
        <f t="shared" si="72"/>
        <v>19413.14</v>
      </c>
      <c r="AL69" s="52">
        <f t="shared" si="72"/>
        <v>19413.14</v>
      </c>
      <c r="AM69" s="52">
        <f t="shared" si="72"/>
        <v>19413.14</v>
      </c>
      <c r="AN69" s="52">
        <f t="shared" si="72"/>
        <v>19413.14</v>
      </c>
      <c r="AO69" s="52">
        <f t="shared" si="72"/>
        <v>19413.14</v>
      </c>
      <c r="AP69" s="52">
        <f t="shared" si="72"/>
        <v>19413.14</v>
      </c>
      <c r="AQ69" s="52">
        <f t="shared" si="72"/>
        <v>19413.14</v>
      </c>
      <c r="AR69" s="52">
        <f t="shared" si="72"/>
        <v>19413.14</v>
      </c>
      <c r="AS69" s="52">
        <f t="shared" si="72"/>
        <v>19413.14</v>
      </c>
      <c r="AT69" s="52">
        <f t="shared" si="72"/>
        <v>19413.14</v>
      </c>
      <c r="AU69" s="52">
        <f t="shared" si="72"/>
        <v>19413.14</v>
      </c>
    </row>
    <row r="70" spans="1:47" s="9" customFormat="1" ht="14.25" customHeight="1" x14ac:dyDescent="0.3">
      <c r="A70" s="6"/>
      <c r="B70" s="10"/>
      <c r="C70" s="8"/>
      <c r="D70" s="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s="11" customFormat="1" ht="14.25" customHeight="1" x14ac:dyDescent="0.3">
      <c r="A71" s="29" t="s">
        <v>153</v>
      </c>
      <c r="B71" s="33"/>
      <c r="C71" s="31"/>
      <c r="D71" s="56" t="s">
        <v>10</v>
      </c>
      <c r="E71" s="56"/>
      <c r="F71" s="56">
        <f>F69</f>
        <v>1638.845</v>
      </c>
      <c r="G71" s="56">
        <f t="shared" ref="G71:AU71" si="73">G69</f>
        <v>1638.845</v>
      </c>
      <c r="H71" s="56">
        <f t="shared" si="73"/>
        <v>1638.845</v>
      </c>
      <c r="I71" s="56">
        <f t="shared" si="73"/>
        <v>1638.845</v>
      </c>
      <c r="J71" s="56">
        <f t="shared" si="73"/>
        <v>1638.845</v>
      </c>
      <c r="K71" s="56">
        <f t="shared" si="73"/>
        <v>2909.3450000000003</v>
      </c>
      <c r="L71" s="56">
        <f t="shared" si="73"/>
        <v>1638.845</v>
      </c>
      <c r="M71" s="56">
        <f t="shared" si="73"/>
        <v>1638.845</v>
      </c>
      <c r="N71" s="56">
        <f t="shared" si="73"/>
        <v>1638.845</v>
      </c>
      <c r="O71" s="56">
        <f t="shared" si="73"/>
        <v>1638.845</v>
      </c>
      <c r="P71" s="56">
        <f t="shared" si="73"/>
        <v>1638.845</v>
      </c>
      <c r="Q71" s="56">
        <f t="shared" si="73"/>
        <v>1638.845</v>
      </c>
      <c r="R71" s="56">
        <f t="shared" si="73"/>
        <v>2909.3450000000003</v>
      </c>
      <c r="S71" s="56">
        <f t="shared" si="73"/>
        <v>1638.845</v>
      </c>
      <c r="T71" s="56">
        <f t="shared" si="73"/>
        <v>1638.845</v>
      </c>
      <c r="U71" s="56">
        <f t="shared" si="73"/>
        <v>1638.845</v>
      </c>
      <c r="V71" s="56">
        <f t="shared" si="73"/>
        <v>1638.845</v>
      </c>
      <c r="W71" s="56">
        <f t="shared" si="73"/>
        <v>2210.8450000000003</v>
      </c>
      <c r="X71" s="56">
        <f t="shared" si="73"/>
        <v>19413.14</v>
      </c>
      <c r="Y71" s="56">
        <f t="shared" si="73"/>
        <v>19413.14</v>
      </c>
      <c r="Z71" s="56">
        <f t="shared" si="73"/>
        <v>19413.14</v>
      </c>
      <c r="AA71" s="56">
        <f t="shared" si="73"/>
        <v>19413.14</v>
      </c>
      <c r="AB71" s="56">
        <f t="shared" si="73"/>
        <v>19413.14</v>
      </c>
      <c r="AC71" s="56">
        <f t="shared" si="73"/>
        <v>19413.14</v>
      </c>
      <c r="AD71" s="56">
        <f t="shared" si="73"/>
        <v>19413.14</v>
      </c>
      <c r="AE71" s="56">
        <f t="shared" si="73"/>
        <v>19413.14</v>
      </c>
      <c r="AF71" s="56">
        <f t="shared" si="73"/>
        <v>19413.14</v>
      </c>
      <c r="AG71" s="56">
        <f t="shared" si="73"/>
        <v>19413.14</v>
      </c>
      <c r="AH71" s="56">
        <f t="shared" si="73"/>
        <v>19413.14</v>
      </c>
      <c r="AI71" s="56">
        <f t="shared" si="73"/>
        <v>19413.14</v>
      </c>
      <c r="AJ71" s="56">
        <f t="shared" si="73"/>
        <v>19413.14</v>
      </c>
      <c r="AK71" s="56">
        <f t="shared" si="73"/>
        <v>19413.14</v>
      </c>
      <c r="AL71" s="56">
        <f t="shared" si="73"/>
        <v>19413.14</v>
      </c>
      <c r="AM71" s="56">
        <f t="shared" si="73"/>
        <v>19413.14</v>
      </c>
      <c r="AN71" s="56">
        <f t="shared" si="73"/>
        <v>19413.14</v>
      </c>
      <c r="AO71" s="56">
        <f t="shared" si="73"/>
        <v>19413.14</v>
      </c>
      <c r="AP71" s="56">
        <f t="shared" si="73"/>
        <v>19413.14</v>
      </c>
      <c r="AQ71" s="56">
        <f t="shared" si="73"/>
        <v>19413.14</v>
      </c>
      <c r="AR71" s="56">
        <f t="shared" si="73"/>
        <v>19413.14</v>
      </c>
      <c r="AS71" s="56">
        <f t="shared" si="73"/>
        <v>19413.14</v>
      </c>
      <c r="AT71" s="56">
        <f t="shared" si="73"/>
        <v>19413.14</v>
      </c>
      <c r="AU71" s="56">
        <f t="shared" si="73"/>
        <v>19413.14</v>
      </c>
    </row>
  </sheetData>
  <mergeCells count="1">
    <mergeCell ref="A5:B5"/>
  </mergeCells>
  <pageMargins left="0.7" right="0.7" top="0.75" bottom="0.75" header="0.3" footer="0.3"/>
  <pageSetup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77"/>
  <sheetViews>
    <sheetView zoomScale="90" zoomScaleNormal="9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5" sqref="F15"/>
    </sheetView>
  </sheetViews>
  <sheetFormatPr baseColWidth="10" defaultColWidth="11.44140625" defaultRowHeight="14.4" x14ac:dyDescent="0.3"/>
  <cols>
    <col min="1" max="1" width="3" style="1" customWidth="1"/>
    <col min="2" max="2" width="49" style="1" customWidth="1"/>
    <col min="3" max="3" width="24.109375" style="1" customWidth="1"/>
    <col min="4" max="4" width="9.109375" style="1" customWidth="1"/>
    <col min="5" max="5" width="3.6640625" style="1" customWidth="1"/>
    <col min="6" max="6" width="13.109375" style="1" customWidth="1"/>
    <col min="7" max="11" width="10.44140625" style="1" customWidth="1"/>
    <col min="12" max="23" width="9.109375" style="1" customWidth="1"/>
    <col min="24" max="24" width="11.109375" style="176" customWidth="1"/>
    <col min="25" max="37" width="9" style="1" customWidth="1"/>
    <col min="38" max="16384" width="11.44140625" style="1"/>
  </cols>
  <sheetData>
    <row r="1" spans="1:47" ht="28.5" customHeight="1" x14ac:dyDescent="0.5">
      <c r="A1" s="15" t="s">
        <v>240</v>
      </c>
      <c r="B1" s="13"/>
      <c r="C1" s="3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168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3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69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3">
      <c r="A3" s="28" t="s">
        <v>241</v>
      </c>
      <c r="B3" s="6"/>
      <c r="C3" s="7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69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4.25" customHeight="1" x14ac:dyDescent="0.3">
      <c r="A4" s="20" t="s">
        <v>8</v>
      </c>
      <c r="B4" s="6"/>
      <c r="C4" s="7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69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3">
      <c r="A5" s="20" t="s">
        <v>484</v>
      </c>
      <c r="B5" s="6"/>
      <c r="C5" s="7"/>
      <c r="D5" s="7" t="s">
        <v>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70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3">
      <c r="A6" s="6"/>
      <c r="B6" s="54" t="s">
        <v>214</v>
      </c>
      <c r="C6" s="50"/>
      <c r="D6" s="50" t="s">
        <v>32</v>
      </c>
      <c r="E6" s="50"/>
      <c r="F6" s="50">
        <f>INGRESOS!F25</f>
        <v>50320</v>
      </c>
      <c r="G6" s="50">
        <f>INGRESOS!G25</f>
        <v>50320</v>
      </c>
      <c r="H6" s="50">
        <f>INGRESOS!H25</f>
        <v>50320</v>
      </c>
      <c r="I6" s="50">
        <f>INGRESOS!I25</f>
        <v>50320</v>
      </c>
      <c r="J6" s="50">
        <f>INGRESOS!J25</f>
        <v>50320</v>
      </c>
      <c r="K6" s="50">
        <f>INGRESOS!K25</f>
        <v>50320</v>
      </c>
      <c r="L6" s="50">
        <f>INGRESOS!L25</f>
        <v>50320</v>
      </c>
      <c r="M6" s="50">
        <f>INGRESOS!M25</f>
        <v>50320</v>
      </c>
      <c r="N6" s="50">
        <f>INGRESOS!N25</f>
        <v>50320</v>
      </c>
      <c r="O6" s="50">
        <f>INGRESOS!O25</f>
        <v>50320</v>
      </c>
      <c r="P6" s="50">
        <f>INGRESOS!P25</f>
        <v>50320</v>
      </c>
      <c r="Q6" s="50">
        <f>INGRESOS!Q25</f>
        <v>50320</v>
      </c>
      <c r="R6" s="50">
        <f>INGRESOS!R25</f>
        <v>50320</v>
      </c>
      <c r="S6" s="50">
        <f>INGRESOS!S25</f>
        <v>50320</v>
      </c>
      <c r="T6" s="50">
        <f>INGRESOS!T25</f>
        <v>50320</v>
      </c>
      <c r="U6" s="50">
        <f>INGRESOS!U25</f>
        <v>50320</v>
      </c>
      <c r="V6" s="50">
        <f>INGRESOS!V25</f>
        <v>50320</v>
      </c>
      <c r="W6" s="50">
        <f>INGRESOS!W25</f>
        <v>50320</v>
      </c>
      <c r="X6" s="142">
        <f>INGRESOS!X25</f>
        <v>603840</v>
      </c>
      <c r="Y6" s="50">
        <f>INGRESOS!Y25</f>
        <v>603840</v>
      </c>
      <c r="Z6" s="50">
        <f>INGRESOS!Z25</f>
        <v>603840</v>
      </c>
      <c r="AA6" s="50">
        <f>INGRESOS!AA25</f>
        <v>603840</v>
      </c>
      <c r="AB6" s="50">
        <f>INGRESOS!AB25</f>
        <v>603840</v>
      </c>
      <c r="AC6" s="50">
        <f>INGRESOS!AC25</f>
        <v>603840</v>
      </c>
      <c r="AD6" s="50">
        <f>INGRESOS!AD25</f>
        <v>603840</v>
      </c>
      <c r="AE6" s="50">
        <f>INGRESOS!AE25</f>
        <v>603840</v>
      </c>
      <c r="AF6" s="50">
        <f>INGRESOS!AF25</f>
        <v>603840</v>
      </c>
      <c r="AG6" s="50">
        <f>INGRESOS!AG25</f>
        <v>603840</v>
      </c>
      <c r="AH6" s="50">
        <f>INGRESOS!AH25</f>
        <v>603840</v>
      </c>
      <c r="AI6" s="50">
        <f>INGRESOS!AI25</f>
        <v>603840</v>
      </c>
      <c r="AJ6" s="50">
        <f>INGRESOS!AJ25</f>
        <v>603840</v>
      </c>
      <c r="AK6" s="50">
        <f>INGRESOS!AK25</f>
        <v>603840</v>
      </c>
      <c r="AL6" s="50">
        <f>INGRESOS!AL25</f>
        <v>603840</v>
      </c>
      <c r="AM6" s="50">
        <f>INGRESOS!AM25</f>
        <v>603840</v>
      </c>
      <c r="AN6" s="50">
        <f>INGRESOS!AN25</f>
        <v>603840</v>
      </c>
      <c r="AO6" s="50">
        <f>INGRESOS!AO25</f>
        <v>603840</v>
      </c>
      <c r="AP6" s="50">
        <f>INGRESOS!AP25</f>
        <v>603840</v>
      </c>
      <c r="AQ6" s="50">
        <f>INGRESOS!AQ25</f>
        <v>603840</v>
      </c>
      <c r="AR6" s="50">
        <f>INGRESOS!AR25</f>
        <v>603840</v>
      </c>
      <c r="AS6" s="50">
        <f>INGRESOS!AS25</f>
        <v>603840</v>
      </c>
      <c r="AT6" s="50">
        <f>INGRESOS!AT25</f>
        <v>603840</v>
      </c>
      <c r="AU6" s="50">
        <f>INGRESOS!AU25</f>
        <v>603840</v>
      </c>
    </row>
    <row r="7" spans="1:47" s="9" customFormat="1" ht="14.25" customHeight="1" x14ac:dyDescent="0.3">
      <c r="A7" s="6"/>
      <c r="B7" s="6" t="s">
        <v>213</v>
      </c>
      <c r="C7" s="7" t="s">
        <v>483</v>
      </c>
      <c r="D7" s="7" t="s">
        <v>10</v>
      </c>
      <c r="E7" s="7"/>
      <c r="F7" s="7">
        <v>0.42</v>
      </c>
      <c r="G7" s="7">
        <f>F7</f>
        <v>0.42</v>
      </c>
      <c r="H7" s="7">
        <f t="shared" ref="H7:W7" si="0">G7</f>
        <v>0.42</v>
      </c>
      <c r="I7" s="7">
        <f t="shared" si="0"/>
        <v>0.42</v>
      </c>
      <c r="J7" s="7">
        <f t="shared" si="0"/>
        <v>0.42</v>
      </c>
      <c r="K7" s="7">
        <f t="shared" si="0"/>
        <v>0.42</v>
      </c>
      <c r="L7" s="7">
        <f t="shared" si="0"/>
        <v>0.42</v>
      </c>
      <c r="M7" s="7">
        <f t="shared" si="0"/>
        <v>0.42</v>
      </c>
      <c r="N7" s="7">
        <f t="shared" si="0"/>
        <v>0.42</v>
      </c>
      <c r="O7" s="7">
        <f t="shared" si="0"/>
        <v>0.42</v>
      </c>
      <c r="P7" s="7">
        <f t="shared" si="0"/>
        <v>0.42</v>
      </c>
      <c r="Q7" s="7">
        <f t="shared" si="0"/>
        <v>0.42</v>
      </c>
      <c r="R7" s="7">
        <f t="shared" si="0"/>
        <v>0.42</v>
      </c>
      <c r="S7" s="7">
        <f t="shared" si="0"/>
        <v>0.42</v>
      </c>
      <c r="T7" s="7">
        <f t="shared" si="0"/>
        <v>0.42</v>
      </c>
      <c r="U7" s="7">
        <f t="shared" si="0"/>
        <v>0.42</v>
      </c>
      <c r="V7" s="7">
        <f t="shared" si="0"/>
        <v>0.42</v>
      </c>
      <c r="W7" s="7">
        <f t="shared" si="0"/>
        <v>0.42</v>
      </c>
      <c r="X7" s="171">
        <v>0.42</v>
      </c>
      <c r="Y7" s="7">
        <f>X7</f>
        <v>0.42</v>
      </c>
      <c r="Z7" s="7">
        <f>Y7</f>
        <v>0.42</v>
      </c>
      <c r="AA7" s="7">
        <f t="shared" ref="AA7:AU7" si="1">Z7</f>
        <v>0.42</v>
      </c>
      <c r="AB7" s="7">
        <f t="shared" si="1"/>
        <v>0.42</v>
      </c>
      <c r="AC7" s="7">
        <f t="shared" si="1"/>
        <v>0.42</v>
      </c>
      <c r="AD7" s="7">
        <f t="shared" si="1"/>
        <v>0.42</v>
      </c>
      <c r="AE7" s="7">
        <f t="shared" si="1"/>
        <v>0.42</v>
      </c>
      <c r="AF7" s="7">
        <f t="shared" si="1"/>
        <v>0.42</v>
      </c>
      <c r="AG7" s="7">
        <f t="shared" si="1"/>
        <v>0.42</v>
      </c>
      <c r="AH7" s="7">
        <f t="shared" si="1"/>
        <v>0.42</v>
      </c>
      <c r="AI7" s="7">
        <f t="shared" si="1"/>
        <v>0.42</v>
      </c>
      <c r="AJ7" s="7">
        <f t="shared" si="1"/>
        <v>0.42</v>
      </c>
      <c r="AK7" s="7">
        <f t="shared" si="1"/>
        <v>0.42</v>
      </c>
      <c r="AL7" s="7">
        <f t="shared" si="1"/>
        <v>0.42</v>
      </c>
      <c r="AM7" s="7">
        <f t="shared" si="1"/>
        <v>0.42</v>
      </c>
      <c r="AN7" s="7">
        <f t="shared" si="1"/>
        <v>0.42</v>
      </c>
      <c r="AO7" s="7">
        <f t="shared" si="1"/>
        <v>0.42</v>
      </c>
      <c r="AP7" s="7">
        <f t="shared" si="1"/>
        <v>0.42</v>
      </c>
      <c r="AQ7" s="7">
        <f t="shared" si="1"/>
        <v>0.42</v>
      </c>
      <c r="AR7" s="7">
        <f t="shared" si="1"/>
        <v>0.42</v>
      </c>
      <c r="AS7" s="7">
        <f t="shared" si="1"/>
        <v>0.42</v>
      </c>
      <c r="AT7" s="7">
        <f t="shared" si="1"/>
        <v>0.42</v>
      </c>
      <c r="AU7" s="7">
        <f t="shared" si="1"/>
        <v>0.42</v>
      </c>
    </row>
    <row r="8" spans="1:47" s="9" customFormat="1" ht="14.25" customHeight="1" x14ac:dyDescent="0.3">
      <c r="A8" s="6"/>
      <c r="B8" s="6" t="s">
        <v>216</v>
      </c>
      <c r="C8" s="7"/>
      <c r="D8" s="7" t="s">
        <v>10</v>
      </c>
      <c r="E8" s="7"/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171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</row>
    <row r="9" spans="1:47" s="9" customFormat="1" ht="14.25" customHeight="1" x14ac:dyDescent="0.3">
      <c r="A9" s="6"/>
      <c r="B9" s="6" t="s">
        <v>218</v>
      </c>
      <c r="C9" s="7"/>
      <c r="D9" s="7" t="s">
        <v>13</v>
      </c>
      <c r="E9" s="7"/>
      <c r="F9" s="24">
        <v>1</v>
      </c>
      <c r="G9" s="24">
        <f>F9</f>
        <v>1</v>
      </c>
      <c r="H9" s="24">
        <f t="shared" ref="H9:AU9" si="2">G9</f>
        <v>1</v>
      </c>
      <c r="I9" s="24">
        <f t="shared" si="2"/>
        <v>1</v>
      </c>
      <c r="J9" s="24">
        <f t="shared" si="2"/>
        <v>1</v>
      </c>
      <c r="K9" s="24">
        <f t="shared" si="2"/>
        <v>1</v>
      </c>
      <c r="L9" s="24">
        <f t="shared" si="2"/>
        <v>1</v>
      </c>
      <c r="M9" s="24">
        <f t="shared" si="2"/>
        <v>1</v>
      </c>
      <c r="N9" s="24">
        <f t="shared" si="2"/>
        <v>1</v>
      </c>
      <c r="O9" s="24">
        <f t="shared" si="2"/>
        <v>1</v>
      </c>
      <c r="P9" s="24">
        <f t="shared" si="2"/>
        <v>1</v>
      </c>
      <c r="Q9" s="24">
        <f t="shared" si="2"/>
        <v>1</v>
      </c>
      <c r="R9" s="24">
        <f t="shared" si="2"/>
        <v>1</v>
      </c>
      <c r="S9" s="24">
        <f t="shared" si="2"/>
        <v>1</v>
      </c>
      <c r="T9" s="24">
        <f t="shared" si="2"/>
        <v>1</v>
      </c>
      <c r="U9" s="24">
        <f t="shared" si="2"/>
        <v>1</v>
      </c>
      <c r="V9" s="24">
        <f t="shared" si="2"/>
        <v>1</v>
      </c>
      <c r="W9" s="24">
        <f t="shared" si="2"/>
        <v>1</v>
      </c>
      <c r="X9" s="175">
        <f t="shared" si="2"/>
        <v>1</v>
      </c>
      <c r="Y9" s="24">
        <f t="shared" si="2"/>
        <v>1</v>
      </c>
      <c r="Z9" s="24">
        <f t="shared" si="2"/>
        <v>1</v>
      </c>
      <c r="AA9" s="24">
        <f t="shared" si="2"/>
        <v>1</v>
      </c>
      <c r="AB9" s="24">
        <f t="shared" si="2"/>
        <v>1</v>
      </c>
      <c r="AC9" s="24">
        <f t="shared" si="2"/>
        <v>1</v>
      </c>
      <c r="AD9" s="24">
        <f t="shared" si="2"/>
        <v>1</v>
      </c>
      <c r="AE9" s="24">
        <f t="shared" si="2"/>
        <v>1</v>
      </c>
      <c r="AF9" s="24">
        <f t="shared" si="2"/>
        <v>1</v>
      </c>
      <c r="AG9" s="24">
        <f t="shared" si="2"/>
        <v>1</v>
      </c>
      <c r="AH9" s="24">
        <f t="shared" si="2"/>
        <v>1</v>
      </c>
      <c r="AI9" s="24">
        <f t="shared" si="2"/>
        <v>1</v>
      </c>
      <c r="AJ9" s="24">
        <f t="shared" si="2"/>
        <v>1</v>
      </c>
      <c r="AK9" s="24">
        <f t="shared" si="2"/>
        <v>1</v>
      </c>
      <c r="AL9" s="24">
        <f t="shared" si="2"/>
        <v>1</v>
      </c>
      <c r="AM9" s="24">
        <f t="shared" si="2"/>
        <v>1</v>
      </c>
      <c r="AN9" s="24">
        <f t="shared" si="2"/>
        <v>1</v>
      </c>
      <c r="AO9" s="24">
        <f t="shared" si="2"/>
        <v>1</v>
      </c>
      <c r="AP9" s="24">
        <f t="shared" si="2"/>
        <v>1</v>
      </c>
      <c r="AQ9" s="24">
        <f t="shared" si="2"/>
        <v>1</v>
      </c>
      <c r="AR9" s="24">
        <f t="shared" si="2"/>
        <v>1</v>
      </c>
      <c r="AS9" s="24">
        <f t="shared" si="2"/>
        <v>1</v>
      </c>
      <c r="AT9" s="24">
        <f t="shared" si="2"/>
        <v>1</v>
      </c>
      <c r="AU9" s="24">
        <f t="shared" si="2"/>
        <v>1</v>
      </c>
    </row>
    <row r="10" spans="1:47" s="11" customFormat="1" ht="14.25" customHeight="1" x14ac:dyDescent="0.3">
      <c r="A10" s="10"/>
      <c r="B10" s="54" t="s">
        <v>217</v>
      </c>
      <c r="C10" s="50"/>
      <c r="D10" s="50" t="s">
        <v>10</v>
      </c>
      <c r="E10" s="52"/>
      <c r="F10" s="60">
        <f>F9*PERSONAL!F66</f>
        <v>623.48</v>
      </c>
      <c r="G10" s="60">
        <f>G9*PERSONAL!G66</f>
        <v>623.48</v>
      </c>
      <c r="H10" s="60">
        <f>H9*PERSONAL!H66</f>
        <v>623.48</v>
      </c>
      <c r="I10" s="60">
        <f>I9*PERSONAL!I66</f>
        <v>623.48</v>
      </c>
      <c r="J10" s="60">
        <f>J9*PERSONAL!J66</f>
        <v>623.48</v>
      </c>
      <c r="K10" s="60">
        <f>K9*PERSONAL!K66</f>
        <v>1195.48</v>
      </c>
      <c r="L10" s="60">
        <f>L9*PERSONAL!L66</f>
        <v>623.48</v>
      </c>
      <c r="M10" s="60">
        <f>M9*PERSONAL!M66</f>
        <v>623.48</v>
      </c>
      <c r="N10" s="60">
        <f>N9*PERSONAL!N66</f>
        <v>623.48</v>
      </c>
      <c r="O10" s="60">
        <f>O9*PERSONAL!O66</f>
        <v>623.48</v>
      </c>
      <c r="P10" s="60">
        <f>P9*PERSONAL!P66</f>
        <v>623.48</v>
      </c>
      <c r="Q10" s="60">
        <f>Q9*PERSONAL!Q66</f>
        <v>623.48</v>
      </c>
      <c r="R10" s="60">
        <f>R9*PERSONAL!R66</f>
        <v>1195.48</v>
      </c>
      <c r="S10" s="60">
        <f>S9*PERSONAL!S66</f>
        <v>623.48</v>
      </c>
      <c r="T10" s="60">
        <f>T9*PERSONAL!T66</f>
        <v>623.48</v>
      </c>
      <c r="U10" s="60">
        <f>U9*PERSONAL!U66</f>
        <v>623.48</v>
      </c>
      <c r="V10" s="60">
        <f>V9*PERSONAL!V66</f>
        <v>623.48</v>
      </c>
      <c r="W10" s="60">
        <f>W9*PERSONAL!W66</f>
        <v>1195.48</v>
      </c>
      <c r="X10" s="142">
        <f>X9*PERSONAL!X66</f>
        <v>8625.76</v>
      </c>
      <c r="Y10" s="60">
        <f>Y9*PERSONAL!Y66</f>
        <v>8625.76</v>
      </c>
      <c r="Z10" s="60">
        <f>Z9*PERSONAL!Z66</f>
        <v>8625.76</v>
      </c>
      <c r="AA10" s="60">
        <f>AA9*PERSONAL!AA66</f>
        <v>8625.76</v>
      </c>
      <c r="AB10" s="60">
        <f>AB9*PERSONAL!AB66</f>
        <v>8625.76</v>
      </c>
      <c r="AC10" s="60">
        <f>AC9*PERSONAL!AC66</f>
        <v>8625.76</v>
      </c>
      <c r="AD10" s="60">
        <f>AD9*PERSONAL!AD66</f>
        <v>8625.76</v>
      </c>
      <c r="AE10" s="60">
        <f>AE9*PERSONAL!AE66</f>
        <v>8625.76</v>
      </c>
      <c r="AF10" s="60">
        <f>AF9*PERSONAL!AF66</f>
        <v>8625.76</v>
      </c>
      <c r="AG10" s="60">
        <f>AG9*PERSONAL!AG66</f>
        <v>8625.76</v>
      </c>
      <c r="AH10" s="60">
        <f>AH9*PERSONAL!AH66</f>
        <v>8625.76</v>
      </c>
      <c r="AI10" s="60">
        <f>AI9*PERSONAL!AI66</f>
        <v>8625.76</v>
      </c>
      <c r="AJ10" s="60">
        <f>AJ9*PERSONAL!AJ66</f>
        <v>8625.76</v>
      </c>
      <c r="AK10" s="60">
        <f>AK9*PERSONAL!AK66</f>
        <v>8625.76</v>
      </c>
      <c r="AL10" s="60">
        <f>AL9*PERSONAL!AL66</f>
        <v>8625.76</v>
      </c>
      <c r="AM10" s="60">
        <f>AM9*PERSONAL!AM66</f>
        <v>8625.76</v>
      </c>
      <c r="AN10" s="60">
        <f>AN9*PERSONAL!AN66</f>
        <v>8625.76</v>
      </c>
      <c r="AO10" s="60">
        <f>AO9*PERSONAL!AO66</f>
        <v>8625.76</v>
      </c>
      <c r="AP10" s="60">
        <f>AP9*PERSONAL!AP66</f>
        <v>8625.76</v>
      </c>
      <c r="AQ10" s="60">
        <f>AQ9*PERSONAL!AQ66</f>
        <v>8625.76</v>
      </c>
      <c r="AR10" s="60">
        <f>AR9*PERSONAL!AR66</f>
        <v>8625.76</v>
      </c>
      <c r="AS10" s="60">
        <f>AS9*PERSONAL!AS66</f>
        <v>8625.76</v>
      </c>
      <c r="AT10" s="60">
        <f>AT9*PERSONAL!AT66</f>
        <v>8625.76</v>
      </c>
      <c r="AU10" s="60">
        <f>AU9*PERSONAL!AU66</f>
        <v>8625.76</v>
      </c>
    </row>
    <row r="11" spans="1:47" s="9" customFormat="1" ht="14.25" customHeight="1" x14ac:dyDescent="0.3">
      <c r="A11" s="6"/>
      <c r="B11" s="59" t="s">
        <v>215</v>
      </c>
      <c r="C11" s="52"/>
      <c r="D11" s="52" t="s">
        <v>10</v>
      </c>
      <c r="E11" s="50"/>
      <c r="F11" s="61">
        <f>F6*(F7+F8)+F10</f>
        <v>21757.879999999997</v>
      </c>
      <c r="G11" s="61">
        <f t="shared" ref="G11:AT11" si="3">G6*(G7+G8)+G10</f>
        <v>21757.879999999997</v>
      </c>
      <c r="H11" s="61">
        <f t="shared" si="3"/>
        <v>21757.879999999997</v>
      </c>
      <c r="I11" s="61">
        <f t="shared" si="3"/>
        <v>21757.879999999997</v>
      </c>
      <c r="J11" s="61">
        <f t="shared" si="3"/>
        <v>21757.879999999997</v>
      </c>
      <c r="K11" s="61">
        <f t="shared" si="3"/>
        <v>22329.879999999997</v>
      </c>
      <c r="L11" s="61">
        <f t="shared" si="3"/>
        <v>21757.879999999997</v>
      </c>
      <c r="M11" s="61">
        <f t="shared" si="3"/>
        <v>21757.879999999997</v>
      </c>
      <c r="N11" s="61">
        <f t="shared" si="3"/>
        <v>21757.879999999997</v>
      </c>
      <c r="O11" s="61">
        <f t="shared" si="3"/>
        <v>21757.879999999997</v>
      </c>
      <c r="P11" s="61">
        <f t="shared" si="3"/>
        <v>21757.879999999997</v>
      </c>
      <c r="Q11" s="61">
        <f t="shared" si="3"/>
        <v>21757.879999999997</v>
      </c>
      <c r="R11" s="61">
        <f t="shared" si="3"/>
        <v>22329.879999999997</v>
      </c>
      <c r="S11" s="61">
        <f t="shared" si="3"/>
        <v>21757.879999999997</v>
      </c>
      <c r="T11" s="61">
        <f t="shared" si="3"/>
        <v>21757.879999999997</v>
      </c>
      <c r="U11" s="61">
        <f t="shared" si="3"/>
        <v>21757.879999999997</v>
      </c>
      <c r="V11" s="61">
        <f t="shared" si="3"/>
        <v>21757.879999999997</v>
      </c>
      <c r="W11" s="61">
        <f t="shared" si="3"/>
        <v>22329.879999999997</v>
      </c>
      <c r="X11" s="143">
        <f>X6*(X7+X8)+X10</f>
        <v>262238.56</v>
      </c>
      <c r="Y11" s="61">
        <f t="shared" si="3"/>
        <v>262238.56</v>
      </c>
      <c r="Z11" s="61">
        <f t="shared" si="3"/>
        <v>262238.56</v>
      </c>
      <c r="AA11" s="61">
        <f t="shared" si="3"/>
        <v>262238.56</v>
      </c>
      <c r="AB11" s="61">
        <f t="shared" si="3"/>
        <v>262238.56</v>
      </c>
      <c r="AC11" s="61">
        <f t="shared" si="3"/>
        <v>262238.56</v>
      </c>
      <c r="AD11" s="61">
        <f t="shared" si="3"/>
        <v>262238.56</v>
      </c>
      <c r="AE11" s="61">
        <f t="shared" si="3"/>
        <v>262238.56</v>
      </c>
      <c r="AF11" s="61">
        <f t="shared" si="3"/>
        <v>262238.56</v>
      </c>
      <c r="AG11" s="61">
        <f t="shared" si="3"/>
        <v>262238.56</v>
      </c>
      <c r="AH11" s="61">
        <f t="shared" si="3"/>
        <v>262238.56</v>
      </c>
      <c r="AI11" s="61">
        <f t="shared" si="3"/>
        <v>262238.56</v>
      </c>
      <c r="AJ11" s="61">
        <f t="shared" si="3"/>
        <v>262238.56</v>
      </c>
      <c r="AK11" s="61">
        <f t="shared" si="3"/>
        <v>262238.56</v>
      </c>
      <c r="AL11" s="61">
        <f t="shared" si="3"/>
        <v>262238.56</v>
      </c>
      <c r="AM11" s="61">
        <f t="shared" si="3"/>
        <v>262238.56</v>
      </c>
      <c r="AN11" s="61">
        <f t="shared" si="3"/>
        <v>262238.56</v>
      </c>
      <c r="AO11" s="61">
        <f t="shared" si="3"/>
        <v>262238.56</v>
      </c>
      <c r="AP11" s="61">
        <f t="shared" si="3"/>
        <v>262238.56</v>
      </c>
      <c r="AQ11" s="61">
        <f t="shared" si="3"/>
        <v>262238.56</v>
      </c>
      <c r="AR11" s="61">
        <f>AR6*(AR7+AR8)+AR10</f>
        <v>262238.56</v>
      </c>
      <c r="AS11" s="61">
        <f t="shared" si="3"/>
        <v>262238.56</v>
      </c>
      <c r="AT11" s="61">
        <f t="shared" si="3"/>
        <v>262238.56</v>
      </c>
      <c r="AU11" s="61">
        <f>AU6*(AU7+AU8)+AU10</f>
        <v>262238.56</v>
      </c>
    </row>
    <row r="12" spans="1:47" s="9" customFormat="1" ht="14.25" customHeight="1" x14ac:dyDescent="0.3">
      <c r="A12" s="20" t="s">
        <v>8</v>
      </c>
      <c r="B12" s="6" t="s">
        <v>8</v>
      </c>
      <c r="C12" s="7"/>
      <c r="D12" s="7" t="s">
        <v>8</v>
      </c>
      <c r="E12" s="7"/>
      <c r="F12" s="7"/>
      <c r="G12" s="7"/>
      <c r="H12" s="7"/>
      <c r="I12" s="7"/>
      <c r="J12" s="7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70"/>
      <c r="Y12" s="12"/>
      <c r="Z12" s="12"/>
      <c r="AA12" s="12"/>
      <c r="AB12" s="12"/>
      <c r="AC12" s="12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s="9" customFormat="1" ht="14.25" customHeight="1" x14ac:dyDescent="0.3">
      <c r="A13" s="20" t="s">
        <v>485</v>
      </c>
      <c r="B13" s="6"/>
      <c r="C13" s="7"/>
      <c r="D13" s="7" t="s">
        <v>8</v>
      </c>
      <c r="E13" s="7"/>
      <c r="F13" s="7" t="s">
        <v>8</v>
      </c>
      <c r="G13" s="7"/>
      <c r="H13" s="7"/>
      <c r="I13" s="7"/>
      <c r="J13" s="7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70"/>
      <c r="Y13" s="12"/>
      <c r="Z13" s="12"/>
      <c r="AA13" s="12"/>
      <c r="AB13" s="12"/>
      <c r="AC13" s="12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s="9" customFormat="1" ht="14.25" customHeight="1" x14ac:dyDescent="0.3">
      <c r="A14" s="6"/>
      <c r="B14" s="54" t="s">
        <v>214</v>
      </c>
      <c r="C14" s="50"/>
      <c r="D14" s="50" t="s">
        <v>32</v>
      </c>
      <c r="E14" s="50"/>
      <c r="F14" s="50">
        <f>INGRESOS!F31</f>
        <v>33</v>
      </c>
      <c r="G14" s="50">
        <f>INGRESOS!G31</f>
        <v>32</v>
      </c>
      <c r="H14" s="50">
        <f>INGRESOS!H31</f>
        <v>32</v>
      </c>
      <c r="I14" s="50">
        <f>INGRESOS!I31</f>
        <v>32</v>
      </c>
      <c r="J14" s="50">
        <f>INGRESOS!J31</f>
        <v>32</v>
      </c>
      <c r="K14" s="50">
        <f>INGRESOS!K31</f>
        <v>1</v>
      </c>
      <c r="L14" s="50">
        <f>INGRESOS!L31</f>
        <v>1</v>
      </c>
      <c r="M14" s="50">
        <f>INGRESOS!M31</f>
        <v>1</v>
      </c>
      <c r="N14" s="50">
        <f>INGRESOS!N31</f>
        <v>1</v>
      </c>
      <c r="O14" s="50">
        <f>INGRESOS!O31</f>
        <v>1</v>
      </c>
      <c r="P14" s="50">
        <f>INGRESOS!P31</f>
        <v>1</v>
      </c>
      <c r="Q14" s="50">
        <f>INGRESOS!Q31</f>
        <v>1</v>
      </c>
      <c r="R14" s="50">
        <f>INGRESOS!R31</f>
        <v>1</v>
      </c>
      <c r="S14" s="50">
        <f>INGRESOS!S31</f>
        <v>1</v>
      </c>
      <c r="T14" s="50">
        <f>INGRESOS!T31</f>
        <v>1</v>
      </c>
      <c r="U14" s="50">
        <f>INGRESOS!U31</f>
        <v>1</v>
      </c>
      <c r="V14" s="50">
        <f>INGRESOS!V31</f>
        <v>1</v>
      </c>
      <c r="W14" s="50">
        <f>INGRESOS!W31</f>
        <v>1</v>
      </c>
      <c r="X14" s="173">
        <v>12</v>
      </c>
      <c r="Y14" s="50">
        <v>12</v>
      </c>
      <c r="Z14" s="50">
        <v>12</v>
      </c>
      <c r="AA14" s="50">
        <v>12</v>
      </c>
      <c r="AB14" s="50">
        <v>12</v>
      </c>
      <c r="AC14" s="50">
        <v>12</v>
      </c>
      <c r="AD14" s="50">
        <v>12</v>
      </c>
      <c r="AE14" s="50">
        <v>12</v>
      </c>
      <c r="AF14" s="50">
        <v>12</v>
      </c>
      <c r="AG14" s="50">
        <v>12</v>
      </c>
      <c r="AH14" s="50">
        <v>12</v>
      </c>
      <c r="AI14" s="50">
        <v>12</v>
      </c>
      <c r="AJ14" s="50">
        <v>12</v>
      </c>
      <c r="AK14" s="50">
        <v>12</v>
      </c>
      <c r="AL14" s="50">
        <v>12</v>
      </c>
      <c r="AM14" s="50">
        <v>12</v>
      </c>
      <c r="AN14" s="50">
        <v>12</v>
      </c>
      <c r="AO14" s="50">
        <v>12</v>
      </c>
      <c r="AP14" s="50">
        <v>12</v>
      </c>
      <c r="AQ14" s="50">
        <v>12</v>
      </c>
      <c r="AR14" s="50">
        <v>12</v>
      </c>
      <c r="AS14" s="50">
        <v>12</v>
      </c>
      <c r="AT14" s="50">
        <v>12</v>
      </c>
      <c r="AU14" s="50">
        <v>12</v>
      </c>
    </row>
    <row r="15" spans="1:47" s="9" customFormat="1" ht="14.25" customHeight="1" x14ac:dyDescent="0.3">
      <c r="A15" s="6"/>
      <c r="B15" s="6" t="s">
        <v>213</v>
      </c>
      <c r="C15" s="7"/>
      <c r="D15" s="7" t="s">
        <v>10</v>
      </c>
      <c r="E15" s="7"/>
      <c r="F15" s="7">
        <v>469.2</v>
      </c>
      <c r="G15" s="7">
        <f>F15</f>
        <v>469.2</v>
      </c>
      <c r="H15" s="7">
        <f t="shared" ref="H15:W15" si="4">G15</f>
        <v>469.2</v>
      </c>
      <c r="I15" s="7">
        <f t="shared" si="4"/>
        <v>469.2</v>
      </c>
      <c r="J15" s="7">
        <f t="shared" si="4"/>
        <v>469.2</v>
      </c>
      <c r="K15" s="7">
        <f>F15</f>
        <v>469.2</v>
      </c>
      <c r="L15" s="7">
        <f t="shared" si="4"/>
        <v>469.2</v>
      </c>
      <c r="M15" s="7">
        <f t="shared" si="4"/>
        <v>469.2</v>
      </c>
      <c r="N15" s="7">
        <f t="shared" si="4"/>
        <v>469.2</v>
      </c>
      <c r="O15" s="7">
        <f t="shared" si="4"/>
        <v>469.2</v>
      </c>
      <c r="P15" s="7">
        <f t="shared" si="4"/>
        <v>469.2</v>
      </c>
      <c r="Q15" s="7">
        <f t="shared" si="4"/>
        <v>469.2</v>
      </c>
      <c r="R15" s="7">
        <f t="shared" si="4"/>
        <v>469.2</v>
      </c>
      <c r="S15" s="7">
        <f t="shared" si="4"/>
        <v>469.2</v>
      </c>
      <c r="T15" s="7">
        <f t="shared" si="4"/>
        <v>469.2</v>
      </c>
      <c r="U15" s="7">
        <f t="shared" si="4"/>
        <v>469.2</v>
      </c>
      <c r="V15" s="7">
        <f t="shared" si="4"/>
        <v>469.2</v>
      </c>
      <c r="W15" s="7">
        <f t="shared" si="4"/>
        <v>469.2</v>
      </c>
      <c r="X15" s="171">
        <f>W15</f>
        <v>469.2</v>
      </c>
      <c r="Y15" s="7">
        <f>X15</f>
        <v>469.2</v>
      </c>
      <c r="Z15" s="7">
        <f t="shared" ref="Z15:AU15" si="5">Y15</f>
        <v>469.2</v>
      </c>
      <c r="AA15" s="7">
        <f t="shared" si="5"/>
        <v>469.2</v>
      </c>
      <c r="AB15" s="7">
        <f t="shared" si="5"/>
        <v>469.2</v>
      </c>
      <c r="AC15" s="7">
        <f t="shared" si="5"/>
        <v>469.2</v>
      </c>
      <c r="AD15" s="7">
        <f t="shared" si="5"/>
        <v>469.2</v>
      </c>
      <c r="AE15" s="7">
        <f t="shared" si="5"/>
        <v>469.2</v>
      </c>
      <c r="AF15" s="7">
        <f t="shared" si="5"/>
        <v>469.2</v>
      </c>
      <c r="AG15" s="7">
        <f t="shared" si="5"/>
        <v>469.2</v>
      </c>
      <c r="AH15" s="7">
        <f t="shared" si="5"/>
        <v>469.2</v>
      </c>
      <c r="AI15" s="7">
        <f t="shared" si="5"/>
        <v>469.2</v>
      </c>
      <c r="AJ15" s="7">
        <f t="shared" si="5"/>
        <v>469.2</v>
      </c>
      <c r="AK15" s="7">
        <f t="shared" si="5"/>
        <v>469.2</v>
      </c>
      <c r="AL15" s="7">
        <f t="shared" si="5"/>
        <v>469.2</v>
      </c>
      <c r="AM15" s="7">
        <f t="shared" si="5"/>
        <v>469.2</v>
      </c>
      <c r="AN15" s="7">
        <f t="shared" si="5"/>
        <v>469.2</v>
      </c>
      <c r="AO15" s="7">
        <f t="shared" si="5"/>
        <v>469.2</v>
      </c>
      <c r="AP15" s="7">
        <f t="shared" si="5"/>
        <v>469.2</v>
      </c>
      <c r="AQ15" s="7">
        <f t="shared" si="5"/>
        <v>469.2</v>
      </c>
      <c r="AR15" s="7">
        <f t="shared" si="5"/>
        <v>469.2</v>
      </c>
      <c r="AS15" s="7">
        <f t="shared" si="5"/>
        <v>469.2</v>
      </c>
      <c r="AT15" s="7">
        <f t="shared" si="5"/>
        <v>469.2</v>
      </c>
      <c r="AU15" s="7">
        <f t="shared" si="5"/>
        <v>469.2</v>
      </c>
    </row>
    <row r="16" spans="1:47" s="9" customFormat="1" ht="14.25" customHeight="1" x14ac:dyDescent="0.3">
      <c r="A16" s="6"/>
      <c r="B16" s="6" t="s">
        <v>216</v>
      </c>
      <c r="C16" s="7"/>
      <c r="D16" s="7" t="s">
        <v>10</v>
      </c>
      <c r="E16" s="7"/>
      <c r="F16" s="161">
        <f>F15*0.2/100</f>
        <v>0.93840000000000001</v>
      </c>
      <c r="G16" s="161">
        <f t="shared" ref="G16:K16" si="6">G15*0.2/100</f>
        <v>0.93840000000000001</v>
      </c>
      <c r="H16" s="161">
        <f t="shared" si="6"/>
        <v>0.93840000000000001</v>
      </c>
      <c r="I16" s="161">
        <f t="shared" si="6"/>
        <v>0.93840000000000001</v>
      </c>
      <c r="J16" s="161">
        <f t="shared" si="6"/>
        <v>0.93840000000000001</v>
      </c>
      <c r="K16" s="161">
        <f t="shared" si="6"/>
        <v>0.93840000000000001</v>
      </c>
      <c r="L16" s="161">
        <f t="shared" ref="L16" si="7">L15*0.2/100</f>
        <v>0.93840000000000001</v>
      </c>
      <c r="M16" s="161">
        <f t="shared" ref="M16" si="8">M15*0.2/100</f>
        <v>0.93840000000000001</v>
      </c>
      <c r="N16" s="161">
        <f t="shared" ref="N16" si="9">N15*0.2/100</f>
        <v>0.93840000000000001</v>
      </c>
      <c r="O16" s="161">
        <f t="shared" ref="O16" si="10">O15*0.2/100</f>
        <v>0.93840000000000001</v>
      </c>
      <c r="P16" s="161">
        <f t="shared" ref="P16" si="11">P15*0.2/100</f>
        <v>0.93840000000000001</v>
      </c>
      <c r="Q16" s="161">
        <f t="shared" ref="Q16" si="12">Q15*0.2/100</f>
        <v>0.93840000000000001</v>
      </c>
      <c r="R16" s="161">
        <f t="shared" ref="R16" si="13">R15*0.2/100</f>
        <v>0.93840000000000001</v>
      </c>
      <c r="S16" s="161">
        <f t="shared" ref="S16" si="14">S15*0.2/100</f>
        <v>0.93840000000000001</v>
      </c>
      <c r="T16" s="161">
        <f t="shared" ref="T16" si="15">T15*0.2/100</f>
        <v>0.93840000000000001</v>
      </c>
      <c r="U16" s="161">
        <f t="shared" ref="U16" si="16">U15*0.2/100</f>
        <v>0.93840000000000001</v>
      </c>
      <c r="V16" s="161">
        <f t="shared" ref="V16" si="17">V15*0.2/100</f>
        <v>0.93840000000000001</v>
      </c>
      <c r="W16" s="161">
        <f t="shared" ref="W16" si="18">W15*0.2/100</f>
        <v>0.93840000000000001</v>
      </c>
      <c r="X16" s="161">
        <f t="shared" ref="X16" si="19">X15*0.2/100</f>
        <v>0.93840000000000001</v>
      </c>
      <c r="Y16" s="161">
        <f t="shared" ref="Y16" si="20">Y15*0.2/100</f>
        <v>0.93840000000000001</v>
      </c>
      <c r="Z16" s="161">
        <f t="shared" ref="Z16" si="21">Z15*0.2/100</f>
        <v>0.93840000000000001</v>
      </c>
      <c r="AA16" s="161">
        <f t="shared" ref="AA16" si="22">AA15*0.2/100</f>
        <v>0.93840000000000001</v>
      </c>
      <c r="AB16" s="161">
        <f t="shared" ref="AB16" si="23">AB15*0.2/100</f>
        <v>0.93840000000000001</v>
      </c>
      <c r="AC16" s="161">
        <f t="shared" ref="AC16" si="24">AC15*0.2/100</f>
        <v>0.93840000000000001</v>
      </c>
      <c r="AD16" s="161">
        <f t="shared" ref="AD16" si="25">AD15*0.2/100</f>
        <v>0.93840000000000001</v>
      </c>
      <c r="AE16" s="161">
        <f t="shared" ref="AE16" si="26">AE15*0.2/100</f>
        <v>0.93840000000000001</v>
      </c>
      <c r="AF16" s="161">
        <f t="shared" ref="AF16" si="27">AF15*0.2/100</f>
        <v>0.93840000000000001</v>
      </c>
      <c r="AG16" s="161">
        <f t="shared" ref="AG16" si="28">AG15*0.2/100</f>
        <v>0.93840000000000001</v>
      </c>
      <c r="AH16" s="161">
        <f t="shared" ref="AH16" si="29">AH15*0.2/100</f>
        <v>0.93840000000000001</v>
      </c>
      <c r="AI16" s="161">
        <f t="shared" ref="AI16" si="30">AI15*0.2/100</f>
        <v>0.93840000000000001</v>
      </c>
      <c r="AJ16" s="161">
        <f t="shared" ref="AJ16" si="31">AJ15*0.2/100</f>
        <v>0.93840000000000001</v>
      </c>
      <c r="AK16" s="161">
        <f t="shared" ref="AK16" si="32">AK15*0.2/100</f>
        <v>0.93840000000000001</v>
      </c>
      <c r="AL16" s="161">
        <f t="shared" ref="AL16" si="33">AL15*0.2/100</f>
        <v>0.93840000000000001</v>
      </c>
      <c r="AM16" s="161">
        <f t="shared" ref="AM16" si="34">AM15*0.2/100</f>
        <v>0.93840000000000001</v>
      </c>
      <c r="AN16" s="161">
        <f t="shared" ref="AN16" si="35">AN15*0.2/100</f>
        <v>0.93840000000000001</v>
      </c>
      <c r="AO16" s="161">
        <f t="shared" ref="AO16" si="36">AO15*0.2/100</f>
        <v>0.93840000000000001</v>
      </c>
      <c r="AP16" s="161">
        <f t="shared" ref="AP16" si="37">AP15*0.2/100</f>
        <v>0.93840000000000001</v>
      </c>
      <c r="AQ16" s="161">
        <f t="shared" ref="AQ16" si="38">AQ15*0.2/100</f>
        <v>0.93840000000000001</v>
      </c>
      <c r="AR16" s="161">
        <f t="shared" ref="AR16" si="39">AR15*0.2/100</f>
        <v>0.93840000000000001</v>
      </c>
      <c r="AS16" s="161">
        <f t="shared" ref="AS16" si="40">AS15*0.2/100</f>
        <v>0.93840000000000001</v>
      </c>
      <c r="AT16" s="161">
        <f t="shared" ref="AT16" si="41">AT15*0.2/100</f>
        <v>0.93840000000000001</v>
      </c>
      <c r="AU16" s="161">
        <f t="shared" ref="AU16" si="42">AU15*0.2/100</f>
        <v>0.93840000000000001</v>
      </c>
    </row>
    <row r="17" spans="1:47" s="9" customFormat="1" ht="14.25" customHeight="1" x14ac:dyDescent="0.3">
      <c r="A17" s="6"/>
      <c r="B17" s="6" t="s">
        <v>218</v>
      </c>
      <c r="C17" s="7"/>
      <c r="D17" s="7" t="s">
        <v>13</v>
      </c>
      <c r="E17" s="7"/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175">
        <v>0</v>
      </c>
      <c r="Y17" s="24">
        <f t="shared" ref="Y17:AC17" si="43">1-Y9</f>
        <v>0</v>
      </c>
      <c r="Z17" s="24">
        <f t="shared" si="43"/>
        <v>0</v>
      </c>
      <c r="AA17" s="24">
        <f t="shared" si="43"/>
        <v>0</v>
      </c>
      <c r="AB17" s="24">
        <f t="shared" si="43"/>
        <v>0</v>
      </c>
      <c r="AC17" s="24">
        <f t="shared" si="43"/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</row>
    <row r="18" spans="1:47" s="9" customFormat="1" ht="14.25" customHeight="1" x14ac:dyDescent="0.3">
      <c r="A18" s="10"/>
      <c r="B18" s="54" t="s">
        <v>217</v>
      </c>
      <c r="C18" s="50"/>
      <c r="D18" s="50" t="s">
        <v>10</v>
      </c>
      <c r="E18" s="50"/>
      <c r="F18" s="60">
        <f>F17*PERSONAL!F66</f>
        <v>0</v>
      </c>
      <c r="G18" s="60">
        <f>G17*PERSONAL!G66</f>
        <v>0</v>
      </c>
      <c r="H18" s="60">
        <f>H17*PERSONAL!H66</f>
        <v>0</v>
      </c>
      <c r="I18" s="60">
        <f>I17*PERSONAL!I66</f>
        <v>0</v>
      </c>
      <c r="J18" s="60">
        <f>J17*PERSONAL!J66</f>
        <v>0</v>
      </c>
      <c r="K18" s="60">
        <f>K17*PERSONAL!K66</f>
        <v>0</v>
      </c>
      <c r="L18" s="60">
        <f>L17*PERSONAL!L66</f>
        <v>0</v>
      </c>
      <c r="M18" s="60">
        <f>M17*PERSONAL!M66</f>
        <v>0</v>
      </c>
      <c r="N18" s="60">
        <f>N17*PERSONAL!N66</f>
        <v>0</v>
      </c>
      <c r="O18" s="60">
        <f>O17*PERSONAL!O66</f>
        <v>0</v>
      </c>
      <c r="P18" s="60">
        <f>P17*PERSONAL!P66</f>
        <v>0</v>
      </c>
      <c r="Q18" s="60">
        <f>Q17*PERSONAL!Q66</f>
        <v>0</v>
      </c>
      <c r="R18" s="60">
        <f>R17*PERSONAL!R66</f>
        <v>0</v>
      </c>
      <c r="S18" s="60">
        <f>S17*PERSONAL!S66</f>
        <v>0</v>
      </c>
      <c r="T18" s="60">
        <f>T17*PERSONAL!T66</f>
        <v>0</v>
      </c>
      <c r="U18" s="60">
        <f>U17*PERSONAL!U66</f>
        <v>0</v>
      </c>
      <c r="V18" s="60">
        <f>V17*PERSONAL!V66</f>
        <v>0</v>
      </c>
      <c r="W18" s="60">
        <f>W17*PERSONAL!W66</f>
        <v>0</v>
      </c>
      <c r="X18" s="142">
        <f>X17*PERSONAL!X66</f>
        <v>0</v>
      </c>
      <c r="Y18" s="60">
        <f>Y17*PERSONAL!Y66</f>
        <v>0</v>
      </c>
      <c r="Z18" s="60">
        <f>Z17*PERSONAL!Z66</f>
        <v>0</v>
      </c>
      <c r="AA18" s="60">
        <f>AA17*PERSONAL!AA66</f>
        <v>0</v>
      </c>
      <c r="AB18" s="60">
        <f>AB17*PERSONAL!AB66</f>
        <v>0</v>
      </c>
      <c r="AC18" s="60">
        <f>AC17*PERSONAL!AC66</f>
        <v>0</v>
      </c>
      <c r="AD18" s="60">
        <f>AD17*PERSONAL!AD66</f>
        <v>0</v>
      </c>
      <c r="AE18" s="60">
        <f>AE17*PERSONAL!AE66</f>
        <v>0</v>
      </c>
      <c r="AF18" s="60">
        <f>AF17*PERSONAL!AF66</f>
        <v>0</v>
      </c>
      <c r="AG18" s="60">
        <f>AG17*PERSONAL!AG66</f>
        <v>0</v>
      </c>
      <c r="AH18" s="60">
        <f>AH17*PERSONAL!AH66</f>
        <v>0</v>
      </c>
      <c r="AI18" s="60">
        <f>AI17*PERSONAL!AI66</f>
        <v>0</v>
      </c>
      <c r="AJ18" s="60">
        <f>AJ17*PERSONAL!AJ66</f>
        <v>0</v>
      </c>
      <c r="AK18" s="60">
        <f>AK17*PERSONAL!AK66</f>
        <v>0</v>
      </c>
      <c r="AL18" s="60">
        <f>AL17*PERSONAL!AL66</f>
        <v>0</v>
      </c>
      <c r="AM18" s="60">
        <f>AM17*PERSONAL!AM66</f>
        <v>0</v>
      </c>
      <c r="AN18" s="60">
        <f>AN17*PERSONAL!AN66</f>
        <v>0</v>
      </c>
      <c r="AO18" s="60">
        <f>AO17*PERSONAL!AO66</f>
        <v>0</v>
      </c>
      <c r="AP18" s="60">
        <f>AP17*PERSONAL!AP66</f>
        <v>0</v>
      </c>
      <c r="AQ18" s="60">
        <f>AQ17*PERSONAL!AQ66</f>
        <v>0</v>
      </c>
      <c r="AR18" s="60">
        <f>AR17*PERSONAL!AR66</f>
        <v>0</v>
      </c>
      <c r="AS18" s="60">
        <f>AS17*PERSONAL!AS66</f>
        <v>0</v>
      </c>
      <c r="AT18" s="60">
        <f>AT17*PERSONAL!AT66</f>
        <v>0</v>
      </c>
      <c r="AU18" s="60">
        <f>AU17*PERSONAL!AU66</f>
        <v>0</v>
      </c>
    </row>
    <row r="19" spans="1:47" s="9" customFormat="1" ht="14.25" customHeight="1" x14ac:dyDescent="0.3">
      <c r="A19" s="6"/>
      <c r="B19" s="59" t="s">
        <v>219</v>
      </c>
      <c r="C19" s="52"/>
      <c r="D19" s="52" t="s">
        <v>10</v>
      </c>
      <c r="E19" s="50"/>
      <c r="F19" s="61">
        <f>F14*(F15+F16)+F18</f>
        <v>15514.5672</v>
      </c>
      <c r="G19" s="61">
        <f t="shared" ref="G19:AU19" si="44">G14*(G15+G16)+G18</f>
        <v>15044.4288</v>
      </c>
      <c r="H19" s="61">
        <f t="shared" si="44"/>
        <v>15044.4288</v>
      </c>
      <c r="I19" s="61">
        <f t="shared" si="44"/>
        <v>15044.4288</v>
      </c>
      <c r="J19" s="61">
        <f t="shared" si="44"/>
        <v>15044.4288</v>
      </c>
      <c r="K19" s="61">
        <f t="shared" si="44"/>
        <v>470.13839999999999</v>
      </c>
      <c r="L19" s="61">
        <f t="shared" si="44"/>
        <v>470.13839999999999</v>
      </c>
      <c r="M19" s="61">
        <f>M14*(M15+M16)+M18</f>
        <v>470.13839999999999</v>
      </c>
      <c r="N19" s="61">
        <f t="shared" si="44"/>
        <v>470.13839999999999</v>
      </c>
      <c r="O19" s="61">
        <f t="shared" si="44"/>
        <v>470.13839999999999</v>
      </c>
      <c r="P19" s="61">
        <f t="shared" si="44"/>
        <v>470.13839999999999</v>
      </c>
      <c r="Q19" s="61">
        <f t="shared" si="44"/>
        <v>470.13839999999999</v>
      </c>
      <c r="R19" s="61">
        <f t="shared" si="44"/>
        <v>470.13839999999999</v>
      </c>
      <c r="S19" s="61">
        <f t="shared" si="44"/>
        <v>470.13839999999999</v>
      </c>
      <c r="T19" s="61">
        <f t="shared" si="44"/>
        <v>470.13839999999999</v>
      </c>
      <c r="U19" s="61">
        <f t="shared" si="44"/>
        <v>470.13839999999999</v>
      </c>
      <c r="V19" s="61">
        <f t="shared" si="44"/>
        <v>470.13839999999999</v>
      </c>
      <c r="W19" s="61">
        <f t="shared" si="44"/>
        <v>470.13839999999999</v>
      </c>
      <c r="X19" s="143">
        <f t="shared" si="44"/>
        <v>5641.6607999999997</v>
      </c>
      <c r="Y19" s="61">
        <f t="shared" si="44"/>
        <v>5641.6607999999997</v>
      </c>
      <c r="Z19" s="61">
        <f t="shared" si="44"/>
        <v>5641.6607999999997</v>
      </c>
      <c r="AA19" s="61">
        <f t="shared" si="44"/>
        <v>5641.6607999999997</v>
      </c>
      <c r="AB19" s="61">
        <f t="shared" si="44"/>
        <v>5641.6607999999997</v>
      </c>
      <c r="AC19" s="61">
        <f t="shared" si="44"/>
        <v>5641.6607999999997</v>
      </c>
      <c r="AD19" s="61">
        <f t="shared" si="44"/>
        <v>5641.6607999999997</v>
      </c>
      <c r="AE19" s="61">
        <f t="shared" si="44"/>
        <v>5641.6607999999997</v>
      </c>
      <c r="AF19" s="61">
        <f t="shared" si="44"/>
        <v>5641.6607999999997</v>
      </c>
      <c r="AG19" s="61">
        <f t="shared" si="44"/>
        <v>5641.6607999999997</v>
      </c>
      <c r="AH19" s="61">
        <f t="shared" si="44"/>
        <v>5641.6607999999997</v>
      </c>
      <c r="AI19" s="61">
        <f t="shared" si="44"/>
        <v>5641.6607999999997</v>
      </c>
      <c r="AJ19" s="61">
        <f t="shared" si="44"/>
        <v>5641.6607999999997</v>
      </c>
      <c r="AK19" s="61">
        <f t="shared" si="44"/>
        <v>5641.6607999999997</v>
      </c>
      <c r="AL19" s="61">
        <f t="shared" si="44"/>
        <v>5641.6607999999997</v>
      </c>
      <c r="AM19" s="61">
        <f t="shared" si="44"/>
        <v>5641.6607999999997</v>
      </c>
      <c r="AN19" s="61">
        <f t="shared" si="44"/>
        <v>5641.6607999999997</v>
      </c>
      <c r="AO19" s="61">
        <f t="shared" si="44"/>
        <v>5641.6607999999997</v>
      </c>
      <c r="AP19" s="61">
        <f t="shared" si="44"/>
        <v>5641.6607999999997</v>
      </c>
      <c r="AQ19" s="61">
        <f t="shared" si="44"/>
        <v>5641.6607999999997</v>
      </c>
      <c r="AR19" s="61">
        <f t="shared" si="44"/>
        <v>5641.6607999999997</v>
      </c>
      <c r="AS19" s="61">
        <f t="shared" si="44"/>
        <v>5641.6607999999997</v>
      </c>
      <c r="AT19" s="61">
        <f t="shared" si="44"/>
        <v>5641.6607999999997</v>
      </c>
      <c r="AU19" s="61">
        <f t="shared" si="44"/>
        <v>5641.6607999999997</v>
      </c>
    </row>
    <row r="20" spans="1:47" s="9" customFormat="1" ht="14.25" customHeight="1" x14ac:dyDescent="0.3">
      <c r="A20" s="20" t="s">
        <v>8</v>
      </c>
      <c r="B20" s="6" t="s">
        <v>8</v>
      </c>
      <c r="C20" s="7"/>
      <c r="D20" s="7" t="s">
        <v>8</v>
      </c>
      <c r="E20" s="7"/>
      <c r="F20" s="7" t="s">
        <v>8</v>
      </c>
      <c r="G20" s="7" t="s">
        <v>8</v>
      </c>
      <c r="H20" s="7" t="s">
        <v>8</v>
      </c>
      <c r="I20" s="7" t="s">
        <v>8</v>
      </c>
      <c r="J20" s="7" t="s">
        <v>8</v>
      </c>
      <c r="K20" s="7" t="s">
        <v>8</v>
      </c>
      <c r="L20" s="7" t="s">
        <v>8</v>
      </c>
      <c r="M20" s="7"/>
      <c r="N20" s="7"/>
      <c r="O20" s="7"/>
      <c r="P20" s="7"/>
      <c r="Q20" s="7"/>
      <c r="R20" s="7"/>
      <c r="S20" s="7"/>
      <c r="T20" s="7"/>
      <c r="U20" s="12"/>
      <c r="V20" s="12"/>
      <c r="W20" s="12"/>
      <c r="X20" s="170"/>
      <c r="Y20" s="12"/>
      <c r="Z20" s="12"/>
      <c r="AA20" s="12"/>
      <c r="AB20" s="12"/>
      <c r="AC20" s="12"/>
      <c r="AD20" s="7"/>
      <c r="AE20" s="7"/>
      <c r="AF20" s="7" t="s">
        <v>8</v>
      </c>
      <c r="AG20" s="7" t="s">
        <v>8</v>
      </c>
      <c r="AH20" s="7" t="s">
        <v>8</v>
      </c>
      <c r="AI20" s="7" t="s">
        <v>8</v>
      </c>
      <c r="AJ20" s="7" t="s">
        <v>8</v>
      </c>
      <c r="AK20" s="7" t="s">
        <v>8</v>
      </c>
      <c r="AL20" s="7" t="s">
        <v>8</v>
      </c>
      <c r="AM20" s="7" t="s">
        <v>8</v>
      </c>
      <c r="AN20" s="7" t="s">
        <v>8</v>
      </c>
      <c r="AO20" s="7" t="s">
        <v>8</v>
      </c>
      <c r="AP20" s="7" t="s">
        <v>8</v>
      </c>
      <c r="AQ20" s="7" t="s">
        <v>8</v>
      </c>
      <c r="AR20" s="7" t="s">
        <v>8</v>
      </c>
      <c r="AS20" s="7" t="s">
        <v>8</v>
      </c>
      <c r="AT20" s="7" t="s">
        <v>8</v>
      </c>
      <c r="AU20" s="7" t="s">
        <v>8</v>
      </c>
    </row>
    <row r="21" spans="1:47" s="9" customFormat="1" ht="14.25" customHeight="1" x14ac:dyDescent="0.3">
      <c r="A21" s="20" t="s">
        <v>486</v>
      </c>
      <c r="B21" s="6"/>
      <c r="C21" s="7"/>
      <c r="D21" s="7" t="s">
        <v>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12"/>
      <c r="V21" s="12"/>
      <c r="W21" s="12"/>
      <c r="X21" s="170"/>
      <c r="Y21" s="12"/>
      <c r="Z21" s="12"/>
      <c r="AA21" s="12"/>
      <c r="AB21" s="12"/>
      <c r="AC21" s="12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4.25" customHeight="1" x14ac:dyDescent="0.3">
      <c r="A22" s="6"/>
      <c r="B22" s="54" t="s">
        <v>214</v>
      </c>
      <c r="C22" s="50"/>
      <c r="D22" s="50" t="s">
        <v>32</v>
      </c>
      <c r="E22" s="50"/>
      <c r="F22" s="50">
        <f>INGRESOS!F38</f>
        <v>4</v>
      </c>
      <c r="G22" s="50">
        <f>INGRESOS!G38</f>
        <v>4</v>
      </c>
      <c r="H22" s="50">
        <f>INGRESOS!H38</f>
        <v>4</v>
      </c>
      <c r="I22" s="50">
        <f>INGRESOS!I38</f>
        <v>4</v>
      </c>
      <c r="J22" s="50">
        <f>INGRESOS!J38</f>
        <v>4</v>
      </c>
      <c r="K22" s="50">
        <f>INGRESOS!K38</f>
        <v>1</v>
      </c>
      <c r="L22" s="50">
        <f>INGRESOS!L38</f>
        <v>1</v>
      </c>
      <c r="M22" s="50">
        <f>INGRESOS!M38</f>
        <v>1</v>
      </c>
      <c r="N22" s="50">
        <f>INGRESOS!N38</f>
        <v>1</v>
      </c>
      <c r="O22" s="50">
        <f>INGRESOS!O38</f>
        <v>1</v>
      </c>
      <c r="P22" s="50">
        <f>INGRESOS!P38</f>
        <v>1</v>
      </c>
      <c r="Q22" s="50">
        <f>INGRESOS!Q38</f>
        <v>1</v>
      </c>
      <c r="R22" s="50">
        <f>INGRESOS!R38</f>
        <v>1</v>
      </c>
      <c r="S22" s="50">
        <f>INGRESOS!S38</f>
        <v>1</v>
      </c>
      <c r="T22" s="50">
        <f>INGRESOS!T38</f>
        <v>1</v>
      </c>
      <c r="U22" s="50">
        <f>INGRESOS!U38</f>
        <v>1</v>
      </c>
      <c r="V22" s="50">
        <f>INGRESOS!V38</f>
        <v>1</v>
      </c>
      <c r="W22" s="50">
        <f>INGRESOS!W38</f>
        <v>1</v>
      </c>
      <c r="X22" s="173">
        <f>INGRESOS!X38</f>
        <v>6</v>
      </c>
      <c r="Y22" s="50">
        <f>INGRESOS!Y38</f>
        <v>6</v>
      </c>
      <c r="Z22" s="50">
        <f>INGRESOS!Z38</f>
        <v>6</v>
      </c>
      <c r="AA22" s="50">
        <f>INGRESOS!AA38</f>
        <v>6</v>
      </c>
      <c r="AB22" s="50">
        <f>INGRESOS!AB38</f>
        <v>6</v>
      </c>
      <c r="AC22" s="50">
        <f>INGRESOS!AC38</f>
        <v>6</v>
      </c>
      <c r="AD22" s="50">
        <f>INGRESOS!AD38</f>
        <v>6</v>
      </c>
      <c r="AE22" s="50">
        <f>INGRESOS!AE38</f>
        <v>6</v>
      </c>
      <c r="AF22" s="50">
        <f>INGRESOS!AF38</f>
        <v>6</v>
      </c>
      <c r="AG22" s="50">
        <f>INGRESOS!AG38</f>
        <v>6</v>
      </c>
      <c r="AH22" s="50">
        <f>INGRESOS!AH38</f>
        <v>6</v>
      </c>
      <c r="AI22" s="50">
        <f>INGRESOS!AI38</f>
        <v>6</v>
      </c>
      <c r="AJ22" s="50">
        <f>INGRESOS!AJ38</f>
        <v>6</v>
      </c>
      <c r="AK22" s="50">
        <f>INGRESOS!AK38</f>
        <v>6</v>
      </c>
      <c r="AL22" s="50">
        <f>INGRESOS!AL38</f>
        <v>6</v>
      </c>
      <c r="AM22" s="50">
        <f>INGRESOS!AM38</f>
        <v>6</v>
      </c>
      <c r="AN22" s="50">
        <f>INGRESOS!AN38</f>
        <v>6</v>
      </c>
      <c r="AO22" s="50">
        <f>INGRESOS!AO38</f>
        <v>6</v>
      </c>
      <c r="AP22" s="50">
        <f>INGRESOS!AP38</f>
        <v>6</v>
      </c>
      <c r="AQ22" s="50">
        <f>INGRESOS!AQ38</f>
        <v>6</v>
      </c>
      <c r="AR22" s="50">
        <f>INGRESOS!AR38</f>
        <v>6</v>
      </c>
      <c r="AS22" s="50">
        <f>INGRESOS!AS38</f>
        <v>6</v>
      </c>
      <c r="AT22" s="50">
        <f>INGRESOS!AT38</f>
        <v>6</v>
      </c>
      <c r="AU22" s="50">
        <f>INGRESOS!AU38</f>
        <v>6</v>
      </c>
    </row>
    <row r="23" spans="1:47" s="9" customFormat="1" ht="14.25" customHeight="1" x14ac:dyDescent="0.3">
      <c r="A23" s="6"/>
      <c r="B23" s="6" t="s">
        <v>213</v>
      </c>
      <c r="C23" s="7"/>
      <c r="D23" s="7" t="s">
        <v>10</v>
      </c>
      <c r="E23" s="7"/>
      <c r="F23" s="83">
        <v>601.42999999999995</v>
      </c>
      <c r="G23" s="83">
        <f>F23</f>
        <v>601.42999999999995</v>
      </c>
      <c r="H23" s="83">
        <v>603.42999999999995</v>
      </c>
      <c r="I23" s="83">
        <v>604.42999999999995</v>
      </c>
      <c r="J23" s="83">
        <v>605.42999999999995</v>
      </c>
      <c r="K23" s="83">
        <f>'COSTOS DE VENTA'!F23</f>
        <v>601.42999999999995</v>
      </c>
      <c r="L23" s="7">
        <v>0</v>
      </c>
      <c r="M23" s="83">
        <f>K23</f>
        <v>601.42999999999995</v>
      </c>
      <c r="N23" s="7">
        <v>0</v>
      </c>
      <c r="O23" s="83">
        <f>M23</f>
        <v>601.42999999999995</v>
      </c>
      <c r="P23" s="7">
        <v>0</v>
      </c>
      <c r="Q23" s="83">
        <f t="shared" ref="Q23:Q24" si="45">O23</f>
        <v>601.42999999999995</v>
      </c>
      <c r="R23" s="7">
        <v>0</v>
      </c>
      <c r="S23" s="83">
        <f t="shared" ref="S23:S24" si="46">Q23</f>
        <v>601.42999999999995</v>
      </c>
      <c r="T23" s="7">
        <v>0</v>
      </c>
      <c r="U23" s="83">
        <f t="shared" ref="U23:U24" si="47">S23</f>
        <v>601.42999999999995</v>
      </c>
      <c r="V23" s="7">
        <v>0</v>
      </c>
      <c r="W23" s="83">
        <f t="shared" ref="W23:W24" si="48">U23</f>
        <v>601.42999999999995</v>
      </c>
      <c r="X23" s="171">
        <v>601.42999999999995</v>
      </c>
      <c r="Y23" s="158">
        <f>X23</f>
        <v>601.42999999999995</v>
      </c>
      <c r="Z23" s="158">
        <f t="shared" ref="Z23:AU23" si="49">Y23</f>
        <v>601.42999999999995</v>
      </c>
      <c r="AA23" s="158">
        <f t="shared" si="49"/>
        <v>601.42999999999995</v>
      </c>
      <c r="AB23" s="158">
        <f t="shared" si="49"/>
        <v>601.42999999999995</v>
      </c>
      <c r="AC23" s="158">
        <f t="shared" si="49"/>
        <v>601.42999999999995</v>
      </c>
      <c r="AD23" s="158">
        <f t="shared" si="49"/>
        <v>601.42999999999995</v>
      </c>
      <c r="AE23" s="158">
        <f t="shared" si="49"/>
        <v>601.42999999999995</v>
      </c>
      <c r="AF23" s="158">
        <f t="shared" si="49"/>
        <v>601.42999999999995</v>
      </c>
      <c r="AG23" s="158">
        <f t="shared" si="49"/>
        <v>601.42999999999995</v>
      </c>
      <c r="AH23" s="158">
        <f t="shared" si="49"/>
        <v>601.42999999999995</v>
      </c>
      <c r="AI23" s="158">
        <f t="shared" si="49"/>
        <v>601.42999999999995</v>
      </c>
      <c r="AJ23" s="158">
        <f t="shared" si="49"/>
        <v>601.42999999999995</v>
      </c>
      <c r="AK23" s="158">
        <f t="shared" si="49"/>
        <v>601.42999999999995</v>
      </c>
      <c r="AL23" s="158">
        <f t="shared" si="49"/>
        <v>601.42999999999995</v>
      </c>
      <c r="AM23" s="158">
        <f t="shared" si="49"/>
        <v>601.42999999999995</v>
      </c>
      <c r="AN23" s="158">
        <f t="shared" si="49"/>
        <v>601.42999999999995</v>
      </c>
      <c r="AO23" s="158">
        <f t="shared" si="49"/>
        <v>601.42999999999995</v>
      </c>
      <c r="AP23" s="158">
        <f t="shared" si="49"/>
        <v>601.42999999999995</v>
      </c>
      <c r="AQ23" s="158">
        <f t="shared" si="49"/>
        <v>601.42999999999995</v>
      </c>
      <c r="AR23" s="158">
        <f t="shared" si="49"/>
        <v>601.42999999999995</v>
      </c>
      <c r="AS23" s="158">
        <f t="shared" si="49"/>
        <v>601.42999999999995</v>
      </c>
      <c r="AT23" s="158">
        <f t="shared" si="49"/>
        <v>601.42999999999995</v>
      </c>
      <c r="AU23" s="158">
        <f t="shared" si="49"/>
        <v>601.42999999999995</v>
      </c>
    </row>
    <row r="24" spans="1:47" s="9" customFormat="1" ht="14.25" customHeight="1" x14ac:dyDescent="0.3">
      <c r="A24" s="6"/>
      <c r="B24" s="6" t="s">
        <v>216</v>
      </c>
      <c r="C24" s="7"/>
      <c r="D24" s="7" t="s">
        <v>10</v>
      </c>
      <c r="E24" s="7"/>
      <c r="F24" s="161">
        <f>F23*0.2/100</f>
        <v>1.20286</v>
      </c>
      <c r="G24" s="161">
        <f t="shared" ref="G24:J24" si="50">G23*0.2/100</f>
        <v>1.20286</v>
      </c>
      <c r="H24" s="161">
        <f t="shared" si="50"/>
        <v>1.2068599999999998</v>
      </c>
      <c r="I24" s="161">
        <f t="shared" si="50"/>
        <v>1.20886</v>
      </c>
      <c r="J24" s="161">
        <f t="shared" si="50"/>
        <v>1.21086</v>
      </c>
      <c r="K24" s="161">
        <f>F24</f>
        <v>1.20286</v>
      </c>
      <c r="L24" s="7">
        <v>0</v>
      </c>
      <c r="M24" s="161">
        <f>K24</f>
        <v>1.20286</v>
      </c>
      <c r="N24" s="7">
        <v>0</v>
      </c>
      <c r="O24" s="161">
        <f>M24</f>
        <v>1.20286</v>
      </c>
      <c r="P24" s="7">
        <v>0</v>
      </c>
      <c r="Q24" s="161">
        <f t="shared" si="45"/>
        <v>1.20286</v>
      </c>
      <c r="R24" s="7">
        <v>0</v>
      </c>
      <c r="S24" s="161">
        <f t="shared" si="46"/>
        <v>1.20286</v>
      </c>
      <c r="T24" s="7">
        <v>0</v>
      </c>
      <c r="U24" s="161">
        <f t="shared" si="47"/>
        <v>1.20286</v>
      </c>
      <c r="V24" s="7">
        <v>0</v>
      </c>
      <c r="W24" s="161">
        <f t="shared" si="48"/>
        <v>1.20286</v>
      </c>
      <c r="X24" s="172">
        <f>W24*X22</f>
        <v>7.2171599999999998</v>
      </c>
      <c r="Y24" s="162">
        <f>X24</f>
        <v>7.2171599999999998</v>
      </c>
      <c r="Z24" s="162">
        <f t="shared" ref="Z24:AU24" si="51">Y24</f>
        <v>7.2171599999999998</v>
      </c>
      <c r="AA24" s="162">
        <f t="shared" si="51"/>
        <v>7.2171599999999998</v>
      </c>
      <c r="AB24" s="162">
        <f t="shared" si="51"/>
        <v>7.2171599999999998</v>
      </c>
      <c r="AC24" s="162">
        <f t="shared" si="51"/>
        <v>7.2171599999999998</v>
      </c>
      <c r="AD24" s="162">
        <f t="shared" si="51"/>
        <v>7.2171599999999998</v>
      </c>
      <c r="AE24" s="162">
        <f t="shared" si="51"/>
        <v>7.2171599999999998</v>
      </c>
      <c r="AF24" s="162">
        <f t="shared" si="51"/>
        <v>7.2171599999999998</v>
      </c>
      <c r="AG24" s="162">
        <f t="shared" si="51"/>
        <v>7.2171599999999998</v>
      </c>
      <c r="AH24" s="162">
        <f t="shared" si="51"/>
        <v>7.2171599999999998</v>
      </c>
      <c r="AI24" s="162">
        <f t="shared" si="51"/>
        <v>7.2171599999999998</v>
      </c>
      <c r="AJ24" s="162">
        <f t="shared" si="51"/>
        <v>7.2171599999999998</v>
      </c>
      <c r="AK24" s="162">
        <f t="shared" si="51"/>
        <v>7.2171599999999998</v>
      </c>
      <c r="AL24" s="162">
        <f t="shared" si="51"/>
        <v>7.2171599999999998</v>
      </c>
      <c r="AM24" s="162">
        <f t="shared" si="51"/>
        <v>7.2171599999999998</v>
      </c>
      <c r="AN24" s="162">
        <f t="shared" si="51"/>
        <v>7.2171599999999998</v>
      </c>
      <c r="AO24" s="162">
        <f t="shared" si="51"/>
        <v>7.2171599999999998</v>
      </c>
      <c r="AP24" s="162">
        <f t="shared" si="51"/>
        <v>7.2171599999999998</v>
      </c>
      <c r="AQ24" s="162">
        <f t="shared" si="51"/>
        <v>7.2171599999999998</v>
      </c>
      <c r="AR24" s="162">
        <f t="shared" si="51"/>
        <v>7.2171599999999998</v>
      </c>
      <c r="AS24" s="162">
        <f t="shared" si="51"/>
        <v>7.2171599999999998</v>
      </c>
      <c r="AT24" s="162">
        <f t="shared" si="51"/>
        <v>7.2171599999999998</v>
      </c>
      <c r="AU24" s="162">
        <f t="shared" si="51"/>
        <v>7.2171599999999998</v>
      </c>
    </row>
    <row r="25" spans="1:47" s="9" customFormat="1" ht="14.25" customHeight="1" x14ac:dyDescent="0.3">
      <c r="A25" s="6"/>
      <c r="B25" s="6" t="s">
        <v>218</v>
      </c>
      <c r="C25" s="7"/>
      <c r="D25" s="7" t="s">
        <v>13</v>
      </c>
      <c r="E25" s="7"/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175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0</v>
      </c>
      <c r="AT25" s="24">
        <v>0</v>
      </c>
      <c r="AU25" s="24">
        <v>0</v>
      </c>
    </row>
    <row r="26" spans="1:47" s="9" customFormat="1" ht="14.25" customHeight="1" x14ac:dyDescent="0.3">
      <c r="A26" s="10"/>
      <c r="B26" s="54" t="s">
        <v>217</v>
      </c>
      <c r="C26" s="50"/>
      <c r="D26" s="50" t="s">
        <v>10</v>
      </c>
      <c r="E26" s="50"/>
      <c r="F26" s="60">
        <f>F25*PERSONAL!F66</f>
        <v>0</v>
      </c>
      <c r="G26" s="60">
        <f>G25*PERSONAL!G66</f>
        <v>0</v>
      </c>
      <c r="H26" s="60">
        <f>H25*PERSONAL!H66</f>
        <v>0</v>
      </c>
      <c r="I26" s="60">
        <f>I25*PERSONAL!I66</f>
        <v>0</v>
      </c>
      <c r="J26" s="60">
        <f>J25*PERSONAL!J66</f>
        <v>0</v>
      </c>
      <c r="K26" s="60">
        <f>K25*PERSONAL!K66</f>
        <v>0</v>
      </c>
      <c r="L26" s="60">
        <f>L25*PERSONAL!L66</f>
        <v>0</v>
      </c>
      <c r="M26" s="60">
        <f>M25*PERSONAL!M66</f>
        <v>0</v>
      </c>
      <c r="N26" s="60">
        <f>N25*PERSONAL!N66</f>
        <v>0</v>
      </c>
      <c r="O26" s="60">
        <f>O25*PERSONAL!O66</f>
        <v>0</v>
      </c>
      <c r="P26" s="60">
        <f>P25*PERSONAL!P66</f>
        <v>0</v>
      </c>
      <c r="Q26" s="60">
        <f>Q25*PERSONAL!Q66</f>
        <v>0</v>
      </c>
      <c r="R26" s="60">
        <f>R25*PERSONAL!R66</f>
        <v>0</v>
      </c>
      <c r="S26" s="60">
        <f>S25*PERSONAL!S66</f>
        <v>0</v>
      </c>
      <c r="T26" s="60">
        <f>T25*PERSONAL!T66</f>
        <v>0</v>
      </c>
      <c r="U26" s="60">
        <f>U25*PERSONAL!U66</f>
        <v>0</v>
      </c>
      <c r="V26" s="60">
        <f>V25*PERSONAL!V66</f>
        <v>0</v>
      </c>
      <c r="W26" s="60">
        <f>W25*PERSONAL!W66</f>
        <v>0</v>
      </c>
      <c r="X26" s="142">
        <f>X25*PERSONAL!X66</f>
        <v>0</v>
      </c>
      <c r="Y26" s="60">
        <f>Y25*PERSONAL!Y66</f>
        <v>0</v>
      </c>
      <c r="Z26" s="60">
        <f>Z25*PERSONAL!Z66</f>
        <v>0</v>
      </c>
      <c r="AA26" s="60">
        <f>AA25*PERSONAL!AA66</f>
        <v>0</v>
      </c>
      <c r="AB26" s="60">
        <f>AB25*PERSONAL!AB66</f>
        <v>0</v>
      </c>
      <c r="AC26" s="60">
        <f>AC25*PERSONAL!AC66</f>
        <v>0</v>
      </c>
      <c r="AD26" s="60">
        <f>AD25*PERSONAL!AD66</f>
        <v>0</v>
      </c>
      <c r="AE26" s="60">
        <f>AE25*PERSONAL!AE66</f>
        <v>0</v>
      </c>
      <c r="AF26" s="60">
        <f>AF25*PERSONAL!AF66</f>
        <v>0</v>
      </c>
      <c r="AG26" s="60">
        <f>AG25*PERSONAL!AG66</f>
        <v>0</v>
      </c>
      <c r="AH26" s="60">
        <f>AH25*PERSONAL!AH66</f>
        <v>0</v>
      </c>
      <c r="AI26" s="60">
        <f>AI25*PERSONAL!AI66</f>
        <v>0</v>
      </c>
      <c r="AJ26" s="60">
        <f>AJ25*PERSONAL!AJ66</f>
        <v>0</v>
      </c>
      <c r="AK26" s="60">
        <f>AK25*PERSONAL!AK66</f>
        <v>0</v>
      </c>
      <c r="AL26" s="60">
        <f>AL25*PERSONAL!AL66</f>
        <v>0</v>
      </c>
      <c r="AM26" s="60">
        <f>AM25*PERSONAL!AM66</f>
        <v>0</v>
      </c>
      <c r="AN26" s="60">
        <f>AN25*PERSONAL!AN66</f>
        <v>0</v>
      </c>
      <c r="AO26" s="60">
        <f>AO25*PERSONAL!AO66</f>
        <v>0</v>
      </c>
      <c r="AP26" s="60">
        <f>AP25*PERSONAL!AP66</f>
        <v>0</v>
      </c>
      <c r="AQ26" s="60">
        <f>AQ25*PERSONAL!AQ66</f>
        <v>0</v>
      </c>
      <c r="AR26" s="60">
        <f>AR25*PERSONAL!AR66</f>
        <v>0</v>
      </c>
      <c r="AS26" s="60">
        <f>AS25*PERSONAL!AS66</f>
        <v>0</v>
      </c>
      <c r="AT26" s="60">
        <f>AT25*PERSONAL!AT66</f>
        <v>0</v>
      </c>
      <c r="AU26" s="60">
        <f>AU25*PERSONAL!AU66</f>
        <v>0</v>
      </c>
    </row>
    <row r="27" spans="1:47" s="9" customFormat="1" ht="14.25" customHeight="1" x14ac:dyDescent="0.3">
      <c r="A27" s="6"/>
      <c r="B27" s="59" t="s">
        <v>220</v>
      </c>
      <c r="C27" s="52"/>
      <c r="D27" s="52" t="s">
        <v>10</v>
      </c>
      <c r="E27" s="50"/>
      <c r="F27" s="61">
        <f>F22*(F23+F24)+F26</f>
        <v>2410.5314399999997</v>
      </c>
      <c r="G27" s="61">
        <f t="shared" ref="G27:AU27" si="52">G22*(G23+G24)+G26</f>
        <v>2410.5314399999997</v>
      </c>
      <c r="H27" s="61">
        <f t="shared" si="52"/>
        <v>2418.5474399999998</v>
      </c>
      <c r="I27" s="61">
        <f t="shared" si="52"/>
        <v>2422.5554399999996</v>
      </c>
      <c r="J27" s="61">
        <f t="shared" si="52"/>
        <v>2426.5634399999999</v>
      </c>
      <c r="K27" s="61">
        <f t="shared" si="52"/>
        <v>602.63285999999994</v>
      </c>
      <c r="L27" s="61">
        <f t="shared" si="52"/>
        <v>0</v>
      </c>
      <c r="M27" s="61">
        <f t="shared" si="52"/>
        <v>602.63285999999994</v>
      </c>
      <c r="N27" s="61">
        <f t="shared" si="52"/>
        <v>0</v>
      </c>
      <c r="O27" s="61">
        <f t="shared" si="52"/>
        <v>602.63285999999994</v>
      </c>
      <c r="P27" s="61">
        <f t="shared" si="52"/>
        <v>0</v>
      </c>
      <c r="Q27" s="61">
        <f t="shared" si="52"/>
        <v>602.63285999999994</v>
      </c>
      <c r="R27" s="61">
        <f t="shared" si="52"/>
        <v>0</v>
      </c>
      <c r="S27" s="61">
        <f t="shared" si="52"/>
        <v>602.63285999999994</v>
      </c>
      <c r="T27" s="61">
        <f t="shared" si="52"/>
        <v>0</v>
      </c>
      <c r="U27" s="61">
        <f t="shared" si="52"/>
        <v>602.63285999999994</v>
      </c>
      <c r="V27" s="61">
        <f t="shared" si="52"/>
        <v>0</v>
      </c>
      <c r="W27" s="61">
        <f t="shared" si="52"/>
        <v>602.63285999999994</v>
      </c>
      <c r="X27" s="143">
        <f t="shared" si="52"/>
        <v>3651.8829599999999</v>
      </c>
      <c r="Y27" s="61">
        <f t="shared" si="52"/>
        <v>3651.8829599999999</v>
      </c>
      <c r="Z27" s="61">
        <f t="shared" si="52"/>
        <v>3651.8829599999999</v>
      </c>
      <c r="AA27" s="61">
        <f t="shared" si="52"/>
        <v>3651.8829599999999</v>
      </c>
      <c r="AB27" s="61">
        <f t="shared" si="52"/>
        <v>3651.8829599999999</v>
      </c>
      <c r="AC27" s="61">
        <f t="shared" si="52"/>
        <v>3651.8829599999999</v>
      </c>
      <c r="AD27" s="61">
        <f t="shared" si="52"/>
        <v>3651.8829599999999</v>
      </c>
      <c r="AE27" s="61">
        <f t="shared" si="52"/>
        <v>3651.8829599999999</v>
      </c>
      <c r="AF27" s="61">
        <f t="shared" si="52"/>
        <v>3651.8829599999999</v>
      </c>
      <c r="AG27" s="61">
        <f t="shared" si="52"/>
        <v>3651.8829599999999</v>
      </c>
      <c r="AH27" s="61">
        <f t="shared" si="52"/>
        <v>3651.8829599999999</v>
      </c>
      <c r="AI27" s="61">
        <f t="shared" si="52"/>
        <v>3651.8829599999999</v>
      </c>
      <c r="AJ27" s="61">
        <f t="shared" si="52"/>
        <v>3651.8829599999999</v>
      </c>
      <c r="AK27" s="61">
        <f t="shared" si="52"/>
        <v>3651.8829599999999</v>
      </c>
      <c r="AL27" s="61">
        <f t="shared" si="52"/>
        <v>3651.8829599999999</v>
      </c>
      <c r="AM27" s="61">
        <f t="shared" si="52"/>
        <v>3651.8829599999999</v>
      </c>
      <c r="AN27" s="61">
        <f t="shared" si="52"/>
        <v>3651.8829599999999</v>
      </c>
      <c r="AO27" s="61">
        <f t="shared" si="52"/>
        <v>3651.8829599999999</v>
      </c>
      <c r="AP27" s="61">
        <f t="shared" si="52"/>
        <v>3651.8829599999999</v>
      </c>
      <c r="AQ27" s="61">
        <f t="shared" si="52"/>
        <v>3651.8829599999999</v>
      </c>
      <c r="AR27" s="61">
        <f t="shared" si="52"/>
        <v>3651.8829599999999</v>
      </c>
      <c r="AS27" s="61">
        <f t="shared" si="52"/>
        <v>3651.8829599999999</v>
      </c>
      <c r="AT27" s="61">
        <f t="shared" si="52"/>
        <v>3651.8829599999999</v>
      </c>
      <c r="AU27" s="61">
        <f t="shared" si="52"/>
        <v>3651.8829599999999</v>
      </c>
    </row>
    <row r="28" spans="1:47" s="9" customFormat="1" ht="14.25" customHeight="1" x14ac:dyDescent="0.3">
      <c r="A28" s="20" t="s">
        <v>8</v>
      </c>
      <c r="B28" s="6" t="s">
        <v>8</v>
      </c>
      <c r="C28" s="7"/>
      <c r="D28" s="7" t="s">
        <v>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171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4.25" customHeight="1" x14ac:dyDescent="0.3">
      <c r="A29" s="20" t="s">
        <v>487</v>
      </c>
      <c r="B29" s="6"/>
      <c r="C29" s="7"/>
      <c r="D29" s="7" t="s">
        <v>8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171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s="9" customFormat="1" ht="14.25" customHeight="1" x14ac:dyDescent="0.3">
      <c r="A30" s="6"/>
      <c r="B30" s="54" t="s">
        <v>214</v>
      </c>
      <c r="C30" s="50"/>
      <c r="D30" s="50" t="s">
        <v>32</v>
      </c>
      <c r="E30" s="50"/>
      <c r="F30" s="50">
        <f>INGRESOS!F45</f>
        <v>1</v>
      </c>
      <c r="G30" s="50">
        <f>INGRESOS!G45</f>
        <v>0</v>
      </c>
      <c r="H30" s="50">
        <f>INGRESOS!H45</f>
        <v>1</v>
      </c>
      <c r="I30" s="50">
        <f>INGRESOS!I45</f>
        <v>0</v>
      </c>
      <c r="J30" s="50">
        <f>INGRESOS!J45</f>
        <v>1</v>
      </c>
      <c r="K30" s="50">
        <f>INGRESOS!K45</f>
        <v>0</v>
      </c>
      <c r="L30" s="50">
        <f>INGRESOS!L45</f>
        <v>1</v>
      </c>
      <c r="M30" s="50">
        <f>INGRESOS!M45</f>
        <v>0</v>
      </c>
      <c r="N30" s="50">
        <f>INGRESOS!N45</f>
        <v>1</v>
      </c>
      <c r="O30" s="50">
        <f>INGRESOS!O45</f>
        <v>0</v>
      </c>
      <c r="P30" s="50">
        <f>INGRESOS!P45</f>
        <v>1</v>
      </c>
      <c r="Q30" s="50">
        <f>INGRESOS!Q45</f>
        <v>0</v>
      </c>
      <c r="R30" s="50">
        <f>INGRESOS!R45</f>
        <v>1</v>
      </c>
      <c r="S30" s="50">
        <f>INGRESOS!S45</f>
        <v>0</v>
      </c>
      <c r="T30" s="50">
        <f>INGRESOS!T45</f>
        <v>1</v>
      </c>
      <c r="U30" s="50">
        <f>INGRESOS!U45</f>
        <v>0</v>
      </c>
      <c r="V30" s="50">
        <f>INGRESOS!V45</f>
        <v>1</v>
      </c>
      <c r="W30" s="50">
        <f>INGRESOS!W45</f>
        <v>0</v>
      </c>
      <c r="X30" s="173">
        <f>INGRESOS!X45</f>
        <v>6</v>
      </c>
      <c r="Y30" s="50">
        <f>INGRESOS!Y45</f>
        <v>6</v>
      </c>
      <c r="Z30" s="50">
        <f>INGRESOS!Z45</f>
        <v>6</v>
      </c>
      <c r="AA30" s="50">
        <f>INGRESOS!AA45</f>
        <v>6</v>
      </c>
      <c r="AB30" s="50">
        <f>INGRESOS!AB45</f>
        <v>6</v>
      </c>
      <c r="AC30" s="50">
        <f>INGRESOS!AC45</f>
        <v>6</v>
      </c>
      <c r="AD30" s="50">
        <f>INGRESOS!AD45</f>
        <v>6</v>
      </c>
      <c r="AE30" s="50">
        <f>INGRESOS!AE45</f>
        <v>6</v>
      </c>
      <c r="AF30" s="50">
        <f>INGRESOS!AF45</f>
        <v>6</v>
      </c>
      <c r="AG30" s="50">
        <f>INGRESOS!AG45</f>
        <v>6</v>
      </c>
      <c r="AH30" s="50">
        <f>INGRESOS!AH45</f>
        <v>6</v>
      </c>
      <c r="AI30" s="50">
        <f>INGRESOS!AI45</f>
        <v>6</v>
      </c>
      <c r="AJ30" s="50">
        <f>INGRESOS!AJ45</f>
        <v>6</v>
      </c>
      <c r="AK30" s="50">
        <f>INGRESOS!AK45</f>
        <v>6</v>
      </c>
      <c r="AL30" s="50">
        <f>INGRESOS!AL45</f>
        <v>6</v>
      </c>
      <c r="AM30" s="50">
        <f>INGRESOS!AM45</f>
        <v>6</v>
      </c>
      <c r="AN30" s="50">
        <f>INGRESOS!AN45</f>
        <v>6</v>
      </c>
      <c r="AO30" s="50">
        <f>INGRESOS!AO45</f>
        <v>6</v>
      </c>
      <c r="AP30" s="50">
        <f>INGRESOS!AP45</f>
        <v>6</v>
      </c>
      <c r="AQ30" s="50">
        <f>INGRESOS!AQ45</f>
        <v>6</v>
      </c>
      <c r="AR30" s="50">
        <f>INGRESOS!AR45</f>
        <v>6</v>
      </c>
      <c r="AS30" s="50">
        <f>INGRESOS!AS45</f>
        <v>6</v>
      </c>
      <c r="AT30" s="50">
        <f>INGRESOS!AT45</f>
        <v>6</v>
      </c>
      <c r="AU30" s="50">
        <f>INGRESOS!AU45</f>
        <v>6</v>
      </c>
    </row>
    <row r="31" spans="1:47" s="9" customFormat="1" ht="14.25" customHeight="1" x14ac:dyDescent="0.3">
      <c r="A31" s="6"/>
      <c r="B31" s="6" t="s">
        <v>213</v>
      </c>
      <c r="C31" s="7"/>
      <c r="D31" s="7" t="s">
        <v>10</v>
      </c>
      <c r="E31" s="7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171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 s="9" customFormat="1" ht="14.25" customHeight="1" x14ac:dyDescent="0.3">
      <c r="A32" s="6"/>
      <c r="B32" s="6" t="s">
        <v>216</v>
      </c>
      <c r="C32" s="7"/>
      <c r="D32" s="7" t="s">
        <v>10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171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9" customFormat="1" ht="14.25" customHeight="1" x14ac:dyDescent="0.3">
      <c r="A33" s="6"/>
      <c r="B33" s="6" t="s">
        <v>218</v>
      </c>
      <c r="C33" s="7"/>
      <c r="D33" s="7" t="s">
        <v>13</v>
      </c>
      <c r="E33" s="7"/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171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</row>
    <row r="34" spans="1:47" s="9" customFormat="1" ht="14.25" customHeight="1" x14ac:dyDescent="0.3">
      <c r="A34" s="10"/>
      <c r="B34" s="54" t="s">
        <v>217</v>
      </c>
      <c r="C34" s="50"/>
      <c r="D34" s="50" t="s">
        <v>10</v>
      </c>
      <c r="E34" s="50"/>
      <c r="F34" s="60">
        <f>F33*PERSONAL!F66</f>
        <v>0</v>
      </c>
      <c r="G34" s="60">
        <f>G33*PERSONAL!G66</f>
        <v>0</v>
      </c>
      <c r="H34" s="60">
        <f>H33*PERSONAL!H66</f>
        <v>0</v>
      </c>
      <c r="I34" s="60">
        <f>I33*PERSONAL!I66</f>
        <v>0</v>
      </c>
      <c r="J34" s="60">
        <f>J33*PERSONAL!J66</f>
        <v>0</v>
      </c>
      <c r="K34" s="60">
        <f>K33*PERSONAL!K66</f>
        <v>0</v>
      </c>
      <c r="L34" s="60">
        <f>L33*PERSONAL!L66</f>
        <v>0</v>
      </c>
      <c r="M34" s="60">
        <f>M33*PERSONAL!M66</f>
        <v>0</v>
      </c>
      <c r="N34" s="60">
        <f>N33*PERSONAL!N66</f>
        <v>0</v>
      </c>
      <c r="O34" s="60">
        <f>O33*PERSONAL!O66</f>
        <v>0</v>
      </c>
      <c r="P34" s="60">
        <f>P33*PERSONAL!P66</f>
        <v>0</v>
      </c>
      <c r="Q34" s="60">
        <f>Q33*PERSONAL!Q66</f>
        <v>0</v>
      </c>
      <c r="R34" s="60">
        <f>R33*PERSONAL!R66</f>
        <v>0</v>
      </c>
      <c r="S34" s="60">
        <f>S33*PERSONAL!S66</f>
        <v>0</v>
      </c>
      <c r="T34" s="60">
        <f>T33*PERSONAL!T66</f>
        <v>0</v>
      </c>
      <c r="U34" s="60">
        <f>U33*PERSONAL!U66</f>
        <v>0</v>
      </c>
      <c r="V34" s="60">
        <f>V33*PERSONAL!V66</f>
        <v>0</v>
      </c>
      <c r="W34" s="60">
        <f>W33*PERSONAL!W66</f>
        <v>0</v>
      </c>
      <c r="X34" s="142">
        <f>X33*PERSONAL!X66</f>
        <v>0</v>
      </c>
      <c r="Y34" s="60">
        <f>Y33*PERSONAL!Y66</f>
        <v>0</v>
      </c>
      <c r="Z34" s="60">
        <f>Z33*PERSONAL!Z66</f>
        <v>0</v>
      </c>
      <c r="AA34" s="60">
        <f>AA33*PERSONAL!AA66</f>
        <v>0</v>
      </c>
      <c r="AB34" s="60">
        <f>AB33*PERSONAL!AB66</f>
        <v>0</v>
      </c>
      <c r="AC34" s="60">
        <f>AC33*PERSONAL!AC66</f>
        <v>0</v>
      </c>
      <c r="AD34" s="60">
        <f>AD33*PERSONAL!AD66</f>
        <v>0</v>
      </c>
      <c r="AE34" s="60">
        <f>AE33*PERSONAL!AE66</f>
        <v>0</v>
      </c>
      <c r="AF34" s="60">
        <f>AF33*PERSONAL!AF66</f>
        <v>0</v>
      </c>
      <c r="AG34" s="60">
        <f>AG33*PERSONAL!AG66</f>
        <v>0</v>
      </c>
      <c r="AH34" s="60">
        <f>AH33*PERSONAL!AH66</f>
        <v>0</v>
      </c>
      <c r="AI34" s="60">
        <f>AI33*PERSONAL!AI66</f>
        <v>0</v>
      </c>
      <c r="AJ34" s="60">
        <f>AJ33*PERSONAL!AJ66</f>
        <v>0</v>
      </c>
      <c r="AK34" s="60">
        <f>AK33*PERSONAL!AK66</f>
        <v>0</v>
      </c>
      <c r="AL34" s="60">
        <f>AL33*PERSONAL!AL66</f>
        <v>0</v>
      </c>
      <c r="AM34" s="60">
        <f>AM33*PERSONAL!AM66</f>
        <v>0</v>
      </c>
      <c r="AN34" s="60">
        <f>AN33*PERSONAL!AN66</f>
        <v>0</v>
      </c>
      <c r="AO34" s="60">
        <f>AO33*PERSONAL!AO66</f>
        <v>0</v>
      </c>
      <c r="AP34" s="60">
        <f>AP33*PERSONAL!AP66</f>
        <v>0</v>
      </c>
      <c r="AQ34" s="60">
        <f>AQ33*PERSONAL!AQ66</f>
        <v>0</v>
      </c>
      <c r="AR34" s="60">
        <f>AR33*PERSONAL!AR66</f>
        <v>0</v>
      </c>
      <c r="AS34" s="60">
        <f>AS33*PERSONAL!AS66</f>
        <v>0</v>
      </c>
      <c r="AT34" s="60">
        <f>AT33*PERSONAL!AT66</f>
        <v>0</v>
      </c>
      <c r="AU34" s="60">
        <f>AU33*PERSONAL!AU66</f>
        <v>0</v>
      </c>
    </row>
    <row r="35" spans="1:47" s="11" customFormat="1" ht="14.25" customHeight="1" x14ac:dyDescent="0.3">
      <c r="A35" s="10"/>
      <c r="B35" s="59" t="s">
        <v>221</v>
      </c>
      <c r="C35" s="52"/>
      <c r="D35" s="52" t="s">
        <v>10</v>
      </c>
      <c r="E35" s="52"/>
      <c r="F35" s="61">
        <f>F30*(F31+F32)+F34</f>
        <v>0</v>
      </c>
      <c r="G35" s="61">
        <f t="shared" ref="G35:AU35" si="53">G30*(G31+G32)+G34</f>
        <v>0</v>
      </c>
      <c r="H35" s="61">
        <f t="shared" si="53"/>
        <v>0</v>
      </c>
      <c r="I35" s="61">
        <f t="shared" si="53"/>
        <v>0</v>
      </c>
      <c r="J35" s="61">
        <f t="shared" si="53"/>
        <v>0</v>
      </c>
      <c r="K35" s="61">
        <f t="shared" si="53"/>
        <v>0</v>
      </c>
      <c r="L35" s="61">
        <f t="shared" si="53"/>
        <v>0</v>
      </c>
      <c r="M35" s="61">
        <f t="shared" si="53"/>
        <v>0</v>
      </c>
      <c r="N35" s="61">
        <f t="shared" si="53"/>
        <v>0</v>
      </c>
      <c r="O35" s="61">
        <f t="shared" si="53"/>
        <v>0</v>
      </c>
      <c r="P35" s="61">
        <f t="shared" si="53"/>
        <v>0</v>
      </c>
      <c r="Q35" s="61">
        <f t="shared" si="53"/>
        <v>0</v>
      </c>
      <c r="R35" s="61">
        <f t="shared" si="53"/>
        <v>0</v>
      </c>
      <c r="S35" s="61">
        <f t="shared" si="53"/>
        <v>0</v>
      </c>
      <c r="T35" s="61">
        <f t="shared" si="53"/>
        <v>0</v>
      </c>
      <c r="U35" s="61">
        <f t="shared" si="53"/>
        <v>0</v>
      </c>
      <c r="V35" s="61">
        <f t="shared" si="53"/>
        <v>0</v>
      </c>
      <c r="W35" s="61">
        <f t="shared" si="53"/>
        <v>0</v>
      </c>
      <c r="X35" s="143">
        <f t="shared" si="53"/>
        <v>0</v>
      </c>
      <c r="Y35" s="61">
        <f t="shared" si="53"/>
        <v>0</v>
      </c>
      <c r="Z35" s="61">
        <f t="shared" si="53"/>
        <v>0</v>
      </c>
      <c r="AA35" s="61">
        <f t="shared" si="53"/>
        <v>0</v>
      </c>
      <c r="AB35" s="61">
        <f t="shared" si="53"/>
        <v>0</v>
      </c>
      <c r="AC35" s="61">
        <f t="shared" si="53"/>
        <v>0</v>
      </c>
      <c r="AD35" s="61">
        <f t="shared" si="53"/>
        <v>0</v>
      </c>
      <c r="AE35" s="61">
        <f t="shared" si="53"/>
        <v>0</v>
      </c>
      <c r="AF35" s="61">
        <f t="shared" si="53"/>
        <v>0</v>
      </c>
      <c r="AG35" s="61">
        <f t="shared" si="53"/>
        <v>0</v>
      </c>
      <c r="AH35" s="61">
        <f t="shared" si="53"/>
        <v>0</v>
      </c>
      <c r="AI35" s="61">
        <f t="shared" si="53"/>
        <v>0</v>
      </c>
      <c r="AJ35" s="61">
        <f t="shared" si="53"/>
        <v>0</v>
      </c>
      <c r="AK35" s="61">
        <f t="shared" si="53"/>
        <v>0</v>
      </c>
      <c r="AL35" s="61">
        <f t="shared" si="53"/>
        <v>0</v>
      </c>
      <c r="AM35" s="61">
        <f t="shared" si="53"/>
        <v>0</v>
      </c>
      <c r="AN35" s="61">
        <f t="shared" si="53"/>
        <v>0</v>
      </c>
      <c r="AO35" s="61">
        <f t="shared" si="53"/>
        <v>0</v>
      </c>
      <c r="AP35" s="61">
        <f t="shared" si="53"/>
        <v>0</v>
      </c>
      <c r="AQ35" s="61">
        <f t="shared" si="53"/>
        <v>0</v>
      </c>
      <c r="AR35" s="61">
        <f t="shared" si="53"/>
        <v>0</v>
      </c>
      <c r="AS35" s="61">
        <f t="shared" si="53"/>
        <v>0</v>
      </c>
      <c r="AT35" s="61">
        <f t="shared" si="53"/>
        <v>0</v>
      </c>
      <c r="AU35" s="61">
        <f t="shared" si="53"/>
        <v>0</v>
      </c>
    </row>
    <row r="36" spans="1:47" s="9" customFormat="1" ht="14.25" customHeight="1" x14ac:dyDescent="0.3">
      <c r="A36" s="20" t="s">
        <v>8</v>
      </c>
      <c r="B36" s="6" t="s">
        <v>8</v>
      </c>
      <c r="C36" s="7"/>
      <c r="D36" s="7" t="s">
        <v>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171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s="9" customFormat="1" ht="14.25" customHeight="1" x14ac:dyDescent="0.3">
      <c r="A37" s="20" t="s">
        <v>222</v>
      </c>
      <c r="B37" s="6"/>
      <c r="C37" s="7"/>
      <c r="D37" s="7" t="s">
        <v>8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171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s="9" customFormat="1" ht="14.25" customHeight="1" x14ac:dyDescent="0.3">
      <c r="A38" s="6"/>
      <c r="B38" s="6" t="s">
        <v>224</v>
      </c>
      <c r="C38" s="7"/>
      <c r="D38" s="7" t="s">
        <v>10</v>
      </c>
      <c r="E38" s="7"/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171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</row>
    <row r="39" spans="1:47" s="9" customFormat="1" ht="14.25" customHeight="1" x14ac:dyDescent="0.3">
      <c r="A39" s="6"/>
      <c r="B39" s="6" t="s">
        <v>225</v>
      </c>
      <c r="C39" s="7"/>
      <c r="D39" s="7" t="s">
        <v>10</v>
      </c>
      <c r="E39" s="7"/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171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</row>
    <row r="40" spans="1:47" s="9" customFormat="1" ht="14.25" customHeight="1" x14ac:dyDescent="0.3">
      <c r="A40" s="6"/>
      <c r="B40" s="6" t="s">
        <v>218</v>
      </c>
      <c r="C40" s="7"/>
      <c r="D40" s="7" t="s">
        <v>13</v>
      </c>
      <c r="E40" s="7"/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171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</row>
    <row r="41" spans="1:47" s="9" customFormat="1" ht="14.25" customHeight="1" x14ac:dyDescent="0.3">
      <c r="A41" s="10"/>
      <c r="B41" s="54" t="s">
        <v>217</v>
      </c>
      <c r="C41" s="50"/>
      <c r="D41" s="50" t="s">
        <v>10</v>
      </c>
      <c r="E41" s="50"/>
      <c r="F41" s="60">
        <f>F40*PERSONAL!F66</f>
        <v>0</v>
      </c>
      <c r="G41" s="60">
        <f>G40*PERSONAL!G66</f>
        <v>0</v>
      </c>
      <c r="H41" s="60">
        <f>H40*PERSONAL!H66</f>
        <v>0</v>
      </c>
      <c r="I41" s="60">
        <f>I40*PERSONAL!I66</f>
        <v>0</v>
      </c>
      <c r="J41" s="60">
        <f>J40*PERSONAL!J66</f>
        <v>0</v>
      </c>
      <c r="K41" s="60">
        <f>K40*PERSONAL!K66</f>
        <v>0</v>
      </c>
      <c r="L41" s="60">
        <f>L40*PERSONAL!L66</f>
        <v>0</v>
      </c>
      <c r="M41" s="60">
        <f>M40*PERSONAL!M66</f>
        <v>0</v>
      </c>
      <c r="N41" s="60">
        <f>N40*PERSONAL!N66</f>
        <v>0</v>
      </c>
      <c r="O41" s="60">
        <f>O40*PERSONAL!O66</f>
        <v>0</v>
      </c>
      <c r="P41" s="60">
        <f>P40*PERSONAL!P66</f>
        <v>0</v>
      </c>
      <c r="Q41" s="60">
        <f>Q40*PERSONAL!Q66</f>
        <v>0</v>
      </c>
      <c r="R41" s="60">
        <f>R40*PERSONAL!R66</f>
        <v>0</v>
      </c>
      <c r="S41" s="60">
        <f>S40*PERSONAL!S66</f>
        <v>0</v>
      </c>
      <c r="T41" s="60">
        <f>T40*PERSONAL!T66</f>
        <v>0</v>
      </c>
      <c r="U41" s="60">
        <f>U40*PERSONAL!U66</f>
        <v>0</v>
      </c>
      <c r="V41" s="60">
        <f>V40*PERSONAL!V66</f>
        <v>0</v>
      </c>
      <c r="W41" s="60">
        <f>W40*PERSONAL!W66</f>
        <v>0</v>
      </c>
      <c r="X41" s="142">
        <f>X40*PERSONAL!X66</f>
        <v>0</v>
      </c>
      <c r="Y41" s="60">
        <f>Y40*PERSONAL!Y66</f>
        <v>0</v>
      </c>
      <c r="Z41" s="60">
        <f>Z40*PERSONAL!Z66</f>
        <v>0</v>
      </c>
      <c r="AA41" s="60">
        <f>AA40*PERSONAL!AA66</f>
        <v>0</v>
      </c>
      <c r="AB41" s="60">
        <f>AB40*PERSONAL!AB66</f>
        <v>0</v>
      </c>
      <c r="AC41" s="60">
        <f>AC40*PERSONAL!AC66</f>
        <v>0</v>
      </c>
      <c r="AD41" s="60">
        <f>AD40*PERSONAL!AD66</f>
        <v>0</v>
      </c>
      <c r="AE41" s="60">
        <f>AE40*PERSONAL!AE66</f>
        <v>0</v>
      </c>
      <c r="AF41" s="60">
        <f>AF40*PERSONAL!AF66</f>
        <v>0</v>
      </c>
      <c r="AG41" s="60">
        <f>AG40*PERSONAL!AG66</f>
        <v>0</v>
      </c>
      <c r="AH41" s="60">
        <f>AH40*PERSONAL!AH66</f>
        <v>0</v>
      </c>
      <c r="AI41" s="60">
        <f>AI40*PERSONAL!AI66</f>
        <v>0</v>
      </c>
      <c r="AJ41" s="60">
        <f>AJ40*PERSONAL!AJ66</f>
        <v>0</v>
      </c>
      <c r="AK41" s="60">
        <f>AK40*PERSONAL!AK66</f>
        <v>0</v>
      </c>
      <c r="AL41" s="60">
        <f>AL40*PERSONAL!AL66</f>
        <v>0</v>
      </c>
      <c r="AM41" s="60">
        <f>AM40*PERSONAL!AM66</f>
        <v>0</v>
      </c>
      <c r="AN41" s="60">
        <f>AN40*PERSONAL!AN66</f>
        <v>0</v>
      </c>
      <c r="AO41" s="60">
        <f>AO40*PERSONAL!AO66</f>
        <v>0</v>
      </c>
      <c r="AP41" s="60">
        <f>AP40*PERSONAL!AP66</f>
        <v>0</v>
      </c>
      <c r="AQ41" s="60">
        <f>AQ40*PERSONAL!AQ66</f>
        <v>0</v>
      </c>
      <c r="AR41" s="60">
        <f>AR40*PERSONAL!AR66</f>
        <v>0</v>
      </c>
      <c r="AS41" s="60">
        <f>AS40*PERSONAL!AS66</f>
        <v>0</v>
      </c>
      <c r="AT41" s="60">
        <f>AT40*PERSONAL!AT66</f>
        <v>0</v>
      </c>
      <c r="AU41" s="60">
        <f>AU40*PERSONAL!AU66</f>
        <v>0</v>
      </c>
    </row>
    <row r="42" spans="1:47" s="9" customFormat="1" ht="14.25" customHeight="1" x14ac:dyDescent="0.3">
      <c r="A42" s="6"/>
      <c r="B42" s="59" t="s">
        <v>223</v>
      </c>
      <c r="C42" s="52"/>
      <c r="D42" s="52" t="s">
        <v>10</v>
      </c>
      <c r="E42" s="50"/>
      <c r="F42" s="61">
        <f>F38+F39+F41</f>
        <v>0</v>
      </c>
      <c r="G42" s="61">
        <f t="shared" ref="G42:AU42" si="54">G38+G39+G41</f>
        <v>0</v>
      </c>
      <c r="H42" s="61">
        <f t="shared" si="54"/>
        <v>0</v>
      </c>
      <c r="I42" s="61">
        <f t="shared" si="54"/>
        <v>0</v>
      </c>
      <c r="J42" s="61">
        <f t="shared" si="54"/>
        <v>0</v>
      </c>
      <c r="K42" s="61">
        <f t="shared" si="54"/>
        <v>0</v>
      </c>
      <c r="L42" s="61">
        <f t="shared" si="54"/>
        <v>0</v>
      </c>
      <c r="M42" s="61">
        <f t="shared" si="54"/>
        <v>0</v>
      </c>
      <c r="N42" s="61">
        <f t="shared" si="54"/>
        <v>0</v>
      </c>
      <c r="O42" s="61">
        <f t="shared" si="54"/>
        <v>0</v>
      </c>
      <c r="P42" s="61">
        <f t="shared" si="54"/>
        <v>0</v>
      </c>
      <c r="Q42" s="61">
        <f t="shared" si="54"/>
        <v>0</v>
      </c>
      <c r="R42" s="61">
        <f t="shared" si="54"/>
        <v>0</v>
      </c>
      <c r="S42" s="61">
        <f t="shared" si="54"/>
        <v>0</v>
      </c>
      <c r="T42" s="61">
        <f t="shared" si="54"/>
        <v>0</v>
      </c>
      <c r="U42" s="61">
        <f t="shared" si="54"/>
        <v>0</v>
      </c>
      <c r="V42" s="61">
        <f t="shared" si="54"/>
        <v>0</v>
      </c>
      <c r="W42" s="61">
        <f t="shared" si="54"/>
        <v>0</v>
      </c>
      <c r="X42" s="143">
        <f t="shared" si="54"/>
        <v>0</v>
      </c>
      <c r="Y42" s="61">
        <f t="shared" si="54"/>
        <v>0</v>
      </c>
      <c r="Z42" s="61">
        <f t="shared" si="54"/>
        <v>0</v>
      </c>
      <c r="AA42" s="61">
        <f t="shared" si="54"/>
        <v>0</v>
      </c>
      <c r="AB42" s="61">
        <f t="shared" si="54"/>
        <v>0</v>
      </c>
      <c r="AC42" s="61">
        <f t="shared" si="54"/>
        <v>0</v>
      </c>
      <c r="AD42" s="61">
        <f t="shared" si="54"/>
        <v>0</v>
      </c>
      <c r="AE42" s="61">
        <f t="shared" si="54"/>
        <v>0</v>
      </c>
      <c r="AF42" s="61">
        <f t="shared" si="54"/>
        <v>0</v>
      </c>
      <c r="AG42" s="61">
        <f t="shared" si="54"/>
        <v>0</v>
      </c>
      <c r="AH42" s="61">
        <f t="shared" si="54"/>
        <v>0</v>
      </c>
      <c r="AI42" s="61">
        <f t="shared" si="54"/>
        <v>0</v>
      </c>
      <c r="AJ42" s="61">
        <f t="shared" si="54"/>
        <v>0</v>
      </c>
      <c r="AK42" s="61">
        <f t="shared" si="54"/>
        <v>0</v>
      </c>
      <c r="AL42" s="61">
        <f t="shared" si="54"/>
        <v>0</v>
      </c>
      <c r="AM42" s="61">
        <f t="shared" si="54"/>
        <v>0</v>
      </c>
      <c r="AN42" s="61">
        <f t="shared" si="54"/>
        <v>0</v>
      </c>
      <c r="AO42" s="61">
        <f t="shared" si="54"/>
        <v>0</v>
      </c>
      <c r="AP42" s="61">
        <f t="shared" si="54"/>
        <v>0</v>
      </c>
      <c r="AQ42" s="61">
        <f t="shared" si="54"/>
        <v>0</v>
      </c>
      <c r="AR42" s="61">
        <f t="shared" si="54"/>
        <v>0</v>
      </c>
      <c r="AS42" s="61">
        <f t="shared" si="54"/>
        <v>0</v>
      </c>
      <c r="AT42" s="61">
        <f t="shared" si="54"/>
        <v>0</v>
      </c>
      <c r="AU42" s="61">
        <f t="shared" si="54"/>
        <v>0</v>
      </c>
    </row>
    <row r="43" spans="1:47" s="9" customFormat="1" ht="14.25" customHeight="1" x14ac:dyDescent="0.3">
      <c r="A43" s="20" t="s">
        <v>8</v>
      </c>
      <c r="B43" s="6" t="s">
        <v>8</v>
      </c>
      <c r="C43" s="7"/>
      <c r="D43" s="7" t="s">
        <v>8</v>
      </c>
      <c r="E43" s="7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144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</row>
    <row r="44" spans="1:47" s="9" customFormat="1" ht="14.25" customHeight="1" x14ac:dyDescent="0.3">
      <c r="A44" s="40" t="s">
        <v>226</v>
      </c>
      <c r="B44" s="62"/>
      <c r="C44" s="56"/>
      <c r="D44" s="56" t="s">
        <v>10</v>
      </c>
      <c r="E44" s="56"/>
      <c r="F44" s="70">
        <f>F11+F19+F27+F35+F42</f>
        <v>39682.978639999994</v>
      </c>
      <c r="G44" s="70">
        <f t="shared" ref="G44:AU44" si="55">G11+G19+G27+G35+G42</f>
        <v>39212.840239999998</v>
      </c>
      <c r="H44" s="70">
        <f t="shared" si="55"/>
        <v>39220.856240000001</v>
      </c>
      <c r="I44" s="70">
        <f t="shared" si="55"/>
        <v>39224.864239999995</v>
      </c>
      <c r="J44" s="70">
        <f t="shared" si="55"/>
        <v>39228.872239999997</v>
      </c>
      <c r="K44" s="70">
        <f t="shared" si="55"/>
        <v>23402.651259999999</v>
      </c>
      <c r="L44" s="70">
        <f t="shared" si="55"/>
        <v>22228.018399999997</v>
      </c>
      <c r="M44" s="70">
        <f t="shared" si="55"/>
        <v>22830.651259999999</v>
      </c>
      <c r="N44" s="70">
        <f t="shared" si="55"/>
        <v>22228.018399999997</v>
      </c>
      <c r="O44" s="70">
        <f t="shared" si="55"/>
        <v>22830.651259999999</v>
      </c>
      <c r="P44" s="70">
        <f t="shared" si="55"/>
        <v>22228.018399999997</v>
      </c>
      <c r="Q44" s="70">
        <f t="shared" si="55"/>
        <v>22830.651259999999</v>
      </c>
      <c r="R44" s="70">
        <f t="shared" si="55"/>
        <v>22800.018399999997</v>
      </c>
      <c r="S44" s="70">
        <f t="shared" si="55"/>
        <v>22830.651259999999</v>
      </c>
      <c r="T44" s="70">
        <f t="shared" si="55"/>
        <v>22228.018399999997</v>
      </c>
      <c r="U44" s="70">
        <f t="shared" si="55"/>
        <v>22830.651259999999</v>
      </c>
      <c r="V44" s="70">
        <f t="shared" si="55"/>
        <v>22228.018399999997</v>
      </c>
      <c r="W44" s="70">
        <f t="shared" si="55"/>
        <v>23402.651259999999</v>
      </c>
      <c r="X44" s="148">
        <f>X11+X19+X27+X35+X42</f>
        <v>271532.10376000003</v>
      </c>
      <c r="Y44" s="70">
        <f t="shared" si="55"/>
        <v>271532.10376000003</v>
      </c>
      <c r="Z44" s="70">
        <f t="shared" si="55"/>
        <v>271532.10376000003</v>
      </c>
      <c r="AA44" s="70">
        <f t="shared" si="55"/>
        <v>271532.10376000003</v>
      </c>
      <c r="AB44" s="70">
        <f t="shared" si="55"/>
        <v>271532.10376000003</v>
      </c>
      <c r="AC44" s="70">
        <f t="shared" si="55"/>
        <v>271532.10376000003</v>
      </c>
      <c r="AD44" s="70">
        <f t="shared" si="55"/>
        <v>271532.10376000003</v>
      </c>
      <c r="AE44" s="70">
        <f t="shared" si="55"/>
        <v>271532.10376000003</v>
      </c>
      <c r="AF44" s="70">
        <f t="shared" si="55"/>
        <v>271532.10376000003</v>
      </c>
      <c r="AG44" s="70">
        <f t="shared" si="55"/>
        <v>271532.10376000003</v>
      </c>
      <c r="AH44" s="70">
        <f t="shared" si="55"/>
        <v>271532.10376000003</v>
      </c>
      <c r="AI44" s="70">
        <f t="shared" si="55"/>
        <v>271532.10376000003</v>
      </c>
      <c r="AJ44" s="70">
        <f t="shared" si="55"/>
        <v>271532.10376000003</v>
      </c>
      <c r="AK44" s="70">
        <f t="shared" si="55"/>
        <v>271532.10376000003</v>
      </c>
      <c r="AL44" s="70">
        <f t="shared" si="55"/>
        <v>271532.10376000003</v>
      </c>
      <c r="AM44" s="70">
        <f t="shared" si="55"/>
        <v>271532.10376000003</v>
      </c>
      <c r="AN44" s="70">
        <f t="shared" si="55"/>
        <v>271532.10376000003</v>
      </c>
      <c r="AO44" s="70">
        <f t="shared" si="55"/>
        <v>271532.10376000003</v>
      </c>
      <c r="AP44" s="70">
        <f t="shared" si="55"/>
        <v>271532.10376000003</v>
      </c>
      <c r="AQ44" s="70">
        <f t="shared" si="55"/>
        <v>271532.10376000003</v>
      </c>
      <c r="AR44" s="70">
        <f t="shared" si="55"/>
        <v>271532.10376000003</v>
      </c>
      <c r="AS44" s="70">
        <f t="shared" si="55"/>
        <v>271532.10376000003</v>
      </c>
      <c r="AT44" s="70">
        <f t="shared" si="55"/>
        <v>271532.10376000003</v>
      </c>
      <c r="AU44" s="70">
        <f t="shared" si="55"/>
        <v>271532.10376000003</v>
      </c>
    </row>
    <row r="45" spans="1:47" s="9" customFormat="1" ht="14.25" customHeight="1" x14ac:dyDescent="0.3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171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s="9" customFormat="1" ht="14.25" customHeight="1" x14ac:dyDescent="0.3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171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7" s="9" customFormat="1" ht="14.25" customHeight="1" x14ac:dyDescent="0.3">
      <c r="A47" s="38" t="s">
        <v>374</v>
      </c>
      <c r="B47" s="3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171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47" s="9" customFormat="1" ht="14.25" customHeight="1" x14ac:dyDescent="0.3">
      <c r="A48" s="20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171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s="9" customFormat="1" ht="14.25" customHeight="1" x14ac:dyDescent="0.3">
      <c r="A49" s="20" t="s">
        <v>227</v>
      </c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171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s="9" customFormat="1" ht="14.25" customHeight="1" x14ac:dyDescent="0.3">
      <c r="A50" s="20"/>
      <c r="B50" s="54" t="s">
        <v>414</v>
      </c>
      <c r="C50" s="50"/>
      <c r="D50" s="50" t="s">
        <v>10</v>
      </c>
      <c r="E50" s="50"/>
      <c r="F50" s="60">
        <f>PERSONAL!F66-F10-F18-F26-F34-F41</f>
        <v>0</v>
      </c>
      <c r="G50" s="60">
        <f>PERSONAL!G66-G10-G18-G26-G34-G41</f>
        <v>0</v>
      </c>
      <c r="H50" s="60">
        <f>PERSONAL!H66-H10-H18-H26-H34-H41</f>
        <v>0</v>
      </c>
      <c r="I50" s="60">
        <f>PERSONAL!I66-I10-I18-I26-I34-I41</f>
        <v>0</v>
      </c>
      <c r="J50" s="60">
        <f>PERSONAL!J66-J10-J18-J26-J34-J41</f>
        <v>0</v>
      </c>
      <c r="K50" s="60">
        <f>PERSONAL!K66-K10-K18-K26-K34-K41</f>
        <v>0</v>
      </c>
      <c r="L50" s="60">
        <f>PERSONAL!L66-L10-L18-L26-L34-L41</f>
        <v>0</v>
      </c>
      <c r="M50" s="60">
        <f>PERSONAL!M66-M10-M18-M26-M34-M41</f>
        <v>0</v>
      </c>
      <c r="N50" s="60">
        <f>PERSONAL!N66-N10-N18-N26-N34-N41</f>
        <v>0</v>
      </c>
      <c r="O50" s="60">
        <f>PERSONAL!O66-O10-O18-O26-O34-O41</f>
        <v>0</v>
      </c>
      <c r="P50" s="60">
        <f>PERSONAL!P66-P10-P18-P26-P34-P41</f>
        <v>0</v>
      </c>
      <c r="Q50" s="60">
        <f>PERSONAL!Q66-Q10-Q18-Q26-Q34-Q41</f>
        <v>0</v>
      </c>
      <c r="R50" s="60">
        <f>PERSONAL!R66-R10-R18-R26-R34-R41</f>
        <v>0</v>
      </c>
      <c r="S50" s="60">
        <f>PERSONAL!S66-S10-S18-S26-S34-S41</f>
        <v>0</v>
      </c>
      <c r="T50" s="60">
        <f>PERSONAL!T66-T10-T18-T26-T34-T41</f>
        <v>0</v>
      </c>
      <c r="U50" s="60">
        <f>PERSONAL!U66-U10-U18-U26-U34-U41</f>
        <v>0</v>
      </c>
      <c r="V50" s="60">
        <f>PERSONAL!V66-V10-V18-V26-V34-V41</f>
        <v>0</v>
      </c>
      <c r="W50" s="60">
        <f>PERSONAL!W66-W10-W18-W26-W34-W41</f>
        <v>0</v>
      </c>
      <c r="X50" s="142">
        <f>PERSONAL!X66-X10-X18-X26-X34-X41</f>
        <v>0</v>
      </c>
      <c r="Y50" s="60">
        <f>PERSONAL!Y66-Y10-Y18-Y26-Y34-Y41</f>
        <v>0</v>
      </c>
      <c r="Z50" s="60">
        <f>PERSONAL!Z66-Z10-Z18-Z26-Z34-Z41</f>
        <v>0</v>
      </c>
      <c r="AA50" s="60">
        <f>PERSONAL!AA66-AA10-AA18-AA26-AA34-AA41</f>
        <v>0</v>
      </c>
      <c r="AB50" s="60">
        <f>PERSONAL!AB66-AB10-AB18-AB26-AB34-AB41</f>
        <v>0</v>
      </c>
      <c r="AC50" s="60">
        <f>PERSONAL!AC66-AC10-AC18-AC26-AC34-AC41</f>
        <v>0</v>
      </c>
      <c r="AD50" s="60">
        <f>PERSONAL!AD66-AD10-AD18-AD26-AD34-AD41</f>
        <v>0</v>
      </c>
      <c r="AE50" s="60">
        <f>PERSONAL!AE66-AE10-AE18-AE26-AE34-AE41</f>
        <v>0</v>
      </c>
      <c r="AF50" s="60">
        <f>PERSONAL!AF66-AF10-AF18-AF26-AF34-AF41</f>
        <v>0</v>
      </c>
      <c r="AG50" s="60">
        <f>PERSONAL!AG66-AG10-AG18-AG26-AG34-AG41</f>
        <v>0</v>
      </c>
      <c r="AH50" s="60">
        <f>PERSONAL!AH66-AH10-AH18-AH26-AH34-AH41</f>
        <v>0</v>
      </c>
      <c r="AI50" s="60">
        <f>PERSONAL!AI66-AI10-AI18-AI26-AI34-AI41</f>
        <v>0</v>
      </c>
      <c r="AJ50" s="60">
        <f>PERSONAL!AJ66-AJ10-AJ18-AJ26-AJ34-AJ41</f>
        <v>0</v>
      </c>
      <c r="AK50" s="60">
        <f>PERSONAL!AK66-AK10-AK18-AK26-AK34-AK41</f>
        <v>0</v>
      </c>
      <c r="AL50" s="60">
        <f>PERSONAL!AL66-AL10-AL18-AL26-AL34-AL41</f>
        <v>0</v>
      </c>
      <c r="AM50" s="60">
        <f>PERSONAL!AM66-AM10-AM18-AM26-AM34-AM41</f>
        <v>0</v>
      </c>
      <c r="AN50" s="60">
        <f>PERSONAL!AN66-AN10-AN18-AN26-AN34-AN41</f>
        <v>0</v>
      </c>
      <c r="AO50" s="60">
        <f>PERSONAL!AO66-AO10-AO18-AO26-AO34-AO41</f>
        <v>0</v>
      </c>
      <c r="AP50" s="60">
        <f>PERSONAL!AP66-AP10-AP18-AP26-AP34-AP41</f>
        <v>0</v>
      </c>
      <c r="AQ50" s="60">
        <f>PERSONAL!AQ66-AQ10-AQ18-AQ26-AQ34-AQ41</f>
        <v>0</v>
      </c>
      <c r="AR50" s="60">
        <f>PERSONAL!AR66-AR10-AR18-AR26-AR34-AR41</f>
        <v>0</v>
      </c>
      <c r="AS50" s="60">
        <f>PERSONAL!AS66-AS10-AS18-AS26-AS34-AS41</f>
        <v>0</v>
      </c>
      <c r="AT50" s="60">
        <f>PERSONAL!AT66-AT10-AT18-AT26-AT34-AT41</f>
        <v>0</v>
      </c>
      <c r="AU50" s="60">
        <f>PERSONAL!AU66-AU10-AU18-AU26-AU34-AU41</f>
        <v>0</v>
      </c>
    </row>
    <row r="51" spans="1:47" s="9" customFormat="1" ht="14.25" customHeight="1" x14ac:dyDescent="0.3">
      <c r="A51" s="20" t="s">
        <v>8</v>
      </c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171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s="9" customFormat="1" ht="14.25" customHeight="1" x14ac:dyDescent="0.3">
      <c r="A52" s="20" t="s">
        <v>155</v>
      </c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171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4.25" customHeight="1" x14ac:dyDescent="0.3">
      <c r="A53" s="6"/>
      <c r="B53" s="6" t="s">
        <v>106</v>
      </c>
      <c r="C53" s="7"/>
      <c r="D53" s="7" t="s">
        <v>32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171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s="9" customFormat="1" ht="14.25" customHeight="1" x14ac:dyDescent="0.3">
      <c r="A54" s="6"/>
      <c r="B54" s="6" t="s">
        <v>28</v>
      </c>
      <c r="C54" s="7"/>
      <c r="D54" s="7" t="s">
        <v>10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171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s="9" customFormat="1" ht="14.25" customHeight="1" x14ac:dyDescent="0.3">
      <c r="A55" s="6"/>
      <c r="B55" s="6" t="s">
        <v>29</v>
      </c>
      <c r="C55" s="7"/>
      <c r="D55" s="7" t="s">
        <v>10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171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9" customFormat="1" ht="14.25" customHeight="1" x14ac:dyDescent="0.3">
      <c r="A56" s="6"/>
      <c r="B56" s="6" t="s">
        <v>30</v>
      </c>
      <c r="C56" s="7"/>
      <c r="D56" s="7" t="s">
        <v>10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171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s="11" customFormat="1" ht="14.25" customHeight="1" x14ac:dyDescent="0.3">
      <c r="A57" s="10"/>
      <c r="B57" s="59" t="s">
        <v>156</v>
      </c>
      <c r="C57" s="52"/>
      <c r="D57" s="52" t="s">
        <v>10</v>
      </c>
      <c r="E57" s="52"/>
      <c r="F57" s="52">
        <f>F53*(F54+F55+F56)</f>
        <v>0</v>
      </c>
      <c r="G57" s="52">
        <f t="shared" ref="G57:AU57" si="56">G53*(G54+G55+G56)</f>
        <v>0</v>
      </c>
      <c r="H57" s="52">
        <f t="shared" si="56"/>
        <v>0</v>
      </c>
      <c r="I57" s="52">
        <f t="shared" si="56"/>
        <v>0</v>
      </c>
      <c r="J57" s="52">
        <f t="shared" si="56"/>
        <v>0</v>
      </c>
      <c r="K57" s="52">
        <f t="shared" si="56"/>
        <v>0</v>
      </c>
      <c r="L57" s="52">
        <f t="shared" si="56"/>
        <v>0</v>
      </c>
      <c r="M57" s="52">
        <f t="shared" si="56"/>
        <v>0</v>
      </c>
      <c r="N57" s="52">
        <f t="shared" si="56"/>
        <v>0</v>
      </c>
      <c r="O57" s="52">
        <f t="shared" si="56"/>
        <v>0</v>
      </c>
      <c r="P57" s="52">
        <f t="shared" si="56"/>
        <v>0</v>
      </c>
      <c r="Q57" s="52">
        <f t="shared" si="56"/>
        <v>0</v>
      </c>
      <c r="R57" s="52">
        <f t="shared" si="56"/>
        <v>0</v>
      </c>
      <c r="S57" s="52">
        <f t="shared" si="56"/>
        <v>0</v>
      </c>
      <c r="T57" s="52">
        <f t="shared" si="56"/>
        <v>0</v>
      </c>
      <c r="U57" s="52">
        <f t="shared" si="56"/>
        <v>0</v>
      </c>
      <c r="V57" s="52">
        <f t="shared" si="56"/>
        <v>0</v>
      </c>
      <c r="W57" s="52">
        <f t="shared" si="56"/>
        <v>0</v>
      </c>
      <c r="X57" s="174">
        <f t="shared" si="56"/>
        <v>0</v>
      </c>
      <c r="Y57" s="52">
        <f t="shared" si="56"/>
        <v>0</v>
      </c>
      <c r="Z57" s="52">
        <f t="shared" si="56"/>
        <v>0</v>
      </c>
      <c r="AA57" s="52">
        <f t="shared" si="56"/>
        <v>0</v>
      </c>
      <c r="AB57" s="52">
        <f t="shared" si="56"/>
        <v>0</v>
      </c>
      <c r="AC57" s="52">
        <f t="shared" si="56"/>
        <v>0</v>
      </c>
      <c r="AD57" s="52">
        <f t="shared" si="56"/>
        <v>0</v>
      </c>
      <c r="AE57" s="52">
        <f t="shared" si="56"/>
        <v>0</v>
      </c>
      <c r="AF57" s="52">
        <f t="shared" si="56"/>
        <v>0</v>
      </c>
      <c r="AG57" s="52">
        <f t="shared" si="56"/>
        <v>0</v>
      </c>
      <c r="AH57" s="52">
        <f t="shared" si="56"/>
        <v>0</v>
      </c>
      <c r="AI57" s="52">
        <f t="shared" si="56"/>
        <v>0</v>
      </c>
      <c r="AJ57" s="52">
        <f t="shared" si="56"/>
        <v>0</v>
      </c>
      <c r="AK57" s="52">
        <f t="shared" si="56"/>
        <v>0</v>
      </c>
      <c r="AL57" s="52">
        <f t="shared" si="56"/>
        <v>0</v>
      </c>
      <c r="AM57" s="52">
        <f t="shared" si="56"/>
        <v>0</v>
      </c>
      <c r="AN57" s="52">
        <f t="shared" si="56"/>
        <v>0</v>
      </c>
      <c r="AO57" s="52">
        <f t="shared" si="56"/>
        <v>0</v>
      </c>
      <c r="AP57" s="52">
        <f t="shared" si="56"/>
        <v>0</v>
      </c>
      <c r="AQ57" s="52">
        <f t="shared" si="56"/>
        <v>0</v>
      </c>
      <c r="AR57" s="52">
        <f t="shared" si="56"/>
        <v>0</v>
      </c>
      <c r="AS57" s="52">
        <f t="shared" si="56"/>
        <v>0</v>
      </c>
      <c r="AT57" s="52">
        <f t="shared" si="56"/>
        <v>0</v>
      </c>
      <c r="AU57" s="52">
        <f t="shared" si="56"/>
        <v>0</v>
      </c>
    </row>
    <row r="58" spans="1:47" s="9" customFormat="1" ht="14.25" customHeight="1" x14ac:dyDescent="0.3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171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s="9" customFormat="1" ht="14.25" customHeight="1" x14ac:dyDescent="0.3">
      <c r="A59" s="20" t="s">
        <v>181</v>
      </c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171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s="9" customFormat="1" ht="14.25" customHeight="1" x14ac:dyDescent="0.3">
      <c r="A60" s="20"/>
      <c r="B60" s="6" t="s">
        <v>170</v>
      </c>
      <c r="C60" s="7"/>
      <c r="D60" s="7" t="s">
        <v>10</v>
      </c>
      <c r="E60" s="7"/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171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</row>
    <row r="61" spans="1:47" s="9" customFormat="1" ht="14.25" customHeight="1" x14ac:dyDescent="0.3">
      <c r="A61" s="20"/>
      <c r="B61" s="6" t="s">
        <v>172</v>
      </c>
      <c r="C61" s="7"/>
      <c r="D61" s="7" t="s">
        <v>10</v>
      </c>
      <c r="E61" s="7"/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171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</row>
    <row r="62" spans="1:47" s="9" customFormat="1" ht="14.25" customHeight="1" x14ac:dyDescent="0.3">
      <c r="A62" s="6"/>
      <c r="B62" s="6" t="s">
        <v>230</v>
      </c>
      <c r="C62" s="7"/>
      <c r="D62" s="7" t="s">
        <v>10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171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s="9" customFormat="1" ht="14.25" customHeight="1" x14ac:dyDescent="0.3">
      <c r="A63" s="6"/>
      <c r="B63" s="6" t="s">
        <v>407</v>
      </c>
      <c r="C63" s="7"/>
      <c r="D63" s="7" t="s">
        <v>10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171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s="9" customFormat="1" ht="14.25" customHeight="1" x14ac:dyDescent="0.3">
      <c r="A64" s="6"/>
      <c r="B64" s="6" t="s">
        <v>407</v>
      </c>
      <c r="C64" s="7"/>
      <c r="D64" s="7" t="s">
        <v>10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171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s="11" customFormat="1" ht="14.25" customHeight="1" x14ac:dyDescent="0.3">
      <c r="A65" s="10"/>
      <c r="B65" s="59" t="s">
        <v>182</v>
      </c>
      <c r="C65" s="52"/>
      <c r="D65" s="52" t="s">
        <v>10</v>
      </c>
      <c r="E65" s="52"/>
      <c r="F65" s="52">
        <f>SUM(F60:F64)</f>
        <v>0</v>
      </c>
      <c r="G65" s="52">
        <f t="shared" ref="G65:AU65" si="57">SUM(G60:G64)</f>
        <v>0</v>
      </c>
      <c r="H65" s="52">
        <f t="shared" si="57"/>
        <v>0</v>
      </c>
      <c r="I65" s="52">
        <f t="shared" si="57"/>
        <v>0</v>
      </c>
      <c r="J65" s="52">
        <f t="shared" si="57"/>
        <v>0</v>
      </c>
      <c r="K65" s="52">
        <f t="shared" si="57"/>
        <v>0</v>
      </c>
      <c r="L65" s="52">
        <f t="shared" si="57"/>
        <v>0</v>
      </c>
      <c r="M65" s="52">
        <f t="shared" si="57"/>
        <v>0</v>
      </c>
      <c r="N65" s="52">
        <f t="shared" si="57"/>
        <v>0</v>
      </c>
      <c r="O65" s="52">
        <f t="shared" si="57"/>
        <v>0</v>
      </c>
      <c r="P65" s="52">
        <f t="shared" si="57"/>
        <v>0</v>
      </c>
      <c r="Q65" s="52">
        <f t="shared" si="57"/>
        <v>0</v>
      </c>
      <c r="R65" s="52">
        <f t="shared" si="57"/>
        <v>0</v>
      </c>
      <c r="S65" s="52">
        <f t="shared" si="57"/>
        <v>0</v>
      </c>
      <c r="T65" s="52">
        <f t="shared" si="57"/>
        <v>0</v>
      </c>
      <c r="U65" s="52">
        <f t="shared" si="57"/>
        <v>0</v>
      </c>
      <c r="V65" s="52">
        <f t="shared" si="57"/>
        <v>0</v>
      </c>
      <c r="W65" s="52">
        <f t="shared" si="57"/>
        <v>0</v>
      </c>
      <c r="X65" s="174">
        <f t="shared" si="57"/>
        <v>0</v>
      </c>
      <c r="Y65" s="52">
        <f t="shared" si="57"/>
        <v>0</v>
      </c>
      <c r="Z65" s="52">
        <f t="shared" si="57"/>
        <v>0</v>
      </c>
      <c r="AA65" s="52">
        <f t="shared" si="57"/>
        <v>0</v>
      </c>
      <c r="AB65" s="52">
        <f t="shared" si="57"/>
        <v>0</v>
      </c>
      <c r="AC65" s="52">
        <f t="shared" si="57"/>
        <v>0</v>
      </c>
      <c r="AD65" s="52">
        <f t="shared" si="57"/>
        <v>0</v>
      </c>
      <c r="AE65" s="52">
        <f t="shared" si="57"/>
        <v>0</v>
      </c>
      <c r="AF65" s="52">
        <f t="shared" si="57"/>
        <v>0</v>
      </c>
      <c r="AG65" s="52">
        <f t="shared" si="57"/>
        <v>0</v>
      </c>
      <c r="AH65" s="52">
        <f t="shared" si="57"/>
        <v>0</v>
      </c>
      <c r="AI65" s="52">
        <f t="shared" si="57"/>
        <v>0</v>
      </c>
      <c r="AJ65" s="52">
        <f t="shared" si="57"/>
        <v>0</v>
      </c>
      <c r="AK65" s="52">
        <f t="shared" si="57"/>
        <v>0</v>
      </c>
      <c r="AL65" s="52">
        <f t="shared" si="57"/>
        <v>0</v>
      </c>
      <c r="AM65" s="52">
        <f t="shared" si="57"/>
        <v>0</v>
      </c>
      <c r="AN65" s="52">
        <f t="shared" si="57"/>
        <v>0</v>
      </c>
      <c r="AO65" s="52">
        <f t="shared" si="57"/>
        <v>0</v>
      </c>
      <c r="AP65" s="52">
        <f t="shared" si="57"/>
        <v>0</v>
      </c>
      <c r="AQ65" s="52">
        <f t="shared" si="57"/>
        <v>0</v>
      </c>
      <c r="AR65" s="52">
        <f t="shared" si="57"/>
        <v>0</v>
      </c>
      <c r="AS65" s="52">
        <f t="shared" si="57"/>
        <v>0</v>
      </c>
      <c r="AT65" s="52">
        <f t="shared" si="57"/>
        <v>0</v>
      </c>
      <c r="AU65" s="52">
        <f t="shared" si="57"/>
        <v>0</v>
      </c>
    </row>
    <row r="66" spans="1:47" s="9" customFormat="1" ht="14.25" customHeight="1" x14ac:dyDescent="0.3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171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s="9" customFormat="1" ht="14.25" customHeight="1" x14ac:dyDescent="0.3">
      <c r="A67" s="20" t="s">
        <v>228</v>
      </c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171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s="9" customFormat="1" ht="14.25" customHeight="1" x14ac:dyDescent="0.3">
      <c r="A68" s="6"/>
      <c r="B68" s="6" t="s">
        <v>405</v>
      </c>
      <c r="C68" s="7"/>
      <c r="D68" s="7" t="s">
        <v>10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171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s="9" customFormat="1" ht="14.25" customHeight="1" x14ac:dyDescent="0.3">
      <c r="A69" s="10"/>
      <c r="B69" s="6" t="s">
        <v>406</v>
      </c>
      <c r="C69" s="7"/>
      <c r="D69" s="7" t="s">
        <v>10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171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s="11" customFormat="1" ht="14.25" customHeight="1" x14ac:dyDescent="0.3">
      <c r="A70" s="10"/>
      <c r="B70" s="59" t="s">
        <v>229</v>
      </c>
      <c r="C70" s="52"/>
      <c r="D70" s="52" t="s">
        <v>10</v>
      </c>
      <c r="E70" s="52"/>
      <c r="F70" s="52">
        <f>SUM(F68:F69)</f>
        <v>0</v>
      </c>
      <c r="G70" s="52">
        <f t="shared" ref="G70:AU70" si="58">SUM(G68:G69)</f>
        <v>0</v>
      </c>
      <c r="H70" s="52">
        <f t="shared" si="58"/>
        <v>0</v>
      </c>
      <c r="I70" s="52">
        <f t="shared" si="58"/>
        <v>0</v>
      </c>
      <c r="J70" s="52">
        <f t="shared" si="58"/>
        <v>0</v>
      </c>
      <c r="K70" s="52">
        <f t="shared" si="58"/>
        <v>0</v>
      </c>
      <c r="L70" s="52">
        <f t="shared" si="58"/>
        <v>0</v>
      </c>
      <c r="M70" s="52">
        <f t="shared" si="58"/>
        <v>0</v>
      </c>
      <c r="N70" s="52">
        <f t="shared" si="58"/>
        <v>0</v>
      </c>
      <c r="O70" s="52">
        <f t="shared" si="58"/>
        <v>0</v>
      </c>
      <c r="P70" s="52">
        <f t="shared" si="58"/>
        <v>0</v>
      </c>
      <c r="Q70" s="52">
        <f t="shared" si="58"/>
        <v>0</v>
      </c>
      <c r="R70" s="52">
        <f t="shared" si="58"/>
        <v>0</v>
      </c>
      <c r="S70" s="52">
        <f t="shared" si="58"/>
        <v>0</v>
      </c>
      <c r="T70" s="52">
        <f t="shared" si="58"/>
        <v>0</v>
      </c>
      <c r="U70" s="52">
        <f t="shared" si="58"/>
        <v>0</v>
      </c>
      <c r="V70" s="52">
        <f t="shared" si="58"/>
        <v>0</v>
      </c>
      <c r="W70" s="52">
        <f t="shared" si="58"/>
        <v>0</v>
      </c>
      <c r="X70" s="174">
        <f t="shared" si="58"/>
        <v>0</v>
      </c>
      <c r="Y70" s="52">
        <f t="shared" si="58"/>
        <v>0</v>
      </c>
      <c r="Z70" s="52">
        <f t="shared" si="58"/>
        <v>0</v>
      </c>
      <c r="AA70" s="52">
        <f t="shared" si="58"/>
        <v>0</v>
      </c>
      <c r="AB70" s="52">
        <f t="shared" si="58"/>
        <v>0</v>
      </c>
      <c r="AC70" s="52">
        <f t="shared" si="58"/>
        <v>0</v>
      </c>
      <c r="AD70" s="52">
        <f t="shared" si="58"/>
        <v>0</v>
      </c>
      <c r="AE70" s="52">
        <f t="shared" si="58"/>
        <v>0</v>
      </c>
      <c r="AF70" s="52">
        <f t="shared" si="58"/>
        <v>0</v>
      </c>
      <c r="AG70" s="52">
        <f t="shared" si="58"/>
        <v>0</v>
      </c>
      <c r="AH70" s="52">
        <f t="shared" si="58"/>
        <v>0</v>
      </c>
      <c r="AI70" s="52">
        <f t="shared" si="58"/>
        <v>0</v>
      </c>
      <c r="AJ70" s="52">
        <f t="shared" si="58"/>
        <v>0</v>
      </c>
      <c r="AK70" s="52">
        <f t="shared" si="58"/>
        <v>0</v>
      </c>
      <c r="AL70" s="52">
        <f t="shared" si="58"/>
        <v>0</v>
      </c>
      <c r="AM70" s="52">
        <f t="shared" si="58"/>
        <v>0</v>
      </c>
      <c r="AN70" s="52">
        <f t="shared" si="58"/>
        <v>0</v>
      </c>
      <c r="AO70" s="52">
        <f t="shared" si="58"/>
        <v>0</v>
      </c>
      <c r="AP70" s="52">
        <f t="shared" si="58"/>
        <v>0</v>
      </c>
      <c r="AQ70" s="52">
        <f t="shared" si="58"/>
        <v>0</v>
      </c>
      <c r="AR70" s="52">
        <f t="shared" si="58"/>
        <v>0</v>
      </c>
      <c r="AS70" s="52">
        <f t="shared" si="58"/>
        <v>0</v>
      </c>
      <c r="AT70" s="52">
        <f t="shared" si="58"/>
        <v>0</v>
      </c>
      <c r="AU70" s="52">
        <f t="shared" si="58"/>
        <v>0</v>
      </c>
    </row>
    <row r="71" spans="1:47" s="9" customFormat="1" ht="14.25" customHeight="1" x14ac:dyDescent="0.3">
      <c r="A71" s="6"/>
      <c r="B71" s="10"/>
      <c r="C71" s="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171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s="11" customFormat="1" ht="14.25" customHeight="1" x14ac:dyDescent="0.3">
      <c r="A72" s="63" t="s">
        <v>375</v>
      </c>
      <c r="B72" s="64"/>
      <c r="C72" s="58"/>
      <c r="D72" s="58" t="s">
        <v>10</v>
      </c>
      <c r="E72" s="58"/>
      <c r="F72" s="74">
        <f>F50+F57+F65+F70</f>
        <v>0</v>
      </c>
      <c r="G72" s="74">
        <f t="shared" ref="G72:AU72" si="59">G50+G57+G65+G70</f>
        <v>0</v>
      </c>
      <c r="H72" s="74">
        <f t="shared" si="59"/>
        <v>0</v>
      </c>
      <c r="I72" s="74">
        <f t="shared" si="59"/>
        <v>0</v>
      </c>
      <c r="J72" s="74">
        <f t="shared" si="59"/>
        <v>0</v>
      </c>
      <c r="K72" s="74">
        <f t="shared" si="59"/>
        <v>0</v>
      </c>
      <c r="L72" s="74">
        <f t="shared" si="59"/>
        <v>0</v>
      </c>
      <c r="M72" s="74">
        <f t="shared" si="59"/>
        <v>0</v>
      </c>
      <c r="N72" s="74">
        <f t="shared" si="59"/>
        <v>0</v>
      </c>
      <c r="O72" s="74">
        <f t="shared" si="59"/>
        <v>0</v>
      </c>
      <c r="P72" s="74">
        <f t="shared" si="59"/>
        <v>0</v>
      </c>
      <c r="Q72" s="74">
        <f t="shared" si="59"/>
        <v>0</v>
      </c>
      <c r="R72" s="74">
        <f t="shared" si="59"/>
        <v>0</v>
      </c>
      <c r="S72" s="74">
        <f t="shared" si="59"/>
        <v>0</v>
      </c>
      <c r="T72" s="74">
        <f t="shared" si="59"/>
        <v>0</v>
      </c>
      <c r="U72" s="74">
        <f t="shared" si="59"/>
        <v>0</v>
      </c>
      <c r="V72" s="74">
        <f t="shared" si="59"/>
        <v>0</v>
      </c>
      <c r="W72" s="74">
        <f t="shared" si="59"/>
        <v>0</v>
      </c>
      <c r="X72" s="143">
        <f t="shared" si="59"/>
        <v>0</v>
      </c>
      <c r="Y72" s="74">
        <f t="shared" si="59"/>
        <v>0</v>
      </c>
      <c r="Z72" s="74">
        <f t="shared" si="59"/>
        <v>0</v>
      </c>
      <c r="AA72" s="74">
        <f t="shared" si="59"/>
        <v>0</v>
      </c>
      <c r="AB72" s="74">
        <f t="shared" si="59"/>
        <v>0</v>
      </c>
      <c r="AC72" s="74">
        <f t="shared" si="59"/>
        <v>0</v>
      </c>
      <c r="AD72" s="74">
        <f t="shared" si="59"/>
        <v>0</v>
      </c>
      <c r="AE72" s="74">
        <f t="shared" si="59"/>
        <v>0</v>
      </c>
      <c r="AF72" s="74">
        <f t="shared" si="59"/>
        <v>0</v>
      </c>
      <c r="AG72" s="74">
        <f t="shared" si="59"/>
        <v>0</v>
      </c>
      <c r="AH72" s="74">
        <f t="shared" si="59"/>
        <v>0</v>
      </c>
      <c r="AI72" s="74">
        <f t="shared" si="59"/>
        <v>0</v>
      </c>
      <c r="AJ72" s="74">
        <f t="shared" si="59"/>
        <v>0</v>
      </c>
      <c r="AK72" s="74">
        <f t="shared" si="59"/>
        <v>0</v>
      </c>
      <c r="AL72" s="74">
        <f t="shared" si="59"/>
        <v>0</v>
      </c>
      <c r="AM72" s="74">
        <f t="shared" si="59"/>
        <v>0</v>
      </c>
      <c r="AN72" s="74">
        <f t="shared" si="59"/>
        <v>0</v>
      </c>
      <c r="AO72" s="74">
        <f t="shared" si="59"/>
        <v>0</v>
      </c>
      <c r="AP72" s="74">
        <f t="shared" si="59"/>
        <v>0</v>
      </c>
      <c r="AQ72" s="74">
        <f t="shared" si="59"/>
        <v>0</v>
      </c>
      <c r="AR72" s="74">
        <f t="shared" si="59"/>
        <v>0</v>
      </c>
      <c r="AS72" s="74">
        <f t="shared" si="59"/>
        <v>0</v>
      </c>
      <c r="AT72" s="74">
        <f t="shared" si="59"/>
        <v>0</v>
      </c>
      <c r="AU72" s="74">
        <f t="shared" si="59"/>
        <v>0</v>
      </c>
    </row>
    <row r="73" spans="1:47" s="9" customFormat="1" ht="14.25" customHeight="1" x14ac:dyDescent="0.3">
      <c r="A73" s="6"/>
      <c r="B73" s="6"/>
      <c r="C73" s="7"/>
      <c r="D73" s="7"/>
      <c r="E73" s="7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144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s="9" customFormat="1" ht="14.25" customHeight="1" x14ac:dyDescent="0.3">
      <c r="A74" s="6"/>
      <c r="B74" s="6"/>
      <c r="C74" s="7"/>
      <c r="D74" s="7"/>
      <c r="E74" s="7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144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s="9" customFormat="1" ht="14.25" customHeight="1" x14ac:dyDescent="0.3">
      <c r="A75" s="6"/>
      <c r="B75" s="54" t="s">
        <v>231</v>
      </c>
      <c r="C75" s="50"/>
      <c r="D75" s="50" t="s">
        <v>10</v>
      </c>
      <c r="E75" s="50"/>
      <c r="F75" s="60">
        <f>F6*F7+F14*F15+F22*F23+F30*F31+F38+F62</f>
        <v>39023.72</v>
      </c>
      <c r="G75" s="60">
        <f t="shared" ref="G75:AU75" si="60">G6*G7+G14*G15+G22*G23+G30*G31+G38+G62</f>
        <v>38554.519999999997</v>
      </c>
      <c r="H75" s="60">
        <f t="shared" si="60"/>
        <v>38562.519999999997</v>
      </c>
      <c r="I75" s="60">
        <f t="shared" si="60"/>
        <v>38566.519999999997</v>
      </c>
      <c r="J75" s="60">
        <f t="shared" si="60"/>
        <v>38570.519999999997</v>
      </c>
      <c r="K75" s="60">
        <f t="shared" si="60"/>
        <v>22205.03</v>
      </c>
      <c r="L75" s="60">
        <f t="shared" si="60"/>
        <v>21603.599999999999</v>
      </c>
      <c r="M75" s="60">
        <f t="shared" si="60"/>
        <v>22205.03</v>
      </c>
      <c r="N75" s="60">
        <f t="shared" si="60"/>
        <v>21603.599999999999</v>
      </c>
      <c r="O75" s="60">
        <f t="shared" si="60"/>
        <v>22205.03</v>
      </c>
      <c r="P75" s="60">
        <f t="shared" si="60"/>
        <v>21603.599999999999</v>
      </c>
      <c r="Q75" s="60">
        <f t="shared" si="60"/>
        <v>22205.03</v>
      </c>
      <c r="R75" s="60">
        <f t="shared" si="60"/>
        <v>21603.599999999999</v>
      </c>
      <c r="S75" s="60">
        <f t="shared" si="60"/>
        <v>22205.03</v>
      </c>
      <c r="T75" s="60">
        <f t="shared" si="60"/>
        <v>21603.599999999999</v>
      </c>
      <c r="U75" s="60">
        <f t="shared" si="60"/>
        <v>22205.03</v>
      </c>
      <c r="V75" s="60">
        <f t="shared" si="60"/>
        <v>21603.599999999999</v>
      </c>
      <c r="W75" s="60">
        <f t="shared" si="60"/>
        <v>22205.03</v>
      </c>
      <c r="X75" s="142">
        <f t="shared" si="60"/>
        <v>262851.77999999997</v>
      </c>
      <c r="Y75" s="60">
        <f t="shared" si="60"/>
        <v>262851.77999999997</v>
      </c>
      <c r="Z75" s="60">
        <f t="shared" si="60"/>
        <v>262851.77999999997</v>
      </c>
      <c r="AA75" s="60">
        <f t="shared" si="60"/>
        <v>262851.77999999997</v>
      </c>
      <c r="AB75" s="60">
        <f t="shared" si="60"/>
        <v>262851.77999999997</v>
      </c>
      <c r="AC75" s="60">
        <f t="shared" si="60"/>
        <v>262851.77999999997</v>
      </c>
      <c r="AD75" s="60">
        <f t="shared" si="60"/>
        <v>262851.77999999997</v>
      </c>
      <c r="AE75" s="60">
        <f t="shared" si="60"/>
        <v>262851.77999999997</v>
      </c>
      <c r="AF75" s="60">
        <f t="shared" si="60"/>
        <v>262851.77999999997</v>
      </c>
      <c r="AG75" s="60">
        <f t="shared" si="60"/>
        <v>262851.77999999997</v>
      </c>
      <c r="AH75" s="60">
        <f t="shared" si="60"/>
        <v>262851.77999999997</v>
      </c>
      <c r="AI75" s="60">
        <f t="shared" si="60"/>
        <v>262851.77999999997</v>
      </c>
      <c r="AJ75" s="60">
        <f t="shared" si="60"/>
        <v>262851.77999999997</v>
      </c>
      <c r="AK75" s="60">
        <f t="shared" si="60"/>
        <v>262851.77999999997</v>
      </c>
      <c r="AL75" s="60">
        <f t="shared" si="60"/>
        <v>262851.77999999997</v>
      </c>
      <c r="AM75" s="60">
        <f t="shared" si="60"/>
        <v>262851.77999999997</v>
      </c>
      <c r="AN75" s="60">
        <f t="shared" si="60"/>
        <v>262851.77999999997</v>
      </c>
      <c r="AO75" s="60">
        <f t="shared" si="60"/>
        <v>262851.77999999997</v>
      </c>
      <c r="AP75" s="60">
        <f t="shared" si="60"/>
        <v>262851.77999999997</v>
      </c>
      <c r="AQ75" s="60">
        <f t="shared" si="60"/>
        <v>262851.77999999997</v>
      </c>
      <c r="AR75" s="60">
        <f t="shared" si="60"/>
        <v>262851.77999999997</v>
      </c>
      <c r="AS75" s="60">
        <f t="shared" si="60"/>
        <v>262851.77999999997</v>
      </c>
      <c r="AT75" s="60">
        <f t="shared" si="60"/>
        <v>262851.77999999997</v>
      </c>
      <c r="AU75" s="60">
        <f t="shared" si="60"/>
        <v>262851.77999999997</v>
      </c>
    </row>
    <row r="76" spans="1:47" s="9" customFormat="1" ht="14.25" customHeight="1" x14ac:dyDescent="0.3">
      <c r="A76" s="6"/>
      <c r="B76" s="6"/>
      <c r="C76" s="7"/>
      <c r="D76" s="7"/>
      <c r="E76" s="7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144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s="11" customFormat="1" ht="14.25" customHeight="1" x14ac:dyDescent="0.3">
      <c r="A77" s="40" t="s">
        <v>158</v>
      </c>
      <c r="B77" s="62"/>
      <c r="C77" s="56"/>
      <c r="D77" s="56" t="s">
        <v>10</v>
      </c>
      <c r="E77" s="56"/>
      <c r="F77" s="70">
        <f>F44+F72</f>
        <v>39682.978639999994</v>
      </c>
      <c r="G77" s="70">
        <f t="shared" ref="G77:AU77" si="61">G44+G72</f>
        <v>39212.840239999998</v>
      </c>
      <c r="H77" s="70">
        <f t="shared" si="61"/>
        <v>39220.856240000001</v>
      </c>
      <c r="I77" s="70">
        <f t="shared" si="61"/>
        <v>39224.864239999995</v>
      </c>
      <c r="J77" s="70">
        <f t="shared" si="61"/>
        <v>39228.872239999997</v>
      </c>
      <c r="K77" s="70">
        <f t="shared" si="61"/>
        <v>23402.651259999999</v>
      </c>
      <c r="L77" s="70">
        <f t="shared" si="61"/>
        <v>22228.018399999997</v>
      </c>
      <c r="M77" s="70">
        <f t="shared" si="61"/>
        <v>22830.651259999999</v>
      </c>
      <c r="N77" s="70">
        <f t="shared" si="61"/>
        <v>22228.018399999997</v>
      </c>
      <c r="O77" s="70">
        <f t="shared" si="61"/>
        <v>22830.651259999999</v>
      </c>
      <c r="P77" s="70">
        <f t="shared" si="61"/>
        <v>22228.018399999997</v>
      </c>
      <c r="Q77" s="70">
        <f t="shared" si="61"/>
        <v>22830.651259999999</v>
      </c>
      <c r="R77" s="70">
        <f t="shared" si="61"/>
        <v>22800.018399999997</v>
      </c>
      <c r="S77" s="70">
        <f t="shared" si="61"/>
        <v>22830.651259999999</v>
      </c>
      <c r="T77" s="70">
        <f t="shared" si="61"/>
        <v>22228.018399999997</v>
      </c>
      <c r="U77" s="70">
        <f t="shared" si="61"/>
        <v>22830.651259999999</v>
      </c>
      <c r="V77" s="70">
        <f t="shared" si="61"/>
        <v>22228.018399999997</v>
      </c>
      <c r="W77" s="70">
        <f t="shared" si="61"/>
        <v>23402.651259999999</v>
      </c>
      <c r="X77" s="148">
        <f>X44+X72</f>
        <v>271532.10376000003</v>
      </c>
      <c r="Y77" s="70">
        <f t="shared" si="61"/>
        <v>271532.10376000003</v>
      </c>
      <c r="Z77" s="70">
        <f t="shared" si="61"/>
        <v>271532.10376000003</v>
      </c>
      <c r="AA77" s="70">
        <f t="shared" si="61"/>
        <v>271532.10376000003</v>
      </c>
      <c r="AB77" s="70">
        <f t="shared" si="61"/>
        <v>271532.10376000003</v>
      </c>
      <c r="AC77" s="70">
        <f t="shared" si="61"/>
        <v>271532.10376000003</v>
      </c>
      <c r="AD77" s="70">
        <f t="shared" si="61"/>
        <v>271532.10376000003</v>
      </c>
      <c r="AE77" s="70">
        <f t="shared" si="61"/>
        <v>271532.10376000003</v>
      </c>
      <c r="AF77" s="70">
        <f t="shared" si="61"/>
        <v>271532.10376000003</v>
      </c>
      <c r="AG77" s="70">
        <f t="shared" si="61"/>
        <v>271532.10376000003</v>
      </c>
      <c r="AH77" s="70">
        <f t="shared" si="61"/>
        <v>271532.10376000003</v>
      </c>
      <c r="AI77" s="70">
        <f t="shared" si="61"/>
        <v>271532.10376000003</v>
      </c>
      <c r="AJ77" s="70">
        <f t="shared" si="61"/>
        <v>271532.10376000003</v>
      </c>
      <c r="AK77" s="70">
        <f t="shared" si="61"/>
        <v>271532.10376000003</v>
      </c>
      <c r="AL77" s="70">
        <f t="shared" si="61"/>
        <v>271532.10376000003</v>
      </c>
      <c r="AM77" s="70">
        <f t="shared" si="61"/>
        <v>271532.10376000003</v>
      </c>
      <c r="AN77" s="70">
        <f t="shared" si="61"/>
        <v>271532.10376000003</v>
      </c>
      <c r="AO77" s="70">
        <f t="shared" si="61"/>
        <v>271532.10376000003</v>
      </c>
      <c r="AP77" s="70">
        <f t="shared" si="61"/>
        <v>271532.10376000003</v>
      </c>
      <c r="AQ77" s="70">
        <f t="shared" si="61"/>
        <v>271532.10376000003</v>
      </c>
      <c r="AR77" s="70">
        <f t="shared" si="61"/>
        <v>271532.10376000003</v>
      </c>
      <c r="AS77" s="70">
        <f t="shared" si="61"/>
        <v>271532.10376000003</v>
      </c>
      <c r="AT77" s="70">
        <f t="shared" si="61"/>
        <v>271532.10376000003</v>
      </c>
      <c r="AU77" s="70">
        <f t="shared" si="61"/>
        <v>271532.10376000003</v>
      </c>
    </row>
  </sheetData>
  <pageMargins left="0.7" right="0.7" top="0.75" bottom="0.75" header="0.3" footer="0.3"/>
  <pageSetup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5"/>
  <sheetViews>
    <sheetView zoomScaleNormal="100" zoomScaleSheetLayoutView="100" workbookViewId="0">
      <pane xSplit="2" ySplit="1" topLeftCell="C40" activePane="bottomRight" state="frozen"/>
      <selection pane="topRight" activeCell="C1" sqref="C1"/>
      <selection pane="bottomLeft" activeCell="A2" sqref="A2"/>
      <selection pane="bottomRight" activeCell="A47" sqref="A47"/>
    </sheetView>
  </sheetViews>
  <sheetFormatPr baseColWidth="10" defaultColWidth="11.44140625" defaultRowHeight="14.4" x14ac:dyDescent="0.3"/>
  <cols>
    <col min="1" max="1" width="3" style="1" customWidth="1"/>
    <col min="2" max="2" width="42" style="1" customWidth="1"/>
    <col min="3" max="3" width="14.109375" style="1" customWidth="1"/>
    <col min="4" max="4" width="9.109375" style="1" customWidth="1"/>
    <col min="5" max="5" width="2.6640625" style="1" customWidth="1"/>
    <col min="6" max="6" width="10.109375" style="1" customWidth="1"/>
    <col min="7" max="11" width="10.44140625" style="1" customWidth="1"/>
    <col min="12" max="24" width="9.109375" style="1" customWidth="1"/>
    <col min="25" max="37" width="9" style="1" customWidth="1"/>
    <col min="38" max="16384" width="11.44140625" style="1"/>
  </cols>
  <sheetData>
    <row r="1" spans="1:47" ht="22.5" customHeight="1" x14ac:dyDescent="0.5">
      <c r="A1" s="15" t="s">
        <v>39</v>
      </c>
      <c r="B1" s="13"/>
      <c r="C1" s="3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3">
      <c r="B2" s="17"/>
      <c r="C2" s="8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3">
      <c r="A3" s="49" t="s">
        <v>124</v>
      </c>
      <c r="B3" s="54"/>
      <c r="C3" s="52"/>
      <c r="D3" s="50" t="s">
        <v>10</v>
      </c>
      <c r="E3" s="65"/>
      <c r="F3" s="50">
        <f>INGRESOS!F53</f>
        <v>54978.310000000005</v>
      </c>
      <c r="G3" s="50">
        <f>INGRESOS!G53</f>
        <v>52302.76</v>
      </c>
      <c r="H3" s="50">
        <f>INGRESOS!H53</f>
        <v>54370.060000000005</v>
      </c>
      <c r="I3" s="50">
        <f>INGRESOS!I53</f>
        <v>52302.76</v>
      </c>
      <c r="J3" s="50">
        <f>INGRESOS!J53</f>
        <v>54370.060000000005</v>
      </c>
      <c r="K3" s="50">
        <f>INGRESOS!K53</f>
        <v>31141.54</v>
      </c>
      <c r="L3" s="50">
        <f>INGRESOS!L53</f>
        <v>33208.839999999997</v>
      </c>
      <c r="M3" s="50">
        <f>INGRESOS!M53</f>
        <v>31141.54</v>
      </c>
      <c r="N3" s="50">
        <f>INGRESOS!N53</f>
        <v>33208.839999999997</v>
      </c>
      <c r="O3" s="50">
        <f>INGRESOS!O53</f>
        <v>31141.54</v>
      </c>
      <c r="P3" s="50">
        <f>INGRESOS!P53</f>
        <v>33208.839999999997</v>
      </c>
      <c r="Q3" s="50">
        <f>INGRESOS!Q53</f>
        <v>31141.54</v>
      </c>
      <c r="R3" s="50">
        <f>INGRESOS!R53</f>
        <v>33208.839999999997</v>
      </c>
      <c r="S3" s="50">
        <f>INGRESOS!S53</f>
        <v>31141.54</v>
      </c>
      <c r="T3" s="50">
        <f>INGRESOS!T53</f>
        <v>33208.839999999997</v>
      </c>
      <c r="U3" s="50">
        <f>INGRESOS!U53</f>
        <v>31141.54</v>
      </c>
      <c r="V3" s="50">
        <f>INGRESOS!V53</f>
        <v>33208.839999999997</v>
      </c>
      <c r="W3" s="50">
        <f>INGRESOS!W53</f>
        <v>31141.54</v>
      </c>
      <c r="X3" s="50">
        <f>INGRESOS!X53</f>
        <v>588601.24</v>
      </c>
      <c r="Y3" s="50">
        <f>INGRESOS!Y53</f>
        <v>588601.24</v>
      </c>
      <c r="Z3" s="50">
        <f>INGRESOS!Z53</f>
        <v>588601.24</v>
      </c>
      <c r="AA3" s="50">
        <f>INGRESOS!AA53</f>
        <v>588601.24</v>
      </c>
      <c r="AB3" s="50">
        <f>INGRESOS!AB53</f>
        <v>588601.24</v>
      </c>
      <c r="AC3" s="50">
        <f>INGRESOS!AC53</f>
        <v>588601.24</v>
      </c>
      <c r="AD3" s="50">
        <f>INGRESOS!AD53</f>
        <v>588601.24</v>
      </c>
      <c r="AE3" s="50">
        <f>INGRESOS!AE53</f>
        <v>588601.24</v>
      </c>
      <c r="AF3" s="50">
        <f>INGRESOS!AF53</f>
        <v>588601.24</v>
      </c>
      <c r="AG3" s="50">
        <f>INGRESOS!AG53</f>
        <v>588601.24</v>
      </c>
      <c r="AH3" s="50">
        <f>INGRESOS!AH53</f>
        <v>588601.24</v>
      </c>
      <c r="AI3" s="50">
        <f>INGRESOS!AI53</f>
        <v>588601.24</v>
      </c>
      <c r="AJ3" s="50">
        <f>INGRESOS!AJ53</f>
        <v>588601.24</v>
      </c>
      <c r="AK3" s="50">
        <f>INGRESOS!AK53</f>
        <v>588601.24</v>
      </c>
      <c r="AL3" s="50">
        <f>INGRESOS!AL53</f>
        <v>588601.24</v>
      </c>
      <c r="AM3" s="50">
        <f>INGRESOS!AM53</f>
        <v>588601.24</v>
      </c>
      <c r="AN3" s="50">
        <f>INGRESOS!AN53</f>
        <v>588601.24</v>
      </c>
      <c r="AO3" s="50">
        <f>INGRESOS!AO53</f>
        <v>588601.24</v>
      </c>
      <c r="AP3" s="50">
        <f>INGRESOS!AP53</f>
        <v>588601.24</v>
      </c>
      <c r="AQ3" s="50">
        <f>INGRESOS!AQ53</f>
        <v>588601.24</v>
      </c>
      <c r="AR3" s="50">
        <f>INGRESOS!AR53</f>
        <v>588601.24</v>
      </c>
      <c r="AS3" s="50">
        <f>INGRESOS!AS53</f>
        <v>588601.24</v>
      </c>
      <c r="AT3" s="50">
        <f>INGRESOS!AT53</f>
        <v>588601.24</v>
      </c>
      <c r="AU3" s="50">
        <f>INGRESOS!AU53</f>
        <v>588601.24</v>
      </c>
    </row>
    <row r="4" spans="1:47" s="9" customFormat="1" ht="14.25" customHeight="1" x14ac:dyDescent="0.3">
      <c r="A4" s="6"/>
      <c r="B4" s="6" t="s">
        <v>8</v>
      </c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</row>
    <row r="5" spans="1:47" s="9" customFormat="1" ht="14.25" customHeight="1" x14ac:dyDescent="0.3">
      <c r="A5" s="28" t="s">
        <v>242</v>
      </c>
      <c r="B5" s="6"/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 s="9" customFormat="1" ht="14.25" customHeight="1" x14ac:dyDescent="0.3">
      <c r="A6" s="6"/>
      <c r="B6" s="6"/>
      <c r="C6" s="7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s="9" customFormat="1" ht="14.25" customHeight="1" x14ac:dyDescent="0.3">
      <c r="A7" s="20" t="s">
        <v>125</v>
      </c>
      <c r="B7" s="6"/>
      <c r="C7" s="8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s="9" customFormat="1" ht="14.25" customHeight="1" x14ac:dyDescent="0.3">
      <c r="A8" s="6"/>
      <c r="B8" s="54" t="s">
        <v>126</v>
      </c>
      <c r="C8" s="50"/>
      <c r="D8" s="50" t="s">
        <v>10</v>
      </c>
      <c r="E8" s="50"/>
      <c r="F8" s="50">
        <f>PERSONAL!F67</f>
        <v>761.36500000000001</v>
      </c>
      <c r="G8" s="50">
        <f>PERSONAL!G67</f>
        <v>761.36500000000001</v>
      </c>
      <c r="H8" s="50">
        <f>PERSONAL!H67</f>
        <v>761.36500000000001</v>
      </c>
      <c r="I8" s="50">
        <f>PERSONAL!I67</f>
        <v>761.36500000000001</v>
      </c>
      <c r="J8" s="50">
        <f>PERSONAL!J67</f>
        <v>761.36500000000001</v>
      </c>
      <c r="K8" s="50">
        <f>PERSONAL!K67</f>
        <v>1459.865</v>
      </c>
      <c r="L8" s="50">
        <f>PERSONAL!L67</f>
        <v>761.36500000000001</v>
      </c>
      <c r="M8" s="50">
        <f>PERSONAL!M67</f>
        <v>761.36500000000001</v>
      </c>
      <c r="N8" s="50">
        <f>PERSONAL!N67</f>
        <v>761.36500000000001</v>
      </c>
      <c r="O8" s="50">
        <f>PERSONAL!O67</f>
        <v>761.36500000000001</v>
      </c>
      <c r="P8" s="50">
        <f>PERSONAL!P67</f>
        <v>761.36500000000001</v>
      </c>
      <c r="Q8" s="50">
        <f>PERSONAL!Q67</f>
        <v>761.36500000000001</v>
      </c>
      <c r="R8" s="50">
        <f>PERSONAL!R67</f>
        <v>1459.865</v>
      </c>
      <c r="S8" s="50">
        <f>PERSONAL!S67</f>
        <v>761.36500000000001</v>
      </c>
      <c r="T8" s="50">
        <f>PERSONAL!T67</f>
        <v>761.36500000000001</v>
      </c>
      <c r="U8" s="50">
        <f>PERSONAL!U67</f>
        <v>761.36500000000001</v>
      </c>
      <c r="V8" s="50">
        <f>PERSONAL!V67</f>
        <v>761.36500000000001</v>
      </c>
      <c r="W8" s="50">
        <f>PERSONAL!W67</f>
        <v>761.36500000000001</v>
      </c>
      <c r="X8" s="50">
        <f>PERSONAL!X67</f>
        <v>10533.38</v>
      </c>
      <c r="Y8" s="50">
        <f>PERSONAL!Y67</f>
        <v>10533.38</v>
      </c>
      <c r="Z8" s="50">
        <f>PERSONAL!Z67</f>
        <v>10533.38</v>
      </c>
      <c r="AA8" s="50">
        <f>PERSONAL!AA67</f>
        <v>10533.38</v>
      </c>
      <c r="AB8" s="50">
        <f>PERSONAL!AB67</f>
        <v>10533.38</v>
      </c>
      <c r="AC8" s="50">
        <f>PERSONAL!AC67</f>
        <v>10533.38</v>
      </c>
      <c r="AD8" s="50">
        <f>PERSONAL!AD67</f>
        <v>10533.38</v>
      </c>
      <c r="AE8" s="50">
        <f>PERSONAL!AE67</f>
        <v>10533.38</v>
      </c>
      <c r="AF8" s="50">
        <f>PERSONAL!AF67</f>
        <v>10533.38</v>
      </c>
      <c r="AG8" s="50">
        <f>PERSONAL!AG67</f>
        <v>10533.38</v>
      </c>
      <c r="AH8" s="50">
        <f>PERSONAL!AH67</f>
        <v>10533.38</v>
      </c>
      <c r="AI8" s="50">
        <f>PERSONAL!AI67</f>
        <v>10533.38</v>
      </c>
      <c r="AJ8" s="50">
        <f>PERSONAL!AJ67</f>
        <v>10533.38</v>
      </c>
      <c r="AK8" s="50">
        <f>PERSONAL!AK67</f>
        <v>10533.38</v>
      </c>
      <c r="AL8" s="50">
        <f>PERSONAL!AL67</f>
        <v>10533.38</v>
      </c>
      <c r="AM8" s="50">
        <f>PERSONAL!AM67</f>
        <v>10533.38</v>
      </c>
      <c r="AN8" s="50">
        <f>PERSONAL!AN67</f>
        <v>10533.38</v>
      </c>
      <c r="AO8" s="50">
        <f>PERSONAL!AO67</f>
        <v>10533.38</v>
      </c>
      <c r="AP8" s="50">
        <f>PERSONAL!AP67</f>
        <v>10533.38</v>
      </c>
      <c r="AQ8" s="50">
        <f>PERSONAL!AQ67</f>
        <v>10533.38</v>
      </c>
      <c r="AR8" s="50">
        <f>PERSONAL!AR67</f>
        <v>10533.38</v>
      </c>
      <c r="AS8" s="50">
        <f>PERSONAL!AS67</f>
        <v>10533.38</v>
      </c>
      <c r="AT8" s="50">
        <f>PERSONAL!AT67</f>
        <v>10533.38</v>
      </c>
      <c r="AU8" s="50">
        <f>PERSONAL!AU67</f>
        <v>10533.38</v>
      </c>
    </row>
    <row r="9" spans="1:47" s="9" customFormat="1" ht="14.25" customHeight="1" x14ac:dyDescent="0.3">
      <c r="A9" s="6"/>
      <c r="B9" s="6" t="s">
        <v>160</v>
      </c>
      <c r="C9" s="7"/>
      <c r="D9" s="7" t="s">
        <v>10</v>
      </c>
      <c r="E9" s="7"/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</row>
    <row r="10" spans="1:47" s="9" customFormat="1" ht="14.25" customHeight="1" x14ac:dyDescent="0.3">
      <c r="A10" s="6"/>
      <c r="B10" s="6" t="s">
        <v>97</v>
      </c>
      <c r="C10" s="7"/>
      <c r="D10" s="7" t="s">
        <v>10</v>
      </c>
      <c r="E10" s="7"/>
      <c r="F10" s="7">
        <v>600</v>
      </c>
      <c r="G10" s="7">
        <v>0</v>
      </c>
      <c r="H10" s="7">
        <v>0</v>
      </c>
      <c r="I10" s="7">
        <v>600</v>
      </c>
      <c r="J10" s="7">
        <v>0</v>
      </c>
      <c r="K10" s="7">
        <v>0</v>
      </c>
      <c r="L10" s="7">
        <v>600</v>
      </c>
      <c r="M10" s="7">
        <v>0</v>
      </c>
      <c r="N10" s="7">
        <v>0</v>
      </c>
      <c r="O10" s="7">
        <v>600</v>
      </c>
      <c r="P10" s="7">
        <v>0</v>
      </c>
      <c r="Q10" s="7">
        <v>0</v>
      </c>
      <c r="R10" s="7">
        <v>600</v>
      </c>
      <c r="S10" s="7">
        <v>0</v>
      </c>
      <c r="T10" s="7">
        <v>0</v>
      </c>
      <c r="U10" s="7">
        <v>600</v>
      </c>
      <c r="V10" s="7">
        <v>0</v>
      </c>
      <c r="W10" s="7">
        <v>0</v>
      </c>
      <c r="X10" s="7">
        <f>U1012</f>
        <v>0</v>
      </c>
      <c r="Y10" s="7">
        <f>X10</f>
        <v>0</v>
      </c>
      <c r="Z10" s="7">
        <f>Y10</f>
        <v>0</v>
      </c>
      <c r="AA10" s="7">
        <f t="shared" ref="AA10:AU10" si="0">Z10</f>
        <v>0</v>
      </c>
      <c r="AB10" s="7">
        <f t="shared" si="0"/>
        <v>0</v>
      </c>
      <c r="AC10" s="7">
        <f t="shared" si="0"/>
        <v>0</v>
      </c>
      <c r="AD10" s="7">
        <f t="shared" si="0"/>
        <v>0</v>
      </c>
      <c r="AE10" s="7">
        <f t="shared" si="0"/>
        <v>0</v>
      </c>
      <c r="AF10" s="7">
        <f t="shared" si="0"/>
        <v>0</v>
      </c>
      <c r="AG10" s="7">
        <f t="shared" si="0"/>
        <v>0</v>
      </c>
      <c r="AH10" s="7">
        <f t="shared" si="0"/>
        <v>0</v>
      </c>
      <c r="AI10" s="7">
        <f t="shared" si="0"/>
        <v>0</v>
      </c>
      <c r="AJ10" s="7">
        <f t="shared" si="0"/>
        <v>0</v>
      </c>
      <c r="AK10" s="7">
        <f t="shared" si="0"/>
        <v>0</v>
      </c>
      <c r="AL10" s="7">
        <f t="shared" si="0"/>
        <v>0</v>
      </c>
      <c r="AM10" s="7">
        <f t="shared" si="0"/>
        <v>0</v>
      </c>
      <c r="AN10" s="7">
        <f t="shared" si="0"/>
        <v>0</v>
      </c>
      <c r="AO10" s="7">
        <f t="shared" si="0"/>
        <v>0</v>
      </c>
      <c r="AP10" s="7">
        <f t="shared" si="0"/>
        <v>0</v>
      </c>
      <c r="AQ10" s="7">
        <f t="shared" si="0"/>
        <v>0</v>
      </c>
      <c r="AR10" s="7">
        <f t="shared" si="0"/>
        <v>0</v>
      </c>
      <c r="AS10" s="7">
        <f t="shared" si="0"/>
        <v>0</v>
      </c>
      <c r="AT10" s="7">
        <f t="shared" si="0"/>
        <v>0</v>
      </c>
      <c r="AU10" s="7">
        <f t="shared" si="0"/>
        <v>0</v>
      </c>
    </row>
    <row r="11" spans="1:47" s="9" customFormat="1" ht="14.25" customHeight="1" x14ac:dyDescent="0.3">
      <c r="A11" s="6"/>
      <c r="B11" s="6" t="s">
        <v>492</v>
      </c>
      <c r="C11" s="7"/>
      <c r="D11" s="7" t="s">
        <v>10</v>
      </c>
      <c r="E11" s="7"/>
      <c r="F11" s="7">
        <v>50</v>
      </c>
      <c r="G11" s="7">
        <f>F11</f>
        <v>50</v>
      </c>
      <c r="H11" s="7">
        <f t="shared" ref="H11:W11" si="1">G11</f>
        <v>50</v>
      </c>
      <c r="I11" s="7">
        <f t="shared" si="1"/>
        <v>50</v>
      </c>
      <c r="J11" s="7">
        <f t="shared" si="1"/>
        <v>50</v>
      </c>
      <c r="K11" s="7">
        <f t="shared" si="1"/>
        <v>50</v>
      </c>
      <c r="L11" s="7">
        <f t="shared" si="1"/>
        <v>50</v>
      </c>
      <c r="M11" s="7">
        <f t="shared" si="1"/>
        <v>50</v>
      </c>
      <c r="N11" s="7">
        <f t="shared" si="1"/>
        <v>50</v>
      </c>
      <c r="O11" s="7">
        <f t="shared" si="1"/>
        <v>50</v>
      </c>
      <c r="P11" s="7">
        <f t="shared" si="1"/>
        <v>50</v>
      </c>
      <c r="Q11" s="7">
        <f t="shared" si="1"/>
        <v>50</v>
      </c>
      <c r="R11" s="7">
        <f t="shared" si="1"/>
        <v>50</v>
      </c>
      <c r="S11" s="7">
        <f t="shared" si="1"/>
        <v>50</v>
      </c>
      <c r="T11" s="7">
        <f t="shared" si="1"/>
        <v>50</v>
      </c>
      <c r="U11" s="7">
        <f t="shared" si="1"/>
        <v>50</v>
      </c>
      <c r="V11" s="7">
        <f t="shared" si="1"/>
        <v>50</v>
      </c>
      <c r="W11" s="7">
        <f t="shared" si="1"/>
        <v>50</v>
      </c>
      <c r="X11" s="7">
        <f>W11*12</f>
        <v>600</v>
      </c>
      <c r="Y11" s="7">
        <f>X11</f>
        <v>600</v>
      </c>
      <c r="Z11" s="7">
        <f t="shared" ref="Z11:AU11" si="2">Y11</f>
        <v>600</v>
      </c>
      <c r="AA11" s="7">
        <f t="shared" si="2"/>
        <v>600</v>
      </c>
      <c r="AB11" s="7">
        <f t="shared" si="2"/>
        <v>600</v>
      </c>
      <c r="AC11" s="7">
        <f t="shared" si="2"/>
        <v>600</v>
      </c>
      <c r="AD11" s="7">
        <f t="shared" si="2"/>
        <v>600</v>
      </c>
      <c r="AE11" s="7">
        <f t="shared" si="2"/>
        <v>600</v>
      </c>
      <c r="AF11" s="7">
        <f t="shared" si="2"/>
        <v>600</v>
      </c>
      <c r="AG11" s="7">
        <f t="shared" si="2"/>
        <v>600</v>
      </c>
      <c r="AH11" s="7">
        <f t="shared" si="2"/>
        <v>600</v>
      </c>
      <c r="AI11" s="7">
        <f t="shared" si="2"/>
        <v>600</v>
      </c>
      <c r="AJ11" s="7">
        <f t="shared" si="2"/>
        <v>600</v>
      </c>
      <c r="AK11" s="7">
        <f t="shared" si="2"/>
        <v>600</v>
      </c>
      <c r="AL11" s="7">
        <f t="shared" si="2"/>
        <v>600</v>
      </c>
      <c r="AM11" s="7">
        <f t="shared" si="2"/>
        <v>600</v>
      </c>
      <c r="AN11" s="7">
        <f t="shared" si="2"/>
        <v>600</v>
      </c>
      <c r="AO11" s="7">
        <f t="shared" si="2"/>
        <v>600</v>
      </c>
      <c r="AP11" s="7">
        <f t="shared" si="2"/>
        <v>600</v>
      </c>
      <c r="AQ11" s="7">
        <f t="shared" si="2"/>
        <v>600</v>
      </c>
      <c r="AR11" s="7">
        <f t="shared" si="2"/>
        <v>600</v>
      </c>
      <c r="AS11" s="7">
        <f t="shared" si="2"/>
        <v>600</v>
      </c>
      <c r="AT11" s="7">
        <f t="shared" si="2"/>
        <v>600</v>
      </c>
      <c r="AU11" s="7">
        <f t="shared" si="2"/>
        <v>600</v>
      </c>
    </row>
    <row r="12" spans="1:47" s="9" customFormat="1" ht="14.25" customHeight="1" x14ac:dyDescent="0.3">
      <c r="A12" s="6"/>
      <c r="B12" s="6" t="s">
        <v>493</v>
      </c>
      <c r="C12" s="7"/>
      <c r="D12" s="7" t="s">
        <v>10</v>
      </c>
      <c r="E12" s="7"/>
      <c r="F12" s="7">
        <v>150</v>
      </c>
      <c r="G12" s="7">
        <v>0</v>
      </c>
      <c r="H12" s="7">
        <v>0</v>
      </c>
      <c r="I12" s="7">
        <v>0</v>
      </c>
      <c r="J12" s="7">
        <v>0</v>
      </c>
      <c r="K12" s="7">
        <f>F12</f>
        <v>150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f>K12</f>
        <v>150</v>
      </c>
      <c r="S12" s="7">
        <v>0</v>
      </c>
      <c r="T12" s="7">
        <v>0</v>
      </c>
      <c r="U12" s="7">
        <v>0</v>
      </c>
      <c r="V12" s="7">
        <v>0</v>
      </c>
      <c r="W12" s="7">
        <f>R12</f>
        <v>150</v>
      </c>
      <c r="X12" s="7">
        <f>W12*4</f>
        <v>600</v>
      </c>
      <c r="Y12" s="7">
        <f>X12</f>
        <v>600</v>
      </c>
      <c r="Z12" s="7">
        <f t="shared" ref="Z12:AU12" si="3">Y12</f>
        <v>600</v>
      </c>
      <c r="AA12" s="7">
        <f t="shared" si="3"/>
        <v>600</v>
      </c>
      <c r="AB12" s="7">
        <f t="shared" si="3"/>
        <v>600</v>
      </c>
      <c r="AC12" s="7">
        <f t="shared" si="3"/>
        <v>600</v>
      </c>
      <c r="AD12" s="7">
        <f t="shared" si="3"/>
        <v>600</v>
      </c>
      <c r="AE12" s="7">
        <f t="shared" si="3"/>
        <v>600</v>
      </c>
      <c r="AF12" s="7">
        <f t="shared" si="3"/>
        <v>600</v>
      </c>
      <c r="AG12" s="7">
        <f t="shared" si="3"/>
        <v>600</v>
      </c>
      <c r="AH12" s="7">
        <f t="shared" si="3"/>
        <v>600</v>
      </c>
      <c r="AI12" s="7">
        <f t="shared" si="3"/>
        <v>600</v>
      </c>
      <c r="AJ12" s="7">
        <f t="shared" si="3"/>
        <v>600</v>
      </c>
      <c r="AK12" s="7">
        <f t="shared" si="3"/>
        <v>600</v>
      </c>
      <c r="AL12" s="7">
        <f t="shared" si="3"/>
        <v>600</v>
      </c>
      <c r="AM12" s="7">
        <f t="shared" si="3"/>
        <v>600</v>
      </c>
      <c r="AN12" s="7">
        <f t="shared" si="3"/>
        <v>600</v>
      </c>
      <c r="AO12" s="7">
        <f t="shared" si="3"/>
        <v>600</v>
      </c>
      <c r="AP12" s="7">
        <f t="shared" si="3"/>
        <v>600</v>
      </c>
      <c r="AQ12" s="7">
        <f t="shared" si="3"/>
        <v>600</v>
      </c>
      <c r="AR12" s="7">
        <f t="shared" si="3"/>
        <v>600</v>
      </c>
      <c r="AS12" s="7">
        <f t="shared" si="3"/>
        <v>600</v>
      </c>
      <c r="AT12" s="7">
        <f t="shared" si="3"/>
        <v>600</v>
      </c>
      <c r="AU12" s="7">
        <f t="shared" si="3"/>
        <v>600</v>
      </c>
    </row>
    <row r="13" spans="1:47" s="9" customFormat="1" ht="14.25" customHeight="1" x14ac:dyDescent="0.3">
      <c r="A13" s="6"/>
      <c r="B13" s="6" t="s">
        <v>159</v>
      </c>
      <c r="C13" s="7"/>
      <c r="D13" s="7" t="s">
        <v>13</v>
      </c>
      <c r="E13" s="7"/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</row>
    <row r="14" spans="1:47" s="9" customFormat="1" ht="14.25" customHeight="1" x14ac:dyDescent="0.3">
      <c r="A14" s="6"/>
      <c r="B14" s="66" t="s">
        <v>410</v>
      </c>
      <c r="C14" s="50"/>
      <c r="D14" s="50" t="s">
        <v>10</v>
      </c>
      <c r="E14" s="50"/>
      <c r="F14" s="60">
        <f>F13*F3</f>
        <v>0</v>
      </c>
      <c r="G14" s="60">
        <f t="shared" ref="G14:AU14" si="4">G13*G3</f>
        <v>0</v>
      </c>
      <c r="H14" s="60">
        <f t="shared" si="4"/>
        <v>0</v>
      </c>
      <c r="I14" s="60">
        <f t="shared" si="4"/>
        <v>0</v>
      </c>
      <c r="J14" s="60">
        <f t="shared" si="4"/>
        <v>0</v>
      </c>
      <c r="K14" s="60">
        <f t="shared" si="4"/>
        <v>0</v>
      </c>
      <c r="L14" s="60">
        <f t="shared" si="4"/>
        <v>0</v>
      </c>
      <c r="M14" s="60">
        <f t="shared" si="4"/>
        <v>0</v>
      </c>
      <c r="N14" s="60">
        <f t="shared" si="4"/>
        <v>0</v>
      </c>
      <c r="O14" s="60">
        <f t="shared" si="4"/>
        <v>0</v>
      </c>
      <c r="P14" s="60">
        <f t="shared" si="4"/>
        <v>0</v>
      </c>
      <c r="Q14" s="60">
        <f t="shared" si="4"/>
        <v>0</v>
      </c>
      <c r="R14" s="60">
        <f t="shared" si="4"/>
        <v>0</v>
      </c>
      <c r="S14" s="60">
        <f t="shared" si="4"/>
        <v>0</v>
      </c>
      <c r="T14" s="60">
        <f t="shared" si="4"/>
        <v>0</v>
      </c>
      <c r="U14" s="60">
        <f t="shared" si="4"/>
        <v>0</v>
      </c>
      <c r="V14" s="60">
        <f t="shared" si="4"/>
        <v>0</v>
      </c>
      <c r="W14" s="60">
        <f t="shared" si="4"/>
        <v>0</v>
      </c>
      <c r="X14" s="60">
        <f t="shared" si="4"/>
        <v>0</v>
      </c>
      <c r="Y14" s="60">
        <f t="shared" si="4"/>
        <v>0</v>
      </c>
      <c r="Z14" s="60">
        <f t="shared" si="4"/>
        <v>0</v>
      </c>
      <c r="AA14" s="60">
        <f t="shared" si="4"/>
        <v>0</v>
      </c>
      <c r="AB14" s="60">
        <f t="shared" si="4"/>
        <v>0</v>
      </c>
      <c r="AC14" s="60">
        <f t="shared" si="4"/>
        <v>0</v>
      </c>
      <c r="AD14" s="60">
        <f t="shared" si="4"/>
        <v>0</v>
      </c>
      <c r="AE14" s="60">
        <f t="shared" si="4"/>
        <v>0</v>
      </c>
      <c r="AF14" s="60">
        <f t="shared" si="4"/>
        <v>0</v>
      </c>
      <c r="AG14" s="60">
        <f t="shared" si="4"/>
        <v>0</v>
      </c>
      <c r="AH14" s="60">
        <f t="shared" si="4"/>
        <v>0</v>
      </c>
      <c r="AI14" s="60">
        <f t="shared" si="4"/>
        <v>0</v>
      </c>
      <c r="AJ14" s="60">
        <f t="shared" si="4"/>
        <v>0</v>
      </c>
      <c r="AK14" s="60">
        <f t="shared" si="4"/>
        <v>0</v>
      </c>
      <c r="AL14" s="60">
        <f t="shared" si="4"/>
        <v>0</v>
      </c>
      <c r="AM14" s="60">
        <f t="shared" si="4"/>
        <v>0</v>
      </c>
      <c r="AN14" s="60">
        <f t="shared" si="4"/>
        <v>0</v>
      </c>
      <c r="AO14" s="60">
        <f t="shared" si="4"/>
        <v>0</v>
      </c>
      <c r="AP14" s="60">
        <f t="shared" si="4"/>
        <v>0</v>
      </c>
      <c r="AQ14" s="60">
        <f t="shared" si="4"/>
        <v>0</v>
      </c>
      <c r="AR14" s="60">
        <f t="shared" si="4"/>
        <v>0</v>
      </c>
      <c r="AS14" s="60">
        <f t="shared" si="4"/>
        <v>0</v>
      </c>
      <c r="AT14" s="60">
        <f t="shared" si="4"/>
        <v>0</v>
      </c>
      <c r="AU14" s="60">
        <f t="shared" si="4"/>
        <v>0</v>
      </c>
    </row>
    <row r="15" spans="1:47" s="9" customFormat="1" ht="14.25" customHeight="1" x14ac:dyDescent="0.3">
      <c r="A15" s="6"/>
      <c r="B15" s="6" t="s">
        <v>95</v>
      </c>
      <c r="C15" s="7"/>
      <c r="D15" s="7" t="s">
        <v>10</v>
      </c>
      <c r="E15" s="7"/>
      <c r="F15" s="25">
        <v>100</v>
      </c>
      <c r="G15" s="25">
        <f>F15</f>
        <v>100</v>
      </c>
      <c r="H15" s="25">
        <f t="shared" ref="H15:W15" si="5">G15</f>
        <v>100</v>
      </c>
      <c r="I15" s="25">
        <f t="shared" si="5"/>
        <v>100</v>
      </c>
      <c r="J15" s="25">
        <f t="shared" si="5"/>
        <v>100</v>
      </c>
      <c r="K15" s="25">
        <f t="shared" si="5"/>
        <v>100</v>
      </c>
      <c r="L15" s="25">
        <f t="shared" si="5"/>
        <v>100</v>
      </c>
      <c r="M15" s="25">
        <f t="shared" si="5"/>
        <v>100</v>
      </c>
      <c r="N15" s="25">
        <f t="shared" si="5"/>
        <v>100</v>
      </c>
      <c r="O15" s="25">
        <f t="shared" si="5"/>
        <v>100</v>
      </c>
      <c r="P15" s="25">
        <f t="shared" si="5"/>
        <v>100</v>
      </c>
      <c r="Q15" s="25">
        <f t="shared" si="5"/>
        <v>100</v>
      </c>
      <c r="R15" s="25">
        <f t="shared" si="5"/>
        <v>100</v>
      </c>
      <c r="S15" s="25">
        <f t="shared" si="5"/>
        <v>100</v>
      </c>
      <c r="T15" s="25">
        <f t="shared" si="5"/>
        <v>100</v>
      </c>
      <c r="U15" s="25">
        <f t="shared" si="5"/>
        <v>100</v>
      </c>
      <c r="V15" s="25">
        <f t="shared" si="5"/>
        <v>100</v>
      </c>
      <c r="W15" s="25">
        <f t="shared" si="5"/>
        <v>100</v>
      </c>
      <c r="X15" s="25">
        <f>W15*12</f>
        <v>1200</v>
      </c>
      <c r="Y15" s="25">
        <f>X15</f>
        <v>1200</v>
      </c>
      <c r="Z15" s="25">
        <f t="shared" ref="Z15:AU15" si="6">Y15</f>
        <v>1200</v>
      </c>
      <c r="AA15" s="25">
        <f t="shared" si="6"/>
        <v>1200</v>
      </c>
      <c r="AB15" s="25">
        <f t="shared" si="6"/>
        <v>1200</v>
      </c>
      <c r="AC15" s="25">
        <f t="shared" si="6"/>
        <v>1200</v>
      </c>
      <c r="AD15" s="25">
        <f t="shared" si="6"/>
        <v>1200</v>
      </c>
      <c r="AE15" s="25">
        <f t="shared" si="6"/>
        <v>1200</v>
      </c>
      <c r="AF15" s="25">
        <f t="shared" si="6"/>
        <v>1200</v>
      </c>
      <c r="AG15" s="25">
        <f t="shared" si="6"/>
        <v>1200</v>
      </c>
      <c r="AH15" s="25">
        <f t="shared" si="6"/>
        <v>1200</v>
      </c>
      <c r="AI15" s="25">
        <f t="shared" si="6"/>
        <v>1200</v>
      </c>
      <c r="AJ15" s="25">
        <f t="shared" si="6"/>
        <v>1200</v>
      </c>
      <c r="AK15" s="25">
        <f t="shared" si="6"/>
        <v>1200</v>
      </c>
      <c r="AL15" s="25">
        <f t="shared" si="6"/>
        <v>1200</v>
      </c>
      <c r="AM15" s="25">
        <f t="shared" si="6"/>
        <v>1200</v>
      </c>
      <c r="AN15" s="25">
        <f t="shared" si="6"/>
        <v>1200</v>
      </c>
      <c r="AO15" s="25">
        <f t="shared" si="6"/>
        <v>1200</v>
      </c>
      <c r="AP15" s="25">
        <f t="shared" si="6"/>
        <v>1200</v>
      </c>
      <c r="AQ15" s="25">
        <f t="shared" si="6"/>
        <v>1200</v>
      </c>
      <c r="AR15" s="25">
        <f t="shared" si="6"/>
        <v>1200</v>
      </c>
      <c r="AS15" s="25">
        <f t="shared" si="6"/>
        <v>1200</v>
      </c>
      <c r="AT15" s="25">
        <f t="shared" si="6"/>
        <v>1200</v>
      </c>
      <c r="AU15" s="25">
        <f t="shared" si="6"/>
        <v>1200</v>
      </c>
    </row>
    <row r="16" spans="1:47" s="9" customFormat="1" ht="14.25" customHeight="1" x14ac:dyDescent="0.3">
      <c r="A16" s="6"/>
      <c r="B16" s="6" t="s">
        <v>96</v>
      </c>
      <c r="C16" s="7"/>
      <c r="D16" s="7" t="s">
        <v>10</v>
      </c>
      <c r="E16" s="7"/>
      <c r="F16" s="25">
        <v>2</v>
      </c>
      <c r="G16" s="25">
        <f>F16</f>
        <v>2</v>
      </c>
      <c r="H16" s="25">
        <f t="shared" ref="H16:W16" si="7">G16</f>
        <v>2</v>
      </c>
      <c r="I16" s="25">
        <f t="shared" si="7"/>
        <v>2</v>
      </c>
      <c r="J16" s="25">
        <f t="shared" si="7"/>
        <v>2</v>
      </c>
      <c r="K16" s="25">
        <f t="shared" si="7"/>
        <v>2</v>
      </c>
      <c r="L16" s="25">
        <f t="shared" si="7"/>
        <v>2</v>
      </c>
      <c r="M16" s="25">
        <f t="shared" si="7"/>
        <v>2</v>
      </c>
      <c r="N16" s="25">
        <f t="shared" si="7"/>
        <v>2</v>
      </c>
      <c r="O16" s="25">
        <f t="shared" si="7"/>
        <v>2</v>
      </c>
      <c r="P16" s="25">
        <f t="shared" si="7"/>
        <v>2</v>
      </c>
      <c r="Q16" s="25">
        <f t="shared" si="7"/>
        <v>2</v>
      </c>
      <c r="R16" s="25">
        <f t="shared" si="7"/>
        <v>2</v>
      </c>
      <c r="S16" s="25">
        <f t="shared" si="7"/>
        <v>2</v>
      </c>
      <c r="T16" s="25">
        <f t="shared" si="7"/>
        <v>2</v>
      </c>
      <c r="U16" s="25">
        <f t="shared" si="7"/>
        <v>2</v>
      </c>
      <c r="V16" s="25">
        <f t="shared" si="7"/>
        <v>2</v>
      </c>
      <c r="W16" s="25">
        <f t="shared" si="7"/>
        <v>2</v>
      </c>
      <c r="X16" s="25">
        <f>W16*12</f>
        <v>24</v>
      </c>
      <c r="Y16" s="25">
        <f>X16</f>
        <v>24</v>
      </c>
      <c r="Z16" s="25">
        <f t="shared" ref="Z16:AU16" si="8">Y16</f>
        <v>24</v>
      </c>
      <c r="AA16" s="25">
        <f t="shared" si="8"/>
        <v>24</v>
      </c>
      <c r="AB16" s="25">
        <f t="shared" si="8"/>
        <v>24</v>
      </c>
      <c r="AC16" s="25">
        <f t="shared" si="8"/>
        <v>24</v>
      </c>
      <c r="AD16" s="25">
        <f t="shared" si="8"/>
        <v>24</v>
      </c>
      <c r="AE16" s="25">
        <f t="shared" si="8"/>
        <v>24</v>
      </c>
      <c r="AF16" s="25">
        <f t="shared" si="8"/>
        <v>24</v>
      </c>
      <c r="AG16" s="25">
        <f t="shared" si="8"/>
        <v>24</v>
      </c>
      <c r="AH16" s="25">
        <f t="shared" si="8"/>
        <v>24</v>
      </c>
      <c r="AI16" s="25">
        <f t="shared" si="8"/>
        <v>24</v>
      </c>
      <c r="AJ16" s="25">
        <f t="shared" si="8"/>
        <v>24</v>
      </c>
      <c r="AK16" s="25">
        <f t="shared" si="8"/>
        <v>24</v>
      </c>
      <c r="AL16" s="25">
        <f t="shared" si="8"/>
        <v>24</v>
      </c>
      <c r="AM16" s="25">
        <f t="shared" si="8"/>
        <v>24</v>
      </c>
      <c r="AN16" s="25">
        <f t="shared" si="8"/>
        <v>24</v>
      </c>
      <c r="AO16" s="25">
        <f t="shared" si="8"/>
        <v>24</v>
      </c>
      <c r="AP16" s="25">
        <f t="shared" si="8"/>
        <v>24</v>
      </c>
      <c r="AQ16" s="25">
        <f t="shared" si="8"/>
        <v>24</v>
      </c>
      <c r="AR16" s="25">
        <f t="shared" si="8"/>
        <v>24</v>
      </c>
      <c r="AS16" s="25">
        <f t="shared" si="8"/>
        <v>24</v>
      </c>
      <c r="AT16" s="25">
        <f t="shared" si="8"/>
        <v>24</v>
      </c>
      <c r="AU16" s="25">
        <f t="shared" si="8"/>
        <v>24</v>
      </c>
    </row>
    <row r="17" spans="1:47" s="9" customFormat="1" ht="14.25" customHeight="1" x14ac:dyDescent="0.3">
      <c r="A17" s="6"/>
      <c r="B17" s="6" t="s">
        <v>57</v>
      </c>
      <c r="C17" s="7"/>
      <c r="D17" s="7" t="s">
        <v>10</v>
      </c>
      <c r="E17" s="7"/>
      <c r="F17" s="25">
        <v>5</v>
      </c>
      <c r="G17" s="25">
        <f>F17</f>
        <v>5</v>
      </c>
      <c r="H17" s="25">
        <f t="shared" ref="H17:W17" si="9">G17</f>
        <v>5</v>
      </c>
      <c r="I17" s="25">
        <f t="shared" si="9"/>
        <v>5</v>
      </c>
      <c r="J17" s="25">
        <f t="shared" si="9"/>
        <v>5</v>
      </c>
      <c r="K17" s="25">
        <f t="shared" si="9"/>
        <v>5</v>
      </c>
      <c r="L17" s="25">
        <f t="shared" si="9"/>
        <v>5</v>
      </c>
      <c r="M17" s="25">
        <f t="shared" si="9"/>
        <v>5</v>
      </c>
      <c r="N17" s="25">
        <f t="shared" si="9"/>
        <v>5</v>
      </c>
      <c r="O17" s="25">
        <f t="shared" si="9"/>
        <v>5</v>
      </c>
      <c r="P17" s="25">
        <f t="shared" si="9"/>
        <v>5</v>
      </c>
      <c r="Q17" s="25">
        <f t="shared" si="9"/>
        <v>5</v>
      </c>
      <c r="R17" s="25">
        <f t="shared" si="9"/>
        <v>5</v>
      </c>
      <c r="S17" s="25">
        <f t="shared" si="9"/>
        <v>5</v>
      </c>
      <c r="T17" s="25">
        <f t="shared" si="9"/>
        <v>5</v>
      </c>
      <c r="U17" s="25">
        <f t="shared" si="9"/>
        <v>5</v>
      </c>
      <c r="V17" s="25">
        <f t="shared" si="9"/>
        <v>5</v>
      </c>
      <c r="W17" s="25">
        <f t="shared" si="9"/>
        <v>5</v>
      </c>
      <c r="X17" s="25">
        <f>W17*12</f>
        <v>60</v>
      </c>
      <c r="Y17" s="25">
        <f>X17</f>
        <v>60</v>
      </c>
      <c r="Z17" s="25">
        <f t="shared" ref="Z17:AU17" si="10">Y17</f>
        <v>60</v>
      </c>
      <c r="AA17" s="25">
        <f t="shared" si="10"/>
        <v>60</v>
      </c>
      <c r="AB17" s="25">
        <f t="shared" si="10"/>
        <v>60</v>
      </c>
      <c r="AC17" s="25">
        <f t="shared" si="10"/>
        <v>60</v>
      </c>
      <c r="AD17" s="25">
        <f t="shared" si="10"/>
        <v>60</v>
      </c>
      <c r="AE17" s="25">
        <f t="shared" si="10"/>
        <v>60</v>
      </c>
      <c r="AF17" s="25">
        <f t="shared" si="10"/>
        <v>60</v>
      </c>
      <c r="AG17" s="25">
        <f t="shared" si="10"/>
        <v>60</v>
      </c>
      <c r="AH17" s="25">
        <f t="shared" si="10"/>
        <v>60</v>
      </c>
      <c r="AI17" s="25">
        <f t="shared" si="10"/>
        <v>60</v>
      </c>
      <c r="AJ17" s="25">
        <f t="shared" si="10"/>
        <v>60</v>
      </c>
      <c r="AK17" s="25">
        <f t="shared" si="10"/>
        <v>60</v>
      </c>
      <c r="AL17" s="25">
        <f t="shared" si="10"/>
        <v>60</v>
      </c>
      <c r="AM17" s="25">
        <f t="shared" si="10"/>
        <v>60</v>
      </c>
      <c r="AN17" s="25">
        <f t="shared" si="10"/>
        <v>60</v>
      </c>
      <c r="AO17" s="25">
        <f t="shared" si="10"/>
        <v>60</v>
      </c>
      <c r="AP17" s="25">
        <f t="shared" si="10"/>
        <v>60</v>
      </c>
      <c r="AQ17" s="25">
        <f t="shared" si="10"/>
        <v>60</v>
      </c>
      <c r="AR17" s="25">
        <f t="shared" si="10"/>
        <v>60</v>
      </c>
      <c r="AS17" s="25">
        <f t="shared" si="10"/>
        <v>60</v>
      </c>
      <c r="AT17" s="25">
        <f t="shared" si="10"/>
        <v>60</v>
      </c>
      <c r="AU17" s="25">
        <f t="shared" si="10"/>
        <v>60</v>
      </c>
    </row>
    <row r="18" spans="1:47" s="11" customFormat="1" ht="14.25" customHeight="1" x14ac:dyDescent="0.3">
      <c r="A18" s="10"/>
      <c r="B18" s="59" t="s">
        <v>58</v>
      </c>
      <c r="C18" s="52"/>
      <c r="D18" s="52" t="s">
        <v>10</v>
      </c>
      <c r="E18" s="52"/>
      <c r="F18" s="61">
        <f>SUM(F8:F12)+SUM(F14:F17)</f>
        <v>1668.365</v>
      </c>
      <c r="G18" s="61">
        <f t="shared" ref="G18:AU18" si="11">SUM(G8:G12)+SUM(G14:G17)</f>
        <v>918.36500000000001</v>
      </c>
      <c r="H18" s="61">
        <f t="shared" si="11"/>
        <v>918.36500000000001</v>
      </c>
      <c r="I18" s="61">
        <f t="shared" si="11"/>
        <v>1518.365</v>
      </c>
      <c r="J18" s="61">
        <f t="shared" si="11"/>
        <v>918.36500000000001</v>
      </c>
      <c r="K18" s="61">
        <f t="shared" si="11"/>
        <v>1766.865</v>
      </c>
      <c r="L18" s="61">
        <f t="shared" si="11"/>
        <v>1518.365</v>
      </c>
      <c r="M18" s="61">
        <f t="shared" si="11"/>
        <v>918.36500000000001</v>
      </c>
      <c r="N18" s="61">
        <f t="shared" si="11"/>
        <v>918.36500000000001</v>
      </c>
      <c r="O18" s="61">
        <f t="shared" si="11"/>
        <v>1518.365</v>
      </c>
      <c r="P18" s="61">
        <f t="shared" si="11"/>
        <v>918.36500000000001</v>
      </c>
      <c r="Q18" s="61">
        <f t="shared" si="11"/>
        <v>918.36500000000001</v>
      </c>
      <c r="R18" s="61">
        <f t="shared" si="11"/>
        <v>2366.8649999999998</v>
      </c>
      <c r="S18" s="61">
        <f t="shared" si="11"/>
        <v>918.36500000000001</v>
      </c>
      <c r="T18" s="61">
        <f t="shared" si="11"/>
        <v>918.36500000000001</v>
      </c>
      <c r="U18" s="61">
        <f t="shared" si="11"/>
        <v>1518.365</v>
      </c>
      <c r="V18" s="61">
        <f t="shared" si="11"/>
        <v>918.36500000000001</v>
      </c>
      <c r="W18" s="61">
        <f t="shared" si="11"/>
        <v>1068.365</v>
      </c>
      <c r="X18" s="61">
        <f t="shared" si="11"/>
        <v>13017.38</v>
      </c>
      <c r="Y18" s="61">
        <f t="shared" si="11"/>
        <v>13017.38</v>
      </c>
      <c r="Z18" s="61">
        <f t="shared" si="11"/>
        <v>13017.38</v>
      </c>
      <c r="AA18" s="61">
        <f t="shared" si="11"/>
        <v>13017.38</v>
      </c>
      <c r="AB18" s="61">
        <f t="shared" si="11"/>
        <v>13017.38</v>
      </c>
      <c r="AC18" s="61">
        <f t="shared" si="11"/>
        <v>13017.38</v>
      </c>
      <c r="AD18" s="61">
        <f t="shared" si="11"/>
        <v>13017.38</v>
      </c>
      <c r="AE18" s="61">
        <f t="shared" si="11"/>
        <v>13017.38</v>
      </c>
      <c r="AF18" s="61">
        <f t="shared" si="11"/>
        <v>13017.38</v>
      </c>
      <c r="AG18" s="61">
        <f t="shared" si="11"/>
        <v>13017.38</v>
      </c>
      <c r="AH18" s="61">
        <f t="shared" si="11"/>
        <v>13017.38</v>
      </c>
      <c r="AI18" s="61">
        <f t="shared" si="11"/>
        <v>13017.38</v>
      </c>
      <c r="AJ18" s="61">
        <f t="shared" si="11"/>
        <v>13017.38</v>
      </c>
      <c r="AK18" s="61">
        <f t="shared" si="11"/>
        <v>13017.38</v>
      </c>
      <c r="AL18" s="61">
        <f t="shared" si="11"/>
        <v>13017.38</v>
      </c>
      <c r="AM18" s="61">
        <f t="shared" si="11"/>
        <v>13017.38</v>
      </c>
      <c r="AN18" s="61">
        <f t="shared" si="11"/>
        <v>13017.38</v>
      </c>
      <c r="AO18" s="61">
        <f t="shared" si="11"/>
        <v>13017.38</v>
      </c>
      <c r="AP18" s="61">
        <f t="shared" si="11"/>
        <v>13017.38</v>
      </c>
      <c r="AQ18" s="61">
        <f t="shared" si="11"/>
        <v>13017.38</v>
      </c>
      <c r="AR18" s="61">
        <f t="shared" si="11"/>
        <v>13017.38</v>
      </c>
      <c r="AS18" s="61">
        <f t="shared" si="11"/>
        <v>13017.38</v>
      </c>
      <c r="AT18" s="61">
        <f t="shared" si="11"/>
        <v>13017.38</v>
      </c>
      <c r="AU18" s="61">
        <f t="shared" si="11"/>
        <v>13017.38</v>
      </c>
    </row>
    <row r="19" spans="1:47" s="9" customFormat="1" ht="14.25" customHeight="1" x14ac:dyDescent="0.3">
      <c r="A19" s="6"/>
      <c r="B19" s="6"/>
      <c r="C19" s="7"/>
      <c r="D19" s="7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 s="9" customFormat="1" ht="14.25" customHeight="1" x14ac:dyDescent="0.3">
      <c r="A20" s="6"/>
      <c r="B20" s="6"/>
      <c r="C20" s="7"/>
      <c r="D20" s="7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 s="9" customFormat="1" ht="14.25" customHeight="1" x14ac:dyDescent="0.3">
      <c r="A21" s="28" t="s">
        <v>243</v>
      </c>
      <c r="B21" s="6"/>
      <c r="C21" s="7"/>
      <c r="D21" s="7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spans="1:47" s="9" customFormat="1" ht="14.25" customHeight="1" x14ac:dyDescent="0.3">
      <c r="A22" s="6"/>
      <c r="B22" s="6"/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spans="1:47" s="9" customFormat="1" ht="14.25" customHeight="1" x14ac:dyDescent="0.3">
      <c r="A23" s="20" t="s">
        <v>127</v>
      </c>
      <c r="B23" s="6"/>
      <c r="C23" s="8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spans="1:47" s="9" customFormat="1" ht="14.25" customHeight="1" x14ac:dyDescent="0.3">
      <c r="A24" s="6"/>
      <c r="B24" s="54" t="s">
        <v>456</v>
      </c>
      <c r="C24" s="50"/>
      <c r="D24" s="50" t="s">
        <v>10</v>
      </c>
      <c r="E24" s="50"/>
      <c r="F24" s="139">
        <f>PERSONAL!F68</f>
        <v>254</v>
      </c>
      <c r="G24" s="50">
        <f>PERSONAL!G68</f>
        <v>254</v>
      </c>
      <c r="H24" s="50">
        <f>PERSONAL!H68</f>
        <v>254</v>
      </c>
      <c r="I24" s="181">
        <f>PERSONAL!I68</f>
        <v>1015.365</v>
      </c>
      <c r="J24" s="50">
        <f>PERSONAL!J68</f>
        <v>254</v>
      </c>
      <c r="K24" s="50">
        <f>PERSONAL!K68</f>
        <v>254</v>
      </c>
      <c r="L24" s="50">
        <f>PERSONAL!L68</f>
        <v>254</v>
      </c>
      <c r="M24" s="50">
        <f>PERSONAL!M68</f>
        <v>254</v>
      </c>
      <c r="N24" s="50">
        <f>PERSONAL!N68</f>
        <v>254</v>
      </c>
      <c r="O24" s="50">
        <f>PERSONAL!O68</f>
        <v>254</v>
      </c>
      <c r="P24" s="50">
        <f>PERSONAL!P68</f>
        <v>254</v>
      </c>
      <c r="Q24" s="50">
        <f>PERSONAL!Q68</f>
        <v>254</v>
      </c>
      <c r="R24" s="50">
        <f>PERSONAL!R68</f>
        <v>254</v>
      </c>
      <c r="S24" s="50">
        <f>PERSONAL!S68</f>
        <v>254</v>
      </c>
      <c r="T24" s="50">
        <f>PERSONAL!T68</f>
        <v>254</v>
      </c>
      <c r="U24" s="50">
        <f>PERSONAL!U68</f>
        <v>254</v>
      </c>
      <c r="V24" s="50">
        <f>PERSONAL!V68</f>
        <v>254</v>
      </c>
      <c r="W24" s="50">
        <f>PERSONAL!W68</f>
        <v>254</v>
      </c>
      <c r="X24" s="50">
        <f>PERSONAL!X68</f>
        <v>254</v>
      </c>
      <c r="Y24" s="50">
        <f>PERSONAL!Y68</f>
        <v>254</v>
      </c>
      <c r="Z24" s="50">
        <f>PERSONAL!Z68</f>
        <v>254</v>
      </c>
      <c r="AA24" s="50">
        <f>PERSONAL!AA68</f>
        <v>254</v>
      </c>
      <c r="AB24" s="50">
        <f>PERSONAL!AB68</f>
        <v>254</v>
      </c>
      <c r="AC24" s="50">
        <f>PERSONAL!AC68</f>
        <v>254</v>
      </c>
      <c r="AD24" s="50">
        <f>PERSONAL!AD68</f>
        <v>254</v>
      </c>
      <c r="AE24" s="50">
        <f>PERSONAL!AE68</f>
        <v>254</v>
      </c>
      <c r="AF24" s="50">
        <f>PERSONAL!AF68</f>
        <v>254</v>
      </c>
      <c r="AG24" s="50">
        <f>PERSONAL!AG68</f>
        <v>254</v>
      </c>
      <c r="AH24" s="50">
        <f>PERSONAL!AH68</f>
        <v>254</v>
      </c>
      <c r="AI24" s="50">
        <f>PERSONAL!AI68</f>
        <v>254</v>
      </c>
      <c r="AJ24" s="50">
        <f>PERSONAL!AJ68</f>
        <v>254</v>
      </c>
      <c r="AK24" s="50">
        <f>PERSONAL!AK68</f>
        <v>254</v>
      </c>
      <c r="AL24" s="50">
        <f>PERSONAL!AL68</f>
        <v>254</v>
      </c>
      <c r="AM24" s="50">
        <f>PERSONAL!AM68</f>
        <v>254</v>
      </c>
      <c r="AN24" s="50">
        <f>PERSONAL!AN68</f>
        <v>254</v>
      </c>
      <c r="AO24" s="50">
        <f>PERSONAL!AO68</f>
        <v>254</v>
      </c>
      <c r="AP24" s="50">
        <f>PERSONAL!AP68</f>
        <v>254</v>
      </c>
      <c r="AQ24" s="50">
        <f>PERSONAL!AQ68</f>
        <v>254</v>
      </c>
      <c r="AR24" s="50">
        <f>PERSONAL!AR68</f>
        <v>254</v>
      </c>
      <c r="AS24" s="50">
        <f>PERSONAL!AS68</f>
        <v>254</v>
      </c>
      <c r="AT24" s="50">
        <f>PERSONAL!AT68</f>
        <v>254</v>
      </c>
      <c r="AU24" s="50">
        <f>PERSONAL!AU68</f>
        <v>254</v>
      </c>
    </row>
    <row r="25" spans="1:47" s="27" customFormat="1" ht="14.25" customHeight="1" x14ac:dyDescent="0.3">
      <c r="A25" s="6"/>
      <c r="B25" s="6" t="s">
        <v>160</v>
      </c>
      <c r="C25" s="7"/>
      <c r="D25" s="7" t="s">
        <v>10</v>
      </c>
      <c r="E25" s="7"/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</row>
    <row r="26" spans="1:47" s="27" customFormat="1" ht="14.25" customHeight="1" x14ac:dyDescent="0.3">
      <c r="A26" s="6"/>
      <c r="B26" s="6" t="s">
        <v>128</v>
      </c>
      <c r="C26" s="7"/>
      <c r="D26" s="7" t="s">
        <v>10</v>
      </c>
      <c r="E26" s="7"/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</row>
    <row r="27" spans="1:47" s="27" customFormat="1" ht="14.25" customHeight="1" x14ac:dyDescent="0.3">
      <c r="A27" s="6"/>
      <c r="B27" s="6" t="s">
        <v>41</v>
      </c>
      <c r="C27" s="7"/>
      <c r="D27" s="7" t="s">
        <v>10</v>
      </c>
      <c r="E27" s="7"/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</row>
    <row r="28" spans="1:47" s="27" customFormat="1" ht="14.25" customHeight="1" x14ac:dyDescent="0.3">
      <c r="A28" s="6"/>
      <c r="B28" s="6" t="s">
        <v>171</v>
      </c>
      <c r="C28" s="7"/>
      <c r="D28" s="7" t="s">
        <v>10</v>
      </c>
      <c r="E28" s="7"/>
      <c r="F28" s="7">
        <v>70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</row>
    <row r="29" spans="1:47" s="27" customFormat="1" ht="14.25" customHeight="1" x14ac:dyDescent="0.3">
      <c r="A29" s="6" t="s">
        <v>494</v>
      </c>
      <c r="B29" s="6" t="s">
        <v>40</v>
      </c>
      <c r="C29" s="7"/>
      <c r="D29" s="7" t="s">
        <v>10</v>
      </c>
      <c r="E29" s="7"/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</row>
    <row r="30" spans="1:47" s="27" customFormat="1" ht="14.25" customHeight="1" x14ac:dyDescent="0.3">
      <c r="A30" s="6"/>
      <c r="B30" s="6" t="s">
        <v>165</v>
      </c>
      <c r="C30" s="7"/>
      <c r="D30" s="7" t="s">
        <v>10</v>
      </c>
      <c r="E30" s="7"/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</row>
    <row r="31" spans="1:47" s="27" customFormat="1" ht="14.25" customHeight="1" x14ac:dyDescent="0.3">
      <c r="A31" s="6"/>
      <c r="B31" s="6" t="s">
        <v>161</v>
      </c>
      <c r="C31" s="7"/>
      <c r="D31" s="7" t="s">
        <v>10</v>
      </c>
      <c r="E31" s="7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 s="27" customFormat="1" ht="14.25" customHeight="1" x14ac:dyDescent="0.3">
      <c r="A32" s="6"/>
      <c r="B32" s="6" t="s">
        <v>163</v>
      </c>
      <c r="C32" s="7"/>
      <c r="D32" s="7" t="s">
        <v>10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27" customFormat="1" ht="14.25" customHeight="1" x14ac:dyDescent="0.3">
      <c r="A33" s="6"/>
      <c r="B33" s="6" t="s">
        <v>98</v>
      </c>
      <c r="C33" s="7"/>
      <c r="D33" s="7" t="s">
        <v>10</v>
      </c>
      <c r="E33" s="7"/>
      <c r="F33" s="7">
        <v>100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</row>
    <row r="34" spans="1:47" s="27" customFormat="1" ht="14.25" customHeight="1" x14ac:dyDescent="0.3">
      <c r="A34" s="6"/>
      <c r="B34" s="6" t="s">
        <v>43</v>
      </c>
      <c r="C34" s="7"/>
      <c r="D34" s="7" t="s">
        <v>10</v>
      </c>
      <c r="E34" s="7"/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</row>
    <row r="35" spans="1:47" s="27" customFormat="1" ht="14.25" customHeight="1" x14ac:dyDescent="0.3">
      <c r="A35" s="6"/>
      <c r="B35" s="6" t="s">
        <v>42</v>
      </c>
      <c r="C35" s="7"/>
      <c r="D35" s="7" t="s">
        <v>10</v>
      </c>
      <c r="E35" s="7"/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</row>
    <row r="36" spans="1:47" s="27" customFormat="1" ht="14.25" customHeight="1" x14ac:dyDescent="0.3">
      <c r="A36" s="6"/>
      <c r="B36" s="6" t="s">
        <v>164</v>
      </c>
      <c r="C36" s="7"/>
      <c r="D36" s="7" t="s">
        <v>10</v>
      </c>
      <c r="E36" s="7"/>
      <c r="F36" s="7">
        <v>20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</row>
    <row r="37" spans="1:47" s="27" customFormat="1" ht="14.25" customHeight="1" x14ac:dyDescent="0.3">
      <c r="A37" s="6"/>
      <c r="B37" s="6" t="s">
        <v>162</v>
      </c>
      <c r="C37" s="7"/>
      <c r="D37" s="7" t="s">
        <v>10</v>
      </c>
      <c r="E37" s="7"/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</row>
    <row r="38" spans="1:47" s="27" customFormat="1" ht="14.25" customHeight="1" x14ac:dyDescent="0.3">
      <c r="A38" s="6"/>
      <c r="B38" s="6" t="s">
        <v>162</v>
      </c>
      <c r="C38" s="7"/>
      <c r="D38" s="7" t="s">
        <v>10</v>
      </c>
      <c r="E38" s="7"/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</row>
    <row r="39" spans="1:47" s="27" customFormat="1" ht="14.25" customHeight="1" x14ac:dyDescent="0.3">
      <c r="A39" s="6"/>
      <c r="B39" s="6" t="s">
        <v>162</v>
      </c>
      <c r="C39" s="7"/>
      <c r="D39" s="7" t="s">
        <v>10</v>
      </c>
      <c r="E39" s="7"/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</row>
    <row r="40" spans="1:47" s="27" customFormat="1" ht="14.25" customHeight="1" x14ac:dyDescent="0.3">
      <c r="A40" s="6"/>
      <c r="B40" s="6" t="s">
        <v>44</v>
      </c>
      <c r="C40" s="7"/>
      <c r="D40" s="7" t="s">
        <v>10</v>
      </c>
      <c r="E40" s="7"/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</row>
    <row r="41" spans="1:47" s="27" customFormat="1" ht="14.25" customHeight="1" x14ac:dyDescent="0.3">
      <c r="A41" s="6"/>
      <c r="B41" s="6" t="s">
        <v>65</v>
      </c>
      <c r="C41" s="7"/>
      <c r="D41" s="7" t="s">
        <v>10</v>
      </c>
      <c r="E41" s="7"/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</row>
    <row r="42" spans="1:47" s="11" customFormat="1" ht="14.25" customHeight="1" x14ac:dyDescent="0.3">
      <c r="A42" s="10"/>
      <c r="B42" s="59" t="s">
        <v>132</v>
      </c>
      <c r="C42" s="52"/>
      <c r="D42" s="52" t="s">
        <v>10</v>
      </c>
      <c r="E42" s="52"/>
      <c r="F42" s="140">
        <f>SUM(F24:F41)</f>
        <v>444</v>
      </c>
      <c r="G42" s="52">
        <f t="shared" ref="G42:AU42" si="12">SUM(G24:G41)</f>
        <v>254</v>
      </c>
      <c r="H42" s="52">
        <f t="shared" si="12"/>
        <v>254</v>
      </c>
      <c r="I42" s="52">
        <f t="shared" si="12"/>
        <v>1015.365</v>
      </c>
      <c r="J42" s="52">
        <f t="shared" si="12"/>
        <v>254</v>
      </c>
      <c r="K42" s="52">
        <f t="shared" si="12"/>
        <v>254</v>
      </c>
      <c r="L42" s="52">
        <f t="shared" si="12"/>
        <v>254</v>
      </c>
      <c r="M42" s="52">
        <f t="shared" si="12"/>
        <v>254</v>
      </c>
      <c r="N42" s="52">
        <f t="shared" si="12"/>
        <v>254</v>
      </c>
      <c r="O42" s="52">
        <f t="shared" si="12"/>
        <v>254</v>
      </c>
      <c r="P42" s="52">
        <f t="shared" si="12"/>
        <v>254</v>
      </c>
      <c r="Q42" s="52">
        <f t="shared" si="12"/>
        <v>254</v>
      </c>
      <c r="R42" s="52">
        <f t="shared" si="12"/>
        <v>254</v>
      </c>
      <c r="S42" s="52">
        <f t="shared" si="12"/>
        <v>254</v>
      </c>
      <c r="T42" s="52">
        <f t="shared" si="12"/>
        <v>254</v>
      </c>
      <c r="U42" s="52">
        <f t="shared" si="12"/>
        <v>254</v>
      </c>
      <c r="V42" s="52">
        <f t="shared" si="12"/>
        <v>254</v>
      </c>
      <c r="W42" s="52">
        <f t="shared" si="12"/>
        <v>254</v>
      </c>
      <c r="X42" s="52">
        <f t="shared" si="12"/>
        <v>254</v>
      </c>
      <c r="Y42" s="52">
        <f t="shared" si="12"/>
        <v>254</v>
      </c>
      <c r="Z42" s="52">
        <f t="shared" si="12"/>
        <v>254</v>
      </c>
      <c r="AA42" s="52">
        <f t="shared" si="12"/>
        <v>254</v>
      </c>
      <c r="AB42" s="52">
        <f t="shared" si="12"/>
        <v>254</v>
      </c>
      <c r="AC42" s="52">
        <f t="shared" si="12"/>
        <v>254</v>
      </c>
      <c r="AD42" s="52">
        <f t="shared" si="12"/>
        <v>254</v>
      </c>
      <c r="AE42" s="52">
        <f t="shared" si="12"/>
        <v>254</v>
      </c>
      <c r="AF42" s="52">
        <f t="shared" si="12"/>
        <v>254</v>
      </c>
      <c r="AG42" s="52">
        <f t="shared" si="12"/>
        <v>254</v>
      </c>
      <c r="AH42" s="52">
        <f t="shared" si="12"/>
        <v>254</v>
      </c>
      <c r="AI42" s="52">
        <f t="shared" si="12"/>
        <v>254</v>
      </c>
      <c r="AJ42" s="52">
        <f t="shared" si="12"/>
        <v>254</v>
      </c>
      <c r="AK42" s="52">
        <f t="shared" si="12"/>
        <v>254</v>
      </c>
      <c r="AL42" s="52">
        <f t="shared" si="12"/>
        <v>254</v>
      </c>
      <c r="AM42" s="52">
        <f t="shared" si="12"/>
        <v>254</v>
      </c>
      <c r="AN42" s="52">
        <f t="shared" si="12"/>
        <v>254</v>
      </c>
      <c r="AO42" s="52">
        <f t="shared" si="12"/>
        <v>254</v>
      </c>
      <c r="AP42" s="52">
        <f t="shared" si="12"/>
        <v>254</v>
      </c>
      <c r="AQ42" s="52">
        <f t="shared" si="12"/>
        <v>254</v>
      </c>
      <c r="AR42" s="52">
        <f t="shared" si="12"/>
        <v>254</v>
      </c>
      <c r="AS42" s="52">
        <f t="shared" si="12"/>
        <v>254</v>
      </c>
      <c r="AT42" s="52">
        <f t="shared" si="12"/>
        <v>254</v>
      </c>
      <c r="AU42" s="52">
        <f t="shared" si="12"/>
        <v>254</v>
      </c>
    </row>
    <row r="43" spans="1:47" s="9" customFormat="1" ht="14.25" customHeight="1" x14ac:dyDescent="0.3">
      <c r="A43" s="6"/>
      <c r="B43" s="6" t="s">
        <v>8</v>
      </c>
      <c r="C43" s="7"/>
      <c r="D43" s="7"/>
      <c r="E43" s="7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</row>
    <row r="44" spans="1:47" s="9" customFormat="1" ht="14.25" customHeight="1" x14ac:dyDescent="0.3">
      <c r="A44" s="6"/>
      <c r="B44" s="6"/>
      <c r="C44" s="7"/>
      <c r="D44" s="7"/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 spans="1:47" s="9" customFormat="1" ht="14.25" customHeight="1" x14ac:dyDescent="0.3">
      <c r="A45" s="28" t="s">
        <v>157</v>
      </c>
      <c r="B45" s="6"/>
      <c r="C45" s="7"/>
      <c r="D45" s="7"/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 spans="1:47" s="9" customFormat="1" ht="14.25" customHeight="1" x14ac:dyDescent="0.3">
      <c r="A46" s="6"/>
      <c r="B46" s="6"/>
      <c r="C46" s="7"/>
      <c r="D46" s="7"/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</row>
    <row r="47" spans="1:47" s="9" customFormat="1" ht="14.25" customHeight="1" x14ac:dyDescent="0.3">
      <c r="A47" s="20" t="s">
        <v>129</v>
      </c>
      <c r="B47" s="6"/>
      <c r="C47" s="7"/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8" spans="1:47" s="9" customFormat="1" ht="14.25" customHeight="1" x14ac:dyDescent="0.3">
      <c r="A48" s="6"/>
      <c r="B48" s="6" t="s">
        <v>415</v>
      </c>
      <c r="C48" s="7"/>
      <c r="D48" s="7" t="s">
        <v>10</v>
      </c>
      <c r="E48" s="7"/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</row>
    <row r="49" spans="1:47" s="9" customFormat="1" ht="14.25" customHeight="1" x14ac:dyDescent="0.3">
      <c r="A49" s="6"/>
      <c r="B49" s="6" t="s">
        <v>416</v>
      </c>
      <c r="C49" s="7"/>
      <c r="D49" s="7" t="s">
        <v>10</v>
      </c>
      <c r="E49" s="7"/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</row>
    <row r="50" spans="1:47" s="9" customFormat="1" ht="14.25" customHeight="1" x14ac:dyDescent="0.3">
      <c r="A50" s="6"/>
      <c r="B50" s="6" t="s">
        <v>417</v>
      </c>
      <c r="C50" s="7"/>
      <c r="D50" s="7" t="s">
        <v>10</v>
      </c>
      <c r="E50" s="7"/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</row>
    <row r="51" spans="1:47" s="11" customFormat="1" ht="14.25" customHeight="1" x14ac:dyDescent="0.3">
      <c r="A51" s="10"/>
      <c r="B51" s="59" t="s">
        <v>133</v>
      </c>
      <c r="C51" s="52"/>
      <c r="D51" s="52" t="s">
        <v>10</v>
      </c>
      <c r="E51" s="52"/>
      <c r="F51" s="52">
        <f>SUM(F48:F50)</f>
        <v>0</v>
      </c>
      <c r="G51" s="52">
        <f t="shared" ref="G51:AU51" si="13">SUM(G48:G50)</f>
        <v>0</v>
      </c>
      <c r="H51" s="52">
        <f t="shared" si="13"/>
        <v>0</v>
      </c>
      <c r="I51" s="52">
        <f t="shared" si="13"/>
        <v>0</v>
      </c>
      <c r="J51" s="52">
        <f t="shared" si="13"/>
        <v>0</v>
      </c>
      <c r="K51" s="52">
        <f t="shared" si="13"/>
        <v>0</v>
      </c>
      <c r="L51" s="52">
        <f t="shared" si="13"/>
        <v>0</v>
      </c>
      <c r="M51" s="52">
        <f t="shared" si="13"/>
        <v>0</v>
      </c>
      <c r="N51" s="52">
        <f t="shared" si="13"/>
        <v>0</v>
      </c>
      <c r="O51" s="52">
        <f t="shared" si="13"/>
        <v>0</v>
      </c>
      <c r="P51" s="52">
        <f t="shared" si="13"/>
        <v>0</v>
      </c>
      <c r="Q51" s="52">
        <f t="shared" si="13"/>
        <v>0</v>
      </c>
      <c r="R51" s="52">
        <f t="shared" si="13"/>
        <v>0</v>
      </c>
      <c r="S51" s="52">
        <f t="shared" si="13"/>
        <v>0</v>
      </c>
      <c r="T51" s="52">
        <f t="shared" si="13"/>
        <v>0</v>
      </c>
      <c r="U51" s="52">
        <f t="shared" si="13"/>
        <v>0</v>
      </c>
      <c r="V51" s="52">
        <f t="shared" si="13"/>
        <v>0</v>
      </c>
      <c r="W51" s="52">
        <f t="shared" si="13"/>
        <v>0</v>
      </c>
      <c r="X51" s="52">
        <f t="shared" si="13"/>
        <v>0</v>
      </c>
      <c r="Y51" s="52">
        <f t="shared" si="13"/>
        <v>0</v>
      </c>
      <c r="Z51" s="52">
        <f t="shared" si="13"/>
        <v>0</v>
      </c>
      <c r="AA51" s="52">
        <f t="shared" si="13"/>
        <v>0</v>
      </c>
      <c r="AB51" s="52">
        <f t="shared" si="13"/>
        <v>0</v>
      </c>
      <c r="AC51" s="52">
        <f t="shared" si="13"/>
        <v>0</v>
      </c>
      <c r="AD51" s="52">
        <f t="shared" si="13"/>
        <v>0</v>
      </c>
      <c r="AE51" s="52">
        <f t="shared" si="13"/>
        <v>0</v>
      </c>
      <c r="AF51" s="52">
        <f t="shared" si="13"/>
        <v>0</v>
      </c>
      <c r="AG51" s="52">
        <f t="shared" si="13"/>
        <v>0</v>
      </c>
      <c r="AH51" s="52">
        <f t="shared" si="13"/>
        <v>0</v>
      </c>
      <c r="AI51" s="52">
        <f t="shared" si="13"/>
        <v>0</v>
      </c>
      <c r="AJ51" s="52">
        <f t="shared" si="13"/>
        <v>0</v>
      </c>
      <c r="AK51" s="52">
        <f t="shared" si="13"/>
        <v>0</v>
      </c>
      <c r="AL51" s="52">
        <f t="shared" si="13"/>
        <v>0</v>
      </c>
      <c r="AM51" s="52">
        <f t="shared" si="13"/>
        <v>0</v>
      </c>
      <c r="AN51" s="52">
        <f t="shared" si="13"/>
        <v>0</v>
      </c>
      <c r="AO51" s="52">
        <f t="shared" si="13"/>
        <v>0</v>
      </c>
      <c r="AP51" s="52">
        <f t="shared" si="13"/>
        <v>0</v>
      </c>
      <c r="AQ51" s="52">
        <f t="shared" si="13"/>
        <v>0</v>
      </c>
      <c r="AR51" s="52">
        <f t="shared" si="13"/>
        <v>0</v>
      </c>
      <c r="AS51" s="52">
        <f t="shared" si="13"/>
        <v>0</v>
      </c>
      <c r="AT51" s="52">
        <f t="shared" si="13"/>
        <v>0</v>
      </c>
      <c r="AU51" s="52">
        <f t="shared" si="13"/>
        <v>0</v>
      </c>
    </row>
    <row r="52" spans="1:47" s="9" customFormat="1" ht="14.25" customHeight="1" x14ac:dyDescent="0.3">
      <c r="A52" s="6"/>
      <c r="B52" s="6"/>
      <c r="C52" s="7"/>
      <c r="D52" s="7"/>
      <c r="E52" s="7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spans="1:47" s="9" customFormat="1" ht="14.25" customHeight="1" x14ac:dyDescent="0.3">
      <c r="A53" s="20" t="s">
        <v>130</v>
      </c>
      <c r="B53" s="6"/>
      <c r="C53" s="7"/>
      <c r="D53" s="7"/>
      <c r="E53" s="7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1:47" s="9" customFormat="1" ht="14.25" customHeight="1" x14ac:dyDescent="0.3">
      <c r="A54" s="6"/>
      <c r="B54" s="6" t="s">
        <v>131</v>
      </c>
      <c r="C54" s="7"/>
      <c r="D54" s="7" t="s">
        <v>13</v>
      </c>
      <c r="E54" s="7"/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</row>
    <row r="55" spans="1:47" s="11" customFormat="1" ht="14.25" customHeight="1" x14ac:dyDescent="0.3">
      <c r="A55" s="10"/>
      <c r="B55" s="69" t="s">
        <v>418</v>
      </c>
      <c r="C55" s="52"/>
      <c r="D55" s="52" t="s">
        <v>10</v>
      </c>
      <c r="E55" s="52"/>
      <c r="F55" s="61">
        <f t="shared" ref="F55:AU55" si="14">F54*F3</f>
        <v>0</v>
      </c>
      <c r="G55" s="61">
        <f t="shared" si="14"/>
        <v>0</v>
      </c>
      <c r="H55" s="61">
        <f t="shared" si="14"/>
        <v>0</v>
      </c>
      <c r="I55" s="61">
        <f t="shared" si="14"/>
        <v>0</v>
      </c>
      <c r="J55" s="61">
        <f t="shared" si="14"/>
        <v>0</v>
      </c>
      <c r="K55" s="61">
        <f t="shared" si="14"/>
        <v>0</v>
      </c>
      <c r="L55" s="61">
        <f t="shared" si="14"/>
        <v>0</v>
      </c>
      <c r="M55" s="61">
        <f t="shared" si="14"/>
        <v>0</v>
      </c>
      <c r="N55" s="61">
        <f t="shared" si="14"/>
        <v>0</v>
      </c>
      <c r="O55" s="61">
        <f t="shared" si="14"/>
        <v>0</v>
      </c>
      <c r="P55" s="61">
        <f t="shared" si="14"/>
        <v>0</v>
      </c>
      <c r="Q55" s="61">
        <f t="shared" si="14"/>
        <v>0</v>
      </c>
      <c r="R55" s="61">
        <f t="shared" si="14"/>
        <v>0</v>
      </c>
      <c r="S55" s="61">
        <f t="shared" si="14"/>
        <v>0</v>
      </c>
      <c r="T55" s="61">
        <f t="shared" si="14"/>
        <v>0</v>
      </c>
      <c r="U55" s="61">
        <f t="shared" si="14"/>
        <v>0</v>
      </c>
      <c r="V55" s="61">
        <f t="shared" si="14"/>
        <v>0</v>
      </c>
      <c r="W55" s="61">
        <f t="shared" si="14"/>
        <v>0</v>
      </c>
      <c r="X55" s="61">
        <f t="shared" si="14"/>
        <v>0</v>
      </c>
      <c r="Y55" s="61">
        <f t="shared" si="14"/>
        <v>0</v>
      </c>
      <c r="Z55" s="61">
        <f t="shared" si="14"/>
        <v>0</v>
      </c>
      <c r="AA55" s="61">
        <f t="shared" si="14"/>
        <v>0</v>
      </c>
      <c r="AB55" s="61">
        <f t="shared" si="14"/>
        <v>0</v>
      </c>
      <c r="AC55" s="61">
        <f t="shared" si="14"/>
        <v>0</v>
      </c>
      <c r="AD55" s="61">
        <f t="shared" si="14"/>
        <v>0</v>
      </c>
      <c r="AE55" s="61">
        <f t="shared" si="14"/>
        <v>0</v>
      </c>
      <c r="AF55" s="61">
        <f t="shared" si="14"/>
        <v>0</v>
      </c>
      <c r="AG55" s="61">
        <f t="shared" si="14"/>
        <v>0</v>
      </c>
      <c r="AH55" s="61">
        <f t="shared" si="14"/>
        <v>0</v>
      </c>
      <c r="AI55" s="61">
        <f t="shared" si="14"/>
        <v>0</v>
      </c>
      <c r="AJ55" s="61">
        <f t="shared" si="14"/>
        <v>0</v>
      </c>
      <c r="AK55" s="61">
        <f t="shared" si="14"/>
        <v>0</v>
      </c>
      <c r="AL55" s="61">
        <f t="shared" si="14"/>
        <v>0</v>
      </c>
      <c r="AM55" s="61">
        <f t="shared" si="14"/>
        <v>0</v>
      </c>
      <c r="AN55" s="61">
        <f t="shared" si="14"/>
        <v>0</v>
      </c>
      <c r="AO55" s="61">
        <f t="shared" si="14"/>
        <v>0</v>
      </c>
      <c r="AP55" s="61">
        <f t="shared" si="14"/>
        <v>0</v>
      </c>
      <c r="AQ55" s="61">
        <f t="shared" si="14"/>
        <v>0</v>
      </c>
      <c r="AR55" s="61">
        <f t="shared" si="14"/>
        <v>0</v>
      </c>
      <c r="AS55" s="61">
        <f t="shared" si="14"/>
        <v>0</v>
      </c>
      <c r="AT55" s="61">
        <f t="shared" si="14"/>
        <v>0</v>
      </c>
      <c r="AU55" s="61">
        <f t="shared" si="14"/>
        <v>0</v>
      </c>
    </row>
    <row r="56" spans="1:47" s="11" customFormat="1" ht="14.25" customHeight="1" x14ac:dyDescent="0.3">
      <c r="A56" s="10"/>
      <c r="B56" s="10"/>
      <c r="C56" s="8"/>
      <c r="D56" s="8"/>
      <c r="E56" s="8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</row>
    <row r="57" spans="1:47" s="11" customFormat="1" ht="14.25" customHeight="1" x14ac:dyDescent="0.3">
      <c r="A57" s="10"/>
      <c r="B57" s="10"/>
      <c r="C57" s="8"/>
      <c r="D57" s="8"/>
      <c r="E57" s="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</row>
    <row r="58" spans="1:47" s="11" customFormat="1" ht="14.25" customHeight="1" x14ac:dyDescent="0.3">
      <c r="A58" s="10"/>
      <c r="B58" s="54" t="s">
        <v>232</v>
      </c>
      <c r="C58" s="52"/>
      <c r="D58" s="50" t="s">
        <v>10</v>
      </c>
      <c r="E58" s="52"/>
      <c r="F58" s="61">
        <f t="shared" ref="F58:AU58" si="15">SUM(F36,F35,F34,F11,F17)</f>
        <v>75</v>
      </c>
      <c r="G58" s="61">
        <f t="shared" si="15"/>
        <v>55</v>
      </c>
      <c r="H58" s="61">
        <f t="shared" si="15"/>
        <v>55</v>
      </c>
      <c r="I58" s="61">
        <f t="shared" si="15"/>
        <v>55</v>
      </c>
      <c r="J58" s="61">
        <f t="shared" si="15"/>
        <v>55</v>
      </c>
      <c r="K58" s="61">
        <f t="shared" si="15"/>
        <v>55</v>
      </c>
      <c r="L58" s="61">
        <f t="shared" si="15"/>
        <v>55</v>
      </c>
      <c r="M58" s="61">
        <f t="shared" si="15"/>
        <v>55</v>
      </c>
      <c r="N58" s="61">
        <f t="shared" si="15"/>
        <v>55</v>
      </c>
      <c r="O58" s="61">
        <f t="shared" si="15"/>
        <v>55</v>
      </c>
      <c r="P58" s="61">
        <f t="shared" si="15"/>
        <v>55</v>
      </c>
      <c r="Q58" s="61">
        <f t="shared" si="15"/>
        <v>55</v>
      </c>
      <c r="R58" s="61">
        <f t="shared" si="15"/>
        <v>55</v>
      </c>
      <c r="S58" s="61">
        <f t="shared" si="15"/>
        <v>55</v>
      </c>
      <c r="T58" s="61">
        <f t="shared" si="15"/>
        <v>55</v>
      </c>
      <c r="U58" s="61">
        <f t="shared" si="15"/>
        <v>55</v>
      </c>
      <c r="V58" s="61">
        <f t="shared" si="15"/>
        <v>55</v>
      </c>
      <c r="W58" s="61">
        <f t="shared" si="15"/>
        <v>55</v>
      </c>
      <c r="X58" s="61">
        <f t="shared" si="15"/>
        <v>660</v>
      </c>
      <c r="Y58" s="61">
        <f t="shared" si="15"/>
        <v>660</v>
      </c>
      <c r="Z58" s="61">
        <f t="shared" si="15"/>
        <v>660</v>
      </c>
      <c r="AA58" s="61">
        <f t="shared" si="15"/>
        <v>660</v>
      </c>
      <c r="AB58" s="61">
        <f t="shared" si="15"/>
        <v>660</v>
      </c>
      <c r="AC58" s="61">
        <f t="shared" si="15"/>
        <v>660</v>
      </c>
      <c r="AD58" s="61">
        <f t="shared" si="15"/>
        <v>660</v>
      </c>
      <c r="AE58" s="61">
        <f t="shared" si="15"/>
        <v>660</v>
      </c>
      <c r="AF58" s="61">
        <f t="shared" si="15"/>
        <v>660</v>
      </c>
      <c r="AG58" s="61">
        <f t="shared" si="15"/>
        <v>660</v>
      </c>
      <c r="AH58" s="61">
        <f t="shared" si="15"/>
        <v>660</v>
      </c>
      <c r="AI58" s="61">
        <f t="shared" si="15"/>
        <v>660</v>
      </c>
      <c r="AJ58" s="61">
        <f t="shared" si="15"/>
        <v>660</v>
      </c>
      <c r="AK58" s="61">
        <f t="shared" si="15"/>
        <v>660</v>
      </c>
      <c r="AL58" s="61">
        <f t="shared" si="15"/>
        <v>660</v>
      </c>
      <c r="AM58" s="61">
        <f t="shared" si="15"/>
        <v>660</v>
      </c>
      <c r="AN58" s="61">
        <f t="shared" si="15"/>
        <v>660</v>
      </c>
      <c r="AO58" s="61">
        <f t="shared" si="15"/>
        <v>660</v>
      </c>
      <c r="AP58" s="61">
        <f t="shared" si="15"/>
        <v>660</v>
      </c>
      <c r="AQ58" s="61">
        <f t="shared" si="15"/>
        <v>660</v>
      </c>
      <c r="AR58" s="61">
        <f t="shared" si="15"/>
        <v>660</v>
      </c>
      <c r="AS58" s="61">
        <f t="shared" si="15"/>
        <v>660</v>
      </c>
      <c r="AT58" s="61">
        <f t="shared" si="15"/>
        <v>660</v>
      </c>
      <c r="AU58" s="61">
        <f t="shared" si="15"/>
        <v>660</v>
      </c>
    </row>
    <row r="59" spans="1:47" s="9" customFormat="1" ht="14.25" customHeight="1" x14ac:dyDescent="0.3">
      <c r="A59" s="6"/>
      <c r="B59" s="6" t="s">
        <v>8</v>
      </c>
      <c r="C59" s="7"/>
      <c r="D59" s="7"/>
      <c r="E59" s="7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</row>
    <row r="60" spans="1:47" s="11" customFormat="1" ht="14.25" customHeight="1" x14ac:dyDescent="0.3">
      <c r="A60" s="29" t="s">
        <v>154</v>
      </c>
      <c r="B60" s="33"/>
      <c r="C60" s="31"/>
      <c r="D60" s="56" t="s">
        <v>10</v>
      </c>
      <c r="E60" s="56"/>
      <c r="F60" s="70">
        <f t="shared" ref="F60:AU60" si="16">F18+F42+F51+F55</f>
        <v>2112.3649999999998</v>
      </c>
      <c r="G60" s="70">
        <f t="shared" si="16"/>
        <v>1172.365</v>
      </c>
      <c r="H60" s="70">
        <f t="shared" si="16"/>
        <v>1172.365</v>
      </c>
      <c r="I60" s="70">
        <f t="shared" si="16"/>
        <v>2533.73</v>
      </c>
      <c r="J60" s="70">
        <f t="shared" si="16"/>
        <v>1172.365</v>
      </c>
      <c r="K60" s="70">
        <f t="shared" si="16"/>
        <v>2020.865</v>
      </c>
      <c r="L60" s="70">
        <f t="shared" si="16"/>
        <v>1772.365</v>
      </c>
      <c r="M60" s="70">
        <f t="shared" si="16"/>
        <v>1172.365</v>
      </c>
      <c r="N60" s="70">
        <f t="shared" si="16"/>
        <v>1172.365</v>
      </c>
      <c r="O60" s="70">
        <f t="shared" si="16"/>
        <v>1772.365</v>
      </c>
      <c r="P60" s="70">
        <f t="shared" si="16"/>
        <v>1172.365</v>
      </c>
      <c r="Q60" s="70">
        <f t="shared" si="16"/>
        <v>1172.365</v>
      </c>
      <c r="R60" s="70">
        <f t="shared" si="16"/>
        <v>2620.8649999999998</v>
      </c>
      <c r="S60" s="70">
        <f t="shared" si="16"/>
        <v>1172.365</v>
      </c>
      <c r="T60" s="70">
        <f t="shared" si="16"/>
        <v>1172.365</v>
      </c>
      <c r="U60" s="70">
        <f t="shared" si="16"/>
        <v>1772.365</v>
      </c>
      <c r="V60" s="70">
        <f t="shared" si="16"/>
        <v>1172.365</v>
      </c>
      <c r="W60" s="70">
        <f t="shared" si="16"/>
        <v>1322.365</v>
      </c>
      <c r="X60" s="70">
        <f t="shared" si="16"/>
        <v>13271.38</v>
      </c>
      <c r="Y60" s="70">
        <f t="shared" si="16"/>
        <v>13271.38</v>
      </c>
      <c r="Z60" s="70">
        <f t="shared" si="16"/>
        <v>13271.38</v>
      </c>
      <c r="AA60" s="70">
        <f t="shared" si="16"/>
        <v>13271.38</v>
      </c>
      <c r="AB60" s="70">
        <f t="shared" si="16"/>
        <v>13271.38</v>
      </c>
      <c r="AC60" s="70">
        <f t="shared" si="16"/>
        <v>13271.38</v>
      </c>
      <c r="AD60" s="70">
        <f t="shared" si="16"/>
        <v>13271.38</v>
      </c>
      <c r="AE60" s="70">
        <f t="shared" si="16"/>
        <v>13271.38</v>
      </c>
      <c r="AF60" s="70">
        <f t="shared" si="16"/>
        <v>13271.38</v>
      </c>
      <c r="AG60" s="70">
        <f t="shared" si="16"/>
        <v>13271.38</v>
      </c>
      <c r="AH60" s="70">
        <f t="shared" si="16"/>
        <v>13271.38</v>
      </c>
      <c r="AI60" s="70">
        <f t="shared" si="16"/>
        <v>13271.38</v>
      </c>
      <c r="AJ60" s="70">
        <f t="shared" si="16"/>
        <v>13271.38</v>
      </c>
      <c r="AK60" s="70">
        <f t="shared" si="16"/>
        <v>13271.38</v>
      </c>
      <c r="AL60" s="70">
        <f t="shared" si="16"/>
        <v>13271.38</v>
      </c>
      <c r="AM60" s="70">
        <f t="shared" si="16"/>
        <v>13271.38</v>
      </c>
      <c r="AN60" s="70">
        <f t="shared" si="16"/>
        <v>13271.38</v>
      </c>
      <c r="AO60" s="70">
        <f t="shared" si="16"/>
        <v>13271.38</v>
      </c>
      <c r="AP60" s="70">
        <f t="shared" si="16"/>
        <v>13271.38</v>
      </c>
      <c r="AQ60" s="70">
        <f t="shared" si="16"/>
        <v>13271.38</v>
      </c>
      <c r="AR60" s="70">
        <f t="shared" si="16"/>
        <v>13271.38</v>
      </c>
      <c r="AS60" s="70">
        <f t="shared" si="16"/>
        <v>13271.38</v>
      </c>
      <c r="AT60" s="70">
        <f t="shared" si="16"/>
        <v>13271.38</v>
      </c>
      <c r="AU60" s="70">
        <f t="shared" si="16"/>
        <v>13271.38</v>
      </c>
    </row>
    <row r="62" spans="1:47" x14ac:dyDescent="0.3">
      <c r="B62" s="1" t="s">
        <v>8</v>
      </c>
    </row>
    <row r="63" spans="1:47" x14ac:dyDescent="0.3">
      <c r="B63" s="1" t="s">
        <v>8</v>
      </c>
    </row>
    <row r="64" spans="1:47" x14ac:dyDescent="0.3">
      <c r="B64" s="1" t="s">
        <v>8</v>
      </c>
    </row>
    <row r="65" spans="2:2" x14ac:dyDescent="0.3">
      <c r="B65" s="1" t="s">
        <v>8</v>
      </c>
    </row>
  </sheetData>
  <pageMargins left="0.7" right="0.7" top="0.75" bottom="0.75" header="0.3" footer="0.3"/>
  <pageSetup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3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5" sqref="F15"/>
    </sheetView>
  </sheetViews>
  <sheetFormatPr baseColWidth="10" defaultColWidth="11.44140625" defaultRowHeight="14.4" x14ac:dyDescent="0.3"/>
  <cols>
    <col min="1" max="1" width="3" style="1" customWidth="1"/>
    <col min="2" max="2" width="43.33203125" style="1" customWidth="1"/>
    <col min="3" max="3" width="35.33203125" style="1" customWidth="1"/>
    <col min="4" max="4" width="9.109375" style="1" customWidth="1"/>
    <col min="5" max="5" width="4.109375" style="1" customWidth="1"/>
    <col min="6" max="6" width="13.109375" style="1" customWidth="1"/>
    <col min="7" max="11" width="10.44140625" style="1" customWidth="1"/>
    <col min="12" max="24" width="9.109375" style="1" customWidth="1"/>
    <col min="25" max="37" width="9" style="1" customWidth="1"/>
    <col min="38" max="16384" width="11.44140625" style="1"/>
  </cols>
  <sheetData>
    <row r="1" spans="1:47" ht="24.75" customHeight="1" x14ac:dyDescent="0.5">
      <c r="A1" s="15" t="s">
        <v>408</v>
      </c>
      <c r="B1" s="22"/>
      <c r="C1" s="3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20.25" customHeight="1" x14ac:dyDescent="0.5">
      <c r="A2" s="15" t="s">
        <v>409</v>
      </c>
      <c r="B2" s="22"/>
      <c r="C2" s="7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3">
      <c r="A3" s="28" t="s">
        <v>244</v>
      </c>
      <c r="B3" s="6"/>
      <c r="C3" s="7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3">
      <c r="A4" s="1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3">
      <c r="A5" s="20" t="s">
        <v>85</v>
      </c>
      <c r="B5" s="6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 s="9" customFormat="1" ht="14.25" customHeight="1" x14ac:dyDescent="0.3">
      <c r="A6" s="10" t="s">
        <v>8</v>
      </c>
      <c r="B6" s="6" t="s">
        <v>90</v>
      </c>
      <c r="C6" s="7"/>
      <c r="D6" s="7" t="s">
        <v>10</v>
      </c>
      <c r="E6" s="7"/>
      <c r="F6" s="7" t="s">
        <v>8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s="9" customFormat="1" ht="14.25" customHeight="1" x14ac:dyDescent="0.3">
      <c r="A7" s="10" t="s">
        <v>8</v>
      </c>
      <c r="B7" s="6" t="s">
        <v>86</v>
      </c>
      <c r="C7" s="7"/>
      <c r="D7" s="7" t="s">
        <v>10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s="9" customFormat="1" ht="14.25" customHeight="1" x14ac:dyDescent="0.3">
      <c r="A8" s="10" t="s">
        <v>8</v>
      </c>
      <c r="B8" s="6" t="s">
        <v>457</v>
      </c>
      <c r="C8" s="7"/>
      <c r="D8" s="7" t="s">
        <v>10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s="9" customFormat="1" ht="14.25" customHeight="1" x14ac:dyDescent="0.3">
      <c r="A9" s="10" t="s">
        <v>8</v>
      </c>
      <c r="B9" s="6" t="s">
        <v>89</v>
      </c>
      <c r="C9" s="7"/>
      <c r="D9" s="7" t="s">
        <v>10</v>
      </c>
      <c r="E9" s="7"/>
      <c r="F9" s="7" t="s">
        <v>8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9" customFormat="1" ht="14.25" customHeight="1" x14ac:dyDescent="0.3">
      <c r="A10" s="10" t="s">
        <v>8</v>
      </c>
      <c r="B10" s="6" t="s">
        <v>92</v>
      </c>
      <c r="C10" s="7"/>
      <c r="D10" s="7" t="s">
        <v>10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s="9" customFormat="1" ht="14.25" customHeight="1" x14ac:dyDescent="0.3">
      <c r="A11" s="10" t="s">
        <v>8</v>
      </c>
      <c r="B11" s="6" t="s">
        <v>93</v>
      </c>
      <c r="C11" s="7"/>
      <c r="D11" s="7" t="s">
        <v>10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s="9" customFormat="1" ht="14.25" customHeight="1" x14ac:dyDescent="0.3">
      <c r="A12" s="10" t="s">
        <v>8</v>
      </c>
      <c r="B12" s="6" t="s">
        <v>91</v>
      </c>
      <c r="C12" s="7"/>
      <c r="D12" s="7" t="s">
        <v>10</v>
      </c>
      <c r="E12" s="7"/>
      <c r="F12" s="7">
        <v>350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s="9" customFormat="1" ht="14.25" customHeight="1" x14ac:dyDescent="0.3">
      <c r="A13" s="10" t="s">
        <v>8</v>
      </c>
      <c r="B13" s="6" t="s">
        <v>87</v>
      </c>
      <c r="C13" s="7"/>
      <c r="D13" s="7" t="s">
        <v>10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s="9" customFormat="1" ht="14.25" customHeight="1" x14ac:dyDescent="0.3">
      <c r="A14" s="10" t="s">
        <v>8</v>
      </c>
      <c r="B14" s="6" t="s">
        <v>88</v>
      </c>
      <c r="C14" s="7"/>
      <c r="D14" s="7" t="s">
        <v>10</v>
      </c>
      <c r="E14" s="7"/>
      <c r="F14" s="7">
        <v>5000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4.25" customHeight="1" x14ac:dyDescent="0.3">
      <c r="A15" s="10" t="s">
        <v>8</v>
      </c>
      <c r="B15" s="6" t="s">
        <v>94</v>
      </c>
      <c r="C15" s="7"/>
      <c r="D15" s="7" t="s">
        <v>10</v>
      </c>
      <c r="E15" s="7"/>
      <c r="F15" s="7">
        <v>100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s="9" customFormat="1" ht="14.25" customHeight="1" x14ac:dyDescent="0.3">
      <c r="A16" s="10" t="s">
        <v>8</v>
      </c>
      <c r="B16" s="59" t="s">
        <v>138</v>
      </c>
      <c r="C16" s="52"/>
      <c r="D16" s="52" t="s">
        <v>10</v>
      </c>
      <c r="E16" s="52"/>
      <c r="F16" s="52">
        <f>SUM(F6:F15)</f>
        <v>5450</v>
      </c>
      <c r="G16" s="52">
        <f>SUM(G6:G15)</f>
        <v>0</v>
      </c>
      <c r="H16" s="52">
        <f>SUM(H6:H15)</f>
        <v>0</v>
      </c>
      <c r="I16" s="52">
        <f t="shared" ref="I16:AU16" si="0">SUM(I6:I15)</f>
        <v>0</v>
      </c>
      <c r="J16" s="52">
        <f t="shared" si="0"/>
        <v>0</v>
      </c>
      <c r="K16" s="52">
        <f t="shared" si="0"/>
        <v>0</v>
      </c>
      <c r="L16" s="52">
        <f t="shared" si="0"/>
        <v>0</v>
      </c>
      <c r="M16" s="52">
        <f t="shared" si="0"/>
        <v>0</v>
      </c>
      <c r="N16" s="52">
        <f t="shared" si="0"/>
        <v>0</v>
      </c>
      <c r="O16" s="52">
        <f t="shared" si="0"/>
        <v>0</v>
      </c>
      <c r="P16" s="52">
        <f t="shared" si="0"/>
        <v>0</v>
      </c>
      <c r="Q16" s="52">
        <f t="shared" si="0"/>
        <v>0</v>
      </c>
      <c r="R16" s="52">
        <f t="shared" si="0"/>
        <v>0</v>
      </c>
      <c r="S16" s="52">
        <f t="shared" si="0"/>
        <v>0</v>
      </c>
      <c r="T16" s="52">
        <f t="shared" si="0"/>
        <v>0</v>
      </c>
      <c r="U16" s="52">
        <f t="shared" si="0"/>
        <v>0</v>
      </c>
      <c r="V16" s="52">
        <f t="shared" si="0"/>
        <v>0</v>
      </c>
      <c r="W16" s="52">
        <f t="shared" si="0"/>
        <v>0</v>
      </c>
      <c r="X16" s="52">
        <f t="shared" si="0"/>
        <v>0</v>
      </c>
      <c r="Y16" s="52">
        <f t="shared" si="0"/>
        <v>0</v>
      </c>
      <c r="Z16" s="52">
        <f t="shared" si="0"/>
        <v>0</v>
      </c>
      <c r="AA16" s="52">
        <f t="shared" si="0"/>
        <v>0</v>
      </c>
      <c r="AB16" s="52">
        <f t="shared" si="0"/>
        <v>0</v>
      </c>
      <c r="AC16" s="52">
        <f t="shared" si="0"/>
        <v>0</v>
      </c>
      <c r="AD16" s="52">
        <f t="shared" si="0"/>
        <v>0</v>
      </c>
      <c r="AE16" s="52">
        <f t="shared" si="0"/>
        <v>0</v>
      </c>
      <c r="AF16" s="52">
        <f t="shared" si="0"/>
        <v>0</v>
      </c>
      <c r="AG16" s="52">
        <f t="shared" si="0"/>
        <v>0</v>
      </c>
      <c r="AH16" s="52">
        <f t="shared" si="0"/>
        <v>0</v>
      </c>
      <c r="AI16" s="52">
        <f t="shared" si="0"/>
        <v>0</v>
      </c>
      <c r="AJ16" s="52">
        <f t="shared" si="0"/>
        <v>0</v>
      </c>
      <c r="AK16" s="52">
        <f t="shared" si="0"/>
        <v>0</v>
      </c>
      <c r="AL16" s="52">
        <f t="shared" si="0"/>
        <v>0</v>
      </c>
      <c r="AM16" s="52">
        <f t="shared" si="0"/>
        <v>0</v>
      </c>
      <c r="AN16" s="52">
        <f t="shared" si="0"/>
        <v>0</v>
      </c>
      <c r="AO16" s="52">
        <f t="shared" si="0"/>
        <v>0</v>
      </c>
      <c r="AP16" s="52">
        <f t="shared" si="0"/>
        <v>0</v>
      </c>
      <c r="AQ16" s="52">
        <f t="shared" si="0"/>
        <v>0</v>
      </c>
      <c r="AR16" s="52">
        <f t="shared" si="0"/>
        <v>0</v>
      </c>
      <c r="AS16" s="52">
        <f t="shared" si="0"/>
        <v>0</v>
      </c>
      <c r="AT16" s="52">
        <f t="shared" si="0"/>
        <v>0</v>
      </c>
      <c r="AU16" s="52">
        <f t="shared" si="0"/>
        <v>0</v>
      </c>
    </row>
    <row r="17" spans="1:47" s="9" customFormat="1" ht="14.25" customHeight="1" x14ac:dyDescent="0.3">
      <c r="A17" s="10"/>
      <c r="B17" s="10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</row>
    <row r="18" spans="1:47" s="9" customFormat="1" ht="14.25" customHeight="1" x14ac:dyDescent="0.3">
      <c r="A18" s="10"/>
      <c r="B18" s="10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spans="1:47" s="9" customFormat="1" ht="14.25" customHeight="1" x14ac:dyDescent="0.3">
      <c r="A19" s="28" t="s">
        <v>245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 s="9" customFormat="1" ht="14.25" customHeight="1" x14ac:dyDescent="0.3">
      <c r="A20" s="10" t="s">
        <v>8</v>
      </c>
      <c r="B20" s="6" t="s">
        <v>8</v>
      </c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 s="9" customFormat="1" ht="13.5" customHeight="1" x14ac:dyDescent="0.3">
      <c r="A21" s="20" t="s">
        <v>196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3.5" customHeight="1" x14ac:dyDescent="0.3">
      <c r="A22" s="10"/>
      <c r="B22" s="6" t="s">
        <v>467</v>
      </c>
      <c r="C22" s="7" t="s">
        <v>468</v>
      </c>
      <c r="D22" s="7" t="s">
        <v>10</v>
      </c>
      <c r="E22" s="7"/>
      <c r="F22" s="7"/>
      <c r="G22" s="7"/>
      <c r="H22" s="7"/>
      <c r="I22" s="7"/>
      <c r="J22" s="7">
        <v>626</v>
      </c>
      <c r="K22" s="7">
        <v>626</v>
      </c>
      <c r="L22" s="7">
        <v>626</v>
      </c>
      <c r="M22" s="7">
        <v>626</v>
      </c>
      <c r="N22" s="7">
        <v>626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s="9" customFormat="1" ht="13.5" customHeight="1" x14ac:dyDescent="0.3">
      <c r="A23" s="10"/>
      <c r="B23" s="6" t="s">
        <v>467</v>
      </c>
      <c r="C23" s="7" t="s">
        <v>469</v>
      </c>
      <c r="D23" s="7" t="s">
        <v>10</v>
      </c>
      <c r="E23" s="7"/>
      <c r="F23" s="7"/>
      <c r="G23" s="7"/>
      <c r="H23" s="7"/>
      <c r="I23" s="7"/>
      <c r="J23" s="7"/>
      <c r="K23" s="7"/>
      <c r="L23" s="7"/>
      <c r="M23" s="7">
        <v>250</v>
      </c>
      <c r="N23" s="7">
        <v>250</v>
      </c>
      <c r="O23" s="7">
        <v>250</v>
      </c>
      <c r="P23" s="7">
        <v>250</v>
      </c>
      <c r="Q23" s="7">
        <v>250</v>
      </c>
      <c r="R23" s="7">
        <v>250</v>
      </c>
      <c r="S23" s="7">
        <v>250</v>
      </c>
      <c r="T23" s="7">
        <v>250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s="9" customFormat="1" ht="13.5" customHeight="1" x14ac:dyDescent="0.3">
      <c r="A24" s="10"/>
      <c r="B24" s="6" t="s">
        <v>201</v>
      </c>
      <c r="C24" s="7"/>
      <c r="D24" s="7" t="s">
        <v>10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s="9" customFormat="1" ht="13.5" customHeight="1" x14ac:dyDescent="0.3">
      <c r="A25" s="10"/>
      <c r="B25" s="6" t="s">
        <v>201</v>
      </c>
      <c r="C25" s="7"/>
      <c r="D25" s="7" t="s">
        <v>10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s="9" customFormat="1" ht="13.5" customHeight="1" x14ac:dyDescent="0.3">
      <c r="A26" s="10"/>
      <c r="B26" s="6" t="s">
        <v>202</v>
      </c>
      <c r="C26" s="7"/>
      <c r="D26" s="7" t="s">
        <v>10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s="9" customFormat="1" ht="13.5" customHeight="1" x14ac:dyDescent="0.3">
      <c r="A27" s="10"/>
      <c r="B27" s="6" t="s">
        <v>202</v>
      </c>
      <c r="C27" s="7"/>
      <c r="D27" s="7" t="s">
        <v>10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:47" s="9" customFormat="1" ht="13.5" customHeight="1" x14ac:dyDescent="0.3">
      <c r="A28" s="10"/>
      <c r="B28" s="6" t="s">
        <v>202</v>
      </c>
      <c r="C28" s="7"/>
      <c r="D28" s="7" t="s">
        <v>10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3.5" customHeight="1" x14ac:dyDescent="0.3">
      <c r="A29" s="10"/>
      <c r="B29" s="6" t="s">
        <v>202</v>
      </c>
      <c r="C29" s="7"/>
      <c r="D29" s="7" t="s">
        <v>10</v>
      </c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47" s="9" customFormat="1" ht="13.5" customHeight="1" x14ac:dyDescent="0.3">
      <c r="A30" s="10"/>
      <c r="B30" s="59" t="s">
        <v>197</v>
      </c>
      <c r="C30" s="52"/>
      <c r="D30" s="52" t="s">
        <v>10</v>
      </c>
      <c r="E30" s="52"/>
      <c r="F30" s="52">
        <f>SUM(F22:F29)</f>
        <v>0</v>
      </c>
      <c r="G30" s="52">
        <f t="shared" ref="G30:AU30" si="1">SUM(G22:G29)</f>
        <v>0</v>
      </c>
      <c r="H30" s="52">
        <f t="shared" si="1"/>
        <v>0</v>
      </c>
      <c r="I30" s="52">
        <f t="shared" si="1"/>
        <v>0</v>
      </c>
      <c r="J30" s="52">
        <f t="shared" si="1"/>
        <v>626</v>
      </c>
      <c r="K30" s="52">
        <f t="shared" si="1"/>
        <v>626</v>
      </c>
      <c r="L30" s="52">
        <f t="shared" si="1"/>
        <v>626</v>
      </c>
      <c r="M30" s="52">
        <f t="shared" si="1"/>
        <v>876</v>
      </c>
      <c r="N30" s="52">
        <f t="shared" si="1"/>
        <v>876</v>
      </c>
      <c r="O30" s="52">
        <f t="shared" si="1"/>
        <v>250</v>
      </c>
      <c r="P30" s="52">
        <f t="shared" si="1"/>
        <v>250</v>
      </c>
      <c r="Q30" s="52">
        <f t="shared" si="1"/>
        <v>250</v>
      </c>
      <c r="R30" s="52">
        <f t="shared" si="1"/>
        <v>250</v>
      </c>
      <c r="S30" s="52">
        <f t="shared" si="1"/>
        <v>250</v>
      </c>
      <c r="T30" s="52">
        <f t="shared" si="1"/>
        <v>250</v>
      </c>
      <c r="U30" s="52">
        <f t="shared" si="1"/>
        <v>0</v>
      </c>
      <c r="V30" s="52">
        <f t="shared" si="1"/>
        <v>0</v>
      </c>
      <c r="W30" s="52">
        <f t="shared" si="1"/>
        <v>0</v>
      </c>
      <c r="X30" s="52">
        <f t="shared" si="1"/>
        <v>0</v>
      </c>
      <c r="Y30" s="52">
        <f t="shared" si="1"/>
        <v>0</v>
      </c>
      <c r="Z30" s="52">
        <f t="shared" si="1"/>
        <v>0</v>
      </c>
      <c r="AA30" s="52">
        <f t="shared" si="1"/>
        <v>0</v>
      </c>
      <c r="AB30" s="52">
        <f t="shared" si="1"/>
        <v>0</v>
      </c>
      <c r="AC30" s="52">
        <f t="shared" si="1"/>
        <v>0</v>
      </c>
      <c r="AD30" s="52">
        <f t="shared" si="1"/>
        <v>0</v>
      </c>
      <c r="AE30" s="52">
        <f t="shared" si="1"/>
        <v>0</v>
      </c>
      <c r="AF30" s="52">
        <f t="shared" si="1"/>
        <v>0</v>
      </c>
      <c r="AG30" s="52">
        <f t="shared" si="1"/>
        <v>0</v>
      </c>
      <c r="AH30" s="52">
        <f t="shared" si="1"/>
        <v>0</v>
      </c>
      <c r="AI30" s="52">
        <f t="shared" si="1"/>
        <v>0</v>
      </c>
      <c r="AJ30" s="52">
        <f t="shared" si="1"/>
        <v>0</v>
      </c>
      <c r="AK30" s="52">
        <f t="shared" si="1"/>
        <v>0</v>
      </c>
      <c r="AL30" s="52">
        <f t="shared" si="1"/>
        <v>0</v>
      </c>
      <c r="AM30" s="52">
        <f t="shared" si="1"/>
        <v>0</v>
      </c>
      <c r="AN30" s="52">
        <f t="shared" si="1"/>
        <v>0</v>
      </c>
      <c r="AO30" s="52">
        <f t="shared" si="1"/>
        <v>0</v>
      </c>
      <c r="AP30" s="52">
        <f t="shared" si="1"/>
        <v>0</v>
      </c>
      <c r="AQ30" s="52">
        <f t="shared" si="1"/>
        <v>0</v>
      </c>
      <c r="AR30" s="52">
        <f t="shared" si="1"/>
        <v>0</v>
      </c>
      <c r="AS30" s="52">
        <f t="shared" si="1"/>
        <v>0</v>
      </c>
      <c r="AT30" s="52">
        <f t="shared" si="1"/>
        <v>0</v>
      </c>
      <c r="AU30" s="52">
        <f t="shared" si="1"/>
        <v>0</v>
      </c>
    </row>
    <row r="31" spans="1:47" s="9" customFormat="1" ht="13.5" customHeight="1" x14ac:dyDescent="0.3">
      <c r="A31" s="10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spans="1:47" s="9" customFormat="1" ht="13.5" customHeight="1" x14ac:dyDescent="0.3">
      <c r="A32" s="10"/>
      <c r="B32" s="6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</row>
    <row r="33" spans="1:47" s="9" customFormat="1" ht="13.5" customHeight="1" x14ac:dyDescent="0.3">
      <c r="A33" s="29" t="s">
        <v>198</v>
      </c>
      <c r="B33" s="34"/>
      <c r="C33" s="32"/>
      <c r="D33" s="31" t="s">
        <v>10</v>
      </c>
      <c r="E33" s="31" t="s">
        <v>8</v>
      </c>
      <c r="F33" s="31">
        <f>F16+F30</f>
        <v>5450</v>
      </c>
      <c r="G33" s="31">
        <f t="shared" ref="G33:AU33" si="2">G16+G30</f>
        <v>0</v>
      </c>
      <c r="H33" s="31">
        <f t="shared" si="2"/>
        <v>0</v>
      </c>
      <c r="I33" s="31">
        <f t="shared" si="2"/>
        <v>0</v>
      </c>
      <c r="J33" s="31">
        <f t="shared" si="2"/>
        <v>626</v>
      </c>
      <c r="K33" s="31">
        <f t="shared" si="2"/>
        <v>626</v>
      </c>
      <c r="L33" s="31">
        <f t="shared" si="2"/>
        <v>626</v>
      </c>
      <c r="M33" s="31">
        <f t="shared" si="2"/>
        <v>876</v>
      </c>
      <c r="N33" s="31">
        <f t="shared" si="2"/>
        <v>876</v>
      </c>
      <c r="O33" s="31">
        <f t="shared" si="2"/>
        <v>250</v>
      </c>
      <c r="P33" s="31">
        <f t="shared" si="2"/>
        <v>250</v>
      </c>
      <c r="Q33" s="31">
        <f t="shared" si="2"/>
        <v>250</v>
      </c>
      <c r="R33" s="31">
        <f t="shared" si="2"/>
        <v>250</v>
      </c>
      <c r="S33" s="31">
        <f t="shared" si="2"/>
        <v>250</v>
      </c>
      <c r="T33" s="31">
        <f t="shared" si="2"/>
        <v>250</v>
      </c>
      <c r="U33" s="31">
        <f t="shared" si="2"/>
        <v>0</v>
      </c>
      <c r="V33" s="31">
        <f t="shared" si="2"/>
        <v>0</v>
      </c>
      <c r="W33" s="31">
        <f t="shared" si="2"/>
        <v>0</v>
      </c>
      <c r="X33" s="31">
        <f t="shared" si="2"/>
        <v>0</v>
      </c>
      <c r="Y33" s="31">
        <f t="shared" si="2"/>
        <v>0</v>
      </c>
      <c r="Z33" s="31">
        <f t="shared" si="2"/>
        <v>0</v>
      </c>
      <c r="AA33" s="31">
        <f t="shared" si="2"/>
        <v>0</v>
      </c>
      <c r="AB33" s="31">
        <f t="shared" si="2"/>
        <v>0</v>
      </c>
      <c r="AC33" s="31">
        <f t="shared" si="2"/>
        <v>0</v>
      </c>
      <c r="AD33" s="31">
        <f t="shared" si="2"/>
        <v>0</v>
      </c>
      <c r="AE33" s="31">
        <f t="shared" si="2"/>
        <v>0</v>
      </c>
      <c r="AF33" s="31">
        <f t="shared" si="2"/>
        <v>0</v>
      </c>
      <c r="AG33" s="31">
        <f t="shared" si="2"/>
        <v>0</v>
      </c>
      <c r="AH33" s="31">
        <f t="shared" si="2"/>
        <v>0</v>
      </c>
      <c r="AI33" s="31">
        <f t="shared" si="2"/>
        <v>0</v>
      </c>
      <c r="AJ33" s="31">
        <f t="shared" si="2"/>
        <v>0</v>
      </c>
      <c r="AK33" s="31">
        <f t="shared" si="2"/>
        <v>0</v>
      </c>
      <c r="AL33" s="31">
        <f t="shared" si="2"/>
        <v>0</v>
      </c>
      <c r="AM33" s="31">
        <f t="shared" si="2"/>
        <v>0</v>
      </c>
      <c r="AN33" s="31">
        <f t="shared" si="2"/>
        <v>0</v>
      </c>
      <c r="AO33" s="31">
        <f t="shared" si="2"/>
        <v>0</v>
      </c>
      <c r="AP33" s="31">
        <f t="shared" si="2"/>
        <v>0</v>
      </c>
      <c r="AQ33" s="31">
        <f t="shared" si="2"/>
        <v>0</v>
      </c>
      <c r="AR33" s="31">
        <f t="shared" si="2"/>
        <v>0</v>
      </c>
      <c r="AS33" s="31">
        <f t="shared" si="2"/>
        <v>0</v>
      </c>
      <c r="AT33" s="31">
        <f t="shared" si="2"/>
        <v>0</v>
      </c>
      <c r="AU33" s="31">
        <f t="shared" si="2"/>
        <v>0</v>
      </c>
    </row>
  </sheetData>
  <pageMargins left="0.7" right="0.7" top="0.75" bottom="0.75" header="0.3" footer="0.3"/>
  <pageSetup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189"/>
  <sheetViews>
    <sheetView zoomScaleNormal="100" zoomScaleSheetLayoutView="100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S69" sqref="S69"/>
    </sheetView>
  </sheetViews>
  <sheetFormatPr baseColWidth="10" defaultColWidth="11.44140625" defaultRowHeight="14.4" x14ac:dyDescent="0.3"/>
  <cols>
    <col min="1" max="1" width="3" style="107" customWidth="1"/>
    <col min="2" max="2" width="43.33203125" style="107" customWidth="1"/>
    <col min="3" max="3" width="20.109375" style="107" customWidth="1"/>
    <col min="4" max="4" width="9.109375" style="107" customWidth="1"/>
    <col min="5" max="5" width="4.33203125" style="107" customWidth="1"/>
    <col min="6" max="6" width="9.6640625" style="107" customWidth="1"/>
    <col min="7" max="7" width="10.6640625" style="107" customWidth="1"/>
    <col min="8" max="9" width="13.88671875" style="107" customWidth="1"/>
    <col min="10" max="11" width="10.44140625" style="107" customWidth="1"/>
    <col min="12" max="24" width="9.109375" style="107" customWidth="1"/>
    <col min="25" max="37" width="9" style="107" customWidth="1"/>
    <col min="38" max="16384" width="11.44140625" style="107"/>
  </cols>
  <sheetData>
    <row r="1" spans="1:47" ht="23.25" customHeight="1" x14ac:dyDescent="0.5">
      <c r="A1" s="102" t="s">
        <v>45</v>
      </c>
      <c r="B1" s="103"/>
      <c r="C1" s="104" t="s">
        <v>102</v>
      </c>
      <c r="D1" s="104" t="s">
        <v>9</v>
      </c>
      <c r="E1" s="104"/>
      <c r="F1" s="105">
        <v>42186</v>
      </c>
      <c r="G1" s="105">
        <v>42217</v>
      </c>
      <c r="H1" s="105">
        <v>42248</v>
      </c>
      <c r="I1" s="105">
        <v>42278</v>
      </c>
      <c r="J1" s="105">
        <v>42309</v>
      </c>
      <c r="K1" s="105">
        <v>42339</v>
      </c>
      <c r="L1" s="105">
        <v>42370</v>
      </c>
      <c r="M1" s="105">
        <v>42401</v>
      </c>
      <c r="N1" s="105">
        <v>42430</v>
      </c>
      <c r="O1" s="105">
        <v>42461</v>
      </c>
      <c r="P1" s="105">
        <v>42491</v>
      </c>
      <c r="Q1" s="105">
        <v>42522</v>
      </c>
      <c r="R1" s="105">
        <v>42552</v>
      </c>
      <c r="S1" s="105">
        <v>42583</v>
      </c>
      <c r="T1" s="105">
        <v>42614</v>
      </c>
      <c r="U1" s="105">
        <v>42644</v>
      </c>
      <c r="V1" s="105">
        <v>42675</v>
      </c>
      <c r="W1" s="105">
        <v>42705</v>
      </c>
      <c r="X1" s="106">
        <v>2017</v>
      </c>
      <c r="Y1" s="106">
        <v>2018</v>
      </c>
      <c r="Z1" s="106">
        <v>2019</v>
      </c>
      <c r="AA1" s="106">
        <v>2020</v>
      </c>
      <c r="AB1" s="106">
        <v>2021</v>
      </c>
      <c r="AC1" s="106">
        <v>2022</v>
      </c>
      <c r="AD1" s="106">
        <v>2023</v>
      </c>
      <c r="AE1" s="106">
        <v>2024</v>
      </c>
      <c r="AF1" s="106">
        <v>2025</v>
      </c>
      <c r="AG1" s="106">
        <v>2026</v>
      </c>
      <c r="AH1" s="106">
        <v>2027</v>
      </c>
      <c r="AI1" s="106">
        <v>2028</v>
      </c>
      <c r="AJ1" s="106">
        <v>2029</v>
      </c>
      <c r="AK1" s="106">
        <v>2030</v>
      </c>
      <c r="AL1" s="106">
        <v>2031</v>
      </c>
      <c r="AM1" s="106">
        <v>2032</v>
      </c>
      <c r="AN1" s="106">
        <v>2033</v>
      </c>
      <c r="AO1" s="106">
        <v>2034</v>
      </c>
      <c r="AP1" s="106">
        <v>2035</v>
      </c>
      <c r="AQ1" s="106">
        <v>2036</v>
      </c>
      <c r="AR1" s="106">
        <v>2037</v>
      </c>
      <c r="AS1" s="106">
        <v>2038</v>
      </c>
      <c r="AT1" s="106">
        <v>2039</v>
      </c>
      <c r="AU1" s="106">
        <v>2040</v>
      </c>
    </row>
    <row r="2" spans="1:47" ht="14.25" customHeight="1" x14ac:dyDescent="0.3"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</row>
    <row r="3" spans="1:47" ht="14.25" customHeight="1" x14ac:dyDescent="0.3">
      <c r="A3" s="110" t="s">
        <v>246</v>
      </c>
      <c r="B3" s="111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</row>
    <row r="4" spans="1:47" ht="14.25" customHeight="1" x14ac:dyDescent="0.3">
      <c r="A4" s="112" t="s">
        <v>8</v>
      </c>
      <c r="B4" s="111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</row>
    <row r="5" spans="1:47" ht="14.25" customHeight="1" x14ac:dyDescent="0.3">
      <c r="A5" s="112" t="s">
        <v>134</v>
      </c>
      <c r="B5" s="111"/>
      <c r="C5" s="113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</row>
    <row r="6" spans="1:47" ht="14.25" customHeight="1" x14ac:dyDescent="0.3">
      <c r="A6" s="104" t="s">
        <v>8</v>
      </c>
      <c r="B6" s="111" t="s">
        <v>419</v>
      </c>
      <c r="C6" s="113" t="s">
        <v>8</v>
      </c>
      <c r="D6" s="113" t="s">
        <v>10</v>
      </c>
      <c r="E6" s="108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</row>
    <row r="7" spans="1:47" ht="14.25" customHeight="1" x14ac:dyDescent="0.3">
      <c r="A7" s="104" t="s">
        <v>8</v>
      </c>
      <c r="B7" s="111" t="s">
        <v>420</v>
      </c>
      <c r="C7" s="113"/>
      <c r="D7" s="113" t="s">
        <v>10</v>
      </c>
      <c r="E7" s="108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</row>
    <row r="8" spans="1:47" ht="14.25" customHeight="1" x14ac:dyDescent="0.3">
      <c r="A8" s="104" t="s">
        <v>8</v>
      </c>
      <c r="B8" s="111" t="s">
        <v>421</v>
      </c>
      <c r="C8" s="113"/>
      <c r="D8" s="113" t="s">
        <v>10</v>
      </c>
      <c r="E8" s="108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</row>
    <row r="9" spans="1:47" ht="14.25" customHeight="1" x14ac:dyDescent="0.3">
      <c r="A9" s="104" t="s">
        <v>8</v>
      </c>
      <c r="B9" s="111" t="s">
        <v>422</v>
      </c>
      <c r="C9" s="113"/>
      <c r="D9" s="113" t="s">
        <v>10</v>
      </c>
      <c r="E9" s="108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</row>
    <row r="10" spans="1:47" ht="14.25" customHeight="1" x14ac:dyDescent="0.3">
      <c r="A10" s="104" t="s">
        <v>8</v>
      </c>
      <c r="B10" s="111" t="s">
        <v>423</v>
      </c>
      <c r="C10" s="113"/>
      <c r="D10" s="113" t="s">
        <v>10</v>
      </c>
      <c r="E10" s="108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</row>
    <row r="11" spans="1:47" ht="14.25" customHeight="1" x14ac:dyDescent="0.3">
      <c r="A11" s="104" t="s">
        <v>8</v>
      </c>
      <c r="B11" s="111" t="s">
        <v>424</v>
      </c>
      <c r="C11" s="113"/>
      <c r="D11" s="113" t="s">
        <v>10</v>
      </c>
      <c r="E11" s="108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</row>
    <row r="12" spans="1:47" ht="14.25" customHeight="1" x14ac:dyDescent="0.3">
      <c r="A12" s="104" t="s">
        <v>8</v>
      </c>
      <c r="B12" s="111" t="s">
        <v>425</v>
      </c>
      <c r="C12" s="113"/>
      <c r="D12" s="113" t="s">
        <v>10</v>
      </c>
      <c r="E12" s="108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</row>
    <row r="13" spans="1:47" ht="14.25" customHeight="1" x14ac:dyDescent="0.3">
      <c r="A13" s="104" t="s">
        <v>8</v>
      </c>
      <c r="B13" s="111" t="s">
        <v>426</v>
      </c>
      <c r="C13" s="113"/>
      <c r="D13" s="113" t="s">
        <v>10</v>
      </c>
      <c r="E13" s="108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</row>
    <row r="14" spans="1:47" ht="14.25" customHeight="1" x14ac:dyDescent="0.3">
      <c r="A14" s="104" t="s">
        <v>8</v>
      </c>
      <c r="B14" s="111" t="s">
        <v>427</v>
      </c>
      <c r="C14" s="113"/>
      <c r="D14" s="113" t="s">
        <v>10</v>
      </c>
      <c r="E14" s="108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</row>
    <row r="15" spans="1:47" ht="14.25" customHeight="1" x14ac:dyDescent="0.3">
      <c r="A15" s="104" t="s">
        <v>8</v>
      </c>
      <c r="B15" s="111" t="s">
        <v>428</v>
      </c>
      <c r="C15" s="113"/>
      <c r="D15" s="113" t="s">
        <v>10</v>
      </c>
      <c r="E15" s="108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</row>
    <row r="16" spans="1:47" ht="14.25" customHeight="1" x14ac:dyDescent="0.3">
      <c r="A16" s="104" t="s">
        <v>8</v>
      </c>
      <c r="B16" s="111" t="s">
        <v>429</v>
      </c>
      <c r="C16" s="113"/>
      <c r="D16" s="113" t="s">
        <v>10</v>
      </c>
      <c r="E16" s="108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</row>
    <row r="17" spans="1:47" ht="14.25" customHeight="1" x14ac:dyDescent="0.3">
      <c r="A17" s="104" t="s">
        <v>8</v>
      </c>
      <c r="B17" s="111" t="s">
        <v>430</v>
      </c>
      <c r="C17" s="113"/>
      <c r="D17" s="113" t="s">
        <v>10</v>
      </c>
      <c r="E17" s="108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</row>
    <row r="18" spans="1:47" ht="14.25" customHeight="1" x14ac:dyDescent="0.3">
      <c r="A18" s="104" t="s">
        <v>8</v>
      </c>
      <c r="B18" s="111" t="s">
        <v>83</v>
      </c>
      <c r="C18" s="113"/>
      <c r="D18" s="113" t="s">
        <v>10</v>
      </c>
      <c r="E18" s="108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</row>
    <row r="19" spans="1:47" ht="14.25" customHeight="1" x14ac:dyDescent="0.3">
      <c r="A19" s="104" t="s">
        <v>8</v>
      </c>
      <c r="B19" s="111" t="s">
        <v>50</v>
      </c>
      <c r="C19" s="113"/>
      <c r="D19" s="113" t="s">
        <v>10</v>
      </c>
      <c r="E19" s="108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</row>
    <row r="20" spans="1:47" ht="14.25" customHeight="1" x14ac:dyDescent="0.3">
      <c r="A20" s="104" t="s">
        <v>8</v>
      </c>
      <c r="B20" s="111" t="s">
        <v>84</v>
      </c>
      <c r="C20" s="113" t="s">
        <v>495</v>
      </c>
      <c r="D20" s="113" t="s">
        <v>10</v>
      </c>
      <c r="E20" s="108"/>
      <c r="F20" s="113">
        <v>830</v>
      </c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</row>
    <row r="21" spans="1:47" ht="14.25" customHeight="1" x14ac:dyDescent="0.3">
      <c r="A21" s="104" t="s">
        <v>8</v>
      </c>
      <c r="B21" s="111" t="s">
        <v>51</v>
      </c>
      <c r="C21" s="113"/>
      <c r="D21" s="113" t="s">
        <v>10</v>
      </c>
      <c r="E21" s="108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</row>
    <row r="22" spans="1:47" ht="14.25" customHeight="1" x14ac:dyDescent="0.3">
      <c r="A22" s="104" t="s">
        <v>8</v>
      </c>
      <c r="B22" s="111" t="s">
        <v>52</v>
      </c>
      <c r="C22" s="113"/>
      <c r="D22" s="113" t="s">
        <v>10</v>
      </c>
      <c r="E22" s="108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</row>
    <row r="23" spans="1:47" ht="14.25" customHeight="1" x14ac:dyDescent="0.3">
      <c r="A23" s="104" t="s">
        <v>8</v>
      </c>
      <c r="B23" s="114" t="s">
        <v>135</v>
      </c>
      <c r="C23" s="115"/>
      <c r="D23" s="115" t="s">
        <v>10</v>
      </c>
      <c r="E23" s="115"/>
      <c r="F23" s="52">
        <f>SUM(F6:F22)</f>
        <v>830</v>
      </c>
      <c r="G23" s="115">
        <f t="shared" ref="G23:AU23" si="0">SUM(G6:G22)</f>
        <v>0</v>
      </c>
      <c r="H23" s="115">
        <f t="shared" si="0"/>
        <v>0</v>
      </c>
      <c r="I23" s="115">
        <f t="shared" si="0"/>
        <v>0</v>
      </c>
      <c r="J23" s="115">
        <f t="shared" si="0"/>
        <v>0</v>
      </c>
      <c r="K23" s="115">
        <f t="shared" si="0"/>
        <v>0</v>
      </c>
      <c r="L23" s="115">
        <f t="shared" si="0"/>
        <v>0</v>
      </c>
      <c r="M23" s="115">
        <f t="shared" si="0"/>
        <v>0</v>
      </c>
      <c r="N23" s="115">
        <f t="shared" si="0"/>
        <v>0</v>
      </c>
      <c r="O23" s="115">
        <f t="shared" si="0"/>
        <v>0</v>
      </c>
      <c r="P23" s="115">
        <f t="shared" si="0"/>
        <v>0</v>
      </c>
      <c r="Q23" s="115">
        <f t="shared" si="0"/>
        <v>0</v>
      </c>
      <c r="R23" s="115">
        <f t="shared" si="0"/>
        <v>0</v>
      </c>
      <c r="S23" s="115">
        <f t="shared" si="0"/>
        <v>0</v>
      </c>
      <c r="T23" s="115">
        <f t="shared" si="0"/>
        <v>0</v>
      </c>
      <c r="U23" s="115">
        <f t="shared" si="0"/>
        <v>0</v>
      </c>
      <c r="V23" s="115">
        <f t="shared" si="0"/>
        <v>0</v>
      </c>
      <c r="W23" s="115">
        <f t="shared" si="0"/>
        <v>0</v>
      </c>
      <c r="X23" s="115">
        <f t="shared" si="0"/>
        <v>0</v>
      </c>
      <c r="Y23" s="115">
        <f t="shared" si="0"/>
        <v>0</v>
      </c>
      <c r="Z23" s="115">
        <f t="shared" si="0"/>
        <v>0</v>
      </c>
      <c r="AA23" s="115">
        <f t="shared" si="0"/>
        <v>0</v>
      </c>
      <c r="AB23" s="115">
        <f t="shared" si="0"/>
        <v>0</v>
      </c>
      <c r="AC23" s="115">
        <f t="shared" si="0"/>
        <v>0</v>
      </c>
      <c r="AD23" s="115">
        <f t="shared" si="0"/>
        <v>0</v>
      </c>
      <c r="AE23" s="115">
        <f t="shared" si="0"/>
        <v>0</v>
      </c>
      <c r="AF23" s="115">
        <f t="shared" si="0"/>
        <v>0</v>
      </c>
      <c r="AG23" s="115">
        <f t="shared" si="0"/>
        <v>0</v>
      </c>
      <c r="AH23" s="115">
        <f t="shared" si="0"/>
        <v>0</v>
      </c>
      <c r="AI23" s="115">
        <f t="shared" si="0"/>
        <v>0</v>
      </c>
      <c r="AJ23" s="115">
        <f t="shared" si="0"/>
        <v>0</v>
      </c>
      <c r="AK23" s="115">
        <f t="shared" si="0"/>
        <v>0</v>
      </c>
      <c r="AL23" s="115">
        <f t="shared" si="0"/>
        <v>0</v>
      </c>
      <c r="AM23" s="115">
        <f t="shared" si="0"/>
        <v>0</v>
      </c>
      <c r="AN23" s="115">
        <f t="shared" si="0"/>
        <v>0</v>
      </c>
      <c r="AO23" s="115">
        <f t="shared" si="0"/>
        <v>0</v>
      </c>
      <c r="AP23" s="115">
        <f t="shared" si="0"/>
        <v>0</v>
      </c>
      <c r="AQ23" s="115">
        <f t="shared" si="0"/>
        <v>0</v>
      </c>
      <c r="AR23" s="115">
        <f t="shared" si="0"/>
        <v>0</v>
      </c>
      <c r="AS23" s="115">
        <f t="shared" si="0"/>
        <v>0</v>
      </c>
      <c r="AT23" s="115">
        <f t="shared" si="0"/>
        <v>0</v>
      </c>
      <c r="AU23" s="115">
        <f t="shared" si="0"/>
        <v>0</v>
      </c>
    </row>
    <row r="24" spans="1:47" ht="14.25" customHeight="1" x14ac:dyDescent="0.3">
      <c r="A24" s="104" t="s">
        <v>8</v>
      </c>
      <c r="B24" s="111" t="s">
        <v>8</v>
      </c>
      <c r="C24" s="113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</row>
    <row r="25" spans="1:47" ht="14.25" customHeight="1" x14ac:dyDescent="0.3">
      <c r="A25" s="112" t="s">
        <v>136</v>
      </c>
      <c r="B25" s="111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</row>
    <row r="26" spans="1:47" ht="14.25" customHeight="1" x14ac:dyDescent="0.3">
      <c r="A26" s="104" t="s">
        <v>8</v>
      </c>
      <c r="B26" s="111" t="s">
        <v>46</v>
      </c>
      <c r="C26" s="113"/>
      <c r="D26" s="113" t="s">
        <v>10</v>
      </c>
      <c r="E26" s="108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</row>
    <row r="27" spans="1:47" ht="14.25" customHeight="1" x14ac:dyDescent="0.3">
      <c r="A27" s="104" t="s">
        <v>8</v>
      </c>
      <c r="B27" s="111" t="s">
        <v>47</v>
      </c>
      <c r="C27" s="113"/>
      <c r="D27" s="113" t="s">
        <v>10</v>
      </c>
      <c r="E27" s="108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</row>
    <row r="28" spans="1:47" ht="14.25" customHeight="1" x14ac:dyDescent="0.3">
      <c r="A28" s="104" t="s">
        <v>8</v>
      </c>
      <c r="B28" s="111" t="s">
        <v>48</v>
      </c>
      <c r="C28" s="113"/>
      <c r="D28" s="113" t="s">
        <v>10</v>
      </c>
      <c r="E28" s="108"/>
      <c r="F28" s="113">
        <v>200</v>
      </c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>
        <v>200</v>
      </c>
      <c r="Y28" s="113">
        <v>200</v>
      </c>
      <c r="Z28" s="113">
        <v>200</v>
      </c>
      <c r="AA28" s="113">
        <v>200</v>
      </c>
      <c r="AB28" s="113">
        <v>200</v>
      </c>
      <c r="AC28" s="113">
        <v>200</v>
      </c>
      <c r="AD28" s="113">
        <v>200</v>
      </c>
      <c r="AE28" s="113">
        <v>200</v>
      </c>
      <c r="AF28" s="113">
        <v>200</v>
      </c>
      <c r="AG28" s="113">
        <v>200</v>
      </c>
      <c r="AH28" s="113">
        <v>200</v>
      </c>
      <c r="AI28" s="113">
        <v>200</v>
      </c>
      <c r="AJ28" s="113">
        <v>200</v>
      </c>
      <c r="AK28" s="113">
        <v>200</v>
      </c>
      <c r="AL28" s="113">
        <v>200</v>
      </c>
      <c r="AM28" s="113">
        <v>200</v>
      </c>
      <c r="AN28" s="113">
        <v>200</v>
      </c>
      <c r="AO28" s="113">
        <v>200</v>
      </c>
      <c r="AP28" s="113">
        <v>200</v>
      </c>
      <c r="AQ28" s="113">
        <v>200</v>
      </c>
      <c r="AR28" s="113">
        <v>200</v>
      </c>
      <c r="AS28" s="113">
        <v>200</v>
      </c>
      <c r="AT28" s="113">
        <v>200</v>
      </c>
      <c r="AU28" s="113">
        <v>200</v>
      </c>
    </row>
    <row r="29" spans="1:47" ht="14.25" customHeight="1" x14ac:dyDescent="0.3">
      <c r="A29" s="104" t="s">
        <v>8</v>
      </c>
      <c r="B29" s="114" t="s">
        <v>137</v>
      </c>
      <c r="C29" s="116"/>
      <c r="D29" s="115" t="s">
        <v>10</v>
      </c>
      <c r="E29" s="115"/>
      <c r="F29" s="115">
        <f>SUM(F26:F28)</f>
        <v>200</v>
      </c>
      <c r="G29" s="115">
        <f t="shared" ref="G29:AU29" si="1">SUM(G26:G28)</f>
        <v>0</v>
      </c>
      <c r="H29" s="115">
        <f t="shared" si="1"/>
        <v>0</v>
      </c>
      <c r="I29" s="115">
        <f t="shared" si="1"/>
        <v>0</v>
      </c>
      <c r="J29" s="115">
        <f t="shared" si="1"/>
        <v>0</v>
      </c>
      <c r="K29" s="115">
        <f t="shared" si="1"/>
        <v>0</v>
      </c>
      <c r="L29" s="115">
        <f t="shared" si="1"/>
        <v>0</v>
      </c>
      <c r="M29" s="115">
        <f t="shared" si="1"/>
        <v>0</v>
      </c>
      <c r="N29" s="115">
        <f t="shared" si="1"/>
        <v>0</v>
      </c>
      <c r="O29" s="115">
        <f t="shared" si="1"/>
        <v>0</v>
      </c>
      <c r="P29" s="115">
        <f t="shared" si="1"/>
        <v>0</v>
      </c>
      <c r="Q29" s="115">
        <f t="shared" si="1"/>
        <v>0</v>
      </c>
      <c r="R29" s="115">
        <f t="shared" si="1"/>
        <v>0</v>
      </c>
      <c r="S29" s="115">
        <f t="shared" si="1"/>
        <v>0</v>
      </c>
      <c r="T29" s="115">
        <f t="shared" si="1"/>
        <v>0</v>
      </c>
      <c r="U29" s="115">
        <f t="shared" si="1"/>
        <v>0</v>
      </c>
      <c r="V29" s="115">
        <f t="shared" si="1"/>
        <v>0</v>
      </c>
      <c r="W29" s="115">
        <f t="shared" si="1"/>
        <v>0</v>
      </c>
      <c r="X29" s="115">
        <f t="shared" si="1"/>
        <v>200</v>
      </c>
      <c r="Y29" s="115">
        <f t="shared" si="1"/>
        <v>200</v>
      </c>
      <c r="Z29" s="115">
        <f t="shared" si="1"/>
        <v>200</v>
      </c>
      <c r="AA29" s="115">
        <f t="shared" si="1"/>
        <v>200</v>
      </c>
      <c r="AB29" s="115">
        <f t="shared" si="1"/>
        <v>200</v>
      </c>
      <c r="AC29" s="115">
        <f t="shared" si="1"/>
        <v>200</v>
      </c>
      <c r="AD29" s="115">
        <f t="shared" si="1"/>
        <v>200</v>
      </c>
      <c r="AE29" s="115">
        <f t="shared" si="1"/>
        <v>200</v>
      </c>
      <c r="AF29" s="115">
        <f t="shared" si="1"/>
        <v>200</v>
      </c>
      <c r="AG29" s="115">
        <f t="shared" si="1"/>
        <v>200</v>
      </c>
      <c r="AH29" s="115">
        <f t="shared" si="1"/>
        <v>200</v>
      </c>
      <c r="AI29" s="115">
        <f t="shared" si="1"/>
        <v>200</v>
      </c>
      <c r="AJ29" s="115">
        <f t="shared" si="1"/>
        <v>200</v>
      </c>
      <c r="AK29" s="115">
        <f t="shared" si="1"/>
        <v>200</v>
      </c>
      <c r="AL29" s="115">
        <f t="shared" si="1"/>
        <v>200</v>
      </c>
      <c r="AM29" s="115">
        <f t="shared" si="1"/>
        <v>200</v>
      </c>
      <c r="AN29" s="115">
        <f t="shared" si="1"/>
        <v>200</v>
      </c>
      <c r="AO29" s="115">
        <f t="shared" si="1"/>
        <v>200</v>
      </c>
      <c r="AP29" s="115">
        <f t="shared" si="1"/>
        <v>200</v>
      </c>
      <c r="AQ29" s="115">
        <f t="shared" si="1"/>
        <v>200</v>
      </c>
      <c r="AR29" s="115">
        <f t="shared" si="1"/>
        <v>200</v>
      </c>
      <c r="AS29" s="115">
        <f t="shared" si="1"/>
        <v>200</v>
      </c>
      <c r="AT29" s="115">
        <f t="shared" si="1"/>
        <v>200</v>
      </c>
      <c r="AU29" s="115">
        <f t="shared" si="1"/>
        <v>200</v>
      </c>
    </row>
    <row r="30" spans="1:47" ht="14.25" customHeight="1" x14ac:dyDescent="0.3">
      <c r="A30" s="104" t="s">
        <v>8</v>
      </c>
      <c r="B30" s="111"/>
      <c r="C30" s="113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</row>
    <row r="31" spans="1:47" s="121" customFormat="1" ht="14.25" customHeight="1" x14ac:dyDescent="0.3">
      <c r="A31" s="117" t="s">
        <v>247</v>
      </c>
      <c r="B31" s="118"/>
      <c r="C31" s="119"/>
      <c r="D31" s="120" t="s">
        <v>10</v>
      </c>
      <c r="E31" s="120"/>
      <c r="F31" s="120">
        <f>F23+F29</f>
        <v>1030</v>
      </c>
      <c r="G31" s="120">
        <f t="shared" ref="G31:AU31" si="2">G23+G29</f>
        <v>0</v>
      </c>
      <c r="H31" s="120">
        <f t="shared" si="2"/>
        <v>0</v>
      </c>
      <c r="I31" s="120">
        <f t="shared" si="2"/>
        <v>0</v>
      </c>
      <c r="J31" s="120">
        <f t="shared" si="2"/>
        <v>0</v>
      </c>
      <c r="K31" s="120">
        <f t="shared" si="2"/>
        <v>0</v>
      </c>
      <c r="L31" s="120">
        <f t="shared" si="2"/>
        <v>0</v>
      </c>
      <c r="M31" s="120">
        <f t="shared" si="2"/>
        <v>0</v>
      </c>
      <c r="N31" s="120">
        <f t="shared" si="2"/>
        <v>0</v>
      </c>
      <c r="O31" s="120">
        <f t="shared" si="2"/>
        <v>0</v>
      </c>
      <c r="P31" s="120">
        <f t="shared" si="2"/>
        <v>0</v>
      </c>
      <c r="Q31" s="120">
        <f t="shared" si="2"/>
        <v>0</v>
      </c>
      <c r="R31" s="120">
        <f t="shared" si="2"/>
        <v>0</v>
      </c>
      <c r="S31" s="120">
        <f t="shared" si="2"/>
        <v>0</v>
      </c>
      <c r="T31" s="120">
        <f t="shared" si="2"/>
        <v>0</v>
      </c>
      <c r="U31" s="120">
        <f t="shared" si="2"/>
        <v>0</v>
      </c>
      <c r="V31" s="120">
        <f t="shared" si="2"/>
        <v>0</v>
      </c>
      <c r="W31" s="120">
        <f t="shared" si="2"/>
        <v>0</v>
      </c>
      <c r="X31" s="120">
        <f t="shared" si="2"/>
        <v>200</v>
      </c>
      <c r="Y31" s="120">
        <f t="shared" si="2"/>
        <v>200</v>
      </c>
      <c r="Z31" s="120">
        <f t="shared" si="2"/>
        <v>200</v>
      </c>
      <c r="AA31" s="120">
        <f t="shared" si="2"/>
        <v>200</v>
      </c>
      <c r="AB31" s="120">
        <f t="shared" si="2"/>
        <v>200</v>
      </c>
      <c r="AC31" s="120">
        <f t="shared" si="2"/>
        <v>200</v>
      </c>
      <c r="AD31" s="120">
        <f t="shared" si="2"/>
        <v>200</v>
      </c>
      <c r="AE31" s="120">
        <f t="shared" si="2"/>
        <v>200</v>
      </c>
      <c r="AF31" s="120">
        <f t="shared" si="2"/>
        <v>200</v>
      </c>
      <c r="AG31" s="120">
        <f t="shared" si="2"/>
        <v>200</v>
      </c>
      <c r="AH31" s="120">
        <f t="shared" si="2"/>
        <v>200</v>
      </c>
      <c r="AI31" s="120">
        <f t="shared" si="2"/>
        <v>200</v>
      </c>
      <c r="AJ31" s="120">
        <f t="shared" si="2"/>
        <v>200</v>
      </c>
      <c r="AK31" s="120">
        <f t="shared" si="2"/>
        <v>200</v>
      </c>
      <c r="AL31" s="120">
        <f t="shared" si="2"/>
        <v>200</v>
      </c>
      <c r="AM31" s="120">
        <f t="shared" si="2"/>
        <v>200</v>
      </c>
      <c r="AN31" s="120">
        <f t="shared" si="2"/>
        <v>200</v>
      </c>
      <c r="AO31" s="120">
        <f t="shared" si="2"/>
        <v>200</v>
      </c>
      <c r="AP31" s="120">
        <f t="shared" si="2"/>
        <v>200</v>
      </c>
      <c r="AQ31" s="120">
        <f t="shared" si="2"/>
        <v>200</v>
      </c>
      <c r="AR31" s="120">
        <f t="shared" si="2"/>
        <v>200</v>
      </c>
      <c r="AS31" s="120">
        <f t="shared" si="2"/>
        <v>200</v>
      </c>
      <c r="AT31" s="120">
        <f t="shared" si="2"/>
        <v>200</v>
      </c>
      <c r="AU31" s="120">
        <f t="shared" si="2"/>
        <v>200</v>
      </c>
    </row>
    <row r="32" spans="1:47" ht="14.25" customHeight="1" x14ac:dyDescent="0.3">
      <c r="A32" s="112"/>
      <c r="B32" s="111"/>
      <c r="C32" s="113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</row>
    <row r="33" spans="1:47" ht="14.25" customHeight="1" x14ac:dyDescent="0.3">
      <c r="A33" s="104" t="s">
        <v>8</v>
      </c>
      <c r="B33" s="111" t="s">
        <v>8</v>
      </c>
      <c r="C33" s="113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</row>
    <row r="34" spans="1:47" ht="14.25" customHeight="1" x14ac:dyDescent="0.3">
      <c r="A34" s="112" t="s">
        <v>139</v>
      </c>
      <c r="B34" s="111"/>
      <c r="C34" s="113"/>
      <c r="D34" s="113"/>
      <c r="E34" s="113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</row>
    <row r="35" spans="1:47" ht="14.25" customHeight="1" x14ac:dyDescent="0.3">
      <c r="A35" s="104" t="s">
        <v>8</v>
      </c>
      <c r="B35" s="111" t="s">
        <v>8</v>
      </c>
      <c r="C35" s="113"/>
      <c r="D35" s="113"/>
      <c r="E35" s="113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</row>
    <row r="36" spans="1:47" ht="14.25" customHeight="1" x14ac:dyDescent="0.3">
      <c r="A36" s="104" t="s">
        <v>8</v>
      </c>
      <c r="B36" s="111" t="s">
        <v>140</v>
      </c>
      <c r="C36" s="122">
        <v>10</v>
      </c>
      <c r="D36" s="113" t="s">
        <v>10</v>
      </c>
      <c r="E36" s="113"/>
      <c r="F36" s="182">
        <v>20</v>
      </c>
      <c r="G36" s="113">
        <v>0</v>
      </c>
      <c r="H36" s="113">
        <v>0</v>
      </c>
      <c r="I36" s="113">
        <v>0</v>
      </c>
      <c r="J36" s="113">
        <v>0</v>
      </c>
      <c r="K36" s="113">
        <v>0</v>
      </c>
      <c r="L36" s="113">
        <v>0</v>
      </c>
      <c r="M36" s="113">
        <v>0</v>
      </c>
      <c r="N36" s="113">
        <v>0</v>
      </c>
      <c r="O36" s="113">
        <v>0</v>
      </c>
      <c r="P36" s="113">
        <v>0</v>
      </c>
      <c r="Q36" s="113">
        <v>0</v>
      </c>
      <c r="R36" s="113">
        <v>0</v>
      </c>
      <c r="S36" s="113">
        <v>0</v>
      </c>
      <c r="T36" s="113">
        <v>0</v>
      </c>
      <c r="U36" s="113">
        <v>0</v>
      </c>
      <c r="V36" s="113">
        <v>0</v>
      </c>
      <c r="W36" s="113">
        <v>0</v>
      </c>
      <c r="X36" s="113">
        <v>0</v>
      </c>
      <c r="Y36" s="113">
        <v>0</v>
      </c>
      <c r="Z36" s="113">
        <v>0</v>
      </c>
      <c r="AA36" s="113">
        <v>0</v>
      </c>
      <c r="AB36" s="113">
        <v>0</v>
      </c>
      <c r="AC36" s="113">
        <v>0</v>
      </c>
      <c r="AD36" s="113">
        <v>0</v>
      </c>
      <c r="AE36" s="113">
        <v>0</v>
      </c>
      <c r="AF36" s="113">
        <v>0</v>
      </c>
      <c r="AG36" s="113">
        <v>0</v>
      </c>
      <c r="AH36" s="113">
        <v>0</v>
      </c>
      <c r="AI36" s="113">
        <v>0</v>
      </c>
      <c r="AJ36" s="113">
        <v>0</v>
      </c>
      <c r="AK36" s="113">
        <v>0</v>
      </c>
      <c r="AL36" s="113">
        <v>0</v>
      </c>
      <c r="AM36" s="113">
        <v>0</v>
      </c>
      <c r="AN36" s="113">
        <v>0</v>
      </c>
      <c r="AO36" s="113">
        <v>0</v>
      </c>
      <c r="AP36" s="113">
        <v>0</v>
      </c>
      <c r="AQ36" s="113">
        <v>0</v>
      </c>
      <c r="AR36" s="113">
        <v>0</v>
      </c>
      <c r="AS36" s="113">
        <v>0</v>
      </c>
      <c r="AT36" s="113">
        <v>0</v>
      </c>
      <c r="AU36" s="113">
        <v>0</v>
      </c>
    </row>
    <row r="37" spans="1:47" ht="14.25" customHeight="1" x14ac:dyDescent="0.3">
      <c r="A37" s="104" t="s">
        <v>8</v>
      </c>
      <c r="B37" s="111" t="s">
        <v>141</v>
      </c>
      <c r="C37" s="122"/>
      <c r="D37" s="113" t="s">
        <v>10</v>
      </c>
      <c r="E37" s="113"/>
      <c r="F37" s="182">
        <v>0</v>
      </c>
      <c r="G37" s="113">
        <v>0</v>
      </c>
      <c r="H37" s="113">
        <v>0</v>
      </c>
      <c r="I37" s="113">
        <v>0</v>
      </c>
      <c r="J37" s="113">
        <v>0</v>
      </c>
      <c r="K37" s="113">
        <v>0</v>
      </c>
      <c r="L37" s="113">
        <v>0</v>
      </c>
      <c r="M37" s="113">
        <v>0</v>
      </c>
      <c r="N37" s="113">
        <v>0</v>
      </c>
      <c r="O37" s="113">
        <v>0</v>
      </c>
      <c r="P37" s="113">
        <v>0</v>
      </c>
      <c r="Q37" s="113">
        <v>0</v>
      </c>
      <c r="R37" s="113">
        <v>0</v>
      </c>
      <c r="S37" s="113">
        <v>0</v>
      </c>
      <c r="T37" s="113">
        <v>0</v>
      </c>
      <c r="U37" s="113">
        <v>0</v>
      </c>
      <c r="V37" s="113">
        <v>0</v>
      </c>
      <c r="W37" s="113">
        <v>0</v>
      </c>
      <c r="X37" s="113">
        <v>0</v>
      </c>
      <c r="Y37" s="113">
        <v>0</v>
      </c>
      <c r="Z37" s="113">
        <v>0</v>
      </c>
      <c r="AA37" s="113">
        <v>0</v>
      </c>
      <c r="AB37" s="113">
        <v>0</v>
      </c>
      <c r="AC37" s="113">
        <v>0</v>
      </c>
      <c r="AD37" s="113">
        <v>0</v>
      </c>
      <c r="AE37" s="113">
        <v>0</v>
      </c>
      <c r="AF37" s="113">
        <v>0</v>
      </c>
      <c r="AG37" s="113">
        <v>0</v>
      </c>
      <c r="AH37" s="113">
        <v>0</v>
      </c>
      <c r="AI37" s="113">
        <v>0</v>
      </c>
      <c r="AJ37" s="113">
        <v>0</v>
      </c>
      <c r="AK37" s="113">
        <v>0</v>
      </c>
      <c r="AL37" s="113">
        <v>0</v>
      </c>
      <c r="AM37" s="113">
        <v>0</v>
      </c>
      <c r="AN37" s="113">
        <v>0</v>
      </c>
      <c r="AO37" s="113">
        <v>0</v>
      </c>
      <c r="AP37" s="113">
        <v>0</v>
      </c>
      <c r="AQ37" s="113">
        <v>0</v>
      </c>
      <c r="AR37" s="113">
        <v>0</v>
      </c>
      <c r="AS37" s="113">
        <v>0</v>
      </c>
      <c r="AT37" s="113">
        <v>0</v>
      </c>
      <c r="AU37" s="113">
        <v>0</v>
      </c>
    </row>
    <row r="38" spans="1:47" ht="14.25" customHeight="1" x14ac:dyDescent="0.3">
      <c r="A38" s="104" t="s">
        <v>8</v>
      </c>
      <c r="B38" s="111" t="s">
        <v>142</v>
      </c>
      <c r="C38" s="122"/>
      <c r="D38" s="113" t="s">
        <v>10</v>
      </c>
      <c r="E38" s="113"/>
      <c r="F38" s="182">
        <v>0</v>
      </c>
      <c r="G38" s="113">
        <v>0</v>
      </c>
      <c r="H38" s="113">
        <v>0</v>
      </c>
      <c r="I38" s="113">
        <v>0</v>
      </c>
      <c r="J38" s="113">
        <v>0</v>
      </c>
      <c r="K38" s="113">
        <v>0</v>
      </c>
      <c r="L38" s="113">
        <v>0</v>
      </c>
      <c r="M38" s="113">
        <v>0</v>
      </c>
      <c r="N38" s="113">
        <v>0</v>
      </c>
      <c r="O38" s="113">
        <v>0</v>
      </c>
      <c r="P38" s="113">
        <v>0</v>
      </c>
      <c r="Q38" s="113">
        <v>0</v>
      </c>
      <c r="R38" s="113">
        <v>0</v>
      </c>
      <c r="S38" s="113">
        <v>0</v>
      </c>
      <c r="T38" s="113">
        <v>0</v>
      </c>
      <c r="U38" s="113">
        <v>0</v>
      </c>
      <c r="V38" s="113">
        <v>0</v>
      </c>
      <c r="W38" s="113">
        <v>0</v>
      </c>
      <c r="X38" s="113">
        <v>0</v>
      </c>
      <c r="Y38" s="113">
        <v>0</v>
      </c>
      <c r="Z38" s="113">
        <v>0</v>
      </c>
      <c r="AA38" s="113">
        <v>0</v>
      </c>
      <c r="AB38" s="113">
        <v>0</v>
      </c>
      <c r="AC38" s="113">
        <v>0</v>
      </c>
      <c r="AD38" s="113">
        <v>0</v>
      </c>
      <c r="AE38" s="113">
        <v>0</v>
      </c>
      <c r="AF38" s="113">
        <v>0</v>
      </c>
      <c r="AG38" s="113">
        <v>0</v>
      </c>
      <c r="AH38" s="113">
        <v>0</v>
      </c>
      <c r="AI38" s="113">
        <v>0</v>
      </c>
      <c r="AJ38" s="113">
        <v>0</v>
      </c>
      <c r="AK38" s="113">
        <v>0</v>
      </c>
      <c r="AL38" s="113">
        <v>0</v>
      </c>
      <c r="AM38" s="113">
        <v>0</v>
      </c>
      <c r="AN38" s="113">
        <v>0</v>
      </c>
      <c r="AO38" s="113">
        <v>0</v>
      </c>
      <c r="AP38" s="113">
        <v>0</v>
      </c>
      <c r="AQ38" s="113">
        <v>0</v>
      </c>
      <c r="AR38" s="113">
        <v>0</v>
      </c>
      <c r="AS38" s="113">
        <v>0</v>
      </c>
      <c r="AT38" s="113">
        <v>0</v>
      </c>
      <c r="AU38" s="113">
        <v>0</v>
      </c>
    </row>
    <row r="39" spans="1:47" ht="14.25" customHeight="1" x14ac:dyDescent="0.3">
      <c r="A39" s="104" t="s">
        <v>8</v>
      </c>
      <c r="B39" s="111" t="s">
        <v>143</v>
      </c>
      <c r="C39" s="122"/>
      <c r="D39" s="113" t="s">
        <v>10</v>
      </c>
      <c r="E39" s="113"/>
      <c r="F39" s="182">
        <v>0</v>
      </c>
      <c r="G39" s="113">
        <v>0</v>
      </c>
      <c r="H39" s="113">
        <v>0</v>
      </c>
      <c r="I39" s="113">
        <v>0</v>
      </c>
      <c r="J39" s="113">
        <v>0</v>
      </c>
      <c r="K39" s="113">
        <v>0</v>
      </c>
      <c r="L39" s="113">
        <v>0</v>
      </c>
      <c r="M39" s="113">
        <v>0</v>
      </c>
      <c r="N39" s="113">
        <v>0</v>
      </c>
      <c r="O39" s="113">
        <v>0</v>
      </c>
      <c r="P39" s="113">
        <v>0</v>
      </c>
      <c r="Q39" s="113">
        <v>0</v>
      </c>
      <c r="R39" s="113">
        <v>0</v>
      </c>
      <c r="S39" s="113">
        <v>0</v>
      </c>
      <c r="T39" s="113">
        <v>0</v>
      </c>
      <c r="U39" s="113">
        <v>0</v>
      </c>
      <c r="V39" s="113">
        <v>0</v>
      </c>
      <c r="W39" s="113">
        <v>0</v>
      </c>
      <c r="X39" s="113">
        <v>0</v>
      </c>
      <c r="Y39" s="113">
        <v>0</v>
      </c>
      <c r="Z39" s="113">
        <v>0</v>
      </c>
      <c r="AA39" s="113">
        <v>0</v>
      </c>
      <c r="AB39" s="113">
        <v>0</v>
      </c>
      <c r="AC39" s="113">
        <v>0</v>
      </c>
      <c r="AD39" s="113">
        <v>0</v>
      </c>
      <c r="AE39" s="113">
        <v>0</v>
      </c>
      <c r="AF39" s="113">
        <v>0</v>
      </c>
      <c r="AG39" s="113">
        <v>0</v>
      </c>
      <c r="AH39" s="113">
        <v>0</v>
      </c>
      <c r="AI39" s="113">
        <v>0</v>
      </c>
      <c r="AJ39" s="113">
        <v>0</v>
      </c>
      <c r="AK39" s="113">
        <v>0</v>
      </c>
      <c r="AL39" s="113">
        <v>0</v>
      </c>
      <c r="AM39" s="113">
        <v>0</v>
      </c>
      <c r="AN39" s="113">
        <v>0</v>
      </c>
      <c r="AO39" s="113">
        <v>0</v>
      </c>
      <c r="AP39" s="113">
        <v>0</v>
      </c>
      <c r="AQ39" s="113">
        <v>0</v>
      </c>
      <c r="AR39" s="113">
        <v>0</v>
      </c>
      <c r="AS39" s="113">
        <v>0</v>
      </c>
      <c r="AT39" s="113">
        <v>0</v>
      </c>
      <c r="AU39" s="113">
        <v>0</v>
      </c>
    </row>
    <row r="40" spans="1:47" ht="14.25" customHeight="1" x14ac:dyDescent="0.3">
      <c r="A40" s="104" t="s">
        <v>8</v>
      </c>
      <c r="B40" s="111" t="s">
        <v>144</v>
      </c>
      <c r="C40" s="122"/>
      <c r="D40" s="113" t="s">
        <v>10</v>
      </c>
      <c r="E40" s="113"/>
      <c r="F40" s="182">
        <v>0</v>
      </c>
      <c r="G40" s="113">
        <v>0</v>
      </c>
      <c r="H40" s="113">
        <v>0</v>
      </c>
      <c r="I40" s="113">
        <v>0</v>
      </c>
      <c r="J40" s="113">
        <v>0</v>
      </c>
      <c r="K40" s="113">
        <v>0</v>
      </c>
      <c r="L40" s="113">
        <v>0</v>
      </c>
      <c r="M40" s="113">
        <v>0</v>
      </c>
      <c r="N40" s="113">
        <v>0</v>
      </c>
      <c r="O40" s="113">
        <v>0</v>
      </c>
      <c r="P40" s="113">
        <v>0</v>
      </c>
      <c r="Q40" s="113">
        <v>0</v>
      </c>
      <c r="R40" s="113">
        <v>0</v>
      </c>
      <c r="S40" s="113">
        <v>0</v>
      </c>
      <c r="T40" s="113">
        <v>0</v>
      </c>
      <c r="U40" s="113">
        <v>0</v>
      </c>
      <c r="V40" s="113">
        <v>0</v>
      </c>
      <c r="W40" s="113">
        <v>0</v>
      </c>
      <c r="X40" s="113">
        <v>0</v>
      </c>
      <c r="Y40" s="113">
        <v>0</v>
      </c>
      <c r="Z40" s="113">
        <v>0</v>
      </c>
      <c r="AA40" s="113">
        <v>0</v>
      </c>
      <c r="AB40" s="113">
        <v>0</v>
      </c>
      <c r="AC40" s="113">
        <v>0</v>
      </c>
      <c r="AD40" s="113">
        <v>0</v>
      </c>
      <c r="AE40" s="113">
        <v>0</v>
      </c>
      <c r="AF40" s="113">
        <v>0</v>
      </c>
      <c r="AG40" s="113">
        <v>0</v>
      </c>
      <c r="AH40" s="113">
        <v>0</v>
      </c>
      <c r="AI40" s="113">
        <v>0</v>
      </c>
      <c r="AJ40" s="113">
        <v>0</v>
      </c>
      <c r="AK40" s="113">
        <v>0</v>
      </c>
      <c r="AL40" s="113">
        <v>0</v>
      </c>
      <c r="AM40" s="113">
        <v>0</v>
      </c>
      <c r="AN40" s="113">
        <v>0</v>
      </c>
      <c r="AO40" s="113">
        <v>0</v>
      </c>
      <c r="AP40" s="113">
        <v>0</v>
      </c>
      <c r="AQ40" s="113">
        <v>0</v>
      </c>
      <c r="AR40" s="113">
        <v>0</v>
      </c>
      <c r="AS40" s="113">
        <v>0</v>
      </c>
      <c r="AT40" s="113">
        <v>0</v>
      </c>
      <c r="AU40" s="113">
        <v>0</v>
      </c>
    </row>
    <row r="41" spans="1:47" ht="14.25" customHeight="1" x14ac:dyDescent="0.3">
      <c r="A41" s="104"/>
      <c r="B41" s="123" t="s">
        <v>440</v>
      </c>
      <c r="C41" s="124"/>
      <c r="D41" s="124"/>
      <c r="E41" s="124"/>
      <c r="F41" s="124" t="str">
        <f>IF(F31&gt;SUM(F36:F40),"poco",IF(F31&lt;SUM(F36:F41),"demás","correcto"))</f>
        <v>poco</v>
      </c>
      <c r="G41" s="124" t="str">
        <f t="shared" ref="G41:AU41" ca="1" si="3">IF(G31&gt;SUM(G36:G40),"poco",IF(G31&lt;SUM(G36:G41),"demás","correcto"))</f>
        <v>correcto</v>
      </c>
      <c r="H41" s="124" t="str">
        <f t="shared" ca="1" si="3"/>
        <v>poco</v>
      </c>
      <c r="I41" s="124" t="str">
        <f t="shared" ca="1" si="3"/>
        <v>poco</v>
      </c>
      <c r="J41" s="124" t="str">
        <f t="shared" ca="1" si="3"/>
        <v>poco</v>
      </c>
      <c r="K41" s="124" t="str">
        <f t="shared" ca="1" si="3"/>
        <v>poco</v>
      </c>
      <c r="L41" s="124" t="str">
        <f t="shared" ca="1" si="3"/>
        <v>poco</v>
      </c>
      <c r="M41" s="124" t="str">
        <f t="shared" ca="1" si="3"/>
        <v>poco</v>
      </c>
      <c r="N41" s="124" t="str">
        <f t="shared" ca="1" si="3"/>
        <v>correcto</v>
      </c>
      <c r="O41" s="124" t="str">
        <f t="shared" ca="1" si="3"/>
        <v>correcto</v>
      </c>
      <c r="P41" s="124" t="str">
        <f t="shared" ca="1" si="3"/>
        <v>correcto</v>
      </c>
      <c r="Q41" s="124" t="str">
        <f t="shared" ca="1" si="3"/>
        <v>correcto</v>
      </c>
      <c r="R41" s="124" t="str">
        <f t="shared" ca="1" si="3"/>
        <v>correcto</v>
      </c>
      <c r="S41" s="124" t="str">
        <f t="shared" ca="1" si="3"/>
        <v>correcto</v>
      </c>
      <c r="T41" s="124" t="str">
        <f t="shared" ca="1" si="3"/>
        <v>correcto</v>
      </c>
      <c r="U41" s="124" t="str">
        <f t="shared" ca="1" si="3"/>
        <v>correcto</v>
      </c>
      <c r="V41" s="124" t="str">
        <f t="shared" ca="1" si="3"/>
        <v>correcto</v>
      </c>
      <c r="W41" s="124" t="str">
        <f t="shared" ca="1" si="3"/>
        <v>correcto</v>
      </c>
      <c r="X41" s="124" t="str">
        <f t="shared" si="3"/>
        <v>poco</v>
      </c>
      <c r="Y41" s="124" t="str">
        <f t="shared" si="3"/>
        <v>poco</v>
      </c>
      <c r="Z41" s="124" t="str">
        <f t="shared" si="3"/>
        <v>poco</v>
      </c>
      <c r="AA41" s="124" t="str">
        <f t="shared" si="3"/>
        <v>poco</v>
      </c>
      <c r="AB41" s="124" t="str">
        <f t="shared" si="3"/>
        <v>poco</v>
      </c>
      <c r="AC41" s="124" t="str">
        <f t="shared" si="3"/>
        <v>poco</v>
      </c>
      <c r="AD41" s="124" t="str">
        <f t="shared" si="3"/>
        <v>poco</v>
      </c>
      <c r="AE41" s="124" t="str">
        <f t="shared" si="3"/>
        <v>poco</v>
      </c>
      <c r="AF41" s="124" t="str">
        <f t="shared" si="3"/>
        <v>poco</v>
      </c>
      <c r="AG41" s="124" t="str">
        <f t="shared" si="3"/>
        <v>poco</v>
      </c>
      <c r="AH41" s="124" t="str">
        <f t="shared" si="3"/>
        <v>poco</v>
      </c>
      <c r="AI41" s="124" t="str">
        <f t="shared" si="3"/>
        <v>poco</v>
      </c>
      <c r="AJ41" s="124" t="str">
        <f t="shared" si="3"/>
        <v>poco</v>
      </c>
      <c r="AK41" s="124" t="str">
        <f t="shared" si="3"/>
        <v>poco</v>
      </c>
      <c r="AL41" s="124" t="str">
        <f t="shared" si="3"/>
        <v>poco</v>
      </c>
      <c r="AM41" s="124" t="str">
        <f t="shared" si="3"/>
        <v>poco</v>
      </c>
      <c r="AN41" s="124" t="str">
        <f t="shared" si="3"/>
        <v>poco</v>
      </c>
      <c r="AO41" s="124" t="str">
        <f t="shared" si="3"/>
        <v>poco</v>
      </c>
      <c r="AP41" s="124" t="str">
        <f t="shared" si="3"/>
        <v>poco</v>
      </c>
      <c r="AQ41" s="124" t="str">
        <f t="shared" si="3"/>
        <v>poco</v>
      </c>
      <c r="AR41" s="124" t="str">
        <f t="shared" si="3"/>
        <v>poco</v>
      </c>
      <c r="AS41" s="124" t="str">
        <f t="shared" si="3"/>
        <v>poco</v>
      </c>
      <c r="AT41" s="124" t="str">
        <f t="shared" si="3"/>
        <v>poco</v>
      </c>
      <c r="AU41" s="124" t="str">
        <f t="shared" si="3"/>
        <v>poco</v>
      </c>
    </row>
    <row r="42" spans="1:47" ht="14.25" customHeight="1" x14ac:dyDescent="0.3">
      <c r="A42" s="104" t="s">
        <v>8</v>
      </c>
      <c r="B42" s="111" t="s">
        <v>8</v>
      </c>
      <c r="C42" s="113"/>
      <c r="D42" s="113"/>
      <c r="E42" s="113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 t="s">
        <v>8</v>
      </c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</row>
    <row r="43" spans="1:47" ht="14.25" customHeight="1" x14ac:dyDescent="0.3">
      <c r="A43" s="104" t="s">
        <v>8</v>
      </c>
      <c r="B43" s="125" t="s">
        <v>145</v>
      </c>
      <c r="C43" s="126">
        <f>C36</f>
        <v>10</v>
      </c>
      <c r="D43" s="116" t="s">
        <v>10</v>
      </c>
      <c r="E43" s="116" t="s">
        <v>8</v>
      </c>
      <c r="F43" s="127">
        <f>IF(F36&gt;0,$W$74/(18-COLUMN(F36)+7),0)</f>
        <v>0.10526315789473684</v>
      </c>
      <c r="G43" s="127">
        <f t="shared" ref="G43:W43" si="4">IF(F43&gt;0,F43,IF(G36&gt;0,$W$74/(18-COLUMN(G36)+7),0))</f>
        <v>0.10526315789473684</v>
      </c>
      <c r="H43" s="127">
        <f t="shared" si="4"/>
        <v>0.10526315789473684</v>
      </c>
      <c r="I43" s="127">
        <f t="shared" si="4"/>
        <v>0.10526315789473684</v>
      </c>
      <c r="J43" s="127">
        <f t="shared" si="4"/>
        <v>0.10526315789473684</v>
      </c>
      <c r="K43" s="127">
        <f t="shared" si="4"/>
        <v>0.10526315789473684</v>
      </c>
      <c r="L43" s="127">
        <f t="shared" si="4"/>
        <v>0.10526315789473684</v>
      </c>
      <c r="M43" s="127">
        <f t="shared" si="4"/>
        <v>0.10526315789473684</v>
      </c>
      <c r="N43" s="127">
        <f t="shared" si="4"/>
        <v>0.10526315789473684</v>
      </c>
      <c r="O43" s="127">
        <f t="shared" si="4"/>
        <v>0.10526315789473684</v>
      </c>
      <c r="P43" s="127">
        <f t="shared" si="4"/>
        <v>0.10526315789473684</v>
      </c>
      <c r="Q43" s="127">
        <f t="shared" si="4"/>
        <v>0.10526315789473684</v>
      </c>
      <c r="R43" s="127">
        <f t="shared" si="4"/>
        <v>0.10526315789473684</v>
      </c>
      <c r="S43" s="127">
        <f t="shared" si="4"/>
        <v>0.10526315789473684</v>
      </c>
      <c r="T43" s="127">
        <f t="shared" si="4"/>
        <v>0.10526315789473684</v>
      </c>
      <c r="U43" s="127">
        <f t="shared" si="4"/>
        <v>0.10526315789473684</v>
      </c>
      <c r="V43" s="127">
        <f t="shared" si="4"/>
        <v>0.10526315789473684</v>
      </c>
      <c r="W43" s="127">
        <f t="shared" si="4"/>
        <v>0.10526315789473684</v>
      </c>
      <c r="X43" s="127">
        <f t="shared" ref="X43:AU43" si="5">X74</f>
        <v>2</v>
      </c>
      <c r="Y43" s="127">
        <f t="shared" si="5"/>
        <v>2</v>
      </c>
      <c r="Z43" s="127">
        <f t="shared" si="5"/>
        <v>2</v>
      </c>
      <c r="AA43" s="127">
        <f t="shared" si="5"/>
        <v>2</v>
      </c>
      <c r="AB43" s="127">
        <f t="shared" si="5"/>
        <v>2</v>
      </c>
      <c r="AC43" s="127">
        <f t="shared" si="5"/>
        <v>2</v>
      </c>
      <c r="AD43" s="127">
        <f t="shared" si="5"/>
        <v>2</v>
      </c>
      <c r="AE43" s="127">
        <f t="shared" si="5"/>
        <v>2</v>
      </c>
      <c r="AF43" s="127">
        <f t="shared" si="5"/>
        <v>2</v>
      </c>
      <c r="AG43" s="127">
        <f t="shared" si="5"/>
        <v>0</v>
      </c>
      <c r="AH43" s="127">
        <f t="shared" si="5"/>
        <v>0</v>
      </c>
      <c r="AI43" s="127">
        <f t="shared" si="5"/>
        <v>0</v>
      </c>
      <c r="AJ43" s="127">
        <f t="shared" si="5"/>
        <v>0</v>
      </c>
      <c r="AK43" s="127">
        <f t="shared" si="5"/>
        <v>0</v>
      </c>
      <c r="AL43" s="127">
        <f t="shared" si="5"/>
        <v>0</v>
      </c>
      <c r="AM43" s="127">
        <f t="shared" si="5"/>
        <v>0</v>
      </c>
      <c r="AN43" s="127">
        <f t="shared" si="5"/>
        <v>0</v>
      </c>
      <c r="AO43" s="127">
        <f t="shared" si="5"/>
        <v>0</v>
      </c>
      <c r="AP43" s="127">
        <f t="shared" si="5"/>
        <v>0</v>
      </c>
      <c r="AQ43" s="127">
        <f t="shared" si="5"/>
        <v>0</v>
      </c>
      <c r="AR43" s="127">
        <f t="shared" si="5"/>
        <v>0</v>
      </c>
      <c r="AS43" s="127">
        <f t="shared" si="5"/>
        <v>0</v>
      </c>
      <c r="AT43" s="127">
        <f t="shared" si="5"/>
        <v>0</v>
      </c>
      <c r="AU43" s="127">
        <f t="shared" si="5"/>
        <v>0</v>
      </c>
    </row>
    <row r="44" spans="1:47" ht="14.25" customHeight="1" x14ac:dyDescent="0.3">
      <c r="A44" s="104"/>
      <c r="B44" s="125" t="s">
        <v>146</v>
      </c>
      <c r="C44" s="126">
        <f t="shared" ref="C44:C47" si="6">C37</f>
        <v>0</v>
      </c>
      <c r="D44" s="116" t="s">
        <v>10</v>
      </c>
      <c r="E44" s="115"/>
      <c r="F44" s="127">
        <f>IF(F37&gt;0,$W$101/(18-COLUMN(F37)+7),0)</f>
        <v>0</v>
      </c>
      <c r="G44" s="127">
        <f t="shared" ref="G44:W44" si="7">IF(F44&gt;0,F44,IF(G37&gt;0,$W$101/(18-COLUMN(G37)+7),0))</f>
        <v>0</v>
      </c>
      <c r="H44" s="127">
        <f t="shared" si="7"/>
        <v>0</v>
      </c>
      <c r="I44" s="127">
        <f t="shared" si="7"/>
        <v>0</v>
      </c>
      <c r="J44" s="127">
        <f t="shared" si="7"/>
        <v>0</v>
      </c>
      <c r="K44" s="127">
        <f t="shared" si="7"/>
        <v>0</v>
      </c>
      <c r="L44" s="127">
        <f t="shared" si="7"/>
        <v>0</v>
      </c>
      <c r="M44" s="127">
        <f t="shared" si="7"/>
        <v>0</v>
      </c>
      <c r="N44" s="127">
        <f t="shared" si="7"/>
        <v>0</v>
      </c>
      <c r="O44" s="127">
        <f t="shared" si="7"/>
        <v>0</v>
      </c>
      <c r="P44" s="127">
        <f t="shared" si="7"/>
        <v>0</v>
      </c>
      <c r="Q44" s="127">
        <f t="shared" si="7"/>
        <v>0</v>
      </c>
      <c r="R44" s="127">
        <f t="shared" si="7"/>
        <v>0</v>
      </c>
      <c r="S44" s="127">
        <f t="shared" si="7"/>
        <v>0</v>
      </c>
      <c r="T44" s="127">
        <f t="shared" si="7"/>
        <v>0</v>
      </c>
      <c r="U44" s="127">
        <f t="shared" si="7"/>
        <v>0</v>
      </c>
      <c r="V44" s="127">
        <f t="shared" si="7"/>
        <v>0</v>
      </c>
      <c r="W44" s="127">
        <f t="shared" si="7"/>
        <v>0</v>
      </c>
      <c r="X44" s="127" t="e">
        <f>X101</f>
        <v>#DIV/0!</v>
      </c>
      <c r="Y44" s="127" t="e">
        <f t="shared" ref="Y44:AU44" si="8">Y101</f>
        <v>#DIV/0!</v>
      </c>
      <c r="Z44" s="127" t="e">
        <f t="shared" si="8"/>
        <v>#DIV/0!</v>
      </c>
      <c r="AA44" s="127" t="e">
        <f t="shared" si="8"/>
        <v>#DIV/0!</v>
      </c>
      <c r="AB44" s="127" t="e">
        <f t="shared" si="8"/>
        <v>#DIV/0!</v>
      </c>
      <c r="AC44" s="127" t="e">
        <f t="shared" si="8"/>
        <v>#DIV/0!</v>
      </c>
      <c r="AD44" s="127" t="e">
        <f t="shared" si="8"/>
        <v>#DIV/0!</v>
      </c>
      <c r="AE44" s="127" t="e">
        <f t="shared" si="8"/>
        <v>#DIV/0!</v>
      </c>
      <c r="AF44" s="127" t="e">
        <f t="shared" si="8"/>
        <v>#DIV/0!</v>
      </c>
      <c r="AG44" s="127" t="e">
        <f t="shared" si="8"/>
        <v>#DIV/0!</v>
      </c>
      <c r="AH44" s="127" t="e">
        <f t="shared" si="8"/>
        <v>#DIV/0!</v>
      </c>
      <c r="AI44" s="127" t="e">
        <f t="shared" si="8"/>
        <v>#DIV/0!</v>
      </c>
      <c r="AJ44" s="127" t="e">
        <f t="shared" si="8"/>
        <v>#DIV/0!</v>
      </c>
      <c r="AK44" s="127" t="e">
        <f t="shared" si="8"/>
        <v>#DIV/0!</v>
      </c>
      <c r="AL44" s="127" t="e">
        <f t="shared" si="8"/>
        <v>#DIV/0!</v>
      </c>
      <c r="AM44" s="127" t="e">
        <f t="shared" si="8"/>
        <v>#DIV/0!</v>
      </c>
      <c r="AN44" s="127" t="e">
        <f t="shared" si="8"/>
        <v>#DIV/0!</v>
      </c>
      <c r="AO44" s="127" t="e">
        <f t="shared" si="8"/>
        <v>#DIV/0!</v>
      </c>
      <c r="AP44" s="127" t="e">
        <f t="shared" si="8"/>
        <v>#DIV/0!</v>
      </c>
      <c r="AQ44" s="127" t="e">
        <f t="shared" si="8"/>
        <v>#DIV/0!</v>
      </c>
      <c r="AR44" s="127" t="e">
        <f t="shared" si="8"/>
        <v>#DIV/0!</v>
      </c>
      <c r="AS44" s="127" t="e">
        <f t="shared" si="8"/>
        <v>#DIV/0!</v>
      </c>
      <c r="AT44" s="127" t="e">
        <f t="shared" si="8"/>
        <v>#DIV/0!</v>
      </c>
      <c r="AU44" s="127" t="e">
        <f t="shared" si="8"/>
        <v>#DIV/0!</v>
      </c>
    </row>
    <row r="45" spans="1:47" ht="14.25" customHeight="1" x14ac:dyDescent="0.3">
      <c r="A45" s="104" t="s">
        <v>8</v>
      </c>
      <c r="B45" s="125" t="s">
        <v>147</v>
      </c>
      <c r="C45" s="126">
        <f t="shared" si="6"/>
        <v>0</v>
      </c>
      <c r="D45" s="116" t="s">
        <v>10</v>
      </c>
      <c r="E45" s="115"/>
      <c r="F45" s="127">
        <f>IF(F38&gt;0,$W$128/(18-COLUMN(F38)+7),0)</f>
        <v>0</v>
      </c>
      <c r="G45" s="127">
        <f t="shared" ref="G45:W45" si="9">IF(F45&gt;0,F45,IF(G38&gt;0,$W$128/(18-COLUMN(G38)+7),0))</f>
        <v>0</v>
      </c>
      <c r="H45" s="127">
        <f t="shared" si="9"/>
        <v>0</v>
      </c>
      <c r="I45" s="127">
        <f t="shared" si="9"/>
        <v>0</v>
      </c>
      <c r="J45" s="127">
        <f t="shared" si="9"/>
        <v>0</v>
      </c>
      <c r="K45" s="127">
        <f t="shared" si="9"/>
        <v>0</v>
      </c>
      <c r="L45" s="127">
        <f t="shared" si="9"/>
        <v>0</v>
      </c>
      <c r="M45" s="127">
        <f t="shared" si="9"/>
        <v>0</v>
      </c>
      <c r="N45" s="127">
        <f t="shared" si="9"/>
        <v>0</v>
      </c>
      <c r="O45" s="127">
        <f t="shared" si="9"/>
        <v>0</v>
      </c>
      <c r="P45" s="127">
        <f t="shared" si="9"/>
        <v>0</v>
      </c>
      <c r="Q45" s="127">
        <f t="shared" si="9"/>
        <v>0</v>
      </c>
      <c r="R45" s="127">
        <f t="shared" si="9"/>
        <v>0</v>
      </c>
      <c r="S45" s="127">
        <f t="shared" si="9"/>
        <v>0</v>
      </c>
      <c r="T45" s="127">
        <f t="shared" si="9"/>
        <v>0</v>
      </c>
      <c r="U45" s="127">
        <f t="shared" si="9"/>
        <v>0</v>
      </c>
      <c r="V45" s="127">
        <f t="shared" si="9"/>
        <v>0</v>
      </c>
      <c r="W45" s="127">
        <f t="shared" si="9"/>
        <v>0</v>
      </c>
      <c r="X45" s="127" t="e">
        <f t="shared" ref="X45:AU45" si="10">X128</f>
        <v>#DIV/0!</v>
      </c>
      <c r="Y45" s="127" t="e">
        <f t="shared" si="10"/>
        <v>#DIV/0!</v>
      </c>
      <c r="Z45" s="127" t="e">
        <f t="shared" si="10"/>
        <v>#DIV/0!</v>
      </c>
      <c r="AA45" s="127" t="e">
        <f t="shared" si="10"/>
        <v>#DIV/0!</v>
      </c>
      <c r="AB45" s="127" t="e">
        <f t="shared" si="10"/>
        <v>#DIV/0!</v>
      </c>
      <c r="AC45" s="127" t="e">
        <f t="shared" si="10"/>
        <v>#DIV/0!</v>
      </c>
      <c r="AD45" s="127" t="e">
        <f t="shared" si="10"/>
        <v>#DIV/0!</v>
      </c>
      <c r="AE45" s="127" t="e">
        <f t="shared" si="10"/>
        <v>#DIV/0!</v>
      </c>
      <c r="AF45" s="127" t="e">
        <f t="shared" si="10"/>
        <v>#DIV/0!</v>
      </c>
      <c r="AG45" s="127" t="e">
        <f t="shared" si="10"/>
        <v>#DIV/0!</v>
      </c>
      <c r="AH45" s="127" t="e">
        <f t="shared" si="10"/>
        <v>#DIV/0!</v>
      </c>
      <c r="AI45" s="127" t="e">
        <f t="shared" si="10"/>
        <v>#DIV/0!</v>
      </c>
      <c r="AJ45" s="127" t="e">
        <f t="shared" si="10"/>
        <v>#DIV/0!</v>
      </c>
      <c r="AK45" s="127" t="e">
        <f t="shared" si="10"/>
        <v>#DIV/0!</v>
      </c>
      <c r="AL45" s="127" t="e">
        <f t="shared" si="10"/>
        <v>#DIV/0!</v>
      </c>
      <c r="AM45" s="127" t="e">
        <f t="shared" si="10"/>
        <v>#DIV/0!</v>
      </c>
      <c r="AN45" s="127" t="e">
        <f t="shared" si="10"/>
        <v>#DIV/0!</v>
      </c>
      <c r="AO45" s="127" t="e">
        <f t="shared" si="10"/>
        <v>#DIV/0!</v>
      </c>
      <c r="AP45" s="127" t="e">
        <f t="shared" si="10"/>
        <v>#DIV/0!</v>
      </c>
      <c r="AQ45" s="127" t="e">
        <f t="shared" si="10"/>
        <v>#DIV/0!</v>
      </c>
      <c r="AR45" s="127" t="e">
        <f t="shared" si="10"/>
        <v>#DIV/0!</v>
      </c>
      <c r="AS45" s="127" t="e">
        <f t="shared" si="10"/>
        <v>#DIV/0!</v>
      </c>
      <c r="AT45" s="127" t="e">
        <f t="shared" si="10"/>
        <v>#DIV/0!</v>
      </c>
      <c r="AU45" s="127" t="e">
        <f t="shared" si="10"/>
        <v>#DIV/0!</v>
      </c>
    </row>
    <row r="46" spans="1:47" ht="14.25" customHeight="1" x14ac:dyDescent="0.3">
      <c r="A46" s="104" t="s">
        <v>8</v>
      </c>
      <c r="B46" s="125" t="s">
        <v>148</v>
      </c>
      <c r="C46" s="126">
        <f t="shared" si="6"/>
        <v>0</v>
      </c>
      <c r="D46" s="116" t="s">
        <v>10</v>
      </c>
      <c r="E46" s="115"/>
      <c r="F46" s="127">
        <f>IF(F39&gt;0,$W$155/(18-COLUMN(F39)+7),0)</f>
        <v>0</v>
      </c>
      <c r="G46" s="127">
        <f t="shared" ref="G46:W46" si="11">IF(F46&gt;0,F46,IF(G39&gt;0,$W$155/(18-COLUMN(G39)+7),0))</f>
        <v>0</v>
      </c>
      <c r="H46" s="127">
        <f t="shared" si="11"/>
        <v>0</v>
      </c>
      <c r="I46" s="127">
        <f t="shared" si="11"/>
        <v>0</v>
      </c>
      <c r="J46" s="127">
        <f t="shared" si="11"/>
        <v>0</v>
      </c>
      <c r="K46" s="127">
        <f t="shared" si="11"/>
        <v>0</v>
      </c>
      <c r="L46" s="127">
        <f t="shared" si="11"/>
        <v>0</v>
      </c>
      <c r="M46" s="127">
        <f t="shared" si="11"/>
        <v>0</v>
      </c>
      <c r="N46" s="127">
        <f t="shared" si="11"/>
        <v>0</v>
      </c>
      <c r="O46" s="127">
        <f t="shared" si="11"/>
        <v>0</v>
      </c>
      <c r="P46" s="127">
        <f t="shared" si="11"/>
        <v>0</v>
      </c>
      <c r="Q46" s="127">
        <f t="shared" si="11"/>
        <v>0</v>
      </c>
      <c r="R46" s="127">
        <f t="shared" si="11"/>
        <v>0</v>
      </c>
      <c r="S46" s="127">
        <f t="shared" si="11"/>
        <v>0</v>
      </c>
      <c r="T46" s="127">
        <f t="shared" si="11"/>
        <v>0</v>
      </c>
      <c r="U46" s="127">
        <f t="shared" si="11"/>
        <v>0</v>
      </c>
      <c r="V46" s="127">
        <f t="shared" si="11"/>
        <v>0</v>
      </c>
      <c r="W46" s="127">
        <f t="shared" si="11"/>
        <v>0</v>
      </c>
      <c r="X46" s="127" t="e">
        <f t="shared" ref="X46:AU46" si="12">X155</f>
        <v>#DIV/0!</v>
      </c>
      <c r="Y46" s="127" t="e">
        <f t="shared" si="12"/>
        <v>#DIV/0!</v>
      </c>
      <c r="Z46" s="127" t="e">
        <f t="shared" si="12"/>
        <v>#DIV/0!</v>
      </c>
      <c r="AA46" s="127" t="e">
        <f t="shared" si="12"/>
        <v>#DIV/0!</v>
      </c>
      <c r="AB46" s="127" t="e">
        <f t="shared" si="12"/>
        <v>#DIV/0!</v>
      </c>
      <c r="AC46" s="127" t="e">
        <f t="shared" si="12"/>
        <v>#DIV/0!</v>
      </c>
      <c r="AD46" s="127" t="e">
        <f t="shared" si="12"/>
        <v>#DIV/0!</v>
      </c>
      <c r="AE46" s="127" t="e">
        <f t="shared" si="12"/>
        <v>#DIV/0!</v>
      </c>
      <c r="AF46" s="127" t="e">
        <f t="shared" si="12"/>
        <v>#DIV/0!</v>
      </c>
      <c r="AG46" s="127" t="e">
        <f t="shared" si="12"/>
        <v>#DIV/0!</v>
      </c>
      <c r="AH46" s="127" t="e">
        <f t="shared" si="12"/>
        <v>#DIV/0!</v>
      </c>
      <c r="AI46" s="127" t="e">
        <f t="shared" si="12"/>
        <v>#DIV/0!</v>
      </c>
      <c r="AJ46" s="127" t="e">
        <f t="shared" si="12"/>
        <v>#DIV/0!</v>
      </c>
      <c r="AK46" s="127" t="e">
        <f t="shared" si="12"/>
        <v>#DIV/0!</v>
      </c>
      <c r="AL46" s="127" t="e">
        <f t="shared" si="12"/>
        <v>#DIV/0!</v>
      </c>
      <c r="AM46" s="127" t="e">
        <f t="shared" si="12"/>
        <v>#DIV/0!</v>
      </c>
      <c r="AN46" s="127" t="e">
        <f t="shared" si="12"/>
        <v>#DIV/0!</v>
      </c>
      <c r="AO46" s="127" t="e">
        <f t="shared" si="12"/>
        <v>#DIV/0!</v>
      </c>
      <c r="AP46" s="127" t="e">
        <f t="shared" si="12"/>
        <v>#DIV/0!</v>
      </c>
      <c r="AQ46" s="127" t="e">
        <f t="shared" si="12"/>
        <v>#DIV/0!</v>
      </c>
      <c r="AR46" s="127" t="e">
        <f t="shared" si="12"/>
        <v>#DIV/0!</v>
      </c>
      <c r="AS46" s="127" t="e">
        <f t="shared" si="12"/>
        <v>#DIV/0!</v>
      </c>
      <c r="AT46" s="127" t="e">
        <f t="shared" si="12"/>
        <v>#DIV/0!</v>
      </c>
      <c r="AU46" s="127" t="e">
        <f t="shared" si="12"/>
        <v>#DIV/0!</v>
      </c>
    </row>
    <row r="47" spans="1:47" ht="14.25" customHeight="1" x14ac:dyDescent="0.3">
      <c r="A47" s="104" t="s">
        <v>8</v>
      </c>
      <c r="B47" s="125" t="s">
        <v>149</v>
      </c>
      <c r="C47" s="126">
        <f t="shared" si="6"/>
        <v>0</v>
      </c>
      <c r="D47" s="116" t="s">
        <v>10</v>
      </c>
      <c r="E47" s="115"/>
      <c r="F47" s="127">
        <f>IF(F40&gt;0,$W$182/(18-COLUMN(F40)+7),0)</f>
        <v>0</v>
      </c>
      <c r="G47" s="127">
        <f t="shared" ref="G47:W47" si="13">IF(F47&gt;0,F47,IF(G40&gt;0,$W$182/(18-COLUMN(G40)+7),0))</f>
        <v>0</v>
      </c>
      <c r="H47" s="127">
        <f t="shared" si="13"/>
        <v>0</v>
      </c>
      <c r="I47" s="127">
        <f t="shared" si="13"/>
        <v>0</v>
      </c>
      <c r="J47" s="127">
        <f t="shared" si="13"/>
        <v>0</v>
      </c>
      <c r="K47" s="127">
        <f t="shared" si="13"/>
        <v>0</v>
      </c>
      <c r="L47" s="127">
        <f t="shared" si="13"/>
        <v>0</v>
      </c>
      <c r="M47" s="127">
        <f t="shared" si="13"/>
        <v>0</v>
      </c>
      <c r="N47" s="127">
        <f t="shared" si="13"/>
        <v>0</v>
      </c>
      <c r="O47" s="127">
        <f t="shared" si="13"/>
        <v>0</v>
      </c>
      <c r="P47" s="127">
        <f t="shared" si="13"/>
        <v>0</v>
      </c>
      <c r="Q47" s="127">
        <f t="shared" si="13"/>
        <v>0</v>
      </c>
      <c r="R47" s="127">
        <f t="shared" si="13"/>
        <v>0</v>
      </c>
      <c r="S47" s="127">
        <f t="shared" si="13"/>
        <v>0</v>
      </c>
      <c r="T47" s="127">
        <f t="shared" si="13"/>
        <v>0</v>
      </c>
      <c r="U47" s="127">
        <f t="shared" si="13"/>
        <v>0</v>
      </c>
      <c r="V47" s="127">
        <f t="shared" si="13"/>
        <v>0</v>
      </c>
      <c r="W47" s="127">
        <f t="shared" si="13"/>
        <v>0</v>
      </c>
      <c r="X47" s="127" t="e">
        <f t="shared" ref="X47:AU47" si="14">X182</f>
        <v>#DIV/0!</v>
      </c>
      <c r="Y47" s="127" t="e">
        <f>Y182</f>
        <v>#DIV/0!</v>
      </c>
      <c r="Z47" s="127" t="e">
        <f t="shared" si="14"/>
        <v>#DIV/0!</v>
      </c>
      <c r="AA47" s="127" t="e">
        <f t="shared" si="14"/>
        <v>#DIV/0!</v>
      </c>
      <c r="AB47" s="127" t="e">
        <f t="shared" si="14"/>
        <v>#DIV/0!</v>
      </c>
      <c r="AC47" s="127" t="e">
        <f t="shared" si="14"/>
        <v>#DIV/0!</v>
      </c>
      <c r="AD47" s="127" t="e">
        <f t="shared" si="14"/>
        <v>#DIV/0!</v>
      </c>
      <c r="AE47" s="127" t="e">
        <f t="shared" si="14"/>
        <v>#DIV/0!</v>
      </c>
      <c r="AF47" s="127" t="e">
        <f t="shared" si="14"/>
        <v>#DIV/0!</v>
      </c>
      <c r="AG47" s="127" t="e">
        <f t="shared" si="14"/>
        <v>#DIV/0!</v>
      </c>
      <c r="AH47" s="127" t="e">
        <f t="shared" si="14"/>
        <v>#DIV/0!</v>
      </c>
      <c r="AI47" s="127" t="e">
        <f t="shared" si="14"/>
        <v>#DIV/0!</v>
      </c>
      <c r="AJ47" s="127" t="e">
        <f t="shared" si="14"/>
        <v>#DIV/0!</v>
      </c>
      <c r="AK47" s="127" t="e">
        <f t="shared" si="14"/>
        <v>#DIV/0!</v>
      </c>
      <c r="AL47" s="127" t="e">
        <f t="shared" si="14"/>
        <v>#DIV/0!</v>
      </c>
      <c r="AM47" s="127" t="e">
        <f t="shared" si="14"/>
        <v>#DIV/0!</v>
      </c>
      <c r="AN47" s="127" t="e">
        <f t="shared" si="14"/>
        <v>#DIV/0!</v>
      </c>
      <c r="AO47" s="127" t="e">
        <f t="shared" si="14"/>
        <v>#DIV/0!</v>
      </c>
      <c r="AP47" s="127" t="e">
        <f t="shared" si="14"/>
        <v>#DIV/0!</v>
      </c>
      <c r="AQ47" s="127" t="e">
        <f t="shared" si="14"/>
        <v>#DIV/0!</v>
      </c>
      <c r="AR47" s="127" t="e">
        <f t="shared" si="14"/>
        <v>#DIV/0!</v>
      </c>
      <c r="AS47" s="127" t="e">
        <f t="shared" si="14"/>
        <v>#DIV/0!</v>
      </c>
      <c r="AT47" s="127" t="e">
        <f t="shared" si="14"/>
        <v>#DIV/0!</v>
      </c>
      <c r="AU47" s="127" t="e">
        <f t="shared" si="14"/>
        <v>#DIV/0!</v>
      </c>
    </row>
    <row r="48" spans="1:47" ht="14.25" customHeight="1" x14ac:dyDescent="0.3">
      <c r="A48" s="104" t="s">
        <v>8</v>
      </c>
      <c r="B48" s="111"/>
      <c r="C48" s="113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</row>
    <row r="49" spans="1:47" ht="14.25" customHeight="1" x14ac:dyDescent="0.3">
      <c r="A49" s="104" t="s">
        <v>8</v>
      </c>
      <c r="B49" s="111"/>
      <c r="C49" s="113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13"/>
      <c r="V49" s="113"/>
      <c r="W49" s="108">
        <f>SUM($F$36:$W$36)/$C$36</f>
        <v>2</v>
      </c>
      <c r="X49" s="108">
        <f>IF(SUM($W49:W49)=SUM($F$36:$W$36),"",W49)</f>
        <v>2</v>
      </c>
      <c r="Y49" s="108">
        <f>IF(SUM($W49:X49)=SUM($F$36:$W$36),"",X49)</f>
        <v>2</v>
      </c>
      <c r="Z49" s="108">
        <f>IF(SUM($W49:Y49)=SUM($F$36:$W$36),"",Y49)</f>
        <v>2</v>
      </c>
      <c r="AA49" s="108">
        <f>IF(SUM($W49:Z49)=SUM($F$36:$W$36),"",Z49)</f>
        <v>2</v>
      </c>
      <c r="AB49" s="108">
        <f>IF(SUM($W49:AA49)=SUM($F$36:$W$36),"",AA49)</f>
        <v>2</v>
      </c>
      <c r="AC49" s="108">
        <f>IF(SUM($W49:AB49)=SUM($F$36:$W$36),"",AB49)</f>
        <v>2</v>
      </c>
      <c r="AD49" s="108">
        <f>IF(SUM($W49:AC49)=SUM($F$36:$W$36),"",AC49)</f>
        <v>2</v>
      </c>
      <c r="AE49" s="108">
        <f>IF(SUM($W49:AD49)=SUM($F$36:$W$36),"",AD49)</f>
        <v>2</v>
      </c>
      <c r="AF49" s="108">
        <f>IF(SUM($W49:AE49)=SUM($F$36:$W$36),"",AE49)</f>
        <v>2</v>
      </c>
      <c r="AG49" s="108" t="str">
        <f>IF(SUM($W49:AF49)=SUM($F$36:$W$36),"",AF49)</f>
        <v/>
      </c>
      <c r="AH49" s="108" t="str">
        <f>IF(SUM($W49:AG49)=SUM($F$36:$W$36),"",AG49)</f>
        <v/>
      </c>
      <c r="AI49" s="108" t="str">
        <f>IF(SUM($W49:AH49)=SUM($F$36:$W$36),"",AH49)</f>
        <v/>
      </c>
      <c r="AJ49" s="108" t="str">
        <f>IF(SUM($W49:AI49)=SUM($F$36:$W$36),"",AI49)</f>
        <v/>
      </c>
      <c r="AK49" s="108" t="str">
        <f>IF(SUM($W49:AJ49)=SUM($F$36:$W$36),"",AJ49)</f>
        <v/>
      </c>
      <c r="AL49" s="108" t="str">
        <f>IF(SUM($W49:AK49)=SUM($F$36:$W$36),"",AK49)</f>
        <v/>
      </c>
      <c r="AM49" s="108" t="str">
        <f>IF(SUM($W49:AL49)=SUM($F$36:$W$36),"",AL49)</f>
        <v/>
      </c>
      <c r="AN49" s="108" t="str">
        <f>IF(SUM($W49:AM49)=SUM($F$36:$W$36),"",AM49)</f>
        <v/>
      </c>
      <c r="AO49" s="108" t="str">
        <f>IF(SUM($W49:AN49)=SUM($F$36:$W$36),"",AN49)</f>
        <v/>
      </c>
      <c r="AP49" s="108" t="str">
        <f>IF(SUM($W49:AO49)=SUM($F$36:$W$36),"",AO49)</f>
        <v/>
      </c>
      <c r="AQ49" s="108" t="str">
        <f>IF(SUM($W49:AP49)=SUM($F$36:$W$36),"",AP49)</f>
        <v/>
      </c>
      <c r="AR49" s="108" t="str">
        <f>IF(SUM($W49:AQ49)=SUM($F$36:$W$36),"",AQ49)</f>
        <v/>
      </c>
      <c r="AS49" s="108" t="str">
        <f>IF(SUM($W49:AR49)=SUM($F$36:$W$36),"",AR49)</f>
        <v/>
      </c>
      <c r="AT49" s="108" t="str">
        <f>IF(SUM($W49:AS49)=SUM($F$36:$W$36),"",AS49)</f>
        <v/>
      </c>
      <c r="AU49" s="108" t="str">
        <f>IF(SUM($W49:AT49)=SUM($F$36:$W$36),"",AT49)</f>
        <v/>
      </c>
    </row>
    <row r="50" spans="1:47" ht="14.25" customHeight="1" x14ac:dyDescent="0.3">
      <c r="A50" s="104" t="s">
        <v>8</v>
      </c>
      <c r="B50" s="111" t="s">
        <v>8</v>
      </c>
      <c r="C50" s="113"/>
      <c r="D50" s="108"/>
      <c r="E50" s="108"/>
      <c r="F50" s="108" t="s">
        <v>8</v>
      </c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13"/>
      <c r="V50" s="113"/>
      <c r="W50" s="108" t="s">
        <v>8</v>
      </c>
      <c r="X50" s="108">
        <f>X$36/$C$36</f>
        <v>0</v>
      </c>
      <c r="Y50" s="108" t="str">
        <f>IF(SUM($X50:X50)=$X$36,"",X50)</f>
        <v/>
      </c>
      <c r="Z50" s="108" t="str">
        <f>IF(SUM($X50:Y50)=$X$36,"",Y50)</f>
        <v/>
      </c>
      <c r="AA50" s="108" t="str">
        <f>IF(SUM($X50:Z50)=$X$36,"",Z50)</f>
        <v/>
      </c>
      <c r="AB50" s="108" t="str">
        <f>IF(SUM($X50:AA50)=$X$36,"",AA50)</f>
        <v/>
      </c>
      <c r="AC50" s="108" t="str">
        <f>IF(SUM($X50:AB50)=$X$36,"",AB50)</f>
        <v/>
      </c>
      <c r="AD50" s="108" t="str">
        <f>IF(SUM($X50:AC50)=$X$36,"",AC50)</f>
        <v/>
      </c>
      <c r="AE50" s="108" t="str">
        <f>IF(SUM($X50:AD50)=$X$36,"",AD50)</f>
        <v/>
      </c>
      <c r="AF50" s="108" t="str">
        <f>IF(SUM($X50:AE50)=$X$36,"",AE50)</f>
        <v/>
      </c>
      <c r="AG50" s="108" t="str">
        <f>IF(SUM($X50:AF50)=$X$36,"",AF50)</f>
        <v/>
      </c>
      <c r="AH50" s="108" t="str">
        <f>IF(SUM($X50:AG50)=$X$36,"",AG50)</f>
        <v/>
      </c>
      <c r="AI50" s="108" t="str">
        <f>IF(SUM($X50:AH50)=$X$36,"",AH50)</f>
        <v/>
      </c>
      <c r="AJ50" s="108" t="str">
        <f>IF(SUM($X50:AI50)=$X$36,"",AI50)</f>
        <v/>
      </c>
      <c r="AK50" s="108" t="str">
        <f>IF(SUM($X50:AJ50)=$X$36,"",AJ50)</f>
        <v/>
      </c>
      <c r="AL50" s="108" t="str">
        <f>IF(SUM($X50:AK50)=$X$36,"",AK50)</f>
        <v/>
      </c>
      <c r="AM50" s="108" t="str">
        <f>IF(SUM($X50:AL50)=$X$36,"",AL50)</f>
        <v/>
      </c>
      <c r="AN50" s="108" t="str">
        <f>IF(SUM($X50:AM50)=$X$36,"",AM50)</f>
        <v/>
      </c>
      <c r="AO50" s="108" t="str">
        <f>IF(SUM($X50:AN50)=$X$36,"",AN50)</f>
        <v/>
      </c>
      <c r="AP50" s="108" t="str">
        <f>IF(SUM($X50:AO50)=$X$36,"",AO50)</f>
        <v/>
      </c>
      <c r="AQ50" s="108" t="str">
        <f>IF(SUM($X50:AP50)=$X$36,"",AP50)</f>
        <v/>
      </c>
      <c r="AR50" s="108" t="str">
        <f>IF(SUM($X50:AQ50)=$X$36,"",AQ50)</f>
        <v/>
      </c>
      <c r="AS50" s="108" t="str">
        <f>IF(SUM($X50:AR50)=$X$36,"",AR50)</f>
        <v/>
      </c>
      <c r="AT50" s="108" t="str">
        <f>IF(SUM($X50:AS50)=$X$36,"",AS50)</f>
        <v/>
      </c>
      <c r="AU50" s="108" t="str">
        <f>IF(SUM($X50:AT50)=$X$36,"",AT50)</f>
        <v/>
      </c>
    </row>
    <row r="51" spans="1:47" ht="14.25" customHeight="1" x14ac:dyDescent="0.3">
      <c r="A51" s="104" t="s">
        <v>8</v>
      </c>
      <c r="B51" s="111" t="s">
        <v>8</v>
      </c>
      <c r="C51" s="113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13"/>
      <c r="V51" s="113"/>
      <c r="W51" s="108"/>
      <c r="X51" s="108"/>
      <c r="Y51" s="108">
        <f>Y$36/$C$36</f>
        <v>0</v>
      </c>
      <c r="Z51" s="108" t="str">
        <f>IF(SUM($Y51:Y51)=$Y$36,"",Y51)</f>
        <v/>
      </c>
      <c r="AA51" s="108" t="str">
        <f>IF(SUM($Y51:Z51)=$Y$36,"",Z51)</f>
        <v/>
      </c>
      <c r="AB51" s="108" t="str">
        <f>IF(SUM($Y51:AA51)=$Y$36,"",AA51)</f>
        <v/>
      </c>
      <c r="AC51" s="108" t="str">
        <f>IF(SUM($Y51:AB51)=$Y$36,"",AB51)</f>
        <v/>
      </c>
      <c r="AD51" s="108" t="str">
        <f>IF(SUM($Y51:AC51)=$Y$36,"",AC51)</f>
        <v/>
      </c>
      <c r="AE51" s="108" t="str">
        <f>IF(SUM($Y51:AD51)=$Y$36,"",AD51)</f>
        <v/>
      </c>
      <c r="AF51" s="108" t="str">
        <f>IF(SUM($Y51:AE51)=$Y$36,"",AE51)</f>
        <v/>
      </c>
      <c r="AG51" s="108" t="str">
        <f>IF(SUM($Y51:AF51)=$Y$36,"",AF51)</f>
        <v/>
      </c>
      <c r="AH51" s="108" t="str">
        <f>IF(SUM($Y51:AG51)=$Y$36,"",AG51)</f>
        <v/>
      </c>
      <c r="AI51" s="108" t="str">
        <f>IF(SUM($Y51:AH51)=$Y$36,"",AH51)</f>
        <v/>
      </c>
      <c r="AJ51" s="108" t="str">
        <f>IF(SUM($Y51:AI51)=$Y$36,"",AI51)</f>
        <v/>
      </c>
      <c r="AK51" s="108" t="str">
        <f>IF(SUM($Y51:AJ51)=$Y$36,"",AJ51)</f>
        <v/>
      </c>
      <c r="AL51" s="108" t="str">
        <f>IF(SUM($Y51:AK51)=$Y$36,"",AK51)</f>
        <v/>
      </c>
      <c r="AM51" s="108" t="str">
        <f>IF(SUM($Y51:AL51)=$Y$36,"",AL51)</f>
        <v/>
      </c>
      <c r="AN51" s="108" t="str">
        <f>IF(SUM($Y51:AM51)=$Y$36,"",AM51)</f>
        <v/>
      </c>
      <c r="AO51" s="108" t="str">
        <f>IF(SUM($Y51:AN51)=$Y$36,"",AN51)</f>
        <v/>
      </c>
      <c r="AP51" s="108" t="str">
        <f>IF(SUM($Y51:AO51)=$Y$36,"",AO51)</f>
        <v/>
      </c>
      <c r="AQ51" s="108" t="str">
        <f>IF(SUM($Y51:AP51)=$Y$36,"",AP51)</f>
        <v/>
      </c>
      <c r="AR51" s="108" t="str">
        <f>IF(SUM($Y51:AQ51)=$Y$36,"",AQ51)</f>
        <v/>
      </c>
      <c r="AS51" s="108" t="str">
        <f>IF(SUM($Y51:AR51)=$Y$36,"",AR51)</f>
        <v/>
      </c>
      <c r="AT51" s="108" t="str">
        <f>IF(SUM($Y51:AS51)=$Y$36,"",AS51)</f>
        <v/>
      </c>
      <c r="AU51" s="108" t="str">
        <f>IF(SUM($Y51:AT51)=$Y$36,"",AT51)</f>
        <v/>
      </c>
    </row>
    <row r="52" spans="1:47" ht="14.25" customHeight="1" x14ac:dyDescent="0.3">
      <c r="A52" s="104" t="s">
        <v>8</v>
      </c>
      <c r="B52" s="111"/>
      <c r="C52" s="113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13"/>
      <c r="V52" s="113"/>
      <c r="W52" s="113"/>
      <c r="X52" s="113"/>
      <c r="Y52" s="113"/>
      <c r="Z52" s="108">
        <f>Z$36/$C$36</f>
        <v>0</v>
      </c>
      <c r="AA52" s="108" t="str">
        <f>IF(SUM($Z52:Z52)=$Z$36,"",Z52)</f>
        <v/>
      </c>
      <c r="AB52" s="108" t="str">
        <f>IF(SUM($Z52:AA52)=$Z$36,"",AA52)</f>
        <v/>
      </c>
      <c r="AC52" s="108" t="str">
        <f>IF(SUM($Z52:AB52)=$Z$36,"",AB52)</f>
        <v/>
      </c>
      <c r="AD52" s="108" t="str">
        <f>IF(SUM($Z52:AC52)=$Z$36,"",AC52)</f>
        <v/>
      </c>
      <c r="AE52" s="108" t="str">
        <f>IF(SUM($Z52:AD52)=$Z$36,"",AD52)</f>
        <v/>
      </c>
      <c r="AF52" s="108" t="str">
        <f>IF(SUM($Z52:AE52)=$Z$36,"",AE52)</f>
        <v/>
      </c>
      <c r="AG52" s="108" t="str">
        <f>IF(SUM($Z52:AF52)=$Z$36,"",AF52)</f>
        <v/>
      </c>
      <c r="AH52" s="108" t="str">
        <f>IF(SUM($Z52:AG52)=$Z$36,"",AG52)</f>
        <v/>
      </c>
      <c r="AI52" s="108" t="str">
        <f>IF(SUM($Z52:AH52)=$Z$36,"",AH52)</f>
        <v/>
      </c>
      <c r="AJ52" s="108" t="str">
        <f>IF(SUM($Z52:AI52)=$Z$36,"",AI52)</f>
        <v/>
      </c>
      <c r="AK52" s="108" t="str">
        <f>IF(SUM($Z52:AJ52)=$Z$36,"",AJ52)</f>
        <v/>
      </c>
      <c r="AL52" s="108" t="str">
        <f>IF(SUM($Z52:AK52)=$Z$36,"",AK52)</f>
        <v/>
      </c>
      <c r="AM52" s="108" t="str">
        <f>IF(SUM($Z52:AL52)=$Z$36,"",AL52)</f>
        <v/>
      </c>
      <c r="AN52" s="108" t="str">
        <f>IF(SUM($Z52:AM52)=$Z$36,"",AM52)</f>
        <v/>
      </c>
      <c r="AO52" s="108" t="str">
        <f>IF(SUM($Z52:AN52)=$Z$36,"",AN52)</f>
        <v/>
      </c>
      <c r="AP52" s="108" t="str">
        <f>IF(SUM($Z52:AO52)=$Z$36,"",AO52)</f>
        <v/>
      </c>
      <c r="AQ52" s="108" t="str">
        <f>IF(SUM($Z52:AP52)=$Z$36,"",AP52)</f>
        <v/>
      </c>
      <c r="AR52" s="108" t="str">
        <f>IF(SUM($Z52:AQ52)=$Z$36,"",AQ52)</f>
        <v/>
      </c>
      <c r="AS52" s="108" t="str">
        <f>IF(SUM($Z52:AR52)=$Z$36,"",AR52)</f>
        <v/>
      </c>
      <c r="AT52" s="108" t="str">
        <f>IF(SUM($Z52:AS52)=$Z$36,"",AS52)</f>
        <v/>
      </c>
      <c r="AU52" s="108" t="str">
        <f>IF(SUM($Z52:AT52)=$Z$36,"",AT52)</f>
        <v/>
      </c>
    </row>
    <row r="53" spans="1:47" ht="14.25" customHeight="1" x14ac:dyDescent="0.3">
      <c r="A53" s="104" t="s">
        <v>8</v>
      </c>
      <c r="B53" s="111"/>
      <c r="C53" s="113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13"/>
      <c r="V53" s="113"/>
      <c r="W53" s="113"/>
      <c r="X53" s="113"/>
      <c r="Y53" s="113"/>
      <c r="Z53" s="113"/>
      <c r="AA53" s="108">
        <f>AA$36/$C$36</f>
        <v>0</v>
      </c>
      <c r="AB53" s="108" t="str">
        <f>IF(SUM(AA53:$AA53)=$AA$36,"",AA53)</f>
        <v/>
      </c>
      <c r="AC53" s="108" t="str">
        <f>IF(SUM($AA53:AB53)=$AA$36,"",AB53)</f>
        <v/>
      </c>
      <c r="AD53" s="108" t="str">
        <f>IF(SUM($AA53:AC53)=$AA$36,"",AC53)</f>
        <v/>
      </c>
      <c r="AE53" s="108" t="str">
        <f>IF(SUM($AA53:AD53)=$AA$36,"",AD53)</f>
        <v/>
      </c>
      <c r="AF53" s="108" t="str">
        <f>IF(SUM($AA53:AE53)=$AA$36,"",AE53)</f>
        <v/>
      </c>
      <c r="AG53" s="108" t="str">
        <f>IF(SUM($AA53:AF53)=$AA$36,"",AF53)</f>
        <v/>
      </c>
      <c r="AH53" s="108" t="str">
        <f>IF(SUM($AA53:AG53)=$AA$36,"",AG53)</f>
        <v/>
      </c>
      <c r="AI53" s="108" t="str">
        <f>IF(SUM($AA53:AH53)=$AA$36,"",AH53)</f>
        <v/>
      </c>
      <c r="AJ53" s="108" t="str">
        <f>IF(SUM($AA53:AI53)=$AA$36,"",AI53)</f>
        <v/>
      </c>
      <c r="AK53" s="108" t="str">
        <f>IF(SUM($AA53:AJ53)=$AA$36,"",AJ53)</f>
        <v/>
      </c>
      <c r="AL53" s="108" t="str">
        <f>IF(SUM($AA53:AK53)=$AA$36,"",AK53)</f>
        <v/>
      </c>
      <c r="AM53" s="108" t="str">
        <f>IF(SUM($AA53:AL53)=$AA$36,"",AL53)</f>
        <v/>
      </c>
      <c r="AN53" s="108" t="str">
        <f>IF(SUM($AA53:AM53)=$AA$36,"",AM53)</f>
        <v/>
      </c>
      <c r="AO53" s="108" t="str">
        <f>IF(SUM($AA53:AN53)=$AA$36,"",AN53)</f>
        <v/>
      </c>
      <c r="AP53" s="108" t="str">
        <f>IF(SUM($AA53:AO53)=$AA$36,"",AO53)</f>
        <v/>
      </c>
      <c r="AQ53" s="108" t="str">
        <f>IF(SUM($AA53:AP53)=$AA$36,"",AP53)</f>
        <v/>
      </c>
      <c r="AR53" s="108" t="str">
        <f>IF(SUM($AA53:AQ53)=$AA$36,"",AQ53)</f>
        <v/>
      </c>
      <c r="AS53" s="108" t="str">
        <f>IF(SUM($AA53:AR53)=$AA$36,"",AR53)</f>
        <v/>
      </c>
      <c r="AT53" s="108" t="str">
        <f>IF(SUM($AA53:AS53)=$AA$36,"",AS53)</f>
        <v/>
      </c>
      <c r="AU53" s="108" t="str">
        <f>IF(SUM($AA53:AT53)=$AA$36,"",AT53)</f>
        <v/>
      </c>
    </row>
    <row r="54" spans="1:47" ht="14.25" customHeight="1" x14ac:dyDescent="0.3">
      <c r="A54" s="104" t="s">
        <v>8</v>
      </c>
      <c r="B54" s="111"/>
      <c r="C54" s="113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13"/>
      <c r="V54" s="113"/>
      <c r="W54" s="113"/>
      <c r="X54" s="113"/>
      <c r="Y54" s="113"/>
      <c r="Z54" s="113"/>
      <c r="AA54" s="113"/>
      <c r="AB54" s="108">
        <f>AB$36/$C$36</f>
        <v>0</v>
      </c>
      <c r="AC54" s="108" t="str">
        <f>IF(SUM($AB54:AB54)=$AB$36,"",AB54)</f>
        <v/>
      </c>
      <c r="AD54" s="108" t="str">
        <f>IF(SUM($AB54:AC54)=$AB$36,"",AC54)</f>
        <v/>
      </c>
      <c r="AE54" s="108" t="str">
        <f>IF(SUM($AB54:AD54)=$AB$36,"",AD54)</f>
        <v/>
      </c>
      <c r="AF54" s="108" t="str">
        <f>IF(SUM($AB54:AE54)=$AB$36,"",AE54)</f>
        <v/>
      </c>
      <c r="AG54" s="108" t="str">
        <f>IF(SUM($AB54:AF54)=$AB$36,"",AF54)</f>
        <v/>
      </c>
      <c r="AH54" s="108" t="str">
        <f>IF(SUM($AB54:AG54)=$AB$36,"",AG54)</f>
        <v/>
      </c>
      <c r="AI54" s="108" t="str">
        <f>IF(SUM($AB54:AH54)=$AB$36,"",AH54)</f>
        <v/>
      </c>
      <c r="AJ54" s="108" t="str">
        <f>IF(SUM($AB54:AI54)=$AB$36,"",AI54)</f>
        <v/>
      </c>
      <c r="AK54" s="108" t="str">
        <f>IF(SUM($AB54:AJ54)=$AB$36,"",AJ54)</f>
        <v/>
      </c>
      <c r="AL54" s="108" t="str">
        <f>IF(SUM($AB54:AK54)=$AB$36,"",AK54)</f>
        <v/>
      </c>
      <c r="AM54" s="108" t="str">
        <f>IF(SUM($AB54:AL54)=$AB$36,"",AL54)</f>
        <v/>
      </c>
      <c r="AN54" s="108" t="str">
        <f>IF(SUM($AB54:AM54)=$AB$36,"",AM54)</f>
        <v/>
      </c>
      <c r="AO54" s="108" t="str">
        <f>IF(SUM($AB54:AN54)=$AB$36,"",AN54)</f>
        <v/>
      </c>
      <c r="AP54" s="108" t="str">
        <f>IF(SUM($AB54:AO54)=$AB$36,"",AO54)</f>
        <v/>
      </c>
      <c r="AQ54" s="108" t="str">
        <f>IF(SUM($AB54:AP54)=$AB$36,"",AP54)</f>
        <v/>
      </c>
      <c r="AR54" s="108" t="str">
        <f>IF(SUM($AB54:AQ54)=$AB$36,"",AQ54)</f>
        <v/>
      </c>
      <c r="AS54" s="108" t="str">
        <f>IF(SUM($AB54:AR54)=$AB$36,"",AR54)</f>
        <v/>
      </c>
      <c r="AT54" s="108" t="str">
        <f>IF(SUM($AB54:AS54)=$AB$36,"",AS54)</f>
        <v/>
      </c>
      <c r="AU54" s="108" t="str">
        <f>IF(SUM($AB54:AT54)=$AB$36,"",AT54)</f>
        <v/>
      </c>
    </row>
    <row r="55" spans="1:47" ht="14.25" customHeight="1" x14ac:dyDescent="0.3">
      <c r="A55" s="104" t="s">
        <v>8</v>
      </c>
      <c r="B55" s="111"/>
      <c r="C55" s="113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13"/>
      <c r="V55" s="113"/>
      <c r="W55" s="113"/>
      <c r="X55" s="113"/>
      <c r="Y55" s="113"/>
      <c r="Z55" s="113"/>
      <c r="AA55" s="113"/>
      <c r="AB55" s="113" t="s">
        <v>8</v>
      </c>
      <c r="AC55" s="108">
        <f>AC$36/$C$36</f>
        <v>0</v>
      </c>
      <c r="AD55" s="108" t="str">
        <f>IF(SUM($AC55:AC55)=$AC$36,"",AC55)</f>
        <v/>
      </c>
      <c r="AE55" s="108" t="str">
        <f>IF(SUM($AC55:AD55)=$AC$36,"",AD55)</f>
        <v/>
      </c>
      <c r="AF55" s="108" t="str">
        <f>IF(SUM($AC55:AE55)=$AC$36,"",AE55)</f>
        <v/>
      </c>
      <c r="AG55" s="108" t="str">
        <f>IF(SUM($AC55:AF55)=$AC$36,"",AF55)</f>
        <v/>
      </c>
      <c r="AH55" s="108" t="str">
        <f>IF(SUM($AC55:AG55)=$AC$36,"",AG55)</f>
        <v/>
      </c>
      <c r="AI55" s="108" t="str">
        <f>IF(SUM($AC55:AH55)=$AC$36,"",AH55)</f>
        <v/>
      </c>
      <c r="AJ55" s="108" t="str">
        <f>IF(SUM($AC55:AI55)=$AC$36,"",AI55)</f>
        <v/>
      </c>
      <c r="AK55" s="108" t="str">
        <f>IF(SUM($AC55:AJ55)=$AC$36,"",AJ55)</f>
        <v/>
      </c>
      <c r="AL55" s="108" t="str">
        <f>IF(SUM($AC55:AK55)=$AC$36,"",AK55)</f>
        <v/>
      </c>
      <c r="AM55" s="108" t="str">
        <f>IF(SUM($AC55:AL55)=$AC$36,"",AL55)</f>
        <v/>
      </c>
      <c r="AN55" s="108" t="str">
        <f>IF(SUM($AC55:AM55)=$AC$36,"",AM55)</f>
        <v/>
      </c>
      <c r="AO55" s="108" t="str">
        <f>IF(SUM($AC55:AN55)=$AC$36,"",AN55)</f>
        <v/>
      </c>
      <c r="AP55" s="108" t="str">
        <f>IF(SUM($AC55:AO55)=$AC$36,"",AO55)</f>
        <v/>
      </c>
      <c r="AQ55" s="108" t="str">
        <f>IF(SUM($AC55:AP55)=$AC$36,"",AP55)</f>
        <v/>
      </c>
      <c r="AR55" s="108" t="str">
        <f>IF(SUM($AC55:AQ55)=$AC$36,"",AQ55)</f>
        <v/>
      </c>
      <c r="AS55" s="108" t="str">
        <f>IF(SUM($AC55:AR55)=$AC$36,"",AR55)</f>
        <v/>
      </c>
      <c r="AT55" s="108" t="str">
        <f>IF(SUM($AC55:AS55)=$AC$36,"",AS55)</f>
        <v/>
      </c>
      <c r="AU55" s="108" t="str">
        <f>IF(SUM($AC55:AT55)=$AC$36,"",AT55)</f>
        <v/>
      </c>
    </row>
    <row r="56" spans="1:47" ht="14.25" customHeight="1" x14ac:dyDescent="0.3">
      <c r="A56" s="104" t="s">
        <v>8</v>
      </c>
      <c r="B56" s="111"/>
      <c r="C56" s="113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13"/>
      <c r="V56" s="113"/>
      <c r="W56" s="113"/>
      <c r="X56" s="113"/>
      <c r="Y56" s="113"/>
      <c r="Z56" s="113"/>
      <c r="AA56" s="113"/>
      <c r="AB56" s="113" t="s">
        <v>8</v>
      </c>
      <c r="AC56" s="113"/>
      <c r="AD56" s="108">
        <f>AD$36/$C$36</f>
        <v>0</v>
      </c>
      <c r="AE56" s="108" t="str">
        <f>IF(SUM($AD56:AD56)=$AD$36,"",AD56)</f>
        <v/>
      </c>
      <c r="AF56" s="108" t="str">
        <f>IF(SUM($AD56:AE56)=$AD$36,"",AE56)</f>
        <v/>
      </c>
      <c r="AG56" s="108" t="str">
        <f>IF(SUM($AD56:AF56)=$AD$36,"",AF56)</f>
        <v/>
      </c>
      <c r="AH56" s="108" t="str">
        <f>IF(SUM($AD56:AG56)=$AD$36,"",AG56)</f>
        <v/>
      </c>
      <c r="AI56" s="108" t="str">
        <f>IF(SUM($AD56:AH56)=$AD$36,"",AH56)</f>
        <v/>
      </c>
      <c r="AJ56" s="108" t="str">
        <f>IF(SUM($AD56:AI56)=$AD$36,"",AI56)</f>
        <v/>
      </c>
      <c r="AK56" s="108" t="str">
        <f>IF(SUM($AD56:AJ56)=$AD$36,"",AJ56)</f>
        <v/>
      </c>
      <c r="AL56" s="108" t="str">
        <f>IF(SUM($AD56:AK56)=$AD$36,"",AK56)</f>
        <v/>
      </c>
      <c r="AM56" s="108" t="str">
        <f>IF(SUM($AD56:AL56)=$AD$36,"",AL56)</f>
        <v/>
      </c>
      <c r="AN56" s="108" t="str">
        <f>IF(SUM($AD56:AM56)=$AD$36,"",AM56)</f>
        <v/>
      </c>
      <c r="AO56" s="108" t="str">
        <f>IF(SUM($AD56:AN56)=$AD$36,"",AN56)</f>
        <v/>
      </c>
      <c r="AP56" s="108" t="str">
        <f>IF(SUM($AD56:AO56)=$AD$36,"",AO56)</f>
        <v/>
      </c>
      <c r="AQ56" s="108" t="str">
        <f>IF(SUM($AD56:AP56)=$AD$36,"",AP56)</f>
        <v/>
      </c>
      <c r="AR56" s="108" t="str">
        <f>IF(SUM($AD56:AQ56)=$AD$36,"",AQ56)</f>
        <v/>
      </c>
      <c r="AS56" s="108" t="str">
        <f>IF(SUM($AD56:AR56)=$AD$36,"",AR56)</f>
        <v/>
      </c>
      <c r="AT56" s="108" t="str">
        <f>IF(SUM($AD56:AS56)=$AD$36,"",AS56)</f>
        <v/>
      </c>
      <c r="AU56" s="108" t="str">
        <f>IF(SUM($AD56:AT56)=$AD$36,"",AT56)</f>
        <v/>
      </c>
    </row>
    <row r="57" spans="1:47" ht="14.25" customHeight="1" x14ac:dyDescent="0.3">
      <c r="A57" s="104" t="s">
        <v>8</v>
      </c>
      <c r="B57" s="111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 t="s">
        <v>8</v>
      </c>
      <c r="AC57" s="113"/>
      <c r="AD57" s="113"/>
      <c r="AE57" s="108">
        <f>AE$36/$C$36</f>
        <v>0</v>
      </c>
      <c r="AF57" s="108" t="str">
        <f>IF(SUM($AE57:AE57)=$AE$36,"",AE57)</f>
        <v/>
      </c>
      <c r="AG57" s="108" t="str">
        <f>IF(SUM($AE57:AF57)=$AE$36,"",AF57)</f>
        <v/>
      </c>
      <c r="AH57" s="108" t="str">
        <f>IF(SUM($AE57:AG57)=$AE$36,"",AG57)</f>
        <v/>
      </c>
      <c r="AI57" s="108" t="str">
        <f>IF(SUM($AE57:AH57)=$AE$36,"",AH57)</f>
        <v/>
      </c>
      <c r="AJ57" s="108" t="str">
        <f>IF(SUM($AE57:AI57)=$AE$36,"",AI57)</f>
        <v/>
      </c>
      <c r="AK57" s="108" t="str">
        <f>IF(SUM($AE57:AJ57)=$AE$36,"",AJ57)</f>
        <v/>
      </c>
      <c r="AL57" s="108" t="str">
        <f>IF(SUM($AE57:AK57)=$AE$36,"",AK57)</f>
        <v/>
      </c>
      <c r="AM57" s="108" t="str">
        <f>IF(SUM($AE57:AL57)=$AE$36,"",AL57)</f>
        <v/>
      </c>
      <c r="AN57" s="108" t="str">
        <f>IF(SUM($AE57:AM57)=$AE$36,"",AM57)</f>
        <v/>
      </c>
      <c r="AO57" s="108" t="str">
        <f>IF(SUM($AE57:AN57)=$AE$36,"",AN57)</f>
        <v/>
      </c>
      <c r="AP57" s="108" t="str">
        <f>IF(SUM($AE57:AO57)=$AE$36,"",AO57)</f>
        <v/>
      </c>
      <c r="AQ57" s="108" t="str">
        <f>IF(SUM($AE57:AP57)=$AE$36,"",AP57)</f>
        <v/>
      </c>
      <c r="AR57" s="108" t="str">
        <f>IF(SUM($AE57:AQ57)=$AE$36,"",AQ57)</f>
        <v/>
      </c>
      <c r="AS57" s="108" t="str">
        <f>IF(SUM($AE57:AR57)=$AE$36,"",AR57)</f>
        <v/>
      </c>
      <c r="AT57" s="108" t="str">
        <f>IF(SUM($AE57:AS57)=$AE$36,"",AS57)</f>
        <v/>
      </c>
      <c r="AU57" s="108" t="str">
        <f>IF(SUM($AE57:AT57)=$AE$36,"",AT57)</f>
        <v/>
      </c>
    </row>
    <row r="58" spans="1:47" ht="14.25" customHeight="1" x14ac:dyDescent="0.3">
      <c r="A58" s="104" t="s">
        <v>8</v>
      </c>
      <c r="B58" s="111"/>
      <c r="C58" s="108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 t="s">
        <v>8</v>
      </c>
      <c r="AC58" s="113"/>
      <c r="AD58" s="113"/>
      <c r="AE58" s="113"/>
      <c r="AF58" s="108">
        <f>AF$36/$C$36</f>
        <v>0</v>
      </c>
      <c r="AG58" s="108" t="str">
        <f>IF(SUM($AF58:AF58)=$AF$36,"",AF58)</f>
        <v/>
      </c>
      <c r="AH58" s="108" t="str">
        <f>IF(SUM($AF58:AG58)=$AF$36,"",AG58)</f>
        <v/>
      </c>
      <c r="AI58" s="108" t="str">
        <f>IF(SUM($AF58:AH58)=$AF$36,"",AH58)</f>
        <v/>
      </c>
      <c r="AJ58" s="108" t="str">
        <f>IF(SUM($AF58:AI58)=$AF$36,"",AI58)</f>
        <v/>
      </c>
      <c r="AK58" s="108" t="str">
        <f>IF(SUM($AF58:AJ58)=$AF$36,"",AJ58)</f>
        <v/>
      </c>
      <c r="AL58" s="108" t="str">
        <f>IF(SUM($AF58:AK58)=$AF$36,"",AK58)</f>
        <v/>
      </c>
      <c r="AM58" s="108" t="str">
        <f>IF(SUM($AF58:AL58)=$AF$36,"",AL58)</f>
        <v/>
      </c>
      <c r="AN58" s="108" t="str">
        <f>IF(SUM($AF58:AM58)=$AF$36,"",AM58)</f>
        <v/>
      </c>
      <c r="AO58" s="108" t="str">
        <f>IF(SUM($AF58:AN58)=$AF$36,"",AN58)</f>
        <v/>
      </c>
      <c r="AP58" s="108" t="str">
        <f>IF(SUM($AF58:AO58)=$AF$36,"",AO58)</f>
        <v/>
      </c>
      <c r="AQ58" s="108" t="str">
        <f>IF(SUM($AF58:AP58)=$AF$36,"",AP58)</f>
        <v/>
      </c>
      <c r="AR58" s="108" t="str">
        <f>IF(SUM($AF58:AQ58)=$AF$36,"",AQ58)</f>
        <v/>
      </c>
      <c r="AS58" s="108" t="str">
        <f>IF(SUM($AF58:AR58)=$AF$36,"",AR58)</f>
        <v/>
      </c>
      <c r="AT58" s="108" t="str">
        <f>IF(SUM($AF58:AS58)=$AF$36,"",AS58)</f>
        <v/>
      </c>
      <c r="AU58" s="108" t="str">
        <f>IF(SUM($AF58:AT58)=$AF$36,"",AT58)</f>
        <v/>
      </c>
    </row>
    <row r="59" spans="1:47" ht="14.25" customHeight="1" x14ac:dyDescent="0.3">
      <c r="A59" s="104" t="s">
        <v>8</v>
      </c>
      <c r="B59" s="111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 t="s">
        <v>8</v>
      </c>
      <c r="AC59" s="113"/>
      <c r="AD59" s="113"/>
      <c r="AE59" s="113"/>
      <c r="AF59" s="113"/>
      <c r="AG59" s="108">
        <f>AG$36/$C$36</f>
        <v>0</v>
      </c>
      <c r="AH59" s="108" t="str">
        <f>IF(SUM($AG59:AG59)=$AG$36,"",AG59)</f>
        <v/>
      </c>
      <c r="AI59" s="108" t="str">
        <f>IF(SUM($AG59:AH59)=$AG$36,"",AH59)</f>
        <v/>
      </c>
      <c r="AJ59" s="108" t="str">
        <f>IF(SUM($AG59:AI59)=$AG$36,"",AI59)</f>
        <v/>
      </c>
      <c r="AK59" s="108" t="str">
        <f>IF(SUM($AG59:AJ59)=$AG$36,"",AJ59)</f>
        <v/>
      </c>
      <c r="AL59" s="108" t="str">
        <f>IF(SUM($AG59:AK59)=$AG$36,"",AK59)</f>
        <v/>
      </c>
      <c r="AM59" s="108" t="str">
        <f>IF(SUM($AG59:AL59)=$AG$36,"",AL59)</f>
        <v/>
      </c>
      <c r="AN59" s="108" t="str">
        <f>IF(SUM($AG59:AM59)=$AG$36,"",AM59)</f>
        <v/>
      </c>
      <c r="AO59" s="108" t="str">
        <f>IF(SUM($AG59:AN59)=$AG$36,"",AN59)</f>
        <v/>
      </c>
      <c r="AP59" s="108" t="str">
        <f>IF(SUM($AG59:AO59)=$AG$36,"",AO59)</f>
        <v/>
      </c>
      <c r="AQ59" s="108" t="str">
        <f>IF(SUM($AG59:AP59)=$AG$36,"",AP59)</f>
        <v/>
      </c>
      <c r="AR59" s="108" t="str">
        <f>IF(SUM($AG59:AQ59)=$AG$36,"",AQ59)</f>
        <v/>
      </c>
      <c r="AS59" s="108" t="str">
        <f>IF(SUM($AG59:AR59)=$AG$36,"",AR59)</f>
        <v/>
      </c>
      <c r="AT59" s="108" t="str">
        <f>IF(SUM($AG59:AS59)=$AG$36,"",AS59)</f>
        <v/>
      </c>
      <c r="AU59" s="108" t="str">
        <f>IF(SUM($AG59:AT59)=$AG$36,"",AT59)</f>
        <v/>
      </c>
    </row>
    <row r="60" spans="1:47" ht="14.25" customHeight="1" x14ac:dyDescent="0.3">
      <c r="A60" s="104" t="s">
        <v>8</v>
      </c>
      <c r="B60" s="111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 t="s">
        <v>8</v>
      </c>
      <c r="AC60" s="113"/>
      <c r="AD60" s="113"/>
      <c r="AE60" s="113"/>
      <c r="AF60" s="113"/>
      <c r="AG60" s="113"/>
      <c r="AH60" s="108">
        <f>AH$36/$C$36</f>
        <v>0</v>
      </c>
      <c r="AI60" s="108" t="str">
        <f>IF(SUM($AH60:AH60)=$AH$36,"",AH60)</f>
        <v/>
      </c>
      <c r="AJ60" s="108" t="str">
        <f>IF(SUM($AH60:AI60)=$AH$36,"",AI60)</f>
        <v/>
      </c>
      <c r="AK60" s="108" t="str">
        <f>IF(SUM($AH60:AJ60)=$AH$36,"",AJ60)</f>
        <v/>
      </c>
      <c r="AL60" s="108" t="str">
        <f>IF(SUM($AH60:AK60)=$AH$36,"",AK60)</f>
        <v/>
      </c>
      <c r="AM60" s="108" t="str">
        <f>IF(SUM($AH60:AL60)=$AH$36,"",AL60)</f>
        <v/>
      </c>
      <c r="AN60" s="108" t="str">
        <f>IF(SUM($AH60:AM60)=$AH$36,"",AM60)</f>
        <v/>
      </c>
      <c r="AO60" s="108" t="str">
        <f>IF(SUM($AH60:AN60)=$AH$36,"",AN60)</f>
        <v/>
      </c>
      <c r="AP60" s="108" t="str">
        <f>IF(SUM($AH60:AO60)=$AH$36,"",AO60)</f>
        <v/>
      </c>
      <c r="AQ60" s="108" t="str">
        <f>IF(SUM($AH60:AP60)=$AH$36,"",AP60)</f>
        <v/>
      </c>
      <c r="AR60" s="108" t="str">
        <f>IF(SUM($AH60:AQ60)=$AH$36,"",AQ60)</f>
        <v/>
      </c>
      <c r="AS60" s="108" t="str">
        <f>IF(SUM($AH60:AR60)=$AH$36,"",AR60)</f>
        <v/>
      </c>
      <c r="AT60" s="108" t="str">
        <f>IF(SUM($AH60:AS60)=$AH$36,"",AS60)</f>
        <v/>
      </c>
      <c r="AU60" s="108" t="str">
        <f>IF(SUM($AH60:AT60)=$AH$36,"",AT60)</f>
        <v/>
      </c>
    </row>
    <row r="61" spans="1:47" ht="14.25" customHeight="1" x14ac:dyDescent="0.3">
      <c r="A61" s="104" t="s">
        <v>8</v>
      </c>
      <c r="B61" s="111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 t="s">
        <v>8</v>
      </c>
      <c r="AC61" s="113"/>
      <c r="AD61" s="113"/>
      <c r="AE61" s="113"/>
      <c r="AF61" s="113"/>
      <c r="AG61" s="113"/>
      <c r="AH61" s="113"/>
      <c r="AI61" s="108">
        <f>AI$36/$C$36</f>
        <v>0</v>
      </c>
      <c r="AJ61" s="108" t="str">
        <f>IF(SUM($AI61:AI61)=$AI$36,"",AI61)</f>
        <v/>
      </c>
      <c r="AK61" s="108" t="str">
        <f>IF(SUM($AI61:AJ61)=$AI$36,"",AJ61)</f>
        <v/>
      </c>
      <c r="AL61" s="108" t="str">
        <f>IF(SUM($AI61:AK61)=$AI$36,"",AK61)</f>
        <v/>
      </c>
      <c r="AM61" s="108" t="str">
        <f>IF(SUM($AI61:AL61)=$AI$36,"",AL61)</f>
        <v/>
      </c>
      <c r="AN61" s="108" t="str">
        <f>IF(SUM($AI61:AM61)=$AI$36,"",AM61)</f>
        <v/>
      </c>
      <c r="AO61" s="108" t="str">
        <f>IF(SUM($AI61:AN61)=$AI$36,"",AN61)</f>
        <v/>
      </c>
      <c r="AP61" s="108" t="str">
        <f>IF(SUM($AI61:AO61)=$AI$36,"",AO61)</f>
        <v/>
      </c>
      <c r="AQ61" s="108" t="str">
        <f>IF(SUM($AI61:AP61)=$AI$36,"",AP61)</f>
        <v/>
      </c>
      <c r="AR61" s="108" t="str">
        <f>IF(SUM($AI61:AQ61)=$AI$36,"",AQ61)</f>
        <v/>
      </c>
      <c r="AS61" s="108" t="str">
        <f>IF(SUM($AI61:AR61)=$AI$36,"",AR61)</f>
        <v/>
      </c>
      <c r="AT61" s="108" t="str">
        <f>IF(SUM($AI61:AS61)=$AI$36,"",AS61)</f>
        <v/>
      </c>
      <c r="AU61" s="108" t="str">
        <f>IF(SUM($AI61:AT61)=$AI$36,"",AT61)</f>
        <v/>
      </c>
    </row>
    <row r="62" spans="1:47" ht="14.25" customHeight="1" x14ac:dyDescent="0.3">
      <c r="A62" s="104" t="s">
        <v>8</v>
      </c>
      <c r="B62" s="111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 t="s">
        <v>8</v>
      </c>
      <c r="AC62" s="113"/>
      <c r="AD62" s="113"/>
      <c r="AE62" s="113"/>
      <c r="AF62" s="113"/>
      <c r="AG62" s="113"/>
      <c r="AH62" s="113"/>
      <c r="AI62" s="113"/>
      <c r="AJ62" s="108">
        <f>AJ$36/$C$36</f>
        <v>0</v>
      </c>
      <c r="AK62" s="108" t="str">
        <f>IF(SUM($AJ62:AJ62)=$AJ$36,"",AJ62)</f>
        <v/>
      </c>
      <c r="AL62" s="108" t="str">
        <f>IF(SUM($AJ62:AK62)=$AJ$36,"",AK62)</f>
        <v/>
      </c>
      <c r="AM62" s="108" t="str">
        <f>IF(SUM($AJ62:AL62)=$AJ$36,"",AL62)</f>
        <v/>
      </c>
      <c r="AN62" s="108" t="str">
        <f>IF(SUM($AJ62:AM62)=$AJ$36,"",AM62)</f>
        <v/>
      </c>
      <c r="AO62" s="108" t="str">
        <f>IF(SUM($AJ62:AN62)=$AJ$36,"",AN62)</f>
        <v/>
      </c>
      <c r="AP62" s="108" t="str">
        <f>IF(SUM($AJ62:AO62)=$AJ$36,"",AO62)</f>
        <v/>
      </c>
      <c r="AQ62" s="108" t="str">
        <f>IF(SUM($AJ62:AP62)=$AJ$36,"",AP62)</f>
        <v/>
      </c>
      <c r="AR62" s="108" t="str">
        <f>IF(SUM($AJ62:AQ62)=$AJ$36,"",AQ62)</f>
        <v/>
      </c>
      <c r="AS62" s="108" t="str">
        <f>IF(SUM($AJ62:AR62)=$AJ$36,"",AR62)</f>
        <v/>
      </c>
      <c r="AT62" s="108" t="str">
        <f>IF(SUM($AJ62:AS62)=$AJ$36,"",AS62)</f>
        <v/>
      </c>
      <c r="AU62" s="108" t="str">
        <f>IF(SUM($AJ62:AT62)=$AJ$36,"",AT62)</f>
        <v/>
      </c>
    </row>
    <row r="63" spans="1:47" ht="14.25" customHeight="1" x14ac:dyDescent="0.3">
      <c r="A63" s="104" t="s">
        <v>8</v>
      </c>
      <c r="B63" s="111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 t="s">
        <v>8</v>
      </c>
      <c r="AC63" s="113"/>
      <c r="AD63" s="113"/>
      <c r="AE63" s="113"/>
      <c r="AF63" s="113"/>
      <c r="AG63" s="113"/>
      <c r="AH63" s="113"/>
      <c r="AI63" s="113"/>
      <c r="AJ63" s="113"/>
      <c r="AK63" s="108">
        <f>AK$36/$C$36</f>
        <v>0</v>
      </c>
      <c r="AL63" s="108" t="str">
        <f>IF(SUM($AK63:AK63)=$AK$36,"",AK63)</f>
        <v/>
      </c>
      <c r="AM63" s="108" t="str">
        <f>IF(SUM($AK63:AL63)=$AK$36,"",AL63)</f>
        <v/>
      </c>
      <c r="AN63" s="108" t="str">
        <f>IF(SUM($AK63:AM63)=$AK$36,"",AM63)</f>
        <v/>
      </c>
      <c r="AO63" s="108" t="str">
        <f>IF(SUM($AK63:AN63)=$AK$36,"",AN63)</f>
        <v/>
      </c>
      <c r="AP63" s="108" t="str">
        <f>IF(SUM($AK63:AO63)=$AK$36,"",AO63)</f>
        <v/>
      </c>
      <c r="AQ63" s="108" t="str">
        <f>IF(SUM($AK63:AP63)=$AK$36,"",AP63)</f>
        <v/>
      </c>
      <c r="AR63" s="108" t="str">
        <f>IF(SUM($AK63:AQ63)=$AK$36,"",AQ63)</f>
        <v/>
      </c>
      <c r="AS63" s="108" t="str">
        <f>IF(SUM($AK63:AR63)=$AK$36,"",AR63)</f>
        <v/>
      </c>
      <c r="AT63" s="108" t="str">
        <f>IF(SUM($AK63:AS63)=$AK$36,"",AS63)</f>
        <v/>
      </c>
      <c r="AU63" s="108" t="str">
        <f>IF(SUM($AK63:AT63)=$AK$36,"",AT63)</f>
        <v/>
      </c>
    </row>
    <row r="64" spans="1:47" ht="14.25" customHeight="1" x14ac:dyDescent="0.3">
      <c r="A64" s="104" t="s">
        <v>8</v>
      </c>
      <c r="B64" s="111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 t="s">
        <v>8</v>
      </c>
      <c r="AC64" s="113"/>
      <c r="AD64" s="113"/>
      <c r="AE64" s="113"/>
      <c r="AF64" s="113"/>
      <c r="AG64" s="113"/>
      <c r="AH64" s="113"/>
      <c r="AI64" s="113"/>
      <c r="AJ64" s="113"/>
      <c r="AK64" s="113"/>
      <c r="AL64" s="108">
        <f>AL$36/$C$36</f>
        <v>0</v>
      </c>
      <c r="AM64" s="108" t="str">
        <f>IF(SUM($AL64:AL64)=$AL$36,"",AL64)</f>
        <v/>
      </c>
      <c r="AN64" s="108" t="str">
        <f>IF(SUM($AL64:AM64)=$AL$36,"",AM64)</f>
        <v/>
      </c>
      <c r="AO64" s="108" t="str">
        <f>IF(SUM($AL64:AN64)=$AL$36,"",AN64)</f>
        <v/>
      </c>
      <c r="AP64" s="108" t="str">
        <f>IF(SUM($AL64:AO64)=$AL$36,"",AO64)</f>
        <v/>
      </c>
      <c r="AQ64" s="108" t="str">
        <f>IF(SUM($AL64:AP64)=$AL$36,"",AP64)</f>
        <v/>
      </c>
      <c r="AR64" s="108" t="str">
        <f>IF(SUM($AL64:AQ64)=$AL$36,"",AQ64)</f>
        <v/>
      </c>
      <c r="AS64" s="108" t="str">
        <f>IF(SUM($AL64:AR64)=$AL$36,"",AR64)</f>
        <v/>
      </c>
      <c r="AT64" s="108" t="str">
        <f>IF(SUM($AL64:AS64)=$AL$36,"",AS64)</f>
        <v/>
      </c>
      <c r="AU64" s="108" t="str">
        <f>IF(SUM($AL64:AT64)=$AL$36,"",AT64)</f>
        <v/>
      </c>
    </row>
    <row r="65" spans="1:47" ht="14.25" customHeight="1" x14ac:dyDescent="0.3">
      <c r="A65" s="104" t="s">
        <v>8</v>
      </c>
      <c r="B65" s="111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 t="s">
        <v>8</v>
      </c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08">
        <f>AM$36/$C$36</f>
        <v>0</v>
      </c>
      <c r="AN65" s="108" t="str">
        <f>IF(SUM($AM65:AM65)=$AM$36,"",AM65)</f>
        <v/>
      </c>
      <c r="AO65" s="108" t="str">
        <f>IF(SUM($AM65:AN65)=$AM$36,"",AN65)</f>
        <v/>
      </c>
      <c r="AP65" s="108" t="str">
        <f>IF(SUM($AM65:AO65)=$AM$36,"",AO65)</f>
        <v/>
      </c>
      <c r="AQ65" s="108" t="str">
        <f>IF(SUM($AM65:AP65)=$AM$36,"",AP65)</f>
        <v/>
      </c>
      <c r="AR65" s="108" t="str">
        <f>IF(SUM($AM65:AQ65)=$AM$36,"",AQ65)</f>
        <v/>
      </c>
      <c r="AS65" s="108" t="str">
        <f>IF(SUM($AM65:AR65)=$AM$36,"",AR65)</f>
        <v/>
      </c>
      <c r="AT65" s="108" t="str">
        <f>IF(SUM($AM65:AS65)=$AM$36,"",AS65)</f>
        <v/>
      </c>
      <c r="AU65" s="108" t="str">
        <f>IF(SUM($AM65:AT65)=$AM$36,"",AT65)</f>
        <v/>
      </c>
    </row>
    <row r="66" spans="1:47" ht="14.25" customHeight="1" x14ac:dyDescent="0.3">
      <c r="A66" s="104" t="s">
        <v>8</v>
      </c>
      <c r="B66" s="111"/>
      <c r="C66" s="113"/>
      <c r="D66" s="113"/>
      <c r="E66" s="113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9"/>
      <c r="Y66" s="109"/>
      <c r="Z66" s="109"/>
      <c r="AA66" s="109"/>
      <c r="AB66" s="109" t="s">
        <v>8</v>
      </c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8">
        <f>AN$36/$C$36</f>
        <v>0</v>
      </c>
      <c r="AO66" s="108" t="str">
        <f>IF(SUM($AN66:AN66)=$AN$36,"",AN66)</f>
        <v/>
      </c>
      <c r="AP66" s="108" t="str">
        <f>IF(SUM($AN66:AO66)=$AN$36,"",AO66)</f>
        <v/>
      </c>
      <c r="AQ66" s="108" t="str">
        <f>IF(SUM($AN66:AP66)=$AN$36,"",AP66)</f>
        <v/>
      </c>
      <c r="AR66" s="108" t="str">
        <f>IF(SUM($AN66:AQ66)=$AN$36,"",AQ66)</f>
        <v/>
      </c>
      <c r="AS66" s="108" t="str">
        <f>IF(SUM($AN66:AR66)=$AN$36,"",AR66)</f>
        <v/>
      </c>
      <c r="AT66" s="108" t="str">
        <f>IF(SUM($AN66:AS66)=$AN$36,"",AS66)</f>
        <v/>
      </c>
      <c r="AU66" s="108" t="str">
        <f>IF(SUM($AN66:AT66)=$AN$36,"",AT66)</f>
        <v/>
      </c>
    </row>
    <row r="67" spans="1:47" ht="14.25" customHeight="1" x14ac:dyDescent="0.3">
      <c r="A67" s="104" t="s">
        <v>8</v>
      </c>
      <c r="B67" s="111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9"/>
      <c r="Y67" s="109"/>
      <c r="Z67" s="109"/>
      <c r="AA67" s="109"/>
      <c r="AB67" s="109" t="s">
        <v>8</v>
      </c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8">
        <f>AO$36/$C$36</f>
        <v>0</v>
      </c>
      <c r="AP67" s="108" t="str">
        <f>IF(SUM($AO67:AO67)=$AO$36,"",AO67)</f>
        <v/>
      </c>
      <c r="AQ67" s="108" t="str">
        <f>IF(SUM($AO67:AP67)=$AO$36,"",AP67)</f>
        <v/>
      </c>
      <c r="AR67" s="108" t="str">
        <f>IF(SUM($AO67:AQ67)=$AO$36,"",AQ67)</f>
        <v/>
      </c>
      <c r="AS67" s="108" t="str">
        <f>IF(SUM($AO67:AR67)=$AO$36,"",AR67)</f>
        <v/>
      </c>
      <c r="AT67" s="108" t="str">
        <f>IF(SUM($AO67:AS67)=$AO$36,"",AS67)</f>
        <v/>
      </c>
      <c r="AU67" s="108" t="str">
        <f>IF(SUM($AO67:AT67)=$AO$36,"",AT67)</f>
        <v/>
      </c>
    </row>
    <row r="68" spans="1:47" ht="14.25" customHeight="1" x14ac:dyDescent="0.3">
      <c r="A68" s="104" t="s">
        <v>8</v>
      </c>
      <c r="B68" s="111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9"/>
      <c r="Y68" s="109"/>
      <c r="Z68" s="109"/>
      <c r="AA68" s="109"/>
      <c r="AB68" s="109" t="s">
        <v>8</v>
      </c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8">
        <f>AP$36/$C$36</f>
        <v>0</v>
      </c>
      <c r="AQ68" s="108" t="str">
        <f>IF(SUM($AP68:AP68)=$AP$36,"",AP68)</f>
        <v/>
      </c>
      <c r="AR68" s="108" t="str">
        <f>IF(SUM($AP68:AQ68)=$AP$36,"",AQ68)</f>
        <v/>
      </c>
      <c r="AS68" s="108" t="str">
        <f>IF(SUM($AP68:AR68)=$AP$36,"",AR68)</f>
        <v/>
      </c>
      <c r="AT68" s="108" t="str">
        <f>IF(SUM($AP68:AS68)=$AP$36,"",AS68)</f>
        <v/>
      </c>
      <c r="AU68" s="108" t="str">
        <f>IF(SUM($AP68:AT68)=$AP$36,"",AT68)</f>
        <v/>
      </c>
    </row>
    <row r="69" spans="1:47" ht="14.25" customHeight="1" x14ac:dyDescent="0.3">
      <c r="A69" s="104" t="s">
        <v>8</v>
      </c>
      <c r="B69" s="111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08"/>
      <c r="O69" s="108"/>
      <c r="P69" s="108" t="s">
        <v>8</v>
      </c>
      <c r="Q69" s="108"/>
      <c r="R69" s="108"/>
      <c r="S69" s="108"/>
      <c r="T69" s="108"/>
      <c r="U69" s="108"/>
      <c r="V69" s="108"/>
      <c r="W69" s="108"/>
      <c r="X69" s="109"/>
      <c r="Y69" s="109"/>
      <c r="Z69" s="109"/>
      <c r="AA69" s="109"/>
      <c r="AB69" s="109" t="s">
        <v>8</v>
      </c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8">
        <f>AQ$36/$C$36</f>
        <v>0</v>
      </c>
      <c r="AR69" s="108" t="str">
        <f>IF(SUM($AQ69:AQ69)=$AQ$36,"",AQ69)</f>
        <v/>
      </c>
      <c r="AS69" s="108" t="str">
        <f>IF(SUM($AQ69:AR69)=$AQ$36,"",AR69)</f>
        <v/>
      </c>
      <c r="AT69" s="108" t="str">
        <f>IF(SUM($AQ69:AS69)=$AQ$36,"",AS69)</f>
        <v/>
      </c>
      <c r="AU69" s="108" t="str">
        <f>IF(SUM($AQ69:AT69)=$AQ$36,"",AT69)</f>
        <v/>
      </c>
    </row>
    <row r="70" spans="1:47" ht="14.25" customHeight="1" x14ac:dyDescent="0.3">
      <c r="A70" s="104" t="s">
        <v>8</v>
      </c>
      <c r="B70" s="111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9"/>
      <c r="Y70" s="109"/>
      <c r="Z70" s="109"/>
      <c r="AA70" s="109"/>
      <c r="AB70" s="109" t="s">
        <v>8</v>
      </c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Q70" s="109"/>
      <c r="AR70" s="108">
        <f>AR$36/$C$36</f>
        <v>0</v>
      </c>
      <c r="AS70" s="108" t="str">
        <f>IF(SUM($AR70:AR70)=$AR$36,"",AR70)</f>
        <v/>
      </c>
      <c r="AT70" s="108" t="str">
        <f>IF(SUM($AR70:AS70)=$AR$36,"",AS70)</f>
        <v/>
      </c>
      <c r="AU70" s="108" t="str">
        <f>IF(SUM($AR70:AT70)=$AR$36,"",AT70)</f>
        <v/>
      </c>
    </row>
    <row r="71" spans="1:47" ht="14.25" customHeight="1" x14ac:dyDescent="0.3">
      <c r="A71" s="104" t="s">
        <v>8</v>
      </c>
      <c r="B71" s="111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9"/>
      <c r="Y71" s="109"/>
      <c r="Z71" s="109"/>
      <c r="AA71" s="109"/>
      <c r="AB71" s="109" t="s">
        <v>8</v>
      </c>
      <c r="AC71" s="109"/>
      <c r="AD71" s="109"/>
      <c r="AE71" s="109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08">
        <f>AS$36/$C$36</f>
        <v>0</v>
      </c>
      <c r="AT71" s="108" t="str">
        <f>IF(SUM($AS71:AS71)=$AS$36,"",AS71)</f>
        <v/>
      </c>
      <c r="AU71" s="108" t="str">
        <f>IF(SUM($AS71:AT71)=$AS$36,"",AT71)</f>
        <v/>
      </c>
    </row>
    <row r="72" spans="1:47" ht="14.25" customHeight="1" x14ac:dyDescent="0.3">
      <c r="A72" s="104" t="s">
        <v>8</v>
      </c>
      <c r="B72" s="111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9"/>
      <c r="Y72" s="109"/>
      <c r="Z72" s="109"/>
      <c r="AA72" s="109"/>
      <c r="AB72" s="109" t="s">
        <v>8</v>
      </c>
      <c r="AC72" s="109"/>
      <c r="AD72" s="109"/>
      <c r="AE72" s="109"/>
      <c r="AF72" s="109"/>
      <c r="AG72" s="109"/>
      <c r="AH72" s="109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8">
        <f>AT$36/$C$36</f>
        <v>0</v>
      </c>
      <c r="AU72" s="108" t="str">
        <f>IF(SUM($AT72:AT72)=$AT$36,"",AT72)</f>
        <v/>
      </c>
    </row>
    <row r="73" spans="1:47" ht="14.25" customHeight="1" x14ac:dyDescent="0.3">
      <c r="A73" s="104" t="s">
        <v>8</v>
      </c>
      <c r="B73" s="111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08"/>
      <c r="R73" s="108"/>
      <c r="S73" s="108"/>
      <c r="T73" s="108"/>
      <c r="U73" s="108"/>
      <c r="V73" s="108"/>
      <c r="W73" s="108"/>
      <c r="X73" s="109"/>
      <c r="Y73" s="109"/>
      <c r="Z73" s="109"/>
      <c r="AA73" s="109"/>
      <c r="AB73" s="109" t="s">
        <v>8</v>
      </c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8">
        <f>AU$36/$C$36</f>
        <v>0</v>
      </c>
    </row>
    <row r="74" spans="1:47" ht="14.25" customHeight="1" x14ac:dyDescent="0.3">
      <c r="A74" s="104"/>
      <c r="B74" s="111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08"/>
      <c r="R74" s="108"/>
      <c r="S74" s="108"/>
      <c r="T74" s="108"/>
      <c r="U74" s="108"/>
      <c r="V74" s="108"/>
      <c r="W74" s="108">
        <f>SUM(W49:W73)</f>
        <v>2</v>
      </c>
      <c r="X74" s="108">
        <f t="shared" ref="X74:AU74" si="15">SUM(X49:X73)</f>
        <v>2</v>
      </c>
      <c r="Y74" s="108">
        <f t="shared" si="15"/>
        <v>2</v>
      </c>
      <c r="Z74" s="108">
        <f t="shared" si="15"/>
        <v>2</v>
      </c>
      <c r="AA74" s="108">
        <f t="shared" si="15"/>
        <v>2</v>
      </c>
      <c r="AB74" s="108">
        <f t="shared" si="15"/>
        <v>2</v>
      </c>
      <c r="AC74" s="108">
        <f t="shared" si="15"/>
        <v>2</v>
      </c>
      <c r="AD74" s="108">
        <f t="shared" si="15"/>
        <v>2</v>
      </c>
      <c r="AE74" s="108">
        <f t="shared" si="15"/>
        <v>2</v>
      </c>
      <c r="AF74" s="108">
        <f t="shared" si="15"/>
        <v>2</v>
      </c>
      <c r="AG74" s="108">
        <f t="shared" si="15"/>
        <v>0</v>
      </c>
      <c r="AH74" s="108">
        <f t="shared" si="15"/>
        <v>0</v>
      </c>
      <c r="AI74" s="108">
        <f t="shared" si="15"/>
        <v>0</v>
      </c>
      <c r="AJ74" s="108">
        <f t="shared" si="15"/>
        <v>0</v>
      </c>
      <c r="AK74" s="108">
        <f t="shared" si="15"/>
        <v>0</v>
      </c>
      <c r="AL74" s="108">
        <f t="shared" si="15"/>
        <v>0</v>
      </c>
      <c r="AM74" s="108">
        <f t="shared" si="15"/>
        <v>0</v>
      </c>
      <c r="AN74" s="108">
        <f t="shared" si="15"/>
        <v>0</v>
      </c>
      <c r="AO74" s="108">
        <f t="shared" si="15"/>
        <v>0</v>
      </c>
      <c r="AP74" s="108">
        <f t="shared" si="15"/>
        <v>0</v>
      </c>
      <c r="AQ74" s="108">
        <f t="shared" si="15"/>
        <v>0</v>
      </c>
      <c r="AR74" s="108">
        <f t="shared" si="15"/>
        <v>0</v>
      </c>
      <c r="AS74" s="108">
        <f t="shared" si="15"/>
        <v>0</v>
      </c>
      <c r="AT74" s="108">
        <f t="shared" si="15"/>
        <v>0</v>
      </c>
      <c r="AU74" s="108">
        <f t="shared" si="15"/>
        <v>0</v>
      </c>
    </row>
    <row r="75" spans="1:47" ht="14.25" customHeight="1" x14ac:dyDescent="0.3">
      <c r="A75" s="104" t="s">
        <v>8</v>
      </c>
      <c r="B75" s="111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08"/>
      <c r="R75" s="108"/>
      <c r="S75" s="108"/>
      <c r="T75" s="108"/>
      <c r="U75" s="108"/>
      <c r="V75" s="108"/>
      <c r="W75" s="108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</row>
    <row r="76" spans="1:47" ht="14.25" customHeight="1" x14ac:dyDescent="0.3">
      <c r="A76" s="104" t="s">
        <v>8</v>
      </c>
      <c r="B76" s="111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08"/>
      <c r="R76" s="108"/>
      <c r="S76" s="108"/>
      <c r="T76" s="108"/>
      <c r="U76" s="108"/>
      <c r="V76" s="108"/>
      <c r="W76" s="108" t="e">
        <f>SUM($F$37:$W$37)/$C$37</f>
        <v>#DIV/0!</v>
      </c>
      <c r="X76" s="108" t="e">
        <f>IF(SUM($W76:W76)=SUM(F$37:$W$37),"",W76)</f>
        <v>#DIV/0!</v>
      </c>
      <c r="Y76" s="108" t="e">
        <f>IF(SUM($W76:X76)=SUM(G$37:$W$37),"",X76)</f>
        <v>#DIV/0!</v>
      </c>
      <c r="Z76" s="108" t="e">
        <f>IF(SUM($W76:Y76)=SUM(H$37:$W$37),"",Y76)</f>
        <v>#DIV/0!</v>
      </c>
      <c r="AA76" s="108" t="e">
        <f>IF(SUM($W76:Z76)=SUM(I$37:$W$37),"",Z76)</f>
        <v>#DIV/0!</v>
      </c>
      <c r="AB76" s="108" t="e">
        <f>IF(SUM($W76:AA76)=SUM(J$37:$W$37),"",AA76)</f>
        <v>#DIV/0!</v>
      </c>
      <c r="AC76" s="108" t="e">
        <f>IF(SUM($W76:AB76)=SUM(K$37:$W$37),"",AB76)</f>
        <v>#DIV/0!</v>
      </c>
      <c r="AD76" s="108" t="e">
        <f>IF(SUM($W76:AC76)=SUM(L$37:$W$37),"",AC76)</f>
        <v>#DIV/0!</v>
      </c>
      <c r="AE76" s="108" t="e">
        <f>IF(SUM($W76:AD76)=SUM(M$37:$W$37),"",AD76)</f>
        <v>#DIV/0!</v>
      </c>
      <c r="AF76" s="108" t="e">
        <f>IF(SUM($W76:AE76)=SUM(N$37:$W$37),"",AE76)</f>
        <v>#DIV/0!</v>
      </c>
      <c r="AG76" s="108" t="e">
        <f>IF(SUM($W76:AF76)=SUM(O$37:$W$37),"",AF76)</f>
        <v>#DIV/0!</v>
      </c>
      <c r="AH76" s="108" t="e">
        <f>IF(SUM($W76:AG76)=SUM(P$37:$W$37),"",AG76)</f>
        <v>#DIV/0!</v>
      </c>
      <c r="AI76" s="108" t="e">
        <f>IF(SUM($W76:AH76)=SUM(Q$37:$W$37),"",AH76)</f>
        <v>#DIV/0!</v>
      </c>
      <c r="AJ76" s="108" t="e">
        <f>IF(SUM($W76:AI76)=SUM(R$37:$W$37),"",AI76)</f>
        <v>#DIV/0!</v>
      </c>
      <c r="AK76" s="108" t="e">
        <f>IF(SUM($W76:AJ76)=SUM(S$37:$W$37),"",AJ76)</f>
        <v>#DIV/0!</v>
      </c>
      <c r="AL76" s="108" t="e">
        <f>IF(SUM($W76:AK76)=SUM(T$37:$W$37),"",AK76)</f>
        <v>#DIV/0!</v>
      </c>
      <c r="AM76" s="108" t="e">
        <f>IF(SUM($W76:AL76)=SUM(U$37:$W$37),"",AL76)</f>
        <v>#DIV/0!</v>
      </c>
      <c r="AN76" s="108" t="e">
        <f>IF(SUM($W76:AM76)=SUM(V$37:$W$37),"",AM76)</f>
        <v>#DIV/0!</v>
      </c>
      <c r="AO76" s="108" t="e">
        <f>IF(SUM($W76:AN76)=SUM(W$37:$W$37),"",AN76)</f>
        <v>#DIV/0!</v>
      </c>
      <c r="AP76" s="108" t="e">
        <f>IF(SUM($W76:AO76)=SUM($W$37:X$37),"",AO76)</f>
        <v>#DIV/0!</v>
      </c>
      <c r="AQ76" s="108" t="e">
        <f>IF(SUM($W76:AP76)=SUM($W$37:Y$37),"",AP76)</f>
        <v>#DIV/0!</v>
      </c>
      <c r="AR76" s="108" t="e">
        <f>IF(SUM($W76:AQ76)=SUM($W$37:Z$37),"",AQ76)</f>
        <v>#DIV/0!</v>
      </c>
      <c r="AS76" s="108" t="e">
        <f>IF(SUM($W76:AR76)=SUM($W$37:AA$37),"",AR76)</f>
        <v>#DIV/0!</v>
      </c>
      <c r="AT76" s="108" t="e">
        <f>IF(SUM($W76:AS76)=SUM($W$37:AB$37),"",AS76)</f>
        <v>#DIV/0!</v>
      </c>
      <c r="AU76" s="108" t="e">
        <f>IF(SUM($W76:AT76)=SUM($W$37:AC$37),"",AT76)</f>
        <v>#DIV/0!</v>
      </c>
    </row>
    <row r="77" spans="1:47" ht="14.25" customHeight="1" x14ac:dyDescent="0.3">
      <c r="A77" s="104" t="s">
        <v>8</v>
      </c>
      <c r="B77" s="111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08"/>
      <c r="R77" s="108"/>
      <c r="S77" s="108"/>
      <c r="T77" s="108"/>
      <c r="U77" s="108"/>
      <c r="V77" s="108"/>
      <c r="W77" s="108"/>
      <c r="X77" s="108" t="e">
        <f>X$37/$C$37</f>
        <v>#DIV/0!</v>
      </c>
      <c r="Y77" s="108" t="e">
        <f>IF(SUM($X77:X77)=$X$37,"",X77)</f>
        <v>#DIV/0!</v>
      </c>
      <c r="Z77" s="108" t="e">
        <f>IF(SUM($X77:Y77)=$X$37,"",Y77)</f>
        <v>#DIV/0!</v>
      </c>
      <c r="AA77" s="108" t="e">
        <f>IF(SUM($X77:Z77)=$X$37,"",Z77)</f>
        <v>#DIV/0!</v>
      </c>
      <c r="AB77" s="108" t="e">
        <f>IF(SUM($X77:AA77)=$X$37,"",AA77)</f>
        <v>#DIV/0!</v>
      </c>
      <c r="AC77" s="108" t="e">
        <f>IF(SUM($X77:AB77)=$X$37,"",AB77)</f>
        <v>#DIV/0!</v>
      </c>
      <c r="AD77" s="108" t="e">
        <f>IF(SUM($X77:AC77)=$X$37,"",AC77)</f>
        <v>#DIV/0!</v>
      </c>
      <c r="AE77" s="108" t="e">
        <f>IF(SUM($X77:AD77)=$X$37,"",AD77)</f>
        <v>#DIV/0!</v>
      </c>
      <c r="AF77" s="108" t="e">
        <f>IF(SUM($X77:AE77)=$X$37,"",AE77)</f>
        <v>#DIV/0!</v>
      </c>
      <c r="AG77" s="108" t="e">
        <f>IF(SUM($X77:AF77)=$X$37,"",AF77)</f>
        <v>#DIV/0!</v>
      </c>
      <c r="AH77" s="108" t="e">
        <f>IF(SUM($X77:AG77)=$X$37,"",AG77)</f>
        <v>#DIV/0!</v>
      </c>
      <c r="AI77" s="108" t="e">
        <f>IF(SUM($X77:AH77)=$X$37,"",AH77)</f>
        <v>#DIV/0!</v>
      </c>
      <c r="AJ77" s="108" t="e">
        <f>IF(SUM($X77:AI77)=$X$37,"",AI77)</f>
        <v>#DIV/0!</v>
      </c>
      <c r="AK77" s="108" t="e">
        <f>IF(SUM($X77:AJ77)=$X$37,"",AJ77)</f>
        <v>#DIV/0!</v>
      </c>
      <c r="AL77" s="108" t="e">
        <f>IF(SUM($X77:AK77)=$X$37,"",AK77)</f>
        <v>#DIV/0!</v>
      </c>
      <c r="AM77" s="108" t="e">
        <f>IF(SUM($X77:AL77)=$X$37,"",AL77)</f>
        <v>#DIV/0!</v>
      </c>
      <c r="AN77" s="108" t="e">
        <f>IF(SUM($X77:AM77)=$X$37,"",AM77)</f>
        <v>#DIV/0!</v>
      </c>
      <c r="AO77" s="108" t="e">
        <f>IF(SUM($X77:AN77)=$X$37,"",AN77)</f>
        <v>#DIV/0!</v>
      </c>
      <c r="AP77" s="108" t="e">
        <f>IF(SUM($X77:AO77)=$X$37,"",AO77)</f>
        <v>#DIV/0!</v>
      </c>
      <c r="AQ77" s="108" t="e">
        <f>IF(SUM($X77:AP77)=$X$37,"",AP77)</f>
        <v>#DIV/0!</v>
      </c>
      <c r="AR77" s="108" t="e">
        <f>IF(SUM($X77:AQ77)=$X$37,"",AQ77)</f>
        <v>#DIV/0!</v>
      </c>
      <c r="AS77" s="108" t="e">
        <f>IF(SUM($X77:AR77)=$X$37,"",AR77)</f>
        <v>#DIV/0!</v>
      </c>
      <c r="AT77" s="108" t="e">
        <f>IF(SUM($X77:AS77)=$X$37,"",AS77)</f>
        <v>#DIV/0!</v>
      </c>
      <c r="AU77" s="108" t="e">
        <f>IF(SUM($X77:AT77)=$X$37,"",AT77)</f>
        <v>#DIV/0!</v>
      </c>
    </row>
    <row r="78" spans="1:47" ht="14.25" customHeight="1" x14ac:dyDescent="0.3">
      <c r="A78" s="104" t="s">
        <v>8</v>
      </c>
      <c r="B78" s="111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08"/>
      <c r="R78" s="108"/>
      <c r="S78" s="108"/>
      <c r="T78" s="108"/>
      <c r="U78" s="108"/>
      <c r="V78" s="108"/>
      <c r="W78" s="108"/>
      <c r="X78" s="108"/>
      <c r="Y78" s="108" t="e">
        <f>Y$37/$C$37</f>
        <v>#DIV/0!</v>
      </c>
      <c r="Z78" s="108" t="e">
        <f>IF(SUM($Y78:Y78)=$Y$37,"",Y78)</f>
        <v>#DIV/0!</v>
      </c>
      <c r="AA78" s="108" t="e">
        <f>IF(SUM($Y78:Z78)=$Y$37,"",Z78)</f>
        <v>#DIV/0!</v>
      </c>
      <c r="AB78" s="108" t="e">
        <f>IF(SUM($Y78:AA78)=$Y$37,"",AA78)</f>
        <v>#DIV/0!</v>
      </c>
      <c r="AC78" s="108" t="e">
        <f>IF(SUM($Y78:AB78)=$Y$37,"",AB78)</f>
        <v>#DIV/0!</v>
      </c>
      <c r="AD78" s="108" t="e">
        <f>IF(SUM($Y78:AC78)=$Y$37,"",AC78)</f>
        <v>#DIV/0!</v>
      </c>
      <c r="AE78" s="108" t="e">
        <f>IF(SUM($Y78:AD78)=$Y$37,"",AD78)</f>
        <v>#DIV/0!</v>
      </c>
      <c r="AF78" s="108" t="e">
        <f>IF(SUM($Y78:AE78)=$Y$37,"",AE78)</f>
        <v>#DIV/0!</v>
      </c>
      <c r="AG78" s="108" t="e">
        <f>IF(SUM($Y78:AF78)=$Y$37,"",AF78)</f>
        <v>#DIV/0!</v>
      </c>
      <c r="AH78" s="108" t="e">
        <f>IF(SUM($Y78:AG78)=$Y$37,"",AG78)</f>
        <v>#DIV/0!</v>
      </c>
      <c r="AI78" s="108" t="e">
        <f>IF(SUM($Y78:AH78)=$Y$37,"",AH78)</f>
        <v>#DIV/0!</v>
      </c>
      <c r="AJ78" s="108" t="e">
        <f>IF(SUM($Y78:AI78)=$Y$37,"",AI78)</f>
        <v>#DIV/0!</v>
      </c>
      <c r="AK78" s="108" t="e">
        <f>IF(SUM($Y78:AJ78)=$Y$37,"",AJ78)</f>
        <v>#DIV/0!</v>
      </c>
      <c r="AL78" s="108" t="e">
        <f>IF(SUM($Y78:AK78)=$Y$37,"",AK78)</f>
        <v>#DIV/0!</v>
      </c>
      <c r="AM78" s="108" t="e">
        <f>IF(SUM($Y78:AL78)=$Y$37,"",AL78)</f>
        <v>#DIV/0!</v>
      </c>
      <c r="AN78" s="108" t="e">
        <f>IF(SUM($Y78:AM78)=$Y$37,"",AM78)</f>
        <v>#DIV/0!</v>
      </c>
      <c r="AO78" s="108" t="e">
        <f>IF(SUM($Y78:AN78)=$Y$37,"",AN78)</f>
        <v>#DIV/0!</v>
      </c>
      <c r="AP78" s="108" t="e">
        <f>IF(SUM($Y78:AO78)=$Y$37,"",AO78)</f>
        <v>#DIV/0!</v>
      </c>
      <c r="AQ78" s="108" t="e">
        <f>IF(SUM($Y78:AP78)=$Y$37,"",AP78)</f>
        <v>#DIV/0!</v>
      </c>
      <c r="AR78" s="108" t="e">
        <f>IF(SUM($Y78:AQ78)=$Y$37,"",AQ78)</f>
        <v>#DIV/0!</v>
      </c>
      <c r="AS78" s="108" t="e">
        <f>IF(SUM($Y78:AR78)=$Y$37,"",AR78)</f>
        <v>#DIV/0!</v>
      </c>
      <c r="AT78" s="108" t="e">
        <f>IF(SUM($Y78:AS78)=$Y$37,"",AS78)</f>
        <v>#DIV/0!</v>
      </c>
      <c r="AU78" s="108" t="e">
        <f>IF(SUM($Y78:AT78)=$Y$37,"",AT78)</f>
        <v>#DIV/0!</v>
      </c>
    </row>
    <row r="79" spans="1:47" ht="14.25" customHeight="1" x14ac:dyDescent="0.3">
      <c r="A79" s="104" t="s">
        <v>8</v>
      </c>
      <c r="B79" s="111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08"/>
      <c r="R79" s="108"/>
      <c r="S79" s="108"/>
      <c r="T79" s="108"/>
      <c r="U79" s="108"/>
      <c r="V79" s="108"/>
      <c r="W79" s="113"/>
      <c r="X79" s="113"/>
      <c r="Y79" s="113"/>
      <c r="Z79" s="108" t="e">
        <f>Z$37/$C$37</f>
        <v>#DIV/0!</v>
      </c>
      <c r="AA79" s="108" t="e">
        <f>IF(SUM($Z79:Z79)=$Z$37,"",Z79)</f>
        <v>#DIV/0!</v>
      </c>
      <c r="AB79" s="108" t="e">
        <f>IF(SUM($Z79:AA79)=$Z$37,"",AA79)</f>
        <v>#DIV/0!</v>
      </c>
      <c r="AC79" s="108" t="e">
        <f>IF(SUM($Z79:AB79)=$Z$37,"",AB79)</f>
        <v>#DIV/0!</v>
      </c>
      <c r="AD79" s="108" t="e">
        <f>IF(SUM($Z79:AC79)=$Z$37,"",AC79)</f>
        <v>#DIV/0!</v>
      </c>
      <c r="AE79" s="108" t="e">
        <f>IF(SUM($Z79:AD79)=$Z$37,"",AD79)</f>
        <v>#DIV/0!</v>
      </c>
      <c r="AF79" s="108" t="e">
        <f>IF(SUM($Z79:AE79)=$Z$37,"",AE79)</f>
        <v>#DIV/0!</v>
      </c>
      <c r="AG79" s="108" t="e">
        <f>IF(SUM($Z79:AF79)=$Z$37,"",AF79)</f>
        <v>#DIV/0!</v>
      </c>
      <c r="AH79" s="108" t="e">
        <f>IF(SUM($Z79:AG79)=$Z$37,"",AG79)</f>
        <v>#DIV/0!</v>
      </c>
      <c r="AI79" s="108" t="e">
        <f>IF(SUM($Z79:AH79)=$Z$37,"",AH79)</f>
        <v>#DIV/0!</v>
      </c>
      <c r="AJ79" s="108" t="e">
        <f>IF(SUM($Z79:AI79)=$Z$37,"",AI79)</f>
        <v>#DIV/0!</v>
      </c>
      <c r="AK79" s="108" t="e">
        <f>IF(SUM($Z79:AJ79)=$Z$37,"",AJ79)</f>
        <v>#DIV/0!</v>
      </c>
      <c r="AL79" s="108" t="e">
        <f>IF(SUM($Z79:AK79)=$Z$37,"",AK79)</f>
        <v>#DIV/0!</v>
      </c>
      <c r="AM79" s="108" t="e">
        <f>IF(SUM($Z79:AL79)=$Z$37,"",AL79)</f>
        <v>#DIV/0!</v>
      </c>
      <c r="AN79" s="108" t="e">
        <f>IF(SUM($Z79:AM79)=$Z$37,"",AM79)</f>
        <v>#DIV/0!</v>
      </c>
      <c r="AO79" s="108" t="e">
        <f>IF(SUM($Z79:AN79)=$Z$37,"",AN79)</f>
        <v>#DIV/0!</v>
      </c>
      <c r="AP79" s="108" t="e">
        <f>IF(SUM($Z79:AO79)=$Z$37,"",AO79)</f>
        <v>#DIV/0!</v>
      </c>
      <c r="AQ79" s="108" t="e">
        <f>IF(SUM($Z79:AP79)=$Z$37,"",AP79)</f>
        <v>#DIV/0!</v>
      </c>
      <c r="AR79" s="108" t="e">
        <f>IF(SUM($Z79:AQ79)=$Z$37,"",AQ79)</f>
        <v>#DIV/0!</v>
      </c>
      <c r="AS79" s="108" t="e">
        <f>IF(SUM($Z79:AR79)=$Z$37,"",AR79)</f>
        <v>#DIV/0!</v>
      </c>
      <c r="AT79" s="108" t="e">
        <f>IF(SUM($Z79:AS79)=$Z$37,"",AS79)</f>
        <v>#DIV/0!</v>
      </c>
      <c r="AU79" s="108" t="e">
        <f>IF(SUM($Z79:AT79)=$Z$37,"",AT79)</f>
        <v>#DIV/0!</v>
      </c>
    </row>
    <row r="80" spans="1:47" ht="14.25" customHeight="1" x14ac:dyDescent="0.3">
      <c r="A80" s="104" t="s">
        <v>8</v>
      </c>
      <c r="B80" s="111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08"/>
      <c r="R80" s="108"/>
      <c r="S80" s="108"/>
      <c r="T80" s="108"/>
      <c r="U80" s="108"/>
      <c r="V80" s="108"/>
      <c r="W80" s="113"/>
      <c r="X80" s="113"/>
      <c r="Y80" s="113"/>
      <c r="Z80" s="113"/>
      <c r="AA80" s="108" t="e">
        <f>AA$37/$C$37</f>
        <v>#DIV/0!</v>
      </c>
      <c r="AB80" s="108" t="e">
        <f>IF(SUM(AA80:$AA80)=$AA$37,"",AA80)</f>
        <v>#DIV/0!</v>
      </c>
      <c r="AC80" s="108" t="e">
        <f>IF(SUM($AA80:AB80)=$AA$37,"",AB80)</f>
        <v>#DIV/0!</v>
      </c>
      <c r="AD80" s="108" t="e">
        <f>IF(SUM($AA80:AC80)=$AA$37,"",AC80)</f>
        <v>#DIV/0!</v>
      </c>
      <c r="AE80" s="108" t="e">
        <f>IF(SUM($AA80:AD80)=$AA$37,"",AD80)</f>
        <v>#DIV/0!</v>
      </c>
      <c r="AF80" s="108" t="e">
        <f>IF(SUM($AA80:AE80)=$AA$37,"",AE80)</f>
        <v>#DIV/0!</v>
      </c>
      <c r="AG80" s="108" t="e">
        <f>IF(SUM($AA80:AF80)=$AA$37,"",AF80)</f>
        <v>#DIV/0!</v>
      </c>
      <c r="AH80" s="108" t="e">
        <f>IF(SUM($AA80:AG80)=$AA$37,"",AG80)</f>
        <v>#DIV/0!</v>
      </c>
      <c r="AI80" s="108" t="e">
        <f>IF(SUM($AA80:AH80)=$AA$37,"",AH80)</f>
        <v>#DIV/0!</v>
      </c>
      <c r="AJ80" s="108" t="e">
        <f>IF(SUM($AA80:AI80)=$AA$37,"",AI80)</f>
        <v>#DIV/0!</v>
      </c>
      <c r="AK80" s="108" t="e">
        <f>IF(SUM($AA80:AJ80)=$AA$37,"",AJ80)</f>
        <v>#DIV/0!</v>
      </c>
      <c r="AL80" s="108" t="e">
        <f>IF(SUM($AA80:AK80)=$AA$37,"",AK80)</f>
        <v>#DIV/0!</v>
      </c>
      <c r="AM80" s="108" t="e">
        <f>IF(SUM($AA80:AL80)=$AA$37,"",AL80)</f>
        <v>#DIV/0!</v>
      </c>
      <c r="AN80" s="108" t="e">
        <f>IF(SUM($AA80:AM80)=$AA$37,"",AM80)</f>
        <v>#DIV/0!</v>
      </c>
      <c r="AO80" s="108" t="e">
        <f>IF(SUM($AA80:AN80)=$AA$37,"",AN80)</f>
        <v>#DIV/0!</v>
      </c>
      <c r="AP80" s="108" t="e">
        <f>IF(SUM($AA80:AO80)=$AA$37,"",AO80)</f>
        <v>#DIV/0!</v>
      </c>
      <c r="AQ80" s="108" t="e">
        <f>IF(SUM($AA80:AP80)=$AA$37,"",AP80)</f>
        <v>#DIV/0!</v>
      </c>
      <c r="AR80" s="108" t="e">
        <f>IF(SUM($AA80:AQ80)=$AA$37,"",AQ80)</f>
        <v>#DIV/0!</v>
      </c>
      <c r="AS80" s="108" t="e">
        <f>IF(SUM($AA80:AR80)=$AA$37,"",AR80)</f>
        <v>#DIV/0!</v>
      </c>
      <c r="AT80" s="108" t="e">
        <f>IF(SUM($AA80:AS80)=$AA$37,"",AS80)</f>
        <v>#DIV/0!</v>
      </c>
      <c r="AU80" s="108" t="e">
        <f>IF(SUM($AA80:AT80)=$AA$37,"",AT80)</f>
        <v>#DIV/0!</v>
      </c>
    </row>
    <row r="81" spans="1:47" ht="14.25" customHeight="1" x14ac:dyDescent="0.3">
      <c r="A81" s="104" t="s">
        <v>8</v>
      </c>
      <c r="B81" s="111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08"/>
      <c r="R81" s="108"/>
      <c r="S81" s="108"/>
      <c r="T81" s="108"/>
      <c r="U81" s="108"/>
      <c r="V81" s="108"/>
      <c r="W81" s="113"/>
      <c r="X81" s="113"/>
      <c r="Y81" s="113"/>
      <c r="Z81" s="113"/>
      <c r="AA81" s="113"/>
      <c r="AB81" s="108" t="e">
        <f>AB$37/$C$37</f>
        <v>#DIV/0!</v>
      </c>
      <c r="AC81" s="108" t="e">
        <f>IF(SUM($AB81:AB81)=$AB$37,"",AB81)</f>
        <v>#DIV/0!</v>
      </c>
      <c r="AD81" s="108" t="e">
        <f>IF(SUM($AB81:AC81)=$AB$37,"",AC81)</f>
        <v>#DIV/0!</v>
      </c>
      <c r="AE81" s="108" t="e">
        <f>IF(SUM($AB81:AD81)=$AB$37,"",AD81)</f>
        <v>#DIV/0!</v>
      </c>
      <c r="AF81" s="108" t="e">
        <f>IF(SUM($AB81:AE81)=$AB$37,"",AE81)</f>
        <v>#DIV/0!</v>
      </c>
      <c r="AG81" s="108" t="e">
        <f>IF(SUM($AB81:AF81)=$AB$37,"",AF81)</f>
        <v>#DIV/0!</v>
      </c>
      <c r="AH81" s="108" t="e">
        <f>IF(SUM($AB81:AG81)=$AB$37,"",AG81)</f>
        <v>#DIV/0!</v>
      </c>
      <c r="AI81" s="108" t="e">
        <f>IF(SUM($AB81:AH81)=$AB$37,"",AH81)</f>
        <v>#DIV/0!</v>
      </c>
      <c r="AJ81" s="108" t="e">
        <f>IF(SUM($AB81:AI81)=$AB$37,"",AI81)</f>
        <v>#DIV/0!</v>
      </c>
      <c r="AK81" s="108" t="e">
        <f>IF(SUM($AB81:AJ81)=$AB$37,"",AJ81)</f>
        <v>#DIV/0!</v>
      </c>
      <c r="AL81" s="108" t="e">
        <f>IF(SUM($AB81:AK81)=$AB$37,"",AK81)</f>
        <v>#DIV/0!</v>
      </c>
      <c r="AM81" s="108" t="e">
        <f>IF(SUM($AB81:AL81)=$AB$37,"",AL81)</f>
        <v>#DIV/0!</v>
      </c>
      <c r="AN81" s="108" t="e">
        <f>IF(SUM($AB81:AM81)=$AB$37,"",AM81)</f>
        <v>#DIV/0!</v>
      </c>
      <c r="AO81" s="108" t="e">
        <f>IF(SUM($AB81:AN81)=$AB$37,"",AN81)</f>
        <v>#DIV/0!</v>
      </c>
      <c r="AP81" s="108" t="e">
        <f>IF(SUM($AB81:AO81)=$AB$37,"",AO81)</f>
        <v>#DIV/0!</v>
      </c>
      <c r="AQ81" s="108" t="e">
        <f>IF(SUM($AB81:AP81)=$AB$37,"",AP81)</f>
        <v>#DIV/0!</v>
      </c>
      <c r="AR81" s="108" t="e">
        <f>IF(SUM($AB81:AQ81)=$AB$37,"",AQ81)</f>
        <v>#DIV/0!</v>
      </c>
      <c r="AS81" s="108" t="e">
        <f>IF(SUM($AB81:AR81)=$AB$37,"",AR81)</f>
        <v>#DIV/0!</v>
      </c>
      <c r="AT81" s="108" t="e">
        <f>IF(SUM($AB81:AS81)=$AB$37,"",AS81)</f>
        <v>#DIV/0!</v>
      </c>
      <c r="AU81" s="108" t="e">
        <f>IF(SUM($AB81:AT81)=$AB$37,"",AT81)</f>
        <v>#DIV/0!</v>
      </c>
    </row>
    <row r="82" spans="1:47" ht="14.25" customHeight="1" x14ac:dyDescent="0.3">
      <c r="A82" s="104" t="s">
        <v>8</v>
      </c>
      <c r="B82" s="111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08"/>
      <c r="R82" s="108"/>
      <c r="S82" s="108"/>
      <c r="T82" s="108"/>
      <c r="U82" s="108"/>
      <c r="V82" s="108"/>
      <c r="W82" s="113"/>
      <c r="X82" s="113"/>
      <c r="Y82" s="113"/>
      <c r="Z82" s="113"/>
      <c r="AA82" s="113"/>
      <c r="AB82" s="113"/>
      <c r="AC82" s="108" t="e">
        <f>AC$37/$C$37</f>
        <v>#DIV/0!</v>
      </c>
      <c r="AD82" s="108" t="e">
        <f>IF(SUM($AC82:AC82)=$AC$37,"",AC82)</f>
        <v>#DIV/0!</v>
      </c>
      <c r="AE82" s="108" t="e">
        <f>IF(SUM($AC82:AD82)=$AC$37,"",AD82)</f>
        <v>#DIV/0!</v>
      </c>
      <c r="AF82" s="108" t="e">
        <f>IF(SUM($AC82:AE82)=$AC$37,"",AE82)</f>
        <v>#DIV/0!</v>
      </c>
      <c r="AG82" s="108" t="e">
        <f>IF(SUM($AC82:AF82)=$AC$37,"",AF82)</f>
        <v>#DIV/0!</v>
      </c>
      <c r="AH82" s="108" t="e">
        <f>IF(SUM($AC82:AG82)=$AC$37,"",AG82)</f>
        <v>#DIV/0!</v>
      </c>
      <c r="AI82" s="108" t="e">
        <f>IF(SUM($AC82:AH82)=$AC$37,"",AH82)</f>
        <v>#DIV/0!</v>
      </c>
      <c r="AJ82" s="108" t="e">
        <f>IF(SUM($AC82:AI82)=$AC$37,"",AI82)</f>
        <v>#DIV/0!</v>
      </c>
      <c r="AK82" s="108" t="e">
        <f>IF(SUM($AC82:AJ82)=$AC$37,"",AJ82)</f>
        <v>#DIV/0!</v>
      </c>
      <c r="AL82" s="108" t="e">
        <f>IF(SUM($AC82:AK82)=$AC$37,"",AK82)</f>
        <v>#DIV/0!</v>
      </c>
      <c r="AM82" s="108" t="e">
        <f>IF(SUM($AC82:AL82)=$AC$37,"",AL82)</f>
        <v>#DIV/0!</v>
      </c>
      <c r="AN82" s="108" t="e">
        <f>IF(SUM($AC82:AM82)=$AC$37,"",AM82)</f>
        <v>#DIV/0!</v>
      </c>
      <c r="AO82" s="108" t="e">
        <f>IF(SUM($AC82:AN82)=$AC$37,"",AN82)</f>
        <v>#DIV/0!</v>
      </c>
      <c r="AP82" s="108" t="e">
        <f>IF(SUM($AC82:AO82)=$AC$37,"",AO82)</f>
        <v>#DIV/0!</v>
      </c>
      <c r="AQ82" s="108" t="e">
        <f>IF(SUM($AC82:AP82)=$AC$37,"",AP82)</f>
        <v>#DIV/0!</v>
      </c>
      <c r="AR82" s="108" t="e">
        <f>IF(SUM($AC82:AQ82)=$AC$37,"",AQ82)</f>
        <v>#DIV/0!</v>
      </c>
      <c r="AS82" s="108" t="e">
        <f>IF(SUM($AC82:AR82)=$AC$37,"",AR82)</f>
        <v>#DIV/0!</v>
      </c>
      <c r="AT82" s="108" t="e">
        <f>IF(SUM($AC82:AS82)=$AC$37,"",AS82)</f>
        <v>#DIV/0!</v>
      </c>
      <c r="AU82" s="108" t="e">
        <f>IF(SUM($AC82:AT82)=$AC$37,"",AT82)</f>
        <v>#DIV/0!</v>
      </c>
    </row>
    <row r="83" spans="1:47" ht="14.25" customHeight="1" x14ac:dyDescent="0.3">
      <c r="A83" s="104" t="s">
        <v>8</v>
      </c>
      <c r="B83" s="111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08"/>
      <c r="R83" s="108"/>
      <c r="S83" s="108"/>
      <c r="T83" s="108"/>
      <c r="U83" s="108"/>
      <c r="V83" s="108"/>
      <c r="W83" s="113"/>
      <c r="X83" s="113"/>
      <c r="Y83" s="113"/>
      <c r="Z83" s="113"/>
      <c r="AA83" s="113"/>
      <c r="AB83" s="113"/>
      <c r="AC83" s="113"/>
      <c r="AD83" s="108" t="e">
        <f>AD$37/$C$37</f>
        <v>#DIV/0!</v>
      </c>
      <c r="AE83" s="108" t="e">
        <f>IF(SUM($AD83:AD83)=$AD$37,"",AD83)</f>
        <v>#DIV/0!</v>
      </c>
      <c r="AF83" s="108" t="e">
        <f>IF(SUM($AD83:AE83)=$AD$37,"",AE83)</f>
        <v>#DIV/0!</v>
      </c>
      <c r="AG83" s="108" t="e">
        <f>IF(SUM($AD83:AF83)=$AD$37,"",AF83)</f>
        <v>#DIV/0!</v>
      </c>
      <c r="AH83" s="108" t="e">
        <f>IF(SUM($AD83:AG83)=$AD$37,"",AG83)</f>
        <v>#DIV/0!</v>
      </c>
      <c r="AI83" s="108" t="e">
        <f>IF(SUM($AD83:AH83)=$AD$37,"",AH83)</f>
        <v>#DIV/0!</v>
      </c>
      <c r="AJ83" s="108" t="e">
        <f>IF(SUM($AD83:AI83)=$AD$37,"",AI83)</f>
        <v>#DIV/0!</v>
      </c>
      <c r="AK83" s="108" t="e">
        <f>IF(SUM($AD83:AJ83)=$AD$37,"",AJ83)</f>
        <v>#DIV/0!</v>
      </c>
      <c r="AL83" s="108" t="e">
        <f>IF(SUM($AD83:AK83)=$AD$37,"",AK83)</f>
        <v>#DIV/0!</v>
      </c>
      <c r="AM83" s="108" t="e">
        <f>IF(SUM($AD83:AL83)=$AD$37,"",AL83)</f>
        <v>#DIV/0!</v>
      </c>
      <c r="AN83" s="108" t="e">
        <f>IF(SUM($AD83:AM83)=$AD$37,"",AM83)</f>
        <v>#DIV/0!</v>
      </c>
      <c r="AO83" s="108" t="e">
        <f>IF(SUM($AD83:AN83)=$AD$37,"",AN83)</f>
        <v>#DIV/0!</v>
      </c>
      <c r="AP83" s="108" t="e">
        <f>IF(SUM($AD83:AO83)=$AD$37,"",AO83)</f>
        <v>#DIV/0!</v>
      </c>
      <c r="AQ83" s="108" t="e">
        <f>IF(SUM($AD83:AP83)=$AD$37,"",AP83)</f>
        <v>#DIV/0!</v>
      </c>
      <c r="AR83" s="108" t="e">
        <f>IF(SUM($AD83:AQ83)=$AD$37,"",AQ83)</f>
        <v>#DIV/0!</v>
      </c>
      <c r="AS83" s="108" t="e">
        <f>IF(SUM($AD83:AR83)=$AD$37,"",AR83)</f>
        <v>#DIV/0!</v>
      </c>
      <c r="AT83" s="108" t="e">
        <f>IF(SUM($AD83:AS83)=$AD$37,"",AS83)</f>
        <v>#DIV/0!</v>
      </c>
      <c r="AU83" s="108" t="e">
        <f>IF(SUM($AD83:AT83)=$AD$37,"",AT83)</f>
        <v>#DIV/0!</v>
      </c>
    </row>
    <row r="84" spans="1:47" ht="14.25" customHeight="1" x14ac:dyDescent="0.3">
      <c r="A84" s="104" t="s">
        <v>8</v>
      </c>
      <c r="B84" s="111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08"/>
      <c r="R84" s="108"/>
      <c r="S84" s="108"/>
      <c r="T84" s="108"/>
      <c r="U84" s="108"/>
      <c r="V84" s="108"/>
      <c r="W84" s="113"/>
      <c r="X84" s="113"/>
      <c r="Y84" s="113"/>
      <c r="Z84" s="113"/>
      <c r="AA84" s="113"/>
      <c r="AB84" s="113"/>
      <c r="AC84" s="113"/>
      <c r="AD84" s="113"/>
      <c r="AE84" s="108" t="e">
        <f>AE$37/$C$37</f>
        <v>#DIV/0!</v>
      </c>
      <c r="AF84" s="108" t="e">
        <f>IF(SUM($AE84:AE84)=$AE$37,"",AE84)</f>
        <v>#DIV/0!</v>
      </c>
      <c r="AG84" s="108" t="e">
        <f>IF(SUM($AE84:AF84)=$AE$37,"",AF84)</f>
        <v>#DIV/0!</v>
      </c>
      <c r="AH84" s="108" t="e">
        <f>IF(SUM($AE84:AG84)=$AE$37,"",AG84)</f>
        <v>#DIV/0!</v>
      </c>
      <c r="AI84" s="108" t="e">
        <f>IF(SUM($AE84:AH84)=$AE$37,"",AH84)</f>
        <v>#DIV/0!</v>
      </c>
      <c r="AJ84" s="108" t="e">
        <f>IF(SUM($AE84:AI84)=$AE$37,"",AI84)</f>
        <v>#DIV/0!</v>
      </c>
      <c r="AK84" s="108" t="e">
        <f>IF(SUM($AE84:AJ84)=$AE$37,"",AJ84)</f>
        <v>#DIV/0!</v>
      </c>
      <c r="AL84" s="108" t="e">
        <f>IF(SUM($AE84:AK84)=$AE$37,"",AK84)</f>
        <v>#DIV/0!</v>
      </c>
      <c r="AM84" s="108" t="e">
        <f>IF(SUM($AE84:AL84)=$AE$37,"",AL84)</f>
        <v>#DIV/0!</v>
      </c>
      <c r="AN84" s="108" t="e">
        <f>IF(SUM($AE84:AM84)=$AE$37,"",AM84)</f>
        <v>#DIV/0!</v>
      </c>
      <c r="AO84" s="108" t="e">
        <f>IF(SUM($AE84:AN84)=$AE$37,"",AN84)</f>
        <v>#DIV/0!</v>
      </c>
      <c r="AP84" s="108" t="e">
        <f>IF(SUM($AE84:AO84)=$AE$37,"",AO84)</f>
        <v>#DIV/0!</v>
      </c>
      <c r="AQ84" s="108" t="e">
        <f>IF(SUM($AE84:AP84)=$AE$37,"",AP84)</f>
        <v>#DIV/0!</v>
      </c>
      <c r="AR84" s="108" t="e">
        <f>IF(SUM($AE84:AQ84)=$AE$37,"",AQ84)</f>
        <v>#DIV/0!</v>
      </c>
      <c r="AS84" s="108" t="e">
        <f>IF(SUM($AE84:AR84)=$AE$37,"",AR84)</f>
        <v>#DIV/0!</v>
      </c>
      <c r="AT84" s="108" t="e">
        <f>IF(SUM($AE84:AS84)=$AE$37,"",AS84)</f>
        <v>#DIV/0!</v>
      </c>
      <c r="AU84" s="108" t="e">
        <f>IF(SUM($AE84:AT84)=$AE$37,"",AT84)</f>
        <v>#DIV/0!</v>
      </c>
    </row>
    <row r="85" spans="1:47" ht="14.25" customHeight="1" x14ac:dyDescent="0.3">
      <c r="A85" s="104" t="s">
        <v>8</v>
      </c>
      <c r="B85" s="111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08"/>
      <c r="R85" s="108"/>
      <c r="S85" s="108"/>
      <c r="T85" s="108"/>
      <c r="U85" s="108"/>
      <c r="V85" s="108"/>
      <c r="W85" s="113"/>
      <c r="X85" s="113"/>
      <c r="Y85" s="113"/>
      <c r="Z85" s="113"/>
      <c r="AA85" s="113"/>
      <c r="AB85" s="113"/>
      <c r="AC85" s="113"/>
      <c r="AD85" s="113"/>
      <c r="AE85" s="113"/>
      <c r="AF85" s="108" t="e">
        <f>AF$37/$C$37</f>
        <v>#DIV/0!</v>
      </c>
      <c r="AG85" s="108" t="e">
        <f>IF(SUM($AF85:AF85)=$AF$37,"",AF85)</f>
        <v>#DIV/0!</v>
      </c>
      <c r="AH85" s="108" t="e">
        <f>IF(SUM($AF85:AG85)=$AF$37,"",AG85)</f>
        <v>#DIV/0!</v>
      </c>
      <c r="AI85" s="108" t="e">
        <f>IF(SUM($AF85:AH85)=$AF$37,"",AH85)</f>
        <v>#DIV/0!</v>
      </c>
      <c r="AJ85" s="108" t="e">
        <f>IF(SUM($AF85:AI85)=$AF$37,"",AI85)</f>
        <v>#DIV/0!</v>
      </c>
      <c r="AK85" s="108" t="e">
        <f>IF(SUM($AF85:AJ85)=$AF$37,"",AJ85)</f>
        <v>#DIV/0!</v>
      </c>
      <c r="AL85" s="108" t="e">
        <f>IF(SUM($AF85:AK85)=$AF$37,"",AK85)</f>
        <v>#DIV/0!</v>
      </c>
      <c r="AM85" s="108" t="e">
        <f>IF(SUM($AF85:AL85)=$AF$37,"",AL85)</f>
        <v>#DIV/0!</v>
      </c>
      <c r="AN85" s="108" t="e">
        <f>IF(SUM($AF85:AM85)=$AF$37,"",AM85)</f>
        <v>#DIV/0!</v>
      </c>
      <c r="AO85" s="108" t="e">
        <f>IF(SUM($AF85:AN85)=$AF$37,"",AN85)</f>
        <v>#DIV/0!</v>
      </c>
      <c r="AP85" s="108" t="e">
        <f>IF(SUM($AF85:AO85)=$AF$37,"",AO85)</f>
        <v>#DIV/0!</v>
      </c>
      <c r="AQ85" s="108" t="e">
        <f>IF(SUM($AF85:AP85)=$AF$37,"",AP85)</f>
        <v>#DIV/0!</v>
      </c>
      <c r="AR85" s="108" t="e">
        <f>IF(SUM($AF85:AQ85)=$AF$37,"",AQ85)</f>
        <v>#DIV/0!</v>
      </c>
      <c r="AS85" s="108" t="e">
        <f>IF(SUM($AF85:AR85)=$AF$37,"",AR85)</f>
        <v>#DIV/0!</v>
      </c>
      <c r="AT85" s="108" t="e">
        <f>IF(SUM($AF85:AS85)=$AF$37,"",AS85)</f>
        <v>#DIV/0!</v>
      </c>
      <c r="AU85" s="108" t="e">
        <f>IF(SUM($AF85:AT85)=$AF$37,"",AT85)</f>
        <v>#DIV/0!</v>
      </c>
    </row>
    <row r="86" spans="1:47" ht="14.25" customHeight="1" x14ac:dyDescent="0.3">
      <c r="A86" s="104" t="s">
        <v>8</v>
      </c>
      <c r="B86" s="111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08"/>
      <c r="R86" s="108"/>
      <c r="S86" s="108"/>
      <c r="T86" s="108"/>
      <c r="U86" s="108"/>
      <c r="V86" s="108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08" t="e">
        <f>AG$37/$C$37</f>
        <v>#DIV/0!</v>
      </c>
      <c r="AH86" s="108" t="e">
        <f>IF(SUM($AG86:AG86)=$AG$37,"",AG86)</f>
        <v>#DIV/0!</v>
      </c>
      <c r="AI86" s="108" t="e">
        <f>IF(SUM($AG86:AH86)=$AG$37,"",AH86)</f>
        <v>#DIV/0!</v>
      </c>
      <c r="AJ86" s="108" t="e">
        <f>IF(SUM($AG86:AI86)=$AG$37,"",AI86)</f>
        <v>#DIV/0!</v>
      </c>
      <c r="AK86" s="108" t="e">
        <f>IF(SUM($AG86:AJ86)=$AG$37,"",AJ86)</f>
        <v>#DIV/0!</v>
      </c>
      <c r="AL86" s="108" t="e">
        <f>IF(SUM($AG86:AK86)=$AG$37,"",AK86)</f>
        <v>#DIV/0!</v>
      </c>
      <c r="AM86" s="108" t="e">
        <f>IF(SUM($AG86:AL86)=$AG$37,"",AL86)</f>
        <v>#DIV/0!</v>
      </c>
      <c r="AN86" s="108" t="e">
        <f>IF(SUM($AG86:AM86)=$AG$37,"",AM86)</f>
        <v>#DIV/0!</v>
      </c>
      <c r="AO86" s="108" t="e">
        <f>IF(SUM($AG86:AN86)=$AG$37,"",AN86)</f>
        <v>#DIV/0!</v>
      </c>
      <c r="AP86" s="108" t="e">
        <f>IF(SUM($AG86:AO86)=$AG$37,"",AO86)</f>
        <v>#DIV/0!</v>
      </c>
      <c r="AQ86" s="108" t="e">
        <f>IF(SUM($AG86:AP86)=$AG$37,"",AP86)</f>
        <v>#DIV/0!</v>
      </c>
      <c r="AR86" s="108" t="e">
        <f>IF(SUM($AG86:AQ86)=$AG$37,"",AQ86)</f>
        <v>#DIV/0!</v>
      </c>
      <c r="AS86" s="108" t="e">
        <f>IF(SUM($AG86:AR86)=$AG$37,"",AR86)</f>
        <v>#DIV/0!</v>
      </c>
      <c r="AT86" s="108" t="e">
        <f>IF(SUM($AG86:AS86)=$AG$37,"",AS86)</f>
        <v>#DIV/0!</v>
      </c>
      <c r="AU86" s="108" t="e">
        <f>IF(SUM($AG86:AT86)=$AG$37,"",AT86)</f>
        <v>#DIV/0!</v>
      </c>
    </row>
    <row r="87" spans="1:47" ht="14.25" customHeight="1" x14ac:dyDescent="0.3">
      <c r="A87" s="104" t="s">
        <v>8</v>
      </c>
      <c r="B87" s="111" t="s">
        <v>8</v>
      </c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08"/>
      <c r="R87" s="108"/>
      <c r="S87" s="108"/>
      <c r="T87" s="108"/>
      <c r="U87" s="108"/>
      <c r="V87" s="108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08" t="e">
        <f>AH$37/$C$37</f>
        <v>#DIV/0!</v>
      </c>
      <c r="AI87" s="108" t="e">
        <f>IF(SUM($AH87:AH87)=$AH$37,"",AH87)</f>
        <v>#DIV/0!</v>
      </c>
      <c r="AJ87" s="108" t="e">
        <f>IF(SUM($AH87:AI87)=$AH$37,"",AI87)</f>
        <v>#DIV/0!</v>
      </c>
      <c r="AK87" s="108" t="e">
        <f>IF(SUM($AH87:AJ87)=$AH$37,"",AJ87)</f>
        <v>#DIV/0!</v>
      </c>
      <c r="AL87" s="108" t="e">
        <f>IF(SUM($AH87:AK87)=$AH$37,"",AK87)</f>
        <v>#DIV/0!</v>
      </c>
      <c r="AM87" s="108" t="e">
        <f>IF(SUM($AH87:AL87)=$AH$37,"",AL87)</f>
        <v>#DIV/0!</v>
      </c>
      <c r="AN87" s="108" t="e">
        <f>IF(SUM($AH87:AM87)=$AH$37,"",AM87)</f>
        <v>#DIV/0!</v>
      </c>
      <c r="AO87" s="108" t="e">
        <f>IF(SUM($AH87:AN87)=$AH$37,"",AN87)</f>
        <v>#DIV/0!</v>
      </c>
      <c r="AP87" s="108" t="e">
        <f>IF(SUM($AH87:AO87)=$AH$37,"",AO87)</f>
        <v>#DIV/0!</v>
      </c>
      <c r="AQ87" s="108" t="e">
        <f>IF(SUM($AH87:AP87)=$AH$37,"",AP87)</f>
        <v>#DIV/0!</v>
      </c>
      <c r="AR87" s="108" t="e">
        <f>IF(SUM($AH87:AQ87)=$AH$37,"",AQ87)</f>
        <v>#DIV/0!</v>
      </c>
      <c r="AS87" s="108" t="e">
        <f>IF(SUM($AH87:AR87)=$AH$37,"",AR87)</f>
        <v>#DIV/0!</v>
      </c>
      <c r="AT87" s="108" t="e">
        <f>IF(SUM($AH87:AS87)=$AH$37,"",AS87)</f>
        <v>#DIV/0!</v>
      </c>
      <c r="AU87" s="108" t="e">
        <f>IF(SUM($AH87:AT87)=$AH$37,"",AT87)</f>
        <v>#DIV/0!</v>
      </c>
    </row>
    <row r="88" spans="1:47" ht="14.25" customHeight="1" x14ac:dyDescent="0.3">
      <c r="A88" s="104" t="s">
        <v>8</v>
      </c>
      <c r="B88" s="111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08"/>
      <c r="R88" s="108"/>
      <c r="S88" s="108"/>
      <c r="T88" s="108"/>
      <c r="U88" s="108"/>
      <c r="V88" s="108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08" t="e">
        <f>AI$37/$C$37</f>
        <v>#DIV/0!</v>
      </c>
      <c r="AJ88" s="108" t="e">
        <f>IF(SUM($AI88:AI88)=$AI$37,"",AI88)</f>
        <v>#DIV/0!</v>
      </c>
      <c r="AK88" s="108" t="e">
        <f>IF(SUM($AI88:AJ88)=$AI$37,"",AJ88)</f>
        <v>#DIV/0!</v>
      </c>
      <c r="AL88" s="108" t="e">
        <f>IF(SUM($AI88:AK88)=$AI$37,"",AK88)</f>
        <v>#DIV/0!</v>
      </c>
      <c r="AM88" s="108" t="e">
        <f>IF(SUM($AI88:AL88)=$AI$37,"",AL88)</f>
        <v>#DIV/0!</v>
      </c>
      <c r="AN88" s="108" t="e">
        <f>IF(SUM($AI88:AM88)=$AI$37,"",AM88)</f>
        <v>#DIV/0!</v>
      </c>
      <c r="AO88" s="108" t="e">
        <f>IF(SUM($AI88:AN88)=$AI$37,"",AN88)</f>
        <v>#DIV/0!</v>
      </c>
      <c r="AP88" s="108" t="e">
        <f>IF(SUM($AI88:AO88)=$AI$37,"",AO88)</f>
        <v>#DIV/0!</v>
      </c>
      <c r="AQ88" s="108" t="e">
        <f>IF(SUM($AI88:AP88)=$AI$37,"",AP88)</f>
        <v>#DIV/0!</v>
      </c>
      <c r="AR88" s="108" t="e">
        <f>IF(SUM($AI88:AQ88)=$AI$37,"",AQ88)</f>
        <v>#DIV/0!</v>
      </c>
      <c r="AS88" s="108" t="e">
        <f>IF(SUM($AI88:AR88)=$AI$37,"",AR88)</f>
        <v>#DIV/0!</v>
      </c>
      <c r="AT88" s="108" t="e">
        <f>IF(SUM($AI88:AS88)=$AI$37,"",AS88)</f>
        <v>#DIV/0!</v>
      </c>
      <c r="AU88" s="108" t="e">
        <f>IF(SUM($AI88:AT88)=$AI$37,"",AT88)</f>
        <v>#DIV/0!</v>
      </c>
    </row>
    <row r="89" spans="1:47" ht="14.25" customHeight="1" x14ac:dyDescent="0.3">
      <c r="A89" s="104" t="s">
        <v>8</v>
      </c>
      <c r="B89" s="111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08"/>
      <c r="R89" s="108"/>
      <c r="S89" s="108"/>
      <c r="T89" s="108"/>
      <c r="U89" s="108"/>
      <c r="V89" s="108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08" t="e">
        <f>AJ$37/$C$37</f>
        <v>#DIV/0!</v>
      </c>
      <c r="AK89" s="108" t="e">
        <f>IF(SUM($AJ89:AJ89)=$AJ$37,"",AJ89)</f>
        <v>#DIV/0!</v>
      </c>
      <c r="AL89" s="108" t="e">
        <f>IF(SUM($AJ89:AK89)=$AJ$37,"",AK89)</f>
        <v>#DIV/0!</v>
      </c>
      <c r="AM89" s="108" t="e">
        <f>IF(SUM($AJ89:AL89)=$AJ$37,"",AL89)</f>
        <v>#DIV/0!</v>
      </c>
      <c r="AN89" s="108" t="e">
        <f>IF(SUM($AJ89:AM89)=$AJ$37,"",AM89)</f>
        <v>#DIV/0!</v>
      </c>
      <c r="AO89" s="108" t="e">
        <f>IF(SUM($AJ89:AN89)=$AJ$37,"",AN89)</f>
        <v>#DIV/0!</v>
      </c>
      <c r="AP89" s="108" t="e">
        <f>IF(SUM($AJ89:AO89)=$AJ$37,"",AO89)</f>
        <v>#DIV/0!</v>
      </c>
      <c r="AQ89" s="108" t="e">
        <f>IF(SUM($AJ89:AP89)=$AJ$37,"",AP89)</f>
        <v>#DIV/0!</v>
      </c>
      <c r="AR89" s="108" t="e">
        <f>IF(SUM($AJ89:AQ89)=$AJ$37,"",AQ89)</f>
        <v>#DIV/0!</v>
      </c>
      <c r="AS89" s="108" t="e">
        <f>IF(SUM($AJ89:AR89)=$AJ$37,"",AR89)</f>
        <v>#DIV/0!</v>
      </c>
      <c r="AT89" s="108" t="e">
        <f>IF(SUM($AJ89:AS89)=$AJ$37,"",AS89)</f>
        <v>#DIV/0!</v>
      </c>
      <c r="AU89" s="108" t="e">
        <f>IF(SUM($AJ89:AT89)=$AJ$37,"",AT89)</f>
        <v>#DIV/0!</v>
      </c>
    </row>
    <row r="90" spans="1:47" ht="14.25" customHeight="1" x14ac:dyDescent="0.3">
      <c r="A90" s="104" t="s">
        <v>8</v>
      </c>
      <c r="B90" s="111" t="s">
        <v>8</v>
      </c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08"/>
      <c r="R90" s="108"/>
      <c r="S90" s="108"/>
      <c r="T90" s="108"/>
      <c r="U90" s="108"/>
      <c r="V90" s="108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08" t="e">
        <f>AK$37/$C$37</f>
        <v>#DIV/0!</v>
      </c>
      <c r="AL90" s="108" t="e">
        <f>IF(SUM($AK90:AK90)=$AK$37,"",AK90)</f>
        <v>#DIV/0!</v>
      </c>
      <c r="AM90" s="108" t="e">
        <f>IF(SUM($AK90:AL90)=$AK$37,"",AL90)</f>
        <v>#DIV/0!</v>
      </c>
      <c r="AN90" s="108" t="e">
        <f>IF(SUM($AK90:AM90)=$AK$37,"",AM90)</f>
        <v>#DIV/0!</v>
      </c>
      <c r="AO90" s="108" t="e">
        <f>IF(SUM($AK90:AN90)=$AK$37,"",AN90)</f>
        <v>#DIV/0!</v>
      </c>
      <c r="AP90" s="108" t="e">
        <f>IF(SUM($AK90:AO90)=$AK$37,"",AO90)</f>
        <v>#DIV/0!</v>
      </c>
      <c r="AQ90" s="108" t="e">
        <f>IF(SUM($AK90:AP90)=$AK$37,"",AP90)</f>
        <v>#DIV/0!</v>
      </c>
      <c r="AR90" s="108" t="e">
        <f>IF(SUM($AK90:AQ90)=$AK$37,"",AQ90)</f>
        <v>#DIV/0!</v>
      </c>
      <c r="AS90" s="108" t="e">
        <f>IF(SUM($AK90:AR90)=$AK$37,"",AR90)</f>
        <v>#DIV/0!</v>
      </c>
      <c r="AT90" s="108" t="e">
        <f>IF(SUM($AK90:AS90)=$AK$37,"",AS90)</f>
        <v>#DIV/0!</v>
      </c>
      <c r="AU90" s="108" t="e">
        <f>IF(SUM($AK90:AT90)=$AK$37,"",AT90)</f>
        <v>#DIV/0!</v>
      </c>
    </row>
    <row r="91" spans="1:47" ht="14.25" customHeight="1" x14ac:dyDescent="0.3">
      <c r="A91" s="104" t="s">
        <v>8</v>
      </c>
      <c r="B91" s="111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08"/>
      <c r="R91" s="108"/>
      <c r="S91" s="108"/>
      <c r="T91" s="108"/>
      <c r="U91" s="108"/>
      <c r="V91" s="108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08" t="e">
        <f>AL$37/$C$37</f>
        <v>#DIV/0!</v>
      </c>
      <c r="AM91" s="108" t="e">
        <f>IF(SUM($AL91:AL91)=$AL$37,"",AL91)</f>
        <v>#DIV/0!</v>
      </c>
      <c r="AN91" s="108" t="e">
        <f>IF(SUM($AL91:AM91)=$AL$37,"",AM91)</f>
        <v>#DIV/0!</v>
      </c>
      <c r="AO91" s="108" t="e">
        <f>IF(SUM($AL91:AN91)=$AL$37,"",AN91)</f>
        <v>#DIV/0!</v>
      </c>
      <c r="AP91" s="108" t="e">
        <f>IF(SUM($AL91:AO91)=$AL$37,"",AO91)</f>
        <v>#DIV/0!</v>
      </c>
      <c r="AQ91" s="108" t="e">
        <f>IF(SUM($AL91:AP91)=$AL$37,"",AP91)</f>
        <v>#DIV/0!</v>
      </c>
      <c r="AR91" s="108" t="e">
        <f>IF(SUM($AL91:AQ91)=$AL$37,"",AQ91)</f>
        <v>#DIV/0!</v>
      </c>
      <c r="AS91" s="108" t="e">
        <f>IF(SUM($AL91:AR91)=$AL$37,"",AR91)</f>
        <v>#DIV/0!</v>
      </c>
      <c r="AT91" s="108" t="e">
        <f>IF(SUM($AL91:AS91)=$AL$37,"",AS91)</f>
        <v>#DIV/0!</v>
      </c>
      <c r="AU91" s="108" t="e">
        <f>IF(SUM($AL91:AT91)=$AL$37,"",AT91)</f>
        <v>#DIV/0!</v>
      </c>
    </row>
    <row r="92" spans="1:47" ht="14.25" customHeight="1" x14ac:dyDescent="0.3">
      <c r="A92" s="104" t="s">
        <v>8</v>
      </c>
      <c r="B92" s="111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08"/>
      <c r="R92" s="108"/>
      <c r="S92" s="108"/>
      <c r="T92" s="108"/>
      <c r="U92" s="108"/>
      <c r="V92" s="108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08" t="e">
        <f>AM$37/$C$37</f>
        <v>#DIV/0!</v>
      </c>
      <c r="AN92" s="108" t="e">
        <f>IF(SUM($AM92:AM92)=$AM$37,"",AM92)</f>
        <v>#DIV/0!</v>
      </c>
      <c r="AO92" s="108" t="e">
        <f>IF(SUM($AM92:AN92)=$AM$37,"",AN92)</f>
        <v>#DIV/0!</v>
      </c>
      <c r="AP92" s="108" t="e">
        <f>IF(SUM($AM92:AO92)=$AM$37,"",AO92)</f>
        <v>#DIV/0!</v>
      </c>
      <c r="AQ92" s="108" t="e">
        <f>IF(SUM($AM92:AP92)=$AM$37,"",AP92)</f>
        <v>#DIV/0!</v>
      </c>
      <c r="AR92" s="108" t="e">
        <f>IF(SUM($AM92:AQ92)=$AM$37,"",AQ92)</f>
        <v>#DIV/0!</v>
      </c>
      <c r="AS92" s="108" t="e">
        <f>IF(SUM($AM92:AR92)=$AM$37,"",AR92)</f>
        <v>#DIV/0!</v>
      </c>
      <c r="AT92" s="108" t="e">
        <f>IF(SUM($AM92:AS92)=$AM$37,"",AS92)</f>
        <v>#DIV/0!</v>
      </c>
      <c r="AU92" s="108" t="e">
        <f>IF(SUM($AM92:AT92)=$AM$37,"",AT92)</f>
        <v>#DIV/0!</v>
      </c>
    </row>
    <row r="93" spans="1:47" ht="14.25" customHeight="1" x14ac:dyDescent="0.3">
      <c r="A93" s="104" t="s">
        <v>8</v>
      </c>
      <c r="B93" s="111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08"/>
      <c r="R93" s="108"/>
      <c r="S93" s="108"/>
      <c r="T93" s="108"/>
      <c r="U93" s="108"/>
      <c r="V93" s="108"/>
      <c r="W93" s="108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8" t="e">
        <f>AN$37/$C$37</f>
        <v>#DIV/0!</v>
      </c>
      <c r="AO93" s="108" t="e">
        <f>IF(SUM($AN93:AN93)=$AN$37,"",AN93)</f>
        <v>#DIV/0!</v>
      </c>
      <c r="AP93" s="108" t="e">
        <f>IF(SUM($AN93:AO93)=$AN$37,"",AO93)</f>
        <v>#DIV/0!</v>
      </c>
      <c r="AQ93" s="108" t="e">
        <f>IF(SUM($AN93:AP93)=$AN$37,"",AP93)</f>
        <v>#DIV/0!</v>
      </c>
      <c r="AR93" s="108" t="e">
        <f>IF(SUM($AN93:AQ93)=$AN$37,"",AQ93)</f>
        <v>#DIV/0!</v>
      </c>
      <c r="AS93" s="108" t="e">
        <f>IF(SUM($AN93:AR93)=$AN$37,"",AR93)</f>
        <v>#DIV/0!</v>
      </c>
      <c r="AT93" s="108" t="e">
        <f>IF(SUM($AN93:AS93)=$AN$37,"",AS93)</f>
        <v>#DIV/0!</v>
      </c>
      <c r="AU93" s="108" t="e">
        <f>IF(SUM($AN93:AT93)=$AN$37,"",AT93)</f>
        <v>#DIV/0!</v>
      </c>
    </row>
    <row r="94" spans="1:47" ht="14.25" customHeight="1" x14ac:dyDescent="0.3">
      <c r="A94" s="104" t="s">
        <v>8</v>
      </c>
      <c r="B94" s="111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08"/>
      <c r="R94" s="108"/>
      <c r="S94" s="108"/>
      <c r="T94" s="108"/>
      <c r="U94" s="108"/>
      <c r="V94" s="108"/>
      <c r="W94" s="108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8" t="e">
        <f>AO$37/$C$37</f>
        <v>#DIV/0!</v>
      </c>
      <c r="AP94" s="108" t="e">
        <f>IF(SUM($AO94:AO94)=$AO$37,"",AO94)</f>
        <v>#DIV/0!</v>
      </c>
      <c r="AQ94" s="108" t="e">
        <f>IF(SUM($AO94:AP94)=$AO$37,"",AP94)</f>
        <v>#DIV/0!</v>
      </c>
      <c r="AR94" s="108" t="e">
        <f>IF(SUM($AO94:AQ94)=$AO$37,"",AQ94)</f>
        <v>#DIV/0!</v>
      </c>
      <c r="AS94" s="108" t="e">
        <f>IF(SUM($AO94:AR94)=$AO$37,"",AR94)</f>
        <v>#DIV/0!</v>
      </c>
      <c r="AT94" s="108" t="e">
        <f>IF(SUM($AO94:AS94)=$AO$37,"",AS94)</f>
        <v>#DIV/0!</v>
      </c>
      <c r="AU94" s="108" t="e">
        <f>IF(SUM($AO94:AT94)=$AO$37,"",AT94)</f>
        <v>#DIV/0!</v>
      </c>
    </row>
    <row r="95" spans="1:47" ht="14.25" customHeight="1" x14ac:dyDescent="0.3">
      <c r="A95" s="104" t="s">
        <v>8</v>
      </c>
      <c r="B95" s="111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08"/>
      <c r="R95" s="108"/>
      <c r="S95" s="108"/>
      <c r="T95" s="108"/>
      <c r="U95" s="108"/>
      <c r="V95" s="108"/>
      <c r="W95" s="108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8" t="e">
        <f>AP$37/$C$37</f>
        <v>#DIV/0!</v>
      </c>
      <c r="AQ95" s="108" t="e">
        <f>IF(SUM($AP95:AP95)=$AP$37,"",AP95)</f>
        <v>#DIV/0!</v>
      </c>
      <c r="AR95" s="108" t="e">
        <f>IF(SUM($AP95:AQ95)=$AP$37,"",AQ95)</f>
        <v>#DIV/0!</v>
      </c>
      <c r="AS95" s="108" t="e">
        <f>IF(SUM($AP95:AR95)=$AP$37,"",AR95)</f>
        <v>#DIV/0!</v>
      </c>
      <c r="AT95" s="108" t="e">
        <f>IF(SUM($AP95:AS95)=$AP$37,"",AS95)</f>
        <v>#DIV/0!</v>
      </c>
      <c r="AU95" s="108" t="e">
        <f>IF(SUM($AP95:AT95)=$AP$37,"",AT95)</f>
        <v>#DIV/0!</v>
      </c>
    </row>
    <row r="96" spans="1:47" ht="14.25" customHeight="1" x14ac:dyDescent="0.3">
      <c r="A96" s="104" t="s">
        <v>8</v>
      </c>
      <c r="B96" s="111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08"/>
      <c r="R96" s="108"/>
      <c r="S96" s="108"/>
      <c r="T96" s="108"/>
      <c r="U96" s="108"/>
      <c r="V96" s="108"/>
      <c r="W96" s="108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  <c r="AJ96" s="109"/>
      <c r="AK96" s="109"/>
      <c r="AL96" s="109"/>
      <c r="AM96" s="109"/>
      <c r="AN96" s="109"/>
      <c r="AO96" s="109"/>
      <c r="AP96" s="109"/>
      <c r="AQ96" s="108" t="e">
        <f>AQ$37/$C$37</f>
        <v>#DIV/0!</v>
      </c>
      <c r="AR96" s="108" t="e">
        <f>IF(SUM($AQ96:AQ96)=$AQ$37,"",AQ96)</f>
        <v>#DIV/0!</v>
      </c>
      <c r="AS96" s="108" t="e">
        <f>IF(SUM($AQ96:AR96)=$AQ$37,"",AR96)</f>
        <v>#DIV/0!</v>
      </c>
      <c r="AT96" s="108" t="e">
        <f>IF(SUM($AQ96:AS96)=$AQ$37,"",AS96)</f>
        <v>#DIV/0!</v>
      </c>
      <c r="AU96" s="108" t="e">
        <f>IF(SUM($AQ96:AT96)=$AQ$37,"",AT96)</f>
        <v>#DIV/0!</v>
      </c>
    </row>
    <row r="97" spans="1:47" ht="14.25" customHeight="1" x14ac:dyDescent="0.3">
      <c r="A97" s="104" t="s">
        <v>8</v>
      </c>
      <c r="B97" s="111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08"/>
      <c r="R97" s="108"/>
      <c r="S97" s="108"/>
      <c r="T97" s="108"/>
      <c r="U97" s="108"/>
      <c r="V97" s="108"/>
      <c r="W97" s="108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8" t="e">
        <f>AR$37/$C$37</f>
        <v>#DIV/0!</v>
      </c>
      <c r="AS97" s="108" t="e">
        <f>IF(SUM($AR97:AR97)=$AR$37,"",AR97)</f>
        <v>#DIV/0!</v>
      </c>
      <c r="AT97" s="108" t="e">
        <f>IF(SUM($AR97:AS97)=$AR$37,"",AS97)</f>
        <v>#DIV/0!</v>
      </c>
      <c r="AU97" s="108" t="e">
        <f>IF(SUM($AR97:AT97)=$AR$37,"",AT97)</f>
        <v>#DIV/0!</v>
      </c>
    </row>
    <row r="98" spans="1:47" ht="14.25" customHeight="1" x14ac:dyDescent="0.3">
      <c r="A98" s="104" t="s">
        <v>8</v>
      </c>
      <c r="B98" s="111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08"/>
      <c r="R98" s="108"/>
      <c r="S98" s="108"/>
      <c r="T98" s="108"/>
      <c r="U98" s="108"/>
      <c r="V98" s="108"/>
      <c r="W98" s="108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9"/>
      <c r="AQ98" s="109"/>
      <c r="AR98" s="109"/>
      <c r="AS98" s="108" t="e">
        <f>AS$37/$C$37</f>
        <v>#DIV/0!</v>
      </c>
      <c r="AT98" s="108" t="e">
        <f>IF(SUM($AS98:AS98)=$AS$37,"",AS98)</f>
        <v>#DIV/0!</v>
      </c>
      <c r="AU98" s="108" t="e">
        <f>IF(SUM($AS98:AT98)=$AS$37,"",AT98)</f>
        <v>#DIV/0!</v>
      </c>
    </row>
    <row r="99" spans="1:47" ht="14.25" customHeight="1" x14ac:dyDescent="0.3">
      <c r="A99" s="104" t="s">
        <v>8</v>
      </c>
      <c r="B99" s="111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08"/>
      <c r="R99" s="108"/>
      <c r="S99" s="108"/>
      <c r="T99" s="108"/>
      <c r="U99" s="108"/>
      <c r="V99" s="108"/>
      <c r="W99" s="108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08" t="e">
        <f>AT$37/$C$37</f>
        <v>#DIV/0!</v>
      </c>
      <c r="AU99" s="108" t="e">
        <f>IF(SUM($AT99:AT99)=$AT$37,"",AT99)</f>
        <v>#DIV/0!</v>
      </c>
    </row>
    <row r="100" spans="1:47" ht="14.25" customHeight="1" x14ac:dyDescent="0.3">
      <c r="A100" s="104" t="s">
        <v>8</v>
      </c>
      <c r="B100" s="111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08"/>
      <c r="R100" s="108"/>
      <c r="S100" s="108"/>
      <c r="T100" s="108"/>
      <c r="U100" s="108"/>
      <c r="V100" s="108"/>
      <c r="W100" s="108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09"/>
      <c r="AR100" s="109"/>
      <c r="AS100" s="109"/>
      <c r="AT100" s="109"/>
      <c r="AU100" s="108" t="e">
        <f>AU$37/$C$37</f>
        <v>#DIV/0!</v>
      </c>
    </row>
    <row r="101" spans="1:47" ht="14.25" customHeight="1" x14ac:dyDescent="0.3">
      <c r="A101" s="104"/>
      <c r="B101" s="111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08"/>
      <c r="R101" s="108"/>
      <c r="S101" s="108"/>
      <c r="T101" s="108"/>
      <c r="U101" s="108"/>
      <c r="V101" s="108"/>
      <c r="W101" s="108" t="e">
        <f>SUM(W76:W100)</f>
        <v>#DIV/0!</v>
      </c>
      <c r="X101" s="108" t="e">
        <f t="shared" ref="X101:AU101" si="16">SUM(X76:X100)</f>
        <v>#DIV/0!</v>
      </c>
      <c r="Y101" s="108" t="e">
        <f t="shared" si="16"/>
        <v>#DIV/0!</v>
      </c>
      <c r="Z101" s="108" t="e">
        <f t="shared" si="16"/>
        <v>#DIV/0!</v>
      </c>
      <c r="AA101" s="108" t="e">
        <f t="shared" si="16"/>
        <v>#DIV/0!</v>
      </c>
      <c r="AB101" s="108" t="e">
        <f t="shared" si="16"/>
        <v>#DIV/0!</v>
      </c>
      <c r="AC101" s="108" t="e">
        <f t="shared" si="16"/>
        <v>#DIV/0!</v>
      </c>
      <c r="AD101" s="108" t="e">
        <f t="shared" si="16"/>
        <v>#DIV/0!</v>
      </c>
      <c r="AE101" s="108" t="e">
        <f t="shared" si="16"/>
        <v>#DIV/0!</v>
      </c>
      <c r="AF101" s="108" t="e">
        <f t="shared" si="16"/>
        <v>#DIV/0!</v>
      </c>
      <c r="AG101" s="108" t="e">
        <f t="shared" si="16"/>
        <v>#DIV/0!</v>
      </c>
      <c r="AH101" s="108" t="e">
        <f t="shared" si="16"/>
        <v>#DIV/0!</v>
      </c>
      <c r="AI101" s="108" t="e">
        <f t="shared" si="16"/>
        <v>#DIV/0!</v>
      </c>
      <c r="AJ101" s="108" t="e">
        <f t="shared" si="16"/>
        <v>#DIV/0!</v>
      </c>
      <c r="AK101" s="108" t="e">
        <f t="shared" si="16"/>
        <v>#DIV/0!</v>
      </c>
      <c r="AL101" s="108" t="e">
        <f t="shared" si="16"/>
        <v>#DIV/0!</v>
      </c>
      <c r="AM101" s="108" t="e">
        <f t="shared" si="16"/>
        <v>#DIV/0!</v>
      </c>
      <c r="AN101" s="108" t="e">
        <f t="shared" si="16"/>
        <v>#DIV/0!</v>
      </c>
      <c r="AO101" s="108" t="e">
        <f t="shared" si="16"/>
        <v>#DIV/0!</v>
      </c>
      <c r="AP101" s="108" t="e">
        <f t="shared" si="16"/>
        <v>#DIV/0!</v>
      </c>
      <c r="AQ101" s="108" t="e">
        <f t="shared" si="16"/>
        <v>#DIV/0!</v>
      </c>
      <c r="AR101" s="108" t="e">
        <f t="shared" si="16"/>
        <v>#DIV/0!</v>
      </c>
      <c r="AS101" s="108" t="e">
        <f t="shared" si="16"/>
        <v>#DIV/0!</v>
      </c>
      <c r="AT101" s="108" t="e">
        <f t="shared" si="16"/>
        <v>#DIV/0!</v>
      </c>
      <c r="AU101" s="108" t="e">
        <f t="shared" si="16"/>
        <v>#DIV/0!</v>
      </c>
    </row>
    <row r="102" spans="1:47" ht="14.25" customHeight="1" x14ac:dyDescent="0.3">
      <c r="A102" s="104" t="s">
        <v>8</v>
      </c>
      <c r="B102" s="111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08"/>
      <c r="R102" s="108"/>
      <c r="S102" s="108"/>
      <c r="T102" s="108"/>
      <c r="U102" s="108"/>
      <c r="V102" s="108"/>
      <c r="W102" s="108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109"/>
      <c r="AR102" s="109"/>
      <c r="AS102" s="109"/>
      <c r="AT102" s="109"/>
      <c r="AU102" s="109"/>
    </row>
    <row r="103" spans="1:47" ht="14.25" customHeight="1" x14ac:dyDescent="0.3">
      <c r="A103" s="104" t="s">
        <v>8</v>
      </c>
      <c r="B103" s="111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08"/>
      <c r="R103" s="108"/>
      <c r="S103" s="108"/>
      <c r="T103" s="108"/>
      <c r="U103" s="108"/>
      <c r="V103" s="108"/>
      <c r="W103" s="108" t="e">
        <f>SUM($F$38:$W$38)/$C$38</f>
        <v>#DIV/0!</v>
      </c>
      <c r="X103" s="108" t="e">
        <f>IF(SUM($W103:W103)=SUM($F$38:$W$38),"",W103)</f>
        <v>#DIV/0!</v>
      </c>
      <c r="Y103" s="108" t="e">
        <f>IF(SUM($W103:X103)=SUM($F$38:$W$38),"",X103)</f>
        <v>#DIV/0!</v>
      </c>
      <c r="Z103" s="108" t="e">
        <f>IF(SUM($W103:Y103)=SUM($F$38:$W$38),"",Y103)</f>
        <v>#DIV/0!</v>
      </c>
      <c r="AA103" s="108" t="e">
        <f>IF(SUM($W103:Z103)=SUM($F$38:$W$38),"",Z103)</f>
        <v>#DIV/0!</v>
      </c>
      <c r="AB103" s="108" t="e">
        <f>IF(SUM($W103:AA103)=SUM($F$38:$W$38),"",AA103)</f>
        <v>#DIV/0!</v>
      </c>
      <c r="AC103" s="108" t="e">
        <f>IF(SUM($W103:AB103)=SUM($F$38:$W$38),"",AB103)</f>
        <v>#DIV/0!</v>
      </c>
      <c r="AD103" s="108" t="e">
        <f>IF(SUM($W103:AC103)=SUM($F$38:$W$38),"",AC103)</f>
        <v>#DIV/0!</v>
      </c>
      <c r="AE103" s="108" t="e">
        <f>IF(SUM($W103:AD103)=SUM($F$38:$W$38),"",AD103)</f>
        <v>#DIV/0!</v>
      </c>
      <c r="AF103" s="108" t="e">
        <f>IF(SUM($W103:AE103)=SUM($F$38:$W$38),"",AE103)</f>
        <v>#DIV/0!</v>
      </c>
      <c r="AG103" s="108" t="e">
        <f>IF(SUM($W103:AF103)=SUM($F$38:$W$38),"",AF103)</f>
        <v>#DIV/0!</v>
      </c>
      <c r="AH103" s="108" t="e">
        <f>IF(SUM($W103:AG103)=SUM($F$38:$W$38),"",AG103)</f>
        <v>#DIV/0!</v>
      </c>
      <c r="AI103" s="108" t="e">
        <f>IF(SUM($W103:AH103)=SUM($F$38:$W$38),"",AH103)</f>
        <v>#DIV/0!</v>
      </c>
      <c r="AJ103" s="108" t="e">
        <f>IF(SUM($W103:AI103)=SUM($F$38:$W$38),"",AI103)</f>
        <v>#DIV/0!</v>
      </c>
      <c r="AK103" s="108" t="e">
        <f>IF(SUM($W103:AJ103)=SUM($F$38:$W$38),"",AJ103)</f>
        <v>#DIV/0!</v>
      </c>
      <c r="AL103" s="108" t="e">
        <f>IF(SUM($W103:AK103)=SUM($F$38:$W$38),"",AK103)</f>
        <v>#DIV/0!</v>
      </c>
      <c r="AM103" s="108" t="e">
        <f>IF(SUM($W103:AL103)=SUM($F$38:$W$38),"",AL103)</f>
        <v>#DIV/0!</v>
      </c>
      <c r="AN103" s="108" t="e">
        <f>IF(SUM($W103:AM103)=SUM($F$38:$W$38),"",AM103)</f>
        <v>#DIV/0!</v>
      </c>
      <c r="AO103" s="108" t="e">
        <f>IF(SUM($W103:AN103)=SUM($F$38:$W$38),"",AN103)</f>
        <v>#DIV/0!</v>
      </c>
      <c r="AP103" s="108" t="e">
        <f>IF(SUM($W103:AO103)=SUM($F$38:$W$38),"",AO103)</f>
        <v>#DIV/0!</v>
      </c>
      <c r="AQ103" s="108" t="e">
        <f>IF(SUM($W103:AP103)=SUM($F$38:$W$38),"",AP103)</f>
        <v>#DIV/0!</v>
      </c>
      <c r="AR103" s="108" t="e">
        <f>IF(SUM($W103:AQ103)=SUM($F$38:$W$38),"",AQ103)</f>
        <v>#DIV/0!</v>
      </c>
      <c r="AS103" s="108" t="e">
        <f>IF(SUM($W103:AR103)=SUM($F$38:$W$38),"",AR103)</f>
        <v>#DIV/0!</v>
      </c>
      <c r="AT103" s="108" t="e">
        <f>IF(SUM($W103:AS103)=SUM($F$38:$W$38),"",AS103)</f>
        <v>#DIV/0!</v>
      </c>
      <c r="AU103" s="108" t="e">
        <f>IF(SUM($W103:AT103)=SUM($F$38:$W$38),"",AT103)</f>
        <v>#DIV/0!</v>
      </c>
    </row>
    <row r="104" spans="1:47" ht="14.25" customHeight="1" x14ac:dyDescent="0.3">
      <c r="A104" s="104" t="s">
        <v>8</v>
      </c>
      <c r="B104" s="111" t="s">
        <v>8</v>
      </c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08"/>
      <c r="R104" s="108"/>
      <c r="S104" s="108"/>
      <c r="T104" s="108"/>
      <c r="U104" s="108"/>
      <c r="V104" s="108"/>
      <c r="W104" s="108"/>
      <c r="X104" s="108" t="e">
        <f>X$38/$C$38</f>
        <v>#DIV/0!</v>
      </c>
      <c r="Y104" s="108" t="e">
        <f>IF(SUM($X104:X104)=$X$38,"",X104)</f>
        <v>#DIV/0!</v>
      </c>
      <c r="Z104" s="108" t="e">
        <f>IF(SUM($X104:Y104)=$X$38,"",Y104)</f>
        <v>#DIV/0!</v>
      </c>
      <c r="AA104" s="108" t="e">
        <f>IF(SUM($X104:Z104)=$X$38,"",Z104)</f>
        <v>#DIV/0!</v>
      </c>
      <c r="AB104" s="108" t="e">
        <f>IF(SUM($X104:AA104)=$X$38,"",AA104)</f>
        <v>#DIV/0!</v>
      </c>
      <c r="AC104" s="108" t="e">
        <f>IF(SUM($X104:AB104)=$X$38,"",AB104)</f>
        <v>#DIV/0!</v>
      </c>
      <c r="AD104" s="108" t="e">
        <f>IF(SUM($X104:AC104)=$X$38,"",AC104)</f>
        <v>#DIV/0!</v>
      </c>
      <c r="AE104" s="108" t="e">
        <f>IF(SUM($X104:AD104)=$X$38,"",AD104)</f>
        <v>#DIV/0!</v>
      </c>
      <c r="AF104" s="108" t="e">
        <f>IF(SUM($X104:AE104)=$X$38,"",AE104)</f>
        <v>#DIV/0!</v>
      </c>
      <c r="AG104" s="108" t="e">
        <f>IF(SUM($X104:AF104)=$X$38,"",AF104)</f>
        <v>#DIV/0!</v>
      </c>
      <c r="AH104" s="108" t="e">
        <f>IF(SUM($X104:AG104)=$X$38,"",AG104)</f>
        <v>#DIV/0!</v>
      </c>
      <c r="AI104" s="108" t="e">
        <f>IF(SUM($X104:AH104)=$X$38,"",AH104)</f>
        <v>#DIV/0!</v>
      </c>
      <c r="AJ104" s="108" t="e">
        <f>IF(SUM($X104:AI104)=$X$38,"",AI104)</f>
        <v>#DIV/0!</v>
      </c>
      <c r="AK104" s="108" t="e">
        <f>IF(SUM($X104:AJ104)=$X$38,"",AJ104)</f>
        <v>#DIV/0!</v>
      </c>
      <c r="AL104" s="108" t="e">
        <f>IF(SUM($X104:AK104)=$X$38,"",AK104)</f>
        <v>#DIV/0!</v>
      </c>
      <c r="AM104" s="108" t="e">
        <f>IF(SUM($X104:AL104)=$X$38,"",AL104)</f>
        <v>#DIV/0!</v>
      </c>
      <c r="AN104" s="108" t="e">
        <f>IF(SUM($X104:AM104)=$X$38,"",AM104)</f>
        <v>#DIV/0!</v>
      </c>
      <c r="AO104" s="108" t="e">
        <f>IF(SUM($X104:AN104)=$X$38,"",AN104)</f>
        <v>#DIV/0!</v>
      </c>
      <c r="AP104" s="108" t="e">
        <f>IF(SUM($X104:AO104)=$X$38,"",AO104)</f>
        <v>#DIV/0!</v>
      </c>
      <c r="AQ104" s="108" t="e">
        <f>IF(SUM($X104:AP104)=$X$38,"",AP104)</f>
        <v>#DIV/0!</v>
      </c>
      <c r="AR104" s="108" t="e">
        <f>IF(SUM($X104:AQ104)=$X$38,"",AQ104)</f>
        <v>#DIV/0!</v>
      </c>
      <c r="AS104" s="108" t="e">
        <f>IF(SUM($X104:AR104)=$X$38,"",AR104)</f>
        <v>#DIV/0!</v>
      </c>
      <c r="AT104" s="108" t="e">
        <f>IF(SUM($X104:AS104)=$X$38,"",AS104)</f>
        <v>#DIV/0!</v>
      </c>
      <c r="AU104" s="108" t="e">
        <f>IF(SUM($X104:AT104)=$X$38,"",AT104)</f>
        <v>#DIV/0!</v>
      </c>
    </row>
    <row r="105" spans="1:47" ht="14.25" customHeight="1" x14ac:dyDescent="0.3">
      <c r="A105" s="104" t="s">
        <v>8</v>
      </c>
      <c r="B105" s="111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08"/>
      <c r="R105" s="108"/>
      <c r="S105" s="108"/>
      <c r="T105" s="108"/>
      <c r="U105" s="108"/>
      <c r="V105" s="108"/>
      <c r="W105" s="108"/>
      <c r="X105" s="108"/>
      <c r="Y105" s="108" t="e">
        <f>Y$38/$C$38</f>
        <v>#DIV/0!</v>
      </c>
      <c r="Z105" s="108" t="e">
        <f>IF(SUM($Y105:Y105)=$Y$38,"",Y105)</f>
        <v>#DIV/0!</v>
      </c>
      <c r="AA105" s="108" t="e">
        <f>IF(SUM($Y105:Z105)=$Y$38,"",Z105)</f>
        <v>#DIV/0!</v>
      </c>
      <c r="AB105" s="108" t="e">
        <f>IF(SUM($Y105:AA105)=$Y$38,"",AA105)</f>
        <v>#DIV/0!</v>
      </c>
      <c r="AC105" s="108" t="e">
        <f>IF(SUM($Y105:AB105)=$Y$38,"",AB105)</f>
        <v>#DIV/0!</v>
      </c>
      <c r="AD105" s="108" t="e">
        <f>IF(SUM($Y105:AC105)=$Y$38,"",AC105)</f>
        <v>#DIV/0!</v>
      </c>
      <c r="AE105" s="108" t="e">
        <f>IF(SUM($Y105:AD105)=$Y$38,"",AD105)</f>
        <v>#DIV/0!</v>
      </c>
      <c r="AF105" s="108" t="e">
        <f>IF(SUM($Y105:AE105)=$Y$38,"",AE105)</f>
        <v>#DIV/0!</v>
      </c>
      <c r="AG105" s="108" t="e">
        <f>IF(SUM($Y105:AF105)=$Y$38,"",AF105)</f>
        <v>#DIV/0!</v>
      </c>
      <c r="AH105" s="108" t="e">
        <f>IF(SUM($Y105:AG105)=$Y$38,"",AG105)</f>
        <v>#DIV/0!</v>
      </c>
      <c r="AI105" s="108" t="e">
        <f>IF(SUM($Y105:AH105)=$Y$38,"",AH105)</f>
        <v>#DIV/0!</v>
      </c>
      <c r="AJ105" s="108" t="e">
        <f>IF(SUM($Y105:AI105)=$Y$38,"",AI105)</f>
        <v>#DIV/0!</v>
      </c>
      <c r="AK105" s="108" t="e">
        <f>IF(SUM($Y105:AJ105)=$Y$38,"",AJ105)</f>
        <v>#DIV/0!</v>
      </c>
      <c r="AL105" s="108" t="e">
        <f>IF(SUM($Y105:AK105)=$Y$38,"",AK105)</f>
        <v>#DIV/0!</v>
      </c>
      <c r="AM105" s="108" t="e">
        <f>IF(SUM($Y105:AL105)=$Y$38,"",AL105)</f>
        <v>#DIV/0!</v>
      </c>
      <c r="AN105" s="108" t="e">
        <f>IF(SUM($Y105:AM105)=$Y$38,"",AM105)</f>
        <v>#DIV/0!</v>
      </c>
      <c r="AO105" s="108" t="e">
        <f>IF(SUM($Y105:AN105)=$Y$38,"",AN105)</f>
        <v>#DIV/0!</v>
      </c>
      <c r="AP105" s="108" t="e">
        <f>IF(SUM($Y105:AO105)=$Y$38,"",AO105)</f>
        <v>#DIV/0!</v>
      </c>
      <c r="AQ105" s="108" t="e">
        <f>IF(SUM($Y105:AP105)=$Y$38,"",AP105)</f>
        <v>#DIV/0!</v>
      </c>
      <c r="AR105" s="108" t="e">
        <f>IF(SUM($Y105:AQ105)=$Y$38,"",AQ105)</f>
        <v>#DIV/0!</v>
      </c>
      <c r="AS105" s="108" t="e">
        <f>IF(SUM($Y105:AR105)=$Y$38,"",AR105)</f>
        <v>#DIV/0!</v>
      </c>
      <c r="AT105" s="108" t="e">
        <f>IF(SUM($Y105:AS105)=$Y$38,"",AS105)</f>
        <v>#DIV/0!</v>
      </c>
      <c r="AU105" s="108" t="e">
        <f>IF(SUM($Y105:AT105)=$Y$38,"",AT105)</f>
        <v>#DIV/0!</v>
      </c>
    </row>
    <row r="106" spans="1:47" ht="14.25" customHeight="1" x14ac:dyDescent="0.3">
      <c r="A106" s="104" t="s">
        <v>8</v>
      </c>
      <c r="B106" s="111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08"/>
      <c r="R106" s="108"/>
      <c r="S106" s="108"/>
      <c r="T106" s="108"/>
      <c r="U106" s="108"/>
      <c r="V106" s="108"/>
      <c r="W106" s="113"/>
      <c r="X106" s="113"/>
      <c r="Y106" s="113"/>
      <c r="Z106" s="108" t="e">
        <f>Z$38/$C$38</f>
        <v>#DIV/0!</v>
      </c>
      <c r="AA106" s="108" t="e">
        <f>IF(SUM($Z106:Z106)=$Z$38,"",Z106)</f>
        <v>#DIV/0!</v>
      </c>
      <c r="AB106" s="108" t="e">
        <f>IF(SUM($Z106:AA106)=$Z$38,"",AA106)</f>
        <v>#DIV/0!</v>
      </c>
      <c r="AC106" s="108" t="e">
        <f>IF(SUM($Z106:AB106)=$Z$38,"",AB106)</f>
        <v>#DIV/0!</v>
      </c>
      <c r="AD106" s="108" t="e">
        <f>IF(SUM($Z106:AC106)=$Z$38,"",AC106)</f>
        <v>#DIV/0!</v>
      </c>
      <c r="AE106" s="108" t="e">
        <f>IF(SUM($Z106:AD106)=$Z$38,"",AD106)</f>
        <v>#DIV/0!</v>
      </c>
      <c r="AF106" s="108" t="e">
        <f>IF(SUM($Z106:AE106)=$Z$38,"",AE106)</f>
        <v>#DIV/0!</v>
      </c>
      <c r="AG106" s="108" t="e">
        <f>IF(SUM($Z106:AF106)=$Z$38,"",AF106)</f>
        <v>#DIV/0!</v>
      </c>
      <c r="AH106" s="108" t="e">
        <f>IF(SUM($Z106:AG106)=$Z$38,"",AG106)</f>
        <v>#DIV/0!</v>
      </c>
      <c r="AI106" s="108" t="e">
        <f>IF(SUM($Z106:AH106)=$Z$38,"",AH106)</f>
        <v>#DIV/0!</v>
      </c>
      <c r="AJ106" s="108" t="e">
        <f>IF(SUM($Z106:AI106)=$Z$38,"",AI106)</f>
        <v>#DIV/0!</v>
      </c>
      <c r="AK106" s="108" t="e">
        <f>IF(SUM($Z106:AJ106)=$Z$38,"",AJ106)</f>
        <v>#DIV/0!</v>
      </c>
      <c r="AL106" s="108" t="e">
        <f>IF(SUM($Z106:AK106)=$Z$38,"",AK106)</f>
        <v>#DIV/0!</v>
      </c>
      <c r="AM106" s="108" t="e">
        <f>IF(SUM($Z106:AL106)=$Z$38,"",AL106)</f>
        <v>#DIV/0!</v>
      </c>
      <c r="AN106" s="108" t="e">
        <f>IF(SUM($Z106:AM106)=$Z$38,"",AM106)</f>
        <v>#DIV/0!</v>
      </c>
      <c r="AO106" s="108" t="e">
        <f>IF(SUM($Z106:AN106)=$Z$38,"",AN106)</f>
        <v>#DIV/0!</v>
      </c>
      <c r="AP106" s="108" t="e">
        <f>IF(SUM($Z106:AO106)=$Z$38,"",AO106)</f>
        <v>#DIV/0!</v>
      </c>
      <c r="AQ106" s="108" t="e">
        <f>IF(SUM($Z106:AP106)=$Z$38,"",AP106)</f>
        <v>#DIV/0!</v>
      </c>
      <c r="AR106" s="108" t="e">
        <f>IF(SUM($Z106:AQ106)=$Z$38,"",AQ106)</f>
        <v>#DIV/0!</v>
      </c>
      <c r="AS106" s="108" t="e">
        <f>IF(SUM($Z106:AR106)=$Z$38,"",AR106)</f>
        <v>#DIV/0!</v>
      </c>
      <c r="AT106" s="108" t="e">
        <f>IF(SUM($Z106:AS106)=$Z$38,"",AS106)</f>
        <v>#DIV/0!</v>
      </c>
      <c r="AU106" s="108" t="e">
        <f>IF(SUM($Z106:AT106)=$Z$38,"",AT106)</f>
        <v>#DIV/0!</v>
      </c>
    </row>
    <row r="107" spans="1:47" ht="14.25" customHeight="1" x14ac:dyDescent="0.3">
      <c r="A107" s="104" t="s">
        <v>8</v>
      </c>
      <c r="B107" s="111" t="s">
        <v>8</v>
      </c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08"/>
      <c r="R107" s="108"/>
      <c r="S107" s="108"/>
      <c r="T107" s="108"/>
      <c r="U107" s="108"/>
      <c r="V107" s="108"/>
      <c r="W107" s="113"/>
      <c r="X107" s="113"/>
      <c r="Y107" s="113"/>
      <c r="Z107" s="113"/>
      <c r="AA107" s="108" t="e">
        <f>AA$38/$C$38</f>
        <v>#DIV/0!</v>
      </c>
      <c r="AB107" s="108" t="e">
        <f>IF(SUM(AA107:$AA107)=$AA$38,"",AA107)</f>
        <v>#DIV/0!</v>
      </c>
      <c r="AC107" s="108" t="e">
        <f>IF(SUM($AA107:AB107)=$AA$38,"",AB107)</f>
        <v>#DIV/0!</v>
      </c>
      <c r="AD107" s="108" t="e">
        <f>IF(SUM($AA107:AC107)=$AA$38,"",AC107)</f>
        <v>#DIV/0!</v>
      </c>
      <c r="AE107" s="108" t="e">
        <f>IF(SUM($AA107:AD107)=$AA$38,"",AD107)</f>
        <v>#DIV/0!</v>
      </c>
      <c r="AF107" s="108" t="e">
        <f>IF(SUM($AA107:AE107)=$AA$38,"",AE107)</f>
        <v>#DIV/0!</v>
      </c>
      <c r="AG107" s="108" t="e">
        <f>IF(SUM($AA107:AF107)=$AA$38,"",AF107)</f>
        <v>#DIV/0!</v>
      </c>
      <c r="AH107" s="108" t="e">
        <f>IF(SUM($AA107:AG107)=$AA$38,"",AG107)</f>
        <v>#DIV/0!</v>
      </c>
      <c r="AI107" s="108" t="e">
        <f>IF(SUM($AA107:AH107)=$AA$38,"",AH107)</f>
        <v>#DIV/0!</v>
      </c>
      <c r="AJ107" s="108" t="e">
        <f>IF(SUM($AA107:AI107)=$AA$38,"",AI107)</f>
        <v>#DIV/0!</v>
      </c>
      <c r="AK107" s="108" t="e">
        <f>IF(SUM($AA107:AJ107)=$AA$38,"",AJ107)</f>
        <v>#DIV/0!</v>
      </c>
      <c r="AL107" s="108" t="e">
        <f>IF(SUM($AA107:AK107)=$AA$38,"",AK107)</f>
        <v>#DIV/0!</v>
      </c>
      <c r="AM107" s="108" t="e">
        <f>IF(SUM($AA107:AL107)=$AA$38,"",AL107)</f>
        <v>#DIV/0!</v>
      </c>
      <c r="AN107" s="108" t="e">
        <f>IF(SUM($AA107:AM107)=$AA$38,"",AM107)</f>
        <v>#DIV/0!</v>
      </c>
      <c r="AO107" s="108" t="e">
        <f>IF(SUM($AA107:AN107)=$AA$38,"",AN107)</f>
        <v>#DIV/0!</v>
      </c>
      <c r="AP107" s="108" t="e">
        <f>IF(SUM($AA107:AO107)=$AA$38,"",AO107)</f>
        <v>#DIV/0!</v>
      </c>
      <c r="AQ107" s="108" t="e">
        <f>IF(SUM($AA107:AP107)=$AA$38,"",AP107)</f>
        <v>#DIV/0!</v>
      </c>
      <c r="AR107" s="108" t="e">
        <f>IF(SUM($AA107:AQ107)=$AA$38,"",AQ107)</f>
        <v>#DIV/0!</v>
      </c>
      <c r="AS107" s="108" t="e">
        <f>IF(SUM($AA107:AR107)=$AA$38,"",AR107)</f>
        <v>#DIV/0!</v>
      </c>
      <c r="AT107" s="108" t="e">
        <f>IF(SUM($AA107:AS107)=$AA$38,"",AS107)</f>
        <v>#DIV/0!</v>
      </c>
      <c r="AU107" s="108" t="e">
        <f>IF(SUM($AA107:AT107)=$AA$38,"",AT107)</f>
        <v>#DIV/0!</v>
      </c>
    </row>
    <row r="108" spans="1:47" ht="14.25" customHeight="1" x14ac:dyDescent="0.3">
      <c r="A108" s="104" t="s">
        <v>8</v>
      </c>
      <c r="B108" s="111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08"/>
      <c r="R108" s="108"/>
      <c r="S108" s="108"/>
      <c r="T108" s="108"/>
      <c r="U108" s="108"/>
      <c r="V108" s="108"/>
      <c r="W108" s="113"/>
      <c r="X108" s="113"/>
      <c r="Y108" s="113"/>
      <c r="Z108" s="113"/>
      <c r="AA108" s="113"/>
      <c r="AB108" s="108" t="e">
        <f>AB$38/$C$38</f>
        <v>#DIV/0!</v>
      </c>
      <c r="AC108" s="108" t="e">
        <f>IF(SUM($AB108:AB108)=$AB$38,"",AB108)</f>
        <v>#DIV/0!</v>
      </c>
      <c r="AD108" s="108" t="e">
        <f>IF(SUM($AB108:AC108)=$AB$38,"",AC108)</f>
        <v>#DIV/0!</v>
      </c>
      <c r="AE108" s="108" t="e">
        <f>IF(SUM($AB108:AD108)=$AB$38,"",AD108)</f>
        <v>#DIV/0!</v>
      </c>
      <c r="AF108" s="108" t="e">
        <f>IF(SUM($AB108:AE108)=$AB$38,"",AE108)</f>
        <v>#DIV/0!</v>
      </c>
      <c r="AG108" s="108" t="e">
        <f>IF(SUM($AB108:AF108)=$AB$38,"",AF108)</f>
        <v>#DIV/0!</v>
      </c>
      <c r="AH108" s="108" t="e">
        <f>IF(SUM($AB108:AG108)=$AB$38,"",AG108)</f>
        <v>#DIV/0!</v>
      </c>
      <c r="AI108" s="108" t="e">
        <f>IF(SUM($AB108:AH108)=$AB$38,"",AH108)</f>
        <v>#DIV/0!</v>
      </c>
      <c r="AJ108" s="108" t="e">
        <f>IF(SUM($AB108:AI108)=$AB$38,"",AI108)</f>
        <v>#DIV/0!</v>
      </c>
      <c r="AK108" s="108" t="e">
        <f>IF(SUM($AB108:AJ108)=$AB$38,"",AJ108)</f>
        <v>#DIV/0!</v>
      </c>
      <c r="AL108" s="108" t="e">
        <f>IF(SUM($AB108:AK108)=$AB$38,"",AK108)</f>
        <v>#DIV/0!</v>
      </c>
      <c r="AM108" s="108" t="e">
        <f>IF(SUM($AB108:AL108)=$AB$38,"",AL108)</f>
        <v>#DIV/0!</v>
      </c>
      <c r="AN108" s="108" t="e">
        <f>IF(SUM($AB108:AM108)=$AB$38,"",AM108)</f>
        <v>#DIV/0!</v>
      </c>
      <c r="AO108" s="108" t="e">
        <f>IF(SUM($AB108:AN108)=$AB$38,"",AN108)</f>
        <v>#DIV/0!</v>
      </c>
      <c r="AP108" s="108" t="e">
        <f>IF(SUM($AB108:AO108)=$AB$38,"",AO108)</f>
        <v>#DIV/0!</v>
      </c>
      <c r="AQ108" s="108" t="e">
        <f>IF(SUM($AB108:AP108)=$AB$38,"",AP108)</f>
        <v>#DIV/0!</v>
      </c>
      <c r="AR108" s="108" t="e">
        <f>IF(SUM($AB108:AQ108)=$AB$38,"",AQ108)</f>
        <v>#DIV/0!</v>
      </c>
      <c r="AS108" s="108" t="e">
        <f>IF(SUM($AB108:AR108)=$AB$38,"",AR108)</f>
        <v>#DIV/0!</v>
      </c>
      <c r="AT108" s="108" t="e">
        <f>IF(SUM($AB108:AS108)=$AB$38,"",AS108)</f>
        <v>#DIV/0!</v>
      </c>
      <c r="AU108" s="108" t="e">
        <f>IF(SUM($AB108:AT108)=$AB$38,"",AT108)</f>
        <v>#DIV/0!</v>
      </c>
    </row>
    <row r="109" spans="1:47" ht="14.25" customHeight="1" x14ac:dyDescent="0.3">
      <c r="A109" s="104" t="s">
        <v>8</v>
      </c>
      <c r="B109" s="111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08"/>
      <c r="R109" s="108"/>
      <c r="S109" s="108"/>
      <c r="T109" s="108"/>
      <c r="U109" s="108"/>
      <c r="V109" s="108"/>
      <c r="W109" s="113"/>
      <c r="X109" s="113"/>
      <c r="Y109" s="113"/>
      <c r="Z109" s="113"/>
      <c r="AA109" s="113"/>
      <c r="AB109" s="113"/>
      <c r="AC109" s="108" t="e">
        <f>AC$38/$C$38</f>
        <v>#DIV/0!</v>
      </c>
      <c r="AD109" s="108" t="e">
        <f>IF(SUM($AC109:AC109)=$AC$38,"",AC109)</f>
        <v>#DIV/0!</v>
      </c>
      <c r="AE109" s="108" t="e">
        <f>IF(SUM($AC109:AD109)=$AC$38,"",AD109)</f>
        <v>#DIV/0!</v>
      </c>
      <c r="AF109" s="108" t="e">
        <f>IF(SUM($AC109:AE109)=$AC$38,"",AE109)</f>
        <v>#DIV/0!</v>
      </c>
      <c r="AG109" s="108" t="e">
        <f>IF(SUM($AC109:AF109)=$AC$38,"",AF109)</f>
        <v>#DIV/0!</v>
      </c>
      <c r="AH109" s="108" t="e">
        <f>IF(SUM($AC109:AG109)=$AC$38,"",AG109)</f>
        <v>#DIV/0!</v>
      </c>
      <c r="AI109" s="108" t="e">
        <f>IF(SUM($AC109:AH109)=$AC$38,"",AH109)</f>
        <v>#DIV/0!</v>
      </c>
      <c r="AJ109" s="108" t="e">
        <f>IF(SUM($AC109:AI109)=$AC$38,"",AI109)</f>
        <v>#DIV/0!</v>
      </c>
      <c r="AK109" s="108" t="e">
        <f>IF(SUM($AC109:AJ109)=$AC$38,"",AJ109)</f>
        <v>#DIV/0!</v>
      </c>
      <c r="AL109" s="108" t="e">
        <f>IF(SUM($AC109:AK109)=$AC$38,"",AK109)</f>
        <v>#DIV/0!</v>
      </c>
      <c r="AM109" s="108" t="e">
        <f>IF(SUM($AC109:AL109)=$AC$38,"",AL109)</f>
        <v>#DIV/0!</v>
      </c>
      <c r="AN109" s="108" t="e">
        <f>IF(SUM($AC109:AM109)=$AC$38,"",AM109)</f>
        <v>#DIV/0!</v>
      </c>
      <c r="AO109" s="108" t="e">
        <f>IF(SUM($AC109:AN109)=$AC$38,"",AN109)</f>
        <v>#DIV/0!</v>
      </c>
      <c r="AP109" s="108" t="e">
        <f>IF(SUM($AC109:AO109)=$AC$38,"",AO109)</f>
        <v>#DIV/0!</v>
      </c>
      <c r="AQ109" s="108" t="e">
        <f>IF(SUM($AC109:AP109)=$AC$38,"",AP109)</f>
        <v>#DIV/0!</v>
      </c>
      <c r="AR109" s="108" t="e">
        <f>IF(SUM($AC109:AQ109)=$AC$38,"",AQ109)</f>
        <v>#DIV/0!</v>
      </c>
      <c r="AS109" s="108" t="e">
        <f>IF(SUM($AC109:AR109)=$AC$38,"",AR109)</f>
        <v>#DIV/0!</v>
      </c>
      <c r="AT109" s="108" t="e">
        <f>IF(SUM($AC109:AS109)=$AC$38,"",AS109)</f>
        <v>#DIV/0!</v>
      </c>
      <c r="AU109" s="108" t="e">
        <f>IF(SUM($AC109:AT109)=$AC$38,"",AT109)</f>
        <v>#DIV/0!</v>
      </c>
    </row>
    <row r="110" spans="1:47" ht="14.25" customHeight="1" x14ac:dyDescent="0.3">
      <c r="A110" s="104" t="s">
        <v>8</v>
      </c>
      <c r="B110" s="111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08"/>
      <c r="R110" s="108"/>
      <c r="S110" s="108"/>
      <c r="T110" s="108"/>
      <c r="U110" s="108"/>
      <c r="V110" s="108"/>
      <c r="W110" s="113"/>
      <c r="X110" s="113"/>
      <c r="Y110" s="113"/>
      <c r="Z110" s="113"/>
      <c r="AA110" s="113"/>
      <c r="AB110" s="113"/>
      <c r="AC110" s="113"/>
      <c r="AD110" s="108" t="e">
        <f>AD$38/$C$38</f>
        <v>#DIV/0!</v>
      </c>
      <c r="AE110" s="108" t="e">
        <f>IF(SUM($AD110:AD110)=$AD$38,"",AD110)</f>
        <v>#DIV/0!</v>
      </c>
      <c r="AF110" s="108" t="e">
        <f>IF(SUM($AD110:AE110)=$AD$38,"",AE110)</f>
        <v>#DIV/0!</v>
      </c>
      <c r="AG110" s="108" t="e">
        <f>IF(SUM($AD110:AF110)=$AD$38,"",AF110)</f>
        <v>#DIV/0!</v>
      </c>
      <c r="AH110" s="108" t="e">
        <f>IF(SUM($AD110:AG110)=$AD$38,"",AG110)</f>
        <v>#DIV/0!</v>
      </c>
      <c r="AI110" s="108" t="e">
        <f>IF(SUM($AD110:AH110)=$AD$38,"",AH110)</f>
        <v>#DIV/0!</v>
      </c>
      <c r="AJ110" s="108" t="e">
        <f>IF(SUM($AD110:AI110)=$AD$38,"",AI110)</f>
        <v>#DIV/0!</v>
      </c>
      <c r="AK110" s="108" t="e">
        <f>IF(SUM($AD110:AJ110)=$AD$38,"",AJ110)</f>
        <v>#DIV/0!</v>
      </c>
      <c r="AL110" s="108" t="e">
        <f>IF(SUM($AD110:AK110)=$AD$38,"",AK110)</f>
        <v>#DIV/0!</v>
      </c>
      <c r="AM110" s="108" t="e">
        <f>IF(SUM($AD110:AL110)=$AD$38,"",AL110)</f>
        <v>#DIV/0!</v>
      </c>
      <c r="AN110" s="108" t="e">
        <f>IF(SUM($AD110:AM110)=$AD$38,"",AM110)</f>
        <v>#DIV/0!</v>
      </c>
      <c r="AO110" s="108" t="e">
        <f>IF(SUM($AD110:AN110)=$AD$38,"",AN110)</f>
        <v>#DIV/0!</v>
      </c>
      <c r="AP110" s="108" t="e">
        <f>IF(SUM($AD110:AO110)=$AD$38,"",AO110)</f>
        <v>#DIV/0!</v>
      </c>
      <c r="AQ110" s="108" t="e">
        <f>IF(SUM($AD110:AP110)=$AD$38,"",AP110)</f>
        <v>#DIV/0!</v>
      </c>
      <c r="AR110" s="108" t="e">
        <f>IF(SUM($AD110:AQ110)=$AD$38,"",AQ110)</f>
        <v>#DIV/0!</v>
      </c>
      <c r="AS110" s="108" t="e">
        <f>IF(SUM($AD110:AR110)=$AD$38,"",AR110)</f>
        <v>#DIV/0!</v>
      </c>
      <c r="AT110" s="108" t="e">
        <f>IF(SUM($AD110:AS110)=$AD$38,"",AS110)</f>
        <v>#DIV/0!</v>
      </c>
      <c r="AU110" s="108" t="e">
        <f>IF(SUM($AD110:AT110)=$AD$38,"",AT110)</f>
        <v>#DIV/0!</v>
      </c>
    </row>
    <row r="111" spans="1:47" ht="14.25" customHeight="1" x14ac:dyDescent="0.3">
      <c r="A111" s="104" t="s">
        <v>8</v>
      </c>
      <c r="B111" s="111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08"/>
      <c r="R111" s="108"/>
      <c r="S111" s="108"/>
      <c r="T111" s="108"/>
      <c r="U111" s="108"/>
      <c r="V111" s="108"/>
      <c r="W111" s="113"/>
      <c r="X111" s="113"/>
      <c r="Y111" s="113"/>
      <c r="Z111" s="113"/>
      <c r="AA111" s="113"/>
      <c r="AB111" s="113"/>
      <c r="AC111" s="113"/>
      <c r="AD111" s="113"/>
      <c r="AE111" s="108" t="e">
        <f>AE$38/$C$38</f>
        <v>#DIV/0!</v>
      </c>
      <c r="AF111" s="108" t="e">
        <f>IF(SUM($AE111:AE111)=$AE$38,"",AE111)</f>
        <v>#DIV/0!</v>
      </c>
      <c r="AG111" s="108" t="e">
        <f>IF(SUM($AE111:AF111)=$AE$38,"",AF111)</f>
        <v>#DIV/0!</v>
      </c>
      <c r="AH111" s="108" t="e">
        <f>IF(SUM($AE111:AG111)=$AE$38,"",AG111)</f>
        <v>#DIV/0!</v>
      </c>
      <c r="AI111" s="108" t="e">
        <f>IF(SUM($AE111:AH111)=$AE$38,"",AH111)</f>
        <v>#DIV/0!</v>
      </c>
      <c r="AJ111" s="108" t="e">
        <f>IF(SUM($AE111:AI111)=$AE$38,"",AI111)</f>
        <v>#DIV/0!</v>
      </c>
      <c r="AK111" s="108" t="e">
        <f>IF(SUM($AE111:AJ111)=$AE$38,"",AJ111)</f>
        <v>#DIV/0!</v>
      </c>
      <c r="AL111" s="108" t="e">
        <f>IF(SUM($AE111:AK111)=$AE$38,"",AK111)</f>
        <v>#DIV/0!</v>
      </c>
      <c r="AM111" s="108" t="e">
        <f>IF(SUM($AE111:AL111)=$AE$38,"",AL111)</f>
        <v>#DIV/0!</v>
      </c>
      <c r="AN111" s="108" t="e">
        <f>IF(SUM($AE111:AM111)=$AE$38,"",AM111)</f>
        <v>#DIV/0!</v>
      </c>
      <c r="AO111" s="108" t="e">
        <f>IF(SUM($AE111:AN111)=$AE$38,"",AN111)</f>
        <v>#DIV/0!</v>
      </c>
      <c r="AP111" s="108" t="e">
        <f>IF(SUM($AE111:AO111)=$AE$38,"",AO111)</f>
        <v>#DIV/0!</v>
      </c>
      <c r="AQ111" s="108" t="e">
        <f>IF(SUM($AE111:AP111)=$AE$38,"",AP111)</f>
        <v>#DIV/0!</v>
      </c>
      <c r="AR111" s="108" t="e">
        <f>IF(SUM($AE111:AQ111)=$AE$38,"",AQ111)</f>
        <v>#DIV/0!</v>
      </c>
      <c r="AS111" s="108" t="e">
        <f>IF(SUM($AE111:AR111)=$AE$38,"",AR111)</f>
        <v>#DIV/0!</v>
      </c>
      <c r="AT111" s="108" t="e">
        <f>IF(SUM($AE111:AS111)=$AE$38,"",AS111)</f>
        <v>#DIV/0!</v>
      </c>
      <c r="AU111" s="108" t="e">
        <f>IF(SUM($AE111:AT111)=$AE$38,"",AT111)</f>
        <v>#DIV/0!</v>
      </c>
    </row>
    <row r="112" spans="1:47" ht="14.25" customHeight="1" x14ac:dyDescent="0.3">
      <c r="A112" s="104" t="s">
        <v>8</v>
      </c>
      <c r="B112" s="111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08"/>
      <c r="R112" s="108"/>
      <c r="S112" s="108"/>
      <c r="T112" s="108"/>
      <c r="U112" s="108"/>
      <c r="V112" s="108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08" t="e">
        <f>AF$38/$C$38</f>
        <v>#DIV/0!</v>
      </c>
      <c r="AG112" s="108" t="e">
        <f>IF(SUM($AF112:AF112)=$AF$38,"",AF112)</f>
        <v>#DIV/0!</v>
      </c>
      <c r="AH112" s="108" t="e">
        <f>IF(SUM($AF112:AG112)=$AF$38,"",AG112)</f>
        <v>#DIV/0!</v>
      </c>
      <c r="AI112" s="108" t="e">
        <f>IF(SUM($AF112:AH112)=$AF$38,"",AH112)</f>
        <v>#DIV/0!</v>
      </c>
      <c r="AJ112" s="108" t="e">
        <f>IF(SUM($AF112:AI112)=$AF$38,"",AI112)</f>
        <v>#DIV/0!</v>
      </c>
      <c r="AK112" s="108" t="e">
        <f>IF(SUM($AF112:AJ112)=$AF$38,"",AJ112)</f>
        <v>#DIV/0!</v>
      </c>
      <c r="AL112" s="108" t="e">
        <f>IF(SUM($AF112:AK112)=$AF$38,"",AK112)</f>
        <v>#DIV/0!</v>
      </c>
      <c r="AM112" s="108" t="e">
        <f>IF(SUM($AF112:AL112)=$AF$38,"",AL112)</f>
        <v>#DIV/0!</v>
      </c>
      <c r="AN112" s="108" t="e">
        <f>IF(SUM($AF112:AM112)=$AF$38,"",AM112)</f>
        <v>#DIV/0!</v>
      </c>
      <c r="AO112" s="108" t="e">
        <f>IF(SUM($AF112:AN112)=$AF$38,"",AN112)</f>
        <v>#DIV/0!</v>
      </c>
      <c r="AP112" s="108" t="e">
        <f>IF(SUM($AF112:AO112)=$AF$38,"",AO112)</f>
        <v>#DIV/0!</v>
      </c>
      <c r="AQ112" s="108" t="e">
        <f>IF(SUM($AF112:AP112)=$AF$38,"",AP112)</f>
        <v>#DIV/0!</v>
      </c>
      <c r="AR112" s="108" t="e">
        <f>IF(SUM($AF112:AQ112)=$AF$38,"",AQ112)</f>
        <v>#DIV/0!</v>
      </c>
      <c r="AS112" s="108" t="e">
        <f>IF(SUM($AF112:AR112)=$AF$38,"",AR112)</f>
        <v>#DIV/0!</v>
      </c>
      <c r="AT112" s="108" t="e">
        <f>IF(SUM($AF112:AS112)=$AF$38,"",AS112)</f>
        <v>#DIV/0!</v>
      </c>
      <c r="AU112" s="108" t="e">
        <f>IF(SUM($AF112:AT112)=$AF$38,"",AT112)</f>
        <v>#DIV/0!</v>
      </c>
    </row>
    <row r="113" spans="1:47" ht="14.25" customHeight="1" x14ac:dyDescent="0.3">
      <c r="A113" s="104" t="s">
        <v>8</v>
      </c>
      <c r="B113" s="111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08"/>
      <c r="R113" s="108"/>
      <c r="S113" s="108"/>
      <c r="T113" s="108"/>
      <c r="U113" s="108"/>
      <c r="V113" s="108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08" t="e">
        <f>AG$38/$C$38</f>
        <v>#DIV/0!</v>
      </c>
      <c r="AH113" s="108" t="e">
        <f>IF(SUM($AG113:AG113)=$AG$38,"",AG113)</f>
        <v>#DIV/0!</v>
      </c>
      <c r="AI113" s="108" t="e">
        <f>IF(SUM($AG113:AH113)=$AG$38,"",AH113)</f>
        <v>#DIV/0!</v>
      </c>
      <c r="AJ113" s="108" t="e">
        <f>IF(SUM($AG113:AI113)=$AG$38,"",AI113)</f>
        <v>#DIV/0!</v>
      </c>
      <c r="AK113" s="108" t="e">
        <f>IF(SUM($AG113:AJ113)=$AG$38,"",AJ113)</f>
        <v>#DIV/0!</v>
      </c>
      <c r="AL113" s="108" t="e">
        <f>IF(SUM($AG113:AK113)=$AG$38,"",AK113)</f>
        <v>#DIV/0!</v>
      </c>
      <c r="AM113" s="108" t="e">
        <f>IF(SUM($AG113:AL113)=$AG$38,"",AL113)</f>
        <v>#DIV/0!</v>
      </c>
      <c r="AN113" s="108" t="e">
        <f>IF(SUM($AG113:AM113)=$AG$38,"",AM113)</f>
        <v>#DIV/0!</v>
      </c>
      <c r="AO113" s="108" t="e">
        <f>IF(SUM($AG113:AN113)=$AG$38,"",AN113)</f>
        <v>#DIV/0!</v>
      </c>
      <c r="AP113" s="108" t="e">
        <f>IF(SUM($AG113:AO113)=$AG$38,"",AO113)</f>
        <v>#DIV/0!</v>
      </c>
      <c r="AQ113" s="108" t="e">
        <f>IF(SUM($AG113:AP113)=$AG$38,"",AP113)</f>
        <v>#DIV/0!</v>
      </c>
      <c r="AR113" s="108" t="e">
        <f>IF(SUM($AG113:AQ113)=$AG$38,"",AQ113)</f>
        <v>#DIV/0!</v>
      </c>
      <c r="AS113" s="108" t="e">
        <f>IF(SUM($AG113:AR113)=$AG$38,"",AR113)</f>
        <v>#DIV/0!</v>
      </c>
      <c r="AT113" s="108" t="e">
        <f>IF(SUM($AG113:AS113)=$AG$38,"",AS113)</f>
        <v>#DIV/0!</v>
      </c>
      <c r="AU113" s="108" t="e">
        <f>IF(SUM($AG113:AT113)=$AG$38,"",AT113)</f>
        <v>#DIV/0!</v>
      </c>
    </row>
    <row r="114" spans="1:47" ht="14.25" customHeight="1" x14ac:dyDescent="0.3">
      <c r="A114" s="104" t="s">
        <v>8</v>
      </c>
      <c r="B114" s="111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08"/>
      <c r="R114" s="108"/>
      <c r="S114" s="108"/>
      <c r="T114" s="108"/>
      <c r="U114" s="108"/>
      <c r="V114" s="108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08" t="e">
        <f>AH$38/$C$38</f>
        <v>#DIV/0!</v>
      </c>
      <c r="AI114" s="108" t="e">
        <f>IF(SUM($AH114:AH114)=$AH$38,"",AH114)</f>
        <v>#DIV/0!</v>
      </c>
      <c r="AJ114" s="108" t="e">
        <f>IF(SUM($AH114:AI114)=$AH$38,"",AI114)</f>
        <v>#DIV/0!</v>
      </c>
      <c r="AK114" s="108" t="e">
        <f>IF(SUM($AH114:AJ114)=$AH$38,"",AJ114)</f>
        <v>#DIV/0!</v>
      </c>
      <c r="AL114" s="108" t="e">
        <f>IF(SUM($AH114:AK114)=$AH$38,"",AK114)</f>
        <v>#DIV/0!</v>
      </c>
      <c r="AM114" s="108" t="e">
        <f>IF(SUM($AH114:AL114)=$AH$38,"",AL114)</f>
        <v>#DIV/0!</v>
      </c>
      <c r="AN114" s="108" t="e">
        <f>IF(SUM($AH114:AM114)=$AH$38,"",AM114)</f>
        <v>#DIV/0!</v>
      </c>
      <c r="AO114" s="108" t="e">
        <f>IF(SUM($AH114:AN114)=$AH$38,"",AN114)</f>
        <v>#DIV/0!</v>
      </c>
      <c r="AP114" s="108" t="e">
        <f>IF(SUM($AH114:AO114)=$AH$38,"",AO114)</f>
        <v>#DIV/0!</v>
      </c>
      <c r="AQ114" s="108" t="e">
        <f>IF(SUM($AH114:AP114)=$AH$38,"",AP114)</f>
        <v>#DIV/0!</v>
      </c>
      <c r="AR114" s="108" t="e">
        <f>IF(SUM($AH114:AQ114)=$AH$38,"",AQ114)</f>
        <v>#DIV/0!</v>
      </c>
      <c r="AS114" s="108" t="e">
        <f>IF(SUM($AH114:AR114)=$AH$38,"",AR114)</f>
        <v>#DIV/0!</v>
      </c>
      <c r="AT114" s="108" t="e">
        <f>IF(SUM($AH114:AS114)=$AH$38,"",AS114)</f>
        <v>#DIV/0!</v>
      </c>
      <c r="AU114" s="108" t="e">
        <f>IF(SUM($AH114:AT114)=$AH$38,"",AT114)</f>
        <v>#DIV/0!</v>
      </c>
    </row>
    <row r="115" spans="1:47" ht="14.25" customHeight="1" x14ac:dyDescent="0.3">
      <c r="A115" s="104" t="s">
        <v>8</v>
      </c>
      <c r="B115" s="111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08"/>
      <c r="R115" s="108"/>
      <c r="S115" s="108"/>
      <c r="T115" s="108"/>
      <c r="U115" s="108"/>
      <c r="V115" s="108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08" t="e">
        <f>AI$38/$C$38</f>
        <v>#DIV/0!</v>
      </c>
      <c r="AJ115" s="108" t="e">
        <f>IF(SUM($AI115:AI115)=$AI$38,"",AI115)</f>
        <v>#DIV/0!</v>
      </c>
      <c r="AK115" s="108" t="e">
        <f>IF(SUM($AI115:AJ115)=$AI$38,"",AJ115)</f>
        <v>#DIV/0!</v>
      </c>
      <c r="AL115" s="108" t="e">
        <f>IF(SUM($AI115:AK115)=$AI$38,"",AK115)</f>
        <v>#DIV/0!</v>
      </c>
      <c r="AM115" s="108" t="e">
        <f>IF(SUM($AI115:AL115)=$AI$38,"",AL115)</f>
        <v>#DIV/0!</v>
      </c>
      <c r="AN115" s="108" t="e">
        <f>IF(SUM($AI115:AM115)=$AI$38,"",AM115)</f>
        <v>#DIV/0!</v>
      </c>
      <c r="AO115" s="108" t="e">
        <f>IF(SUM($AI115:AN115)=$AI$38,"",AN115)</f>
        <v>#DIV/0!</v>
      </c>
      <c r="AP115" s="108" t="e">
        <f>IF(SUM($AI115:AO115)=$AI$38,"",AO115)</f>
        <v>#DIV/0!</v>
      </c>
      <c r="AQ115" s="108" t="e">
        <f>IF(SUM($AI115:AP115)=$AI$38,"",AP115)</f>
        <v>#DIV/0!</v>
      </c>
      <c r="AR115" s="108" t="e">
        <f>IF(SUM($AI115:AQ115)=$AI$38,"",AQ115)</f>
        <v>#DIV/0!</v>
      </c>
      <c r="AS115" s="108" t="e">
        <f>IF(SUM($AI115:AR115)=$AI$38,"",AR115)</f>
        <v>#DIV/0!</v>
      </c>
      <c r="AT115" s="108" t="e">
        <f>IF(SUM($AI115:AS115)=$AI$38,"",AS115)</f>
        <v>#DIV/0!</v>
      </c>
      <c r="AU115" s="108" t="e">
        <f>IF(SUM($AI115:AT115)=$AI$38,"",AT115)</f>
        <v>#DIV/0!</v>
      </c>
    </row>
    <row r="116" spans="1:47" ht="14.25" customHeight="1" x14ac:dyDescent="0.3">
      <c r="A116" s="104" t="s">
        <v>8</v>
      </c>
      <c r="B116" s="111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08"/>
      <c r="R116" s="108"/>
      <c r="S116" s="108"/>
      <c r="T116" s="108"/>
      <c r="U116" s="108"/>
      <c r="V116" s="108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08" t="e">
        <f>AJ$38/$C$38</f>
        <v>#DIV/0!</v>
      </c>
      <c r="AK116" s="108" t="e">
        <f>IF(SUM($AJ116:AJ116)=$AJ$38,"",AJ116)</f>
        <v>#DIV/0!</v>
      </c>
      <c r="AL116" s="108" t="e">
        <f>IF(SUM($AJ116:AK116)=$AJ$38,"",AK116)</f>
        <v>#DIV/0!</v>
      </c>
      <c r="AM116" s="108" t="e">
        <f>IF(SUM($AJ116:AL116)=$AJ$38,"",AL116)</f>
        <v>#DIV/0!</v>
      </c>
      <c r="AN116" s="108" t="e">
        <f>IF(SUM($AJ116:AM116)=$AJ$38,"",AM116)</f>
        <v>#DIV/0!</v>
      </c>
      <c r="AO116" s="108" t="e">
        <f>IF(SUM($AJ116:AN116)=$AJ$38,"",AN116)</f>
        <v>#DIV/0!</v>
      </c>
      <c r="AP116" s="108" t="e">
        <f>IF(SUM($AJ116:AO116)=$AJ$38,"",AO116)</f>
        <v>#DIV/0!</v>
      </c>
      <c r="AQ116" s="108" t="e">
        <f>IF(SUM($AJ116:AP116)=$AJ$38,"",AP116)</f>
        <v>#DIV/0!</v>
      </c>
      <c r="AR116" s="108" t="e">
        <f>IF(SUM($AJ116:AQ116)=$AJ$38,"",AQ116)</f>
        <v>#DIV/0!</v>
      </c>
      <c r="AS116" s="108" t="e">
        <f>IF(SUM($AJ116:AR116)=$AJ$38,"",AR116)</f>
        <v>#DIV/0!</v>
      </c>
      <c r="AT116" s="108" t="e">
        <f>IF(SUM($AJ116:AS116)=$AJ$38,"",AS116)</f>
        <v>#DIV/0!</v>
      </c>
      <c r="AU116" s="108" t="e">
        <f>IF(SUM($AJ116:AT116)=$AJ$38,"",AT116)</f>
        <v>#DIV/0!</v>
      </c>
    </row>
    <row r="117" spans="1:47" ht="14.25" customHeight="1" x14ac:dyDescent="0.3">
      <c r="A117" s="104" t="s">
        <v>8</v>
      </c>
      <c r="B117" s="111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08"/>
      <c r="R117" s="108"/>
      <c r="S117" s="108"/>
      <c r="T117" s="108"/>
      <c r="U117" s="108"/>
      <c r="V117" s="108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08" t="e">
        <f>AK$38/$C$38</f>
        <v>#DIV/0!</v>
      </c>
      <c r="AL117" s="108" t="e">
        <f>IF(SUM($AK117:AK117)=$AK$38,"",AK117)</f>
        <v>#DIV/0!</v>
      </c>
      <c r="AM117" s="108" t="e">
        <f>IF(SUM($AK117:AL117)=$AK$38,"",AL117)</f>
        <v>#DIV/0!</v>
      </c>
      <c r="AN117" s="108" t="e">
        <f>IF(SUM($AK117:AM117)=$AK$38,"",AM117)</f>
        <v>#DIV/0!</v>
      </c>
      <c r="AO117" s="108" t="e">
        <f>IF(SUM($AK117:AN117)=$AK$38,"",AN117)</f>
        <v>#DIV/0!</v>
      </c>
      <c r="AP117" s="108" t="e">
        <f>IF(SUM($AK117:AO117)=$AK$38,"",AO117)</f>
        <v>#DIV/0!</v>
      </c>
      <c r="AQ117" s="108" t="e">
        <f>IF(SUM($AK117:AP117)=$AK$38,"",AP117)</f>
        <v>#DIV/0!</v>
      </c>
      <c r="AR117" s="108" t="e">
        <f>IF(SUM($AK117:AQ117)=$AK$38,"",AQ117)</f>
        <v>#DIV/0!</v>
      </c>
      <c r="AS117" s="108" t="e">
        <f>IF(SUM($AK117:AR117)=$AK$38,"",AR117)</f>
        <v>#DIV/0!</v>
      </c>
      <c r="AT117" s="108" t="e">
        <f>IF(SUM($AK117:AS117)=$AK$38,"",AS117)</f>
        <v>#DIV/0!</v>
      </c>
      <c r="AU117" s="108" t="e">
        <f>IF(SUM($AK117:AT117)=$AK$38,"",AT117)</f>
        <v>#DIV/0!</v>
      </c>
    </row>
    <row r="118" spans="1:47" ht="14.25" customHeight="1" x14ac:dyDescent="0.3">
      <c r="A118" s="104" t="s">
        <v>8</v>
      </c>
      <c r="B118" s="111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08"/>
      <c r="R118" s="108"/>
      <c r="S118" s="108"/>
      <c r="T118" s="108"/>
      <c r="U118" s="108"/>
      <c r="V118" s="108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08" t="e">
        <f>AL$38/$C$38</f>
        <v>#DIV/0!</v>
      </c>
      <c r="AM118" s="108" t="e">
        <f>IF(SUM($AL118:AL118)=$AL$38,"",AL118)</f>
        <v>#DIV/0!</v>
      </c>
      <c r="AN118" s="108" t="e">
        <f>IF(SUM($AL118:AM118)=$AL$38,"",AM118)</f>
        <v>#DIV/0!</v>
      </c>
      <c r="AO118" s="108" t="e">
        <f>IF(SUM($AL118:AN118)=$AL$38,"",AN118)</f>
        <v>#DIV/0!</v>
      </c>
      <c r="AP118" s="108" t="e">
        <f>IF(SUM($AL118:AO118)=$AL$38,"",AO118)</f>
        <v>#DIV/0!</v>
      </c>
      <c r="AQ118" s="108" t="e">
        <f>IF(SUM($AL118:AP118)=$AL$38,"",AP118)</f>
        <v>#DIV/0!</v>
      </c>
      <c r="AR118" s="108" t="e">
        <f>IF(SUM($AL118:AQ118)=$AL$38,"",AQ118)</f>
        <v>#DIV/0!</v>
      </c>
      <c r="AS118" s="108" t="e">
        <f>IF(SUM($AL118:AR118)=$AL$38,"",AR118)</f>
        <v>#DIV/0!</v>
      </c>
      <c r="AT118" s="108" t="e">
        <f>IF(SUM($AL118:AS118)=$AL$38,"",AS118)</f>
        <v>#DIV/0!</v>
      </c>
      <c r="AU118" s="108" t="e">
        <f>IF(SUM($AL118:AT118)=$AL$38,"",AT118)</f>
        <v>#DIV/0!</v>
      </c>
    </row>
    <row r="119" spans="1:47" ht="14.25" customHeight="1" x14ac:dyDescent="0.3">
      <c r="A119" s="104" t="s">
        <v>8</v>
      </c>
      <c r="B119" s="111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08"/>
      <c r="R119" s="108"/>
      <c r="S119" s="108"/>
      <c r="T119" s="108"/>
      <c r="U119" s="108"/>
      <c r="V119" s="108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08" t="e">
        <f>AM$38/$C$38</f>
        <v>#DIV/0!</v>
      </c>
      <c r="AN119" s="108" t="e">
        <f>IF(SUM($AM119:AM119)=$AM$38,"",AM119)</f>
        <v>#DIV/0!</v>
      </c>
      <c r="AO119" s="108" t="e">
        <f>IF(SUM($AM119:AN119)=$AM$38,"",AN119)</f>
        <v>#DIV/0!</v>
      </c>
      <c r="AP119" s="108" t="e">
        <f>IF(SUM($AM119:AO119)=$AM$38,"",AO119)</f>
        <v>#DIV/0!</v>
      </c>
      <c r="AQ119" s="108" t="e">
        <f>IF(SUM($AM119:AP119)=$AM$38,"",AP119)</f>
        <v>#DIV/0!</v>
      </c>
      <c r="AR119" s="108" t="e">
        <f>IF(SUM($AM119:AQ119)=$AM$38,"",AQ119)</f>
        <v>#DIV/0!</v>
      </c>
      <c r="AS119" s="108" t="e">
        <f>IF(SUM($AM119:AR119)=$AM$38,"",AR119)</f>
        <v>#DIV/0!</v>
      </c>
      <c r="AT119" s="108" t="e">
        <f>IF(SUM($AM119:AS119)=$AM$38,"",AS119)</f>
        <v>#DIV/0!</v>
      </c>
      <c r="AU119" s="108" t="e">
        <f>IF(SUM($AM119:AT119)=$AM$38,"",AT119)</f>
        <v>#DIV/0!</v>
      </c>
    </row>
    <row r="120" spans="1:47" ht="14.25" customHeight="1" x14ac:dyDescent="0.3">
      <c r="A120" s="104" t="s">
        <v>8</v>
      </c>
      <c r="B120" s="111" t="s">
        <v>8</v>
      </c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08"/>
      <c r="R120" s="108"/>
      <c r="S120" s="108"/>
      <c r="T120" s="108"/>
      <c r="U120" s="108"/>
      <c r="V120" s="108"/>
      <c r="W120" s="108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8" t="e">
        <f>AN$38/$C$38</f>
        <v>#DIV/0!</v>
      </c>
      <c r="AO120" s="108" t="e">
        <f>IF(SUM($AN120:AN120)=$AN$38,"",AN120)</f>
        <v>#DIV/0!</v>
      </c>
      <c r="AP120" s="108" t="e">
        <f>IF(SUM($AN120:AO120)=$AN$38,"",AO120)</f>
        <v>#DIV/0!</v>
      </c>
      <c r="AQ120" s="108" t="e">
        <f>IF(SUM($AN120:AP120)=$AN$38,"",AP120)</f>
        <v>#DIV/0!</v>
      </c>
      <c r="AR120" s="108" t="e">
        <f>IF(SUM($AN120:AQ120)=$AN$38,"",AQ120)</f>
        <v>#DIV/0!</v>
      </c>
      <c r="AS120" s="108" t="e">
        <f>IF(SUM($AN120:AR120)=$AN$38,"",AR120)</f>
        <v>#DIV/0!</v>
      </c>
      <c r="AT120" s="108" t="e">
        <f>IF(SUM($AN120:AS120)=$AN$38,"",AS120)</f>
        <v>#DIV/0!</v>
      </c>
      <c r="AU120" s="108" t="e">
        <f>IF(SUM($AN120:AT120)=$AN$38,"",AT120)</f>
        <v>#DIV/0!</v>
      </c>
    </row>
    <row r="121" spans="1:47" ht="14.25" customHeight="1" x14ac:dyDescent="0.3">
      <c r="A121" s="104" t="s">
        <v>8</v>
      </c>
      <c r="B121" s="111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08"/>
      <c r="R121" s="108"/>
      <c r="S121" s="108"/>
      <c r="T121" s="108"/>
      <c r="U121" s="108"/>
      <c r="V121" s="108"/>
      <c r="W121" s="108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8" t="e">
        <f>AO$38/$C$38</f>
        <v>#DIV/0!</v>
      </c>
      <c r="AP121" s="108" t="e">
        <f>IF(SUM($AO121:AO121)=$AO$38,"",AO121)</f>
        <v>#DIV/0!</v>
      </c>
      <c r="AQ121" s="108" t="e">
        <f>IF(SUM($AO121:AP121)=$AO$38,"",AP121)</f>
        <v>#DIV/0!</v>
      </c>
      <c r="AR121" s="108" t="e">
        <f>IF(SUM($AO121:AQ121)=$AO$38,"",AQ121)</f>
        <v>#DIV/0!</v>
      </c>
      <c r="AS121" s="108" t="e">
        <f>IF(SUM($AO121:AR121)=$AO$38,"",AR121)</f>
        <v>#DIV/0!</v>
      </c>
      <c r="AT121" s="108" t="e">
        <f>IF(SUM($AO121:AS121)=$AO$38,"",AS121)</f>
        <v>#DIV/0!</v>
      </c>
      <c r="AU121" s="108" t="e">
        <f>IF(SUM($AO121:AT121)=$AO$38,"",AT121)</f>
        <v>#DIV/0!</v>
      </c>
    </row>
    <row r="122" spans="1:47" ht="14.25" customHeight="1" x14ac:dyDescent="0.3">
      <c r="A122" s="104" t="s">
        <v>8</v>
      </c>
      <c r="B122" s="111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08"/>
      <c r="R122" s="108"/>
      <c r="S122" s="108"/>
      <c r="T122" s="108"/>
      <c r="U122" s="108"/>
      <c r="V122" s="108"/>
      <c r="W122" s="108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8" t="e">
        <f>AP$38/$C$38</f>
        <v>#DIV/0!</v>
      </c>
      <c r="AQ122" s="108" t="e">
        <f>IF(SUM($AP122:AP122)=$AP$38,"",AP122)</f>
        <v>#DIV/0!</v>
      </c>
      <c r="AR122" s="108" t="e">
        <f>IF(SUM($AP122:AQ122)=$AP$38,"",AQ122)</f>
        <v>#DIV/0!</v>
      </c>
      <c r="AS122" s="108" t="e">
        <f>IF(SUM($AP122:AR122)=$AP$38,"",AR122)</f>
        <v>#DIV/0!</v>
      </c>
      <c r="AT122" s="108" t="e">
        <f>IF(SUM($AP122:AS122)=$AP$38,"",AS122)</f>
        <v>#DIV/0!</v>
      </c>
      <c r="AU122" s="108" t="e">
        <f>IF(SUM($AP122:AT122)=$AP$38,"",AT122)</f>
        <v>#DIV/0!</v>
      </c>
    </row>
    <row r="123" spans="1:47" ht="14.25" customHeight="1" x14ac:dyDescent="0.3">
      <c r="A123" s="104" t="s">
        <v>8</v>
      </c>
      <c r="B123" s="111" t="s">
        <v>8</v>
      </c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08"/>
      <c r="R123" s="108"/>
      <c r="S123" s="108"/>
      <c r="T123" s="108"/>
      <c r="U123" s="108"/>
      <c r="V123" s="108"/>
      <c r="W123" s="108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8" t="e">
        <f>AQ$38/$C$38</f>
        <v>#DIV/0!</v>
      </c>
      <c r="AR123" s="108" t="e">
        <f>IF(SUM($AQ123:AQ123)=$AQ$38,"",AQ123)</f>
        <v>#DIV/0!</v>
      </c>
      <c r="AS123" s="108" t="e">
        <f>IF(SUM($AQ123:AR123)=$AQ$38,"",AR123)</f>
        <v>#DIV/0!</v>
      </c>
      <c r="AT123" s="108" t="e">
        <f>IF(SUM($AQ123:AS123)=$AQ$38,"",AS123)</f>
        <v>#DIV/0!</v>
      </c>
      <c r="AU123" s="108" t="e">
        <f>IF(SUM($AQ123:AT123)=$AQ$38,"",AT123)</f>
        <v>#DIV/0!</v>
      </c>
    </row>
    <row r="124" spans="1:47" ht="14.25" customHeight="1" x14ac:dyDescent="0.3">
      <c r="A124" s="104" t="s">
        <v>8</v>
      </c>
      <c r="B124" s="111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08"/>
      <c r="R124" s="108"/>
      <c r="S124" s="108"/>
      <c r="T124" s="108"/>
      <c r="U124" s="108"/>
      <c r="V124" s="108"/>
      <c r="W124" s="108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  <c r="AO124" s="109"/>
      <c r="AP124" s="109"/>
      <c r="AQ124" s="109"/>
      <c r="AR124" s="108" t="e">
        <f>AR$38/$C$38</f>
        <v>#DIV/0!</v>
      </c>
      <c r="AS124" s="108" t="e">
        <f>IF(SUM($AR124:AR124)=$AR$38,"",AR124)</f>
        <v>#DIV/0!</v>
      </c>
      <c r="AT124" s="108" t="e">
        <f>IF(SUM($AR124:AS124)=$AR$38,"",AS124)</f>
        <v>#DIV/0!</v>
      </c>
      <c r="AU124" s="108" t="e">
        <f>IF(SUM($AR124:AT124)=$AR$38,"",AT124)</f>
        <v>#DIV/0!</v>
      </c>
    </row>
    <row r="125" spans="1:47" ht="14.25" customHeight="1" x14ac:dyDescent="0.3">
      <c r="A125" s="104" t="s">
        <v>8</v>
      </c>
      <c r="B125" s="111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08"/>
      <c r="R125" s="108"/>
      <c r="S125" s="108"/>
      <c r="T125" s="108"/>
      <c r="U125" s="108"/>
      <c r="V125" s="108"/>
      <c r="W125" s="108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09"/>
      <c r="AP125" s="109"/>
      <c r="AQ125" s="109"/>
      <c r="AR125" s="109"/>
      <c r="AS125" s="108" t="e">
        <f>AS$38/$C$38</f>
        <v>#DIV/0!</v>
      </c>
      <c r="AT125" s="108" t="e">
        <f>IF(SUM($AS125:AS125)=$AS$38,"",AS125)</f>
        <v>#DIV/0!</v>
      </c>
      <c r="AU125" s="108" t="e">
        <f>IF(SUM($AS125:AT125)=$AS$38,"",AT125)</f>
        <v>#DIV/0!</v>
      </c>
    </row>
    <row r="126" spans="1:47" ht="14.25" customHeight="1" x14ac:dyDescent="0.3">
      <c r="A126" s="104" t="s">
        <v>8</v>
      </c>
      <c r="B126" s="111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08"/>
      <c r="R126" s="108"/>
      <c r="S126" s="108"/>
      <c r="T126" s="108"/>
      <c r="U126" s="108"/>
      <c r="V126" s="108"/>
      <c r="W126" s="108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8" t="e">
        <f>AT$38/$C$38</f>
        <v>#DIV/0!</v>
      </c>
      <c r="AU126" s="108" t="e">
        <f>IF(SUM($AT126:AT126)=$AT$38,"",AT126)</f>
        <v>#DIV/0!</v>
      </c>
    </row>
    <row r="127" spans="1:47" ht="14.25" customHeight="1" x14ac:dyDescent="0.3">
      <c r="A127" s="104" t="s">
        <v>8</v>
      </c>
      <c r="B127" s="111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08"/>
      <c r="R127" s="108"/>
      <c r="S127" s="108"/>
      <c r="T127" s="108"/>
      <c r="U127" s="108"/>
      <c r="V127" s="108"/>
      <c r="W127" s="108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  <c r="AP127" s="109"/>
      <c r="AQ127" s="109"/>
      <c r="AR127" s="109"/>
      <c r="AS127" s="109"/>
      <c r="AT127" s="109"/>
      <c r="AU127" s="108" t="e">
        <f>AU$38/$C$38</f>
        <v>#DIV/0!</v>
      </c>
    </row>
    <row r="128" spans="1:47" ht="14.25" customHeight="1" x14ac:dyDescent="0.3">
      <c r="A128" s="104"/>
      <c r="B128" s="111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08"/>
      <c r="R128" s="108"/>
      <c r="S128" s="108"/>
      <c r="T128" s="108"/>
      <c r="U128" s="108"/>
      <c r="V128" s="108"/>
      <c r="W128" s="108" t="e">
        <f>SUM(W103:W127)</f>
        <v>#DIV/0!</v>
      </c>
      <c r="X128" s="108" t="e">
        <f t="shared" ref="X128:AU128" si="17">SUM(X103:X127)</f>
        <v>#DIV/0!</v>
      </c>
      <c r="Y128" s="108" t="e">
        <f t="shared" si="17"/>
        <v>#DIV/0!</v>
      </c>
      <c r="Z128" s="108" t="e">
        <f t="shared" si="17"/>
        <v>#DIV/0!</v>
      </c>
      <c r="AA128" s="108" t="e">
        <f t="shared" si="17"/>
        <v>#DIV/0!</v>
      </c>
      <c r="AB128" s="108" t="e">
        <f t="shared" si="17"/>
        <v>#DIV/0!</v>
      </c>
      <c r="AC128" s="108" t="e">
        <f t="shared" si="17"/>
        <v>#DIV/0!</v>
      </c>
      <c r="AD128" s="108" t="e">
        <f t="shared" si="17"/>
        <v>#DIV/0!</v>
      </c>
      <c r="AE128" s="108" t="e">
        <f t="shared" si="17"/>
        <v>#DIV/0!</v>
      </c>
      <c r="AF128" s="108" t="e">
        <f t="shared" si="17"/>
        <v>#DIV/0!</v>
      </c>
      <c r="AG128" s="108" t="e">
        <f t="shared" si="17"/>
        <v>#DIV/0!</v>
      </c>
      <c r="AH128" s="108" t="e">
        <f t="shared" si="17"/>
        <v>#DIV/0!</v>
      </c>
      <c r="AI128" s="108" t="e">
        <f t="shared" si="17"/>
        <v>#DIV/0!</v>
      </c>
      <c r="AJ128" s="108" t="e">
        <f t="shared" si="17"/>
        <v>#DIV/0!</v>
      </c>
      <c r="AK128" s="108" t="e">
        <f t="shared" si="17"/>
        <v>#DIV/0!</v>
      </c>
      <c r="AL128" s="108" t="e">
        <f t="shared" si="17"/>
        <v>#DIV/0!</v>
      </c>
      <c r="AM128" s="108" t="e">
        <f t="shared" si="17"/>
        <v>#DIV/0!</v>
      </c>
      <c r="AN128" s="108" t="e">
        <f t="shared" si="17"/>
        <v>#DIV/0!</v>
      </c>
      <c r="AO128" s="108" t="e">
        <f t="shared" si="17"/>
        <v>#DIV/0!</v>
      </c>
      <c r="AP128" s="108" t="e">
        <f t="shared" si="17"/>
        <v>#DIV/0!</v>
      </c>
      <c r="AQ128" s="108" t="e">
        <f t="shared" si="17"/>
        <v>#DIV/0!</v>
      </c>
      <c r="AR128" s="108" t="e">
        <f t="shared" si="17"/>
        <v>#DIV/0!</v>
      </c>
      <c r="AS128" s="108" t="e">
        <f t="shared" si="17"/>
        <v>#DIV/0!</v>
      </c>
      <c r="AT128" s="108" t="e">
        <f t="shared" si="17"/>
        <v>#DIV/0!</v>
      </c>
      <c r="AU128" s="108" t="e">
        <f t="shared" si="17"/>
        <v>#DIV/0!</v>
      </c>
    </row>
    <row r="129" spans="1:47" ht="14.25" customHeight="1" x14ac:dyDescent="0.3">
      <c r="A129" s="104" t="s">
        <v>8</v>
      </c>
      <c r="B129" s="111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9"/>
      <c r="AC129" s="109"/>
      <c r="AD129" s="109"/>
      <c r="AE129" s="109"/>
      <c r="AF129" s="109"/>
      <c r="AG129" s="109"/>
      <c r="AH129" s="109"/>
      <c r="AI129" s="109"/>
      <c r="AJ129" s="109"/>
      <c r="AK129" s="109"/>
      <c r="AL129" s="109"/>
      <c r="AM129" s="109"/>
      <c r="AN129" s="109"/>
      <c r="AO129" s="109"/>
      <c r="AP129" s="109"/>
      <c r="AQ129" s="109"/>
      <c r="AR129" s="109"/>
      <c r="AS129" s="109"/>
      <c r="AT129" s="109"/>
      <c r="AU129" s="109"/>
    </row>
    <row r="130" spans="1:47" ht="14.25" customHeight="1" x14ac:dyDescent="0.3">
      <c r="A130" s="104" t="s">
        <v>8</v>
      </c>
      <c r="B130" s="111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08"/>
      <c r="R130" s="108"/>
      <c r="S130" s="108"/>
      <c r="T130" s="108"/>
      <c r="U130" s="108"/>
      <c r="V130" s="108"/>
      <c r="W130" s="108" t="e">
        <f>SUM($F$39:$W$39)/$C$39</f>
        <v>#DIV/0!</v>
      </c>
      <c r="X130" s="108" t="e">
        <f>IF(SUM($W130:W130)=SUM($F$39:$W$39),"",W130)</f>
        <v>#DIV/0!</v>
      </c>
      <c r="Y130" s="108" t="e">
        <f>IF(SUM($W130:X130)=SUM($F$39:$W$39),"",X130)</f>
        <v>#DIV/0!</v>
      </c>
      <c r="Z130" s="108" t="e">
        <f>IF(SUM($W130:Y130)=SUM($F$39:$W$39),"",Y130)</f>
        <v>#DIV/0!</v>
      </c>
      <c r="AA130" s="108" t="e">
        <f>IF(SUM($W130:Z130)=SUM($F$39:$W$39),"",Z130)</f>
        <v>#DIV/0!</v>
      </c>
      <c r="AB130" s="108" t="e">
        <f>IF(SUM($W130:AA130)=SUM($F$39:$W$39),"",AA130)</f>
        <v>#DIV/0!</v>
      </c>
      <c r="AC130" s="108" t="e">
        <f>IF(SUM($W130:AB130)=SUM($F$39:$W$39),"",AB130)</f>
        <v>#DIV/0!</v>
      </c>
      <c r="AD130" s="108" t="e">
        <f>IF(SUM($W130:AC130)=SUM($F$39:$W$39),"",AC130)</f>
        <v>#DIV/0!</v>
      </c>
      <c r="AE130" s="108" t="e">
        <f>IF(SUM($W130:AD130)=SUM($F$39:$W$39),"",AD130)</f>
        <v>#DIV/0!</v>
      </c>
      <c r="AF130" s="108" t="e">
        <f>IF(SUM($W130:AE130)=SUM($F$39:$W$39),"",AE130)</f>
        <v>#DIV/0!</v>
      </c>
      <c r="AG130" s="108" t="e">
        <f>IF(SUM($W130:AF130)=SUM($F$39:$W$39),"",AF130)</f>
        <v>#DIV/0!</v>
      </c>
      <c r="AH130" s="108" t="e">
        <f>IF(SUM($W130:AG130)=SUM($F$39:$W$39),"",AG130)</f>
        <v>#DIV/0!</v>
      </c>
      <c r="AI130" s="108" t="e">
        <f>IF(SUM($W130:AH130)=SUM($F$39:$W$39),"",AH130)</f>
        <v>#DIV/0!</v>
      </c>
      <c r="AJ130" s="108" t="e">
        <f>IF(SUM($W130:AI130)=SUM($F$39:$W$39),"",AI130)</f>
        <v>#DIV/0!</v>
      </c>
      <c r="AK130" s="108" t="e">
        <f>IF(SUM($W130:AJ130)=SUM($F$39:$W$39),"",AJ130)</f>
        <v>#DIV/0!</v>
      </c>
      <c r="AL130" s="108" t="e">
        <f>IF(SUM($W130:AK130)=SUM($F$39:$W$39),"",AK130)</f>
        <v>#DIV/0!</v>
      </c>
      <c r="AM130" s="108" t="e">
        <f>IF(SUM($W130:AL130)=SUM($F$39:$W$39),"",AL130)</f>
        <v>#DIV/0!</v>
      </c>
      <c r="AN130" s="108" t="e">
        <f>IF(SUM($W130:AM130)=SUM($F$39:$W$39),"",AM130)</f>
        <v>#DIV/0!</v>
      </c>
      <c r="AO130" s="108" t="e">
        <f>IF(SUM($W130:AN130)=SUM($F$39:$W$39),"",AN130)</f>
        <v>#DIV/0!</v>
      </c>
      <c r="AP130" s="108" t="e">
        <f>IF(SUM($W130:AO130)=SUM($F$39:$W$39),"",AO130)</f>
        <v>#DIV/0!</v>
      </c>
      <c r="AQ130" s="108" t="e">
        <f>IF(SUM($W130:AP130)=SUM($F$39:$W$39),"",AP130)</f>
        <v>#DIV/0!</v>
      </c>
      <c r="AR130" s="108" t="e">
        <f>IF(SUM($W130:AQ130)=SUM($F$39:$W$39),"",AQ130)</f>
        <v>#DIV/0!</v>
      </c>
      <c r="AS130" s="108" t="e">
        <f>IF(SUM($W130:AR130)=SUM($F$39:$W$39),"",AR130)</f>
        <v>#DIV/0!</v>
      </c>
      <c r="AT130" s="108" t="e">
        <f>IF(SUM($W130:AS130)=SUM($F$39:$W$39),"",AS130)</f>
        <v>#DIV/0!</v>
      </c>
      <c r="AU130" s="108" t="e">
        <f>IF(SUM($W130:AT130)=SUM($F$39:$W$39),"",AT130)</f>
        <v>#DIV/0!</v>
      </c>
    </row>
    <row r="131" spans="1:47" ht="14.25" customHeight="1" x14ac:dyDescent="0.3">
      <c r="A131" s="104" t="s">
        <v>8</v>
      </c>
      <c r="B131" s="111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08"/>
      <c r="R131" s="108"/>
      <c r="S131" s="108"/>
      <c r="T131" s="108"/>
      <c r="U131" s="108"/>
      <c r="V131" s="108"/>
      <c r="W131" s="108"/>
      <c r="X131" s="108" t="e">
        <f>X$39/$C$39</f>
        <v>#DIV/0!</v>
      </c>
      <c r="Y131" s="108" t="e">
        <f>IF(SUM($X131:X131)=$X$39,"",X131)</f>
        <v>#DIV/0!</v>
      </c>
      <c r="Z131" s="108" t="e">
        <f>IF(SUM($X131:Y131)=$X$39,"",Y131)</f>
        <v>#DIV/0!</v>
      </c>
      <c r="AA131" s="108" t="e">
        <f>IF(SUM($X131:Z131)=$X$39,"",Z131)</f>
        <v>#DIV/0!</v>
      </c>
      <c r="AB131" s="108" t="e">
        <f>IF(SUM($X131:AA131)=$X$39,"",AA131)</f>
        <v>#DIV/0!</v>
      </c>
      <c r="AC131" s="108" t="e">
        <f>IF(SUM($X131:AB131)=$X$39,"",AB131)</f>
        <v>#DIV/0!</v>
      </c>
      <c r="AD131" s="108" t="e">
        <f>IF(SUM($X131:AC131)=$X$39,"",AC131)</f>
        <v>#DIV/0!</v>
      </c>
      <c r="AE131" s="108" t="e">
        <f>IF(SUM($X131:AD131)=$X$39,"",AD131)</f>
        <v>#DIV/0!</v>
      </c>
      <c r="AF131" s="108" t="e">
        <f>IF(SUM($X131:AE131)=$X$39,"",AE131)</f>
        <v>#DIV/0!</v>
      </c>
      <c r="AG131" s="108" t="e">
        <f>IF(SUM($X131:AF131)=$X$39,"",AF131)</f>
        <v>#DIV/0!</v>
      </c>
      <c r="AH131" s="108" t="e">
        <f>IF(SUM($X131:AG131)=$X$39,"",AG131)</f>
        <v>#DIV/0!</v>
      </c>
      <c r="AI131" s="108" t="e">
        <f>IF(SUM($X131:AH131)=$X$39,"",AH131)</f>
        <v>#DIV/0!</v>
      </c>
      <c r="AJ131" s="108" t="e">
        <f>IF(SUM($X131:AI131)=$X$39,"",AI131)</f>
        <v>#DIV/0!</v>
      </c>
      <c r="AK131" s="108" t="e">
        <f>IF(SUM($X131:AJ131)=$X$39,"",AJ131)</f>
        <v>#DIV/0!</v>
      </c>
      <c r="AL131" s="108" t="e">
        <f>IF(SUM($X131:AK131)=$X$39,"",AK131)</f>
        <v>#DIV/0!</v>
      </c>
      <c r="AM131" s="108" t="e">
        <f>IF(SUM($X131:AL131)=$X$39,"",AL131)</f>
        <v>#DIV/0!</v>
      </c>
      <c r="AN131" s="108" t="e">
        <f>IF(SUM($X131:AM131)=$X$39,"",AM131)</f>
        <v>#DIV/0!</v>
      </c>
      <c r="AO131" s="108" t="e">
        <f>IF(SUM($X131:AN131)=$X$39,"",AN131)</f>
        <v>#DIV/0!</v>
      </c>
      <c r="AP131" s="108" t="e">
        <f>IF(SUM($X131:AO131)=$X$39,"",AO131)</f>
        <v>#DIV/0!</v>
      </c>
      <c r="AQ131" s="108" t="e">
        <f>IF(SUM($X131:AP131)=$X$39,"",AP131)</f>
        <v>#DIV/0!</v>
      </c>
      <c r="AR131" s="108" t="e">
        <f>IF(SUM($X131:AQ131)=$X$39,"",AQ131)</f>
        <v>#DIV/0!</v>
      </c>
      <c r="AS131" s="108" t="e">
        <f>IF(SUM($X131:AR131)=$X$39,"",AR131)</f>
        <v>#DIV/0!</v>
      </c>
      <c r="AT131" s="108" t="e">
        <f>IF(SUM($X131:AS131)=$X$39,"",AS131)</f>
        <v>#DIV/0!</v>
      </c>
      <c r="AU131" s="108" t="e">
        <f>IF(SUM($X131:AT131)=$X$39,"",AT131)</f>
        <v>#DIV/0!</v>
      </c>
    </row>
    <row r="132" spans="1:47" ht="14.25" customHeight="1" x14ac:dyDescent="0.3">
      <c r="A132" s="104" t="s">
        <v>8</v>
      </c>
      <c r="B132" s="111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08"/>
      <c r="R132" s="108"/>
      <c r="S132" s="108"/>
      <c r="T132" s="108"/>
      <c r="U132" s="108"/>
      <c r="V132" s="108"/>
      <c r="W132" s="108"/>
      <c r="X132" s="108"/>
      <c r="Y132" s="108" t="e">
        <f>Y$39/$C$39</f>
        <v>#DIV/0!</v>
      </c>
      <c r="Z132" s="108" t="e">
        <f>IF(SUM($Y132:Y132)=$Y$39,"",Y132)</f>
        <v>#DIV/0!</v>
      </c>
      <c r="AA132" s="108" t="e">
        <f>IF(SUM($Y132:Z132)=$Y$39,"",Z132)</f>
        <v>#DIV/0!</v>
      </c>
      <c r="AB132" s="108" t="e">
        <f>IF(SUM($Y132:AA132)=$Y$39,"",AA132)</f>
        <v>#DIV/0!</v>
      </c>
      <c r="AC132" s="108" t="e">
        <f>IF(SUM($Y132:AB132)=$Y$39,"",AB132)</f>
        <v>#DIV/0!</v>
      </c>
      <c r="AD132" s="108" t="e">
        <f>IF(SUM($Y132:AC132)=$Y$39,"",AC132)</f>
        <v>#DIV/0!</v>
      </c>
      <c r="AE132" s="108" t="e">
        <f>IF(SUM($Y132:AD132)=$Y$39,"",AD132)</f>
        <v>#DIV/0!</v>
      </c>
      <c r="AF132" s="108" t="e">
        <f>IF(SUM($Y132:AE132)=$Y$39,"",AE132)</f>
        <v>#DIV/0!</v>
      </c>
      <c r="AG132" s="108" t="e">
        <f>IF(SUM($Y132:AF132)=$Y$39,"",AF132)</f>
        <v>#DIV/0!</v>
      </c>
      <c r="AH132" s="108" t="e">
        <f>IF(SUM($Y132:AG132)=$Y$39,"",AG132)</f>
        <v>#DIV/0!</v>
      </c>
      <c r="AI132" s="108" t="e">
        <f>IF(SUM($Y132:AH132)=$Y$39,"",AH132)</f>
        <v>#DIV/0!</v>
      </c>
      <c r="AJ132" s="108" t="e">
        <f>IF(SUM($Y132:AI132)=$Y$39,"",AI132)</f>
        <v>#DIV/0!</v>
      </c>
      <c r="AK132" s="108" t="e">
        <f>IF(SUM($Y132:AJ132)=$Y$39,"",AJ132)</f>
        <v>#DIV/0!</v>
      </c>
      <c r="AL132" s="108" t="e">
        <f>IF(SUM($Y132:AK132)=$Y$39,"",AK132)</f>
        <v>#DIV/0!</v>
      </c>
      <c r="AM132" s="108" t="e">
        <f>IF(SUM($Y132:AL132)=$Y$39,"",AL132)</f>
        <v>#DIV/0!</v>
      </c>
      <c r="AN132" s="108" t="e">
        <f>IF(SUM($Y132:AM132)=$Y$39,"",AM132)</f>
        <v>#DIV/0!</v>
      </c>
      <c r="AO132" s="108" t="e">
        <f>IF(SUM($Y132:AN132)=$Y$39,"",AN132)</f>
        <v>#DIV/0!</v>
      </c>
      <c r="AP132" s="108" t="e">
        <f>IF(SUM($Y132:AO132)=$Y$39,"",AO132)</f>
        <v>#DIV/0!</v>
      </c>
      <c r="AQ132" s="108" t="e">
        <f>IF(SUM($Y132:AP132)=$Y$39,"",AP132)</f>
        <v>#DIV/0!</v>
      </c>
      <c r="AR132" s="108" t="e">
        <f>IF(SUM($Y132:AQ132)=$Y$39,"",AQ132)</f>
        <v>#DIV/0!</v>
      </c>
      <c r="AS132" s="108" t="e">
        <f>IF(SUM($Y132:AR132)=$Y$39,"",AR132)</f>
        <v>#DIV/0!</v>
      </c>
      <c r="AT132" s="108" t="e">
        <f>IF(SUM($Y132:AS132)=$Y$39,"",AS132)</f>
        <v>#DIV/0!</v>
      </c>
      <c r="AU132" s="108" t="e">
        <f>IF(SUM($Y132:AT132)=$Y$39,"",AT132)</f>
        <v>#DIV/0!</v>
      </c>
    </row>
    <row r="133" spans="1:47" ht="14.25" customHeight="1" x14ac:dyDescent="0.3">
      <c r="A133" s="104" t="s">
        <v>8</v>
      </c>
      <c r="B133" s="111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08"/>
      <c r="R133" s="108"/>
      <c r="S133" s="108"/>
      <c r="T133" s="108"/>
      <c r="U133" s="108"/>
      <c r="V133" s="108"/>
      <c r="W133" s="113"/>
      <c r="X133" s="113"/>
      <c r="Y133" s="113"/>
      <c r="Z133" s="108" t="e">
        <f>Z$39/$C$39</f>
        <v>#DIV/0!</v>
      </c>
      <c r="AA133" s="108" t="e">
        <f>IF(SUM($Z133:Z133)=$Z$39,"",Z133)</f>
        <v>#DIV/0!</v>
      </c>
      <c r="AB133" s="108" t="e">
        <f>IF(SUM($Z133:AA133)=$Z$39,"",AA133)</f>
        <v>#DIV/0!</v>
      </c>
      <c r="AC133" s="108" t="e">
        <f>IF(SUM($Z133:AB133)=$Z$39,"",AB133)</f>
        <v>#DIV/0!</v>
      </c>
      <c r="AD133" s="108" t="e">
        <f>IF(SUM($Z133:AC133)=$Z$39,"",AC133)</f>
        <v>#DIV/0!</v>
      </c>
      <c r="AE133" s="108" t="e">
        <f>IF(SUM($Z133:AD133)=$Z$39,"",AD133)</f>
        <v>#DIV/0!</v>
      </c>
      <c r="AF133" s="108" t="e">
        <f>IF(SUM($Z133:AE133)=$Z$39,"",AE133)</f>
        <v>#DIV/0!</v>
      </c>
      <c r="AG133" s="108" t="e">
        <f>IF(SUM($Z133:AF133)=$Z$39,"",AF133)</f>
        <v>#DIV/0!</v>
      </c>
      <c r="AH133" s="108" t="e">
        <f>IF(SUM($Z133:AG133)=$Z$39,"",AG133)</f>
        <v>#DIV/0!</v>
      </c>
      <c r="AI133" s="108" t="e">
        <f>IF(SUM($Z133:AH133)=$Z$39,"",AH133)</f>
        <v>#DIV/0!</v>
      </c>
      <c r="AJ133" s="108" t="e">
        <f>IF(SUM($Z133:AI133)=$Z$39,"",AI133)</f>
        <v>#DIV/0!</v>
      </c>
      <c r="AK133" s="108" t="e">
        <f>IF(SUM($Z133:AJ133)=$Z$39,"",AJ133)</f>
        <v>#DIV/0!</v>
      </c>
      <c r="AL133" s="108" t="e">
        <f>IF(SUM($Z133:AK133)=$Z$39,"",AK133)</f>
        <v>#DIV/0!</v>
      </c>
      <c r="AM133" s="108" t="e">
        <f>IF(SUM($Z133:AL133)=$Z$39,"",AL133)</f>
        <v>#DIV/0!</v>
      </c>
      <c r="AN133" s="108" t="e">
        <f>IF(SUM($Z133:AM133)=$Z$39,"",AM133)</f>
        <v>#DIV/0!</v>
      </c>
      <c r="AO133" s="108" t="e">
        <f>IF(SUM($Z133:AN133)=$Z$39,"",AN133)</f>
        <v>#DIV/0!</v>
      </c>
      <c r="AP133" s="108" t="e">
        <f>IF(SUM($Z133:AO133)=$Z$39,"",AO133)</f>
        <v>#DIV/0!</v>
      </c>
      <c r="AQ133" s="108" t="e">
        <f>IF(SUM($Z133:AP133)=$Z$39,"",AP133)</f>
        <v>#DIV/0!</v>
      </c>
      <c r="AR133" s="108" t="e">
        <f>IF(SUM($Z133:AQ133)=$Z$39,"",AQ133)</f>
        <v>#DIV/0!</v>
      </c>
      <c r="AS133" s="108" t="e">
        <f>IF(SUM($Z133:AR133)=$Z$39,"",AR133)</f>
        <v>#DIV/0!</v>
      </c>
      <c r="AT133" s="108" t="e">
        <f>IF(SUM($Z133:AS133)=$Z$39,"",AS133)</f>
        <v>#DIV/0!</v>
      </c>
      <c r="AU133" s="108" t="e">
        <f>IF(SUM($Z133:AT133)=$Z$39,"",AT133)</f>
        <v>#DIV/0!</v>
      </c>
    </row>
    <row r="134" spans="1:47" ht="14.25" customHeight="1" x14ac:dyDescent="0.3">
      <c r="A134" s="104" t="s">
        <v>8</v>
      </c>
      <c r="B134" s="111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08"/>
      <c r="R134" s="108"/>
      <c r="S134" s="108"/>
      <c r="T134" s="108"/>
      <c r="U134" s="108"/>
      <c r="V134" s="108"/>
      <c r="W134" s="113"/>
      <c r="X134" s="113"/>
      <c r="Y134" s="113"/>
      <c r="Z134" s="113"/>
      <c r="AA134" s="108" t="e">
        <f>AA$39/$C$39</f>
        <v>#DIV/0!</v>
      </c>
      <c r="AB134" s="108" t="e">
        <f>IF(SUM(AA134:$AA134)=$AA$39,"",AA134)</f>
        <v>#DIV/0!</v>
      </c>
      <c r="AC134" s="108" t="e">
        <f>IF(SUM($AA134:AB134)=$AA$39,"",AB134)</f>
        <v>#DIV/0!</v>
      </c>
      <c r="AD134" s="108" t="e">
        <f>IF(SUM($AA134:AC134)=$AA$39,"",AC134)</f>
        <v>#DIV/0!</v>
      </c>
      <c r="AE134" s="108" t="e">
        <f>IF(SUM($AA134:AD134)=$AA$39,"",AD134)</f>
        <v>#DIV/0!</v>
      </c>
      <c r="AF134" s="108" t="e">
        <f>IF(SUM($AA134:AE134)=$AA$39,"",AE134)</f>
        <v>#DIV/0!</v>
      </c>
      <c r="AG134" s="108" t="e">
        <f>IF(SUM($AA134:AF134)=$AA$39,"",AF134)</f>
        <v>#DIV/0!</v>
      </c>
      <c r="AH134" s="108" t="e">
        <f>IF(SUM($AA134:AG134)=$AA$39,"",AG134)</f>
        <v>#DIV/0!</v>
      </c>
      <c r="AI134" s="108" t="e">
        <f>IF(SUM($AA134:AH134)=$AA$39,"",AH134)</f>
        <v>#DIV/0!</v>
      </c>
      <c r="AJ134" s="108" t="e">
        <f>IF(SUM($AA134:AI134)=$AA$39,"",AI134)</f>
        <v>#DIV/0!</v>
      </c>
      <c r="AK134" s="108" t="e">
        <f>IF(SUM($AA134:AJ134)=$AA$39,"",AJ134)</f>
        <v>#DIV/0!</v>
      </c>
      <c r="AL134" s="108" t="e">
        <f>IF(SUM($AA134:AK134)=$AA$39,"",AK134)</f>
        <v>#DIV/0!</v>
      </c>
      <c r="AM134" s="108" t="e">
        <f>IF(SUM($AA134:AL134)=$AA$39,"",AL134)</f>
        <v>#DIV/0!</v>
      </c>
      <c r="AN134" s="108" t="e">
        <f>IF(SUM($AA134:AM134)=$AA$39,"",AM134)</f>
        <v>#DIV/0!</v>
      </c>
      <c r="AO134" s="108" t="e">
        <f>IF(SUM($AA134:AN134)=$AA$39,"",AN134)</f>
        <v>#DIV/0!</v>
      </c>
      <c r="AP134" s="108" t="e">
        <f>IF(SUM($AA134:AO134)=$AA$39,"",AO134)</f>
        <v>#DIV/0!</v>
      </c>
      <c r="AQ134" s="108" t="e">
        <f>IF(SUM($AA134:AP134)=$AA$39,"",AP134)</f>
        <v>#DIV/0!</v>
      </c>
      <c r="AR134" s="108" t="e">
        <f>IF(SUM($AA134:AQ134)=$AA$39,"",AQ134)</f>
        <v>#DIV/0!</v>
      </c>
      <c r="AS134" s="108" t="e">
        <f>IF(SUM($AA134:AR134)=$AA$39,"",AR134)</f>
        <v>#DIV/0!</v>
      </c>
      <c r="AT134" s="108" t="e">
        <f>IF(SUM($AA134:AS134)=$AA$39,"",AS134)</f>
        <v>#DIV/0!</v>
      </c>
      <c r="AU134" s="108" t="e">
        <f>IF(SUM($AA134:AT134)=$AA$39,"",AT134)</f>
        <v>#DIV/0!</v>
      </c>
    </row>
    <row r="135" spans="1:47" ht="14.25" customHeight="1" x14ac:dyDescent="0.3">
      <c r="A135" s="104" t="s">
        <v>8</v>
      </c>
      <c r="B135" s="111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08"/>
      <c r="R135" s="108"/>
      <c r="S135" s="108"/>
      <c r="T135" s="108"/>
      <c r="U135" s="108"/>
      <c r="V135" s="108"/>
      <c r="W135" s="113"/>
      <c r="X135" s="113"/>
      <c r="Y135" s="113"/>
      <c r="Z135" s="113"/>
      <c r="AA135" s="113"/>
      <c r="AB135" s="108" t="e">
        <f>AB$39/$C$39</f>
        <v>#DIV/0!</v>
      </c>
      <c r="AC135" s="108" t="e">
        <f>IF(SUM($AB135:AB135)=$AB$39,"",AB135)</f>
        <v>#DIV/0!</v>
      </c>
      <c r="AD135" s="108" t="e">
        <f>IF(SUM($AB135:AC135)=$AB$39,"",AC135)</f>
        <v>#DIV/0!</v>
      </c>
      <c r="AE135" s="108" t="e">
        <f>IF(SUM($AB135:AD135)=$AB$39,"",AD135)</f>
        <v>#DIV/0!</v>
      </c>
      <c r="AF135" s="108" t="e">
        <f>IF(SUM($AB135:AE135)=$AB$39,"",AE135)</f>
        <v>#DIV/0!</v>
      </c>
      <c r="AG135" s="108" t="e">
        <f>IF(SUM($AB135:AF135)=$AB$39,"",AF135)</f>
        <v>#DIV/0!</v>
      </c>
      <c r="AH135" s="108" t="e">
        <f>IF(SUM($AB135:AG135)=$AB$39,"",AG135)</f>
        <v>#DIV/0!</v>
      </c>
      <c r="AI135" s="108" t="e">
        <f>IF(SUM($AB135:AH135)=$AB$39,"",AH135)</f>
        <v>#DIV/0!</v>
      </c>
      <c r="AJ135" s="108" t="e">
        <f>IF(SUM($AB135:AI135)=$AB$39,"",AI135)</f>
        <v>#DIV/0!</v>
      </c>
      <c r="AK135" s="108" t="e">
        <f>IF(SUM($AB135:AJ135)=$AB$39,"",AJ135)</f>
        <v>#DIV/0!</v>
      </c>
      <c r="AL135" s="108" t="e">
        <f>IF(SUM($AB135:AK135)=$AB$39,"",AK135)</f>
        <v>#DIV/0!</v>
      </c>
      <c r="AM135" s="108" t="e">
        <f>IF(SUM($AB135:AL135)=$AB$39,"",AL135)</f>
        <v>#DIV/0!</v>
      </c>
      <c r="AN135" s="108" t="e">
        <f>IF(SUM($AB135:AM135)=$AB$39,"",AM135)</f>
        <v>#DIV/0!</v>
      </c>
      <c r="AO135" s="108" t="e">
        <f>IF(SUM($AB135:AN135)=$AB$39,"",AN135)</f>
        <v>#DIV/0!</v>
      </c>
      <c r="AP135" s="108" t="e">
        <f>IF(SUM($AB135:AO135)=$AB$39,"",AO135)</f>
        <v>#DIV/0!</v>
      </c>
      <c r="AQ135" s="108" t="e">
        <f>IF(SUM($AB135:AP135)=$AB$39,"",AP135)</f>
        <v>#DIV/0!</v>
      </c>
      <c r="AR135" s="108" t="e">
        <f>IF(SUM($AB135:AQ135)=$AB$39,"",AQ135)</f>
        <v>#DIV/0!</v>
      </c>
      <c r="AS135" s="108" t="e">
        <f>IF(SUM($AB135:AR135)=$AB$39,"",AR135)</f>
        <v>#DIV/0!</v>
      </c>
      <c r="AT135" s="108" t="e">
        <f>IF(SUM($AB135:AS135)=$AB$39,"",AS135)</f>
        <v>#DIV/0!</v>
      </c>
      <c r="AU135" s="108" t="e">
        <f>IF(SUM($AB135:AT135)=$AB$39,"",AT135)</f>
        <v>#DIV/0!</v>
      </c>
    </row>
    <row r="136" spans="1:47" ht="14.25" customHeight="1" x14ac:dyDescent="0.3">
      <c r="A136" s="104" t="s">
        <v>8</v>
      </c>
      <c r="B136" s="111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08"/>
      <c r="R136" s="108"/>
      <c r="S136" s="108"/>
      <c r="T136" s="108"/>
      <c r="U136" s="108"/>
      <c r="V136" s="108"/>
      <c r="W136" s="113"/>
      <c r="X136" s="113"/>
      <c r="Y136" s="113"/>
      <c r="Z136" s="113"/>
      <c r="AA136" s="113"/>
      <c r="AB136" s="113"/>
      <c r="AC136" s="108" t="e">
        <f>AC$39/$C$39</f>
        <v>#DIV/0!</v>
      </c>
      <c r="AD136" s="108" t="e">
        <f>IF(SUM($AC136:AC136)=$AC$39,"",AC136)</f>
        <v>#DIV/0!</v>
      </c>
      <c r="AE136" s="108" t="e">
        <f>IF(SUM($AC136:AD136)=$AC$39,"",AD136)</f>
        <v>#DIV/0!</v>
      </c>
      <c r="AF136" s="108" t="e">
        <f>IF(SUM($AC136:AE136)=$AC$39,"",AE136)</f>
        <v>#DIV/0!</v>
      </c>
      <c r="AG136" s="108" t="e">
        <f>IF(SUM($AC136:AF136)=$AC$39,"",AF136)</f>
        <v>#DIV/0!</v>
      </c>
      <c r="AH136" s="108" t="e">
        <f>IF(SUM($AC136:AG136)=$AC$39,"",AG136)</f>
        <v>#DIV/0!</v>
      </c>
      <c r="AI136" s="108" t="e">
        <f>IF(SUM($AC136:AH136)=$AC$39,"",AH136)</f>
        <v>#DIV/0!</v>
      </c>
      <c r="AJ136" s="108" t="e">
        <f>IF(SUM($AC136:AI136)=$AC$39,"",AI136)</f>
        <v>#DIV/0!</v>
      </c>
      <c r="AK136" s="108" t="e">
        <f>IF(SUM($AC136:AJ136)=$AC$39,"",AJ136)</f>
        <v>#DIV/0!</v>
      </c>
      <c r="AL136" s="108" t="e">
        <f>IF(SUM($AC136:AK136)=$AC$39,"",AK136)</f>
        <v>#DIV/0!</v>
      </c>
      <c r="AM136" s="108" t="e">
        <f>IF(SUM($AC136:AL136)=$AC$39,"",AL136)</f>
        <v>#DIV/0!</v>
      </c>
      <c r="AN136" s="108" t="e">
        <f>IF(SUM($AC136:AM136)=$AC$39,"",AM136)</f>
        <v>#DIV/0!</v>
      </c>
      <c r="AO136" s="108" t="e">
        <f>IF(SUM($AC136:AN136)=$AC$39,"",AN136)</f>
        <v>#DIV/0!</v>
      </c>
      <c r="AP136" s="108" t="e">
        <f>IF(SUM($AC136:AO136)=$AC$39,"",AO136)</f>
        <v>#DIV/0!</v>
      </c>
      <c r="AQ136" s="108" t="e">
        <f>IF(SUM($AC136:AP136)=$AC$39,"",AP136)</f>
        <v>#DIV/0!</v>
      </c>
      <c r="AR136" s="108" t="e">
        <f>IF(SUM($AC136:AQ136)=$AC$39,"",AQ136)</f>
        <v>#DIV/0!</v>
      </c>
      <c r="AS136" s="108" t="e">
        <f>IF(SUM($AC136:AR136)=$AC$39,"",AR136)</f>
        <v>#DIV/0!</v>
      </c>
      <c r="AT136" s="108" t="e">
        <f>IF(SUM($AC136:AS136)=$AC$39,"",AS136)</f>
        <v>#DIV/0!</v>
      </c>
      <c r="AU136" s="108" t="e">
        <f>IF(SUM($AC136:AT136)=$AC$39,"",AT136)</f>
        <v>#DIV/0!</v>
      </c>
    </row>
    <row r="137" spans="1:47" ht="14.25" customHeight="1" x14ac:dyDescent="0.3">
      <c r="A137" s="104" t="s">
        <v>8</v>
      </c>
      <c r="B137" s="111" t="s">
        <v>8</v>
      </c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08"/>
      <c r="R137" s="108"/>
      <c r="S137" s="108"/>
      <c r="T137" s="108"/>
      <c r="U137" s="108"/>
      <c r="V137" s="108"/>
      <c r="W137" s="113"/>
      <c r="X137" s="113"/>
      <c r="Y137" s="113"/>
      <c r="Z137" s="113"/>
      <c r="AA137" s="113"/>
      <c r="AB137" s="113"/>
      <c r="AC137" s="113"/>
      <c r="AD137" s="108" t="e">
        <f>AD$39/$C$39</f>
        <v>#DIV/0!</v>
      </c>
      <c r="AE137" s="108" t="e">
        <f>IF(SUM($AD137:AD137)=$AD$39,"",AD137)</f>
        <v>#DIV/0!</v>
      </c>
      <c r="AF137" s="108" t="e">
        <f>IF(SUM($AD137:AE137)=$AD$39,"",AE137)</f>
        <v>#DIV/0!</v>
      </c>
      <c r="AG137" s="108" t="e">
        <f>IF(SUM($AD137:AF137)=$AD$39,"",AF137)</f>
        <v>#DIV/0!</v>
      </c>
      <c r="AH137" s="108" t="e">
        <f>IF(SUM($AD137:AG137)=$AD$39,"",AG137)</f>
        <v>#DIV/0!</v>
      </c>
      <c r="AI137" s="108" t="e">
        <f>IF(SUM($AD137:AH137)=$AD$39,"",AH137)</f>
        <v>#DIV/0!</v>
      </c>
      <c r="AJ137" s="108" t="e">
        <f>IF(SUM($AD137:AI137)=$AD$39,"",AI137)</f>
        <v>#DIV/0!</v>
      </c>
      <c r="AK137" s="108" t="e">
        <f>IF(SUM($AD137:AJ137)=$AD$39,"",AJ137)</f>
        <v>#DIV/0!</v>
      </c>
      <c r="AL137" s="108" t="e">
        <f>IF(SUM($AD137:AK137)=$AD$39,"",AK137)</f>
        <v>#DIV/0!</v>
      </c>
      <c r="AM137" s="108" t="e">
        <f>IF(SUM($AD137:AL137)=$AD$39,"",AL137)</f>
        <v>#DIV/0!</v>
      </c>
      <c r="AN137" s="108" t="e">
        <f>IF(SUM($AD137:AM137)=$AD$39,"",AM137)</f>
        <v>#DIV/0!</v>
      </c>
      <c r="AO137" s="108" t="e">
        <f>IF(SUM($AD137:AN137)=$AD$39,"",AN137)</f>
        <v>#DIV/0!</v>
      </c>
      <c r="AP137" s="108" t="e">
        <f>IF(SUM($AD137:AO137)=$AD$39,"",AO137)</f>
        <v>#DIV/0!</v>
      </c>
      <c r="AQ137" s="108" t="e">
        <f>IF(SUM($AD137:AP137)=$AD$39,"",AP137)</f>
        <v>#DIV/0!</v>
      </c>
      <c r="AR137" s="108" t="e">
        <f>IF(SUM($AD137:AQ137)=$AD$39,"",AQ137)</f>
        <v>#DIV/0!</v>
      </c>
      <c r="AS137" s="108" t="e">
        <f>IF(SUM($AD137:AR137)=$AD$39,"",AR137)</f>
        <v>#DIV/0!</v>
      </c>
      <c r="AT137" s="108" t="e">
        <f>IF(SUM($AD137:AS137)=$AD$39,"",AS137)</f>
        <v>#DIV/0!</v>
      </c>
      <c r="AU137" s="108" t="e">
        <f>IF(SUM($AD137:AT137)=$AD$39,"",AT137)</f>
        <v>#DIV/0!</v>
      </c>
    </row>
    <row r="138" spans="1:47" ht="14.25" customHeight="1" x14ac:dyDescent="0.3">
      <c r="A138" s="104" t="s">
        <v>8</v>
      </c>
      <c r="B138" s="111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08"/>
      <c r="R138" s="108"/>
      <c r="S138" s="108"/>
      <c r="T138" s="108"/>
      <c r="U138" s="108"/>
      <c r="V138" s="108"/>
      <c r="W138" s="113"/>
      <c r="X138" s="113"/>
      <c r="Y138" s="113"/>
      <c r="Z138" s="113"/>
      <c r="AA138" s="113"/>
      <c r="AB138" s="113"/>
      <c r="AC138" s="113"/>
      <c r="AD138" s="113"/>
      <c r="AE138" s="108" t="e">
        <f>AE$39/$C$39</f>
        <v>#DIV/0!</v>
      </c>
      <c r="AF138" s="108" t="e">
        <f>IF(SUM($AE138:AE138)=$AE$39,"",AE138)</f>
        <v>#DIV/0!</v>
      </c>
      <c r="AG138" s="108" t="e">
        <f>IF(SUM($AE138:AF138)=$AE$39,"",AF138)</f>
        <v>#DIV/0!</v>
      </c>
      <c r="AH138" s="108" t="e">
        <f>IF(SUM($AE138:AG138)=$AE$39,"",AG138)</f>
        <v>#DIV/0!</v>
      </c>
      <c r="AI138" s="108" t="e">
        <f>IF(SUM($AE138:AH138)=$AE$39,"",AH138)</f>
        <v>#DIV/0!</v>
      </c>
      <c r="AJ138" s="108" t="e">
        <f>IF(SUM($AE138:AI138)=$AE$39,"",AI138)</f>
        <v>#DIV/0!</v>
      </c>
      <c r="AK138" s="108" t="e">
        <f>IF(SUM($AE138:AJ138)=$AE$39,"",AJ138)</f>
        <v>#DIV/0!</v>
      </c>
      <c r="AL138" s="108" t="e">
        <f>IF(SUM($AE138:AK138)=$AE$39,"",AK138)</f>
        <v>#DIV/0!</v>
      </c>
      <c r="AM138" s="108" t="e">
        <f>IF(SUM($AE138:AL138)=$AE$39,"",AL138)</f>
        <v>#DIV/0!</v>
      </c>
      <c r="AN138" s="108" t="e">
        <f>IF(SUM($AE138:AM138)=$AE$39,"",AM138)</f>
        <v>#DIV/0!</v>
      </c>
      <c r="AO138" s="108" t="e">
        <f>IF(SUM($AE138:AN138)=$AE$39,"",AN138)</f>
        <v>#DIV/0!</v>
      </c>
      <c r="AP138" s="108" t="e">
        <f>IF(SUM($AE138:AO138)=$AE$39,"",AO138)</f>
        <v>#DIV/0!</v>
      </c>
      <c r="AQ138" s="108" t="e">
        <f>IF(SUM($AE138:AP138)=$AE$39,"",AP138)</f>
        <v>#DIV/0!</v>
      </c>
      <c r="AR138" s="108" t="e">
        <f>IF(SUM($AE138:AQ138)=$AE$39,"",AQ138)</f>
        <v>#DIV/0!</v>
      </c>
      <c r="AS138" s="108" t="e">
        <f>IF(SUM($AE138:AR138)=$AE$39,"",AR138)</f>
        <v>#DIV/0!</v>
      </c>
      <c r="AT138" s="108" t="e">
        <f>IF(SUM($AE138:AS138)=$AE$39,"",AS138)</f>
        <v>#DIV/0!</v>
      </c>
      <c r="AU138" s="108" t="e">
        <f>IF(SUM($AE138:AT138)=$AE$39,"",AT138)</f>
        <v>#DIV/0!</v>
      </c>
    </row>
    <row r="139" spans="1:47" ht="14.25" customHeight="1" x14ac:dyDescent="0.3">
      <c r="A139" s="104" t="s">
        <v>8</v>
      </c>
      <c r="B139" s="111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08"/>
      <c r="R139" s="108"/>
      <c r="S139" s="108"/>
      <c r="T139" s="108"/>
      <c r="U139" s="108"/>
      <c r="V139" s="108"/>
      <c r="W139" s="113"/>
      <c r="X139" s="113"/>
      <c r="Y139" s="113"/>
      <c r="Z139" s="113"/>
      <c r="AA139" s="113"/>
      <c r="AB139" s="113"/>
      <c r="AC139" s="113"/>
      <c r="AD139" s="113"/>
      <c r="AE139" s="113"/>
      <c r="AF139" s="108" t="e">
        <f>AF$39/$C$39</f>
        <v>#DIV/0!</v>
      </c>
      <c r="AG139" s="108" t="e">
        <f>IF(SUM($AF139:AF139)=$AF$39,"",AF139)</f>
        <v>#DIV/0!</v>
      </c>
      <c r="AH139" s="108" t="e">
        <f>IF(SUM($AF139:AG139)=$AF$39,"",AG139)</f>
        <v>#DIV/0!</v>
      </c>
      <c r="AI139" s="108" t="e">
        <f>IF(SUM($AF139:AH139)=$AF$39,"",AH139)</f>
        <v>#DIV/0!</v>
      </c>
      <c r="AJ139" s="108" t="e">
        <f>IF(SUM($AF139:AI139)=$AF$39,"",AI139)</f>
        <v>#DIV/0!</v>
      </c>
      <c r="AK139" s="108" t="e">
        <f>IF(SUM($AF139:AJ139)=$AF$39,"",AJ139)</f>
        <v>#DIV/0!</v>
      </c>
      <c r="AL139" s="108" t="e">
        <f>IF(SUM($AF139:AK139)=$AF$39,"",AK139)</f>
        <v>#DIV/0!</v>
      </c>
      <c r="AM139" s="108" t="e">
        <f>IF(SUM($AF139:AL139)=$AF$39,"",AL139)</f>
        <v>#DIV/0!</v>
      </c>
      <c r="AN139" s="108" t="e">
        <f>IF(SUM($AF139:AM139)=$AF$39,"",AM139)</f>
        <v>#DIV/0!</v>
      </c>
      <c r="AO139" s="108" t="e">
        <f>IF(SUM($AF139:AN139)=$AF$39,"",AN139)</f>
        <v>#DIV/0!</v>
      </c>
      <c r="AP139" s="108" t="e">
        <f>IF(SUM($AF139:AO139)=$AF$39,"",AO139)</f>
        <v>#DIV/0!</v>
      </c>
      <c r="AQ139" s="108" t="e">
        <f>IF(SUM($AF139:AP139)=$AF$39,"",AP139)</f>
        <v>#DIV/0!</v>
      </c>
      <c r="AR139" s="108" t="e">
        <f>IF(SUM($AF139:AQ139)=$AF$39,"",AQ139)</f>
        <v>#DIV/0!</v>
      </c>
      <c r="AS139" s="108" t="e">
        <f>IF(SUM($AF139:AR139)=$AF$39,"",AR139)</f>
        <v>#DIV/0!</v>
      </c>
      <c r="AT139" s="108" t="e">
        <f>IF(SUM($AF139:AS139)=$AF$39,"",AS139)</f>
        <v>#DIV/0!</v>
      </c>
      <c r="AU139" s="108" t="e">
        <f>IF(SUM($AF139:AT139)=$AF$39,"",AT139)</f>
        <v>#DIV/0!</v>
      </c>
    </row>
    <row r="140" spans="1:47" ht="14.25" customHeight="1" x14ac:dyDescent="0.3">
      <c r="A140" s="104" t="s">
        <v>8</v>
      </c>
      <c r="B140" s="111" t="s">
        <v>8</v>
      </c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08"/>
      <c r="R140" s="108"/>
      <c r="S140" s="108"/>
      <c r="T140" s="108"/>
      <c r="U140" s="108"/>
      <c r="V140" s="108"/>
      <c r="W140" s="113"/>
      <c r="X140" s="113"/>
      <c r="Y140" s="113"/>
      <c r="Z140" s="113"/>
      <c r="AA140" s="113"/>
      <c r="AB140" s="113"/>
      <c r="AC140" s="113"/>
      <c r="AD140" s="113"/>
      <c r="AE140" s="113"/>
      <c r="AF140" s="113"/>
      <c r="AG140" s="108" t="e">
        <f>AG$39/$C$39</f>
        <v>#DIV/0!</v>
      </c>
      <c r="AH140" s="108" t="e">
        <f>IF(SUM($AG140:AG140)=$AG$39,"",AG140)</f>
        <v>#DIV/0!</v>
      </c>
      <c r="AI140" s="108" t="e">
        <f>IF(SUM($AG140:AH140)=$AG$39,"",AH140)</f>
        <v>#DIV/0!</v>
      </c>
      <c r="AJ140" s="108" t="e">
        <f>IF(SUM($AG140:AI140)=$AG$39,"",AI140)</f>
        <v>#DIV/0!</v>
      </c>
      <c r="AK140" s="108" t="e">
        <f>IF(SUM($AG140:AJ140)=$AG$39,"",AJ140)</f>
        <v>#DIV/0!</v>
      </c>
      <c r="AL140" s="108" t="e">
        <f>IF(SUM($AG140:AK140)=$AG$39,"",AK140)</f>
        <v>#DIV/0!</v>
      </c>
      <c r="AM140" s="108" t="e">
        <f>IF(SUM($AG140:AL140)=$AG$39,"",AL140)</f>
        <v>#DIV/0!</v>
      </c>
      <c r="AN140" s="108" t="e">
        <f>IF(SUM($AG140:AM140)=$AG$39,"",AM140)</f>
        <v>#DIV/0!</v>
      </c>
      <c r="AO140" s="108" t="e">
        <f>IF(SUM($AG140:AN140)=$AG$39,"",AN140)</f>
        <v>#DIV/0!</v>
      </c>
      <c r="AP140" s="108" t="e">
        <f>IF(SUM($AG140:AO140)=$AG$39,"",AO140)</f>
        <v>#DIV/0!</v>
      </c>
      <c r="AQ140" s="108" t="e">
        <f>IF(SUM($AG140:AP140)=$AG$39,"",AP140)</f>
        <v>#DIV/0!</v>
      </c>
      <c r="AR140" s="108" t="e">
        <f>IF(SUM($AG140:AQ140)=$AG$39,"",AQ140)</f>
        <v>#DIV/0!</v>
      </c>
      <c r="AS140" s="108" t="e">
        <f>IF(SUM($AG140:AR140)=$AG$39,"",AR140)</f>
        <v>#DIV/0!</v>
      </c>
      <c r="AT140" s="108" t="e">
        <f>IF(SUM($AG140:AS140)=$AG$39,"",AS140)</f>
        <v>#DIV/0!</v>
      </c>
      <c r="AU140" s="108" t="e">
        <f>IF(SUM($AG140:AT140)=$AG$39,"",AT140)</f>
        <v>#DIV/0!</v>
      </c>
    </row>
    <row r="141" spans="1:47" ht="14.25" customHeight="1" x14ac:dyDescent="0.3">
      <c r="A141" s="104" t="s">
        <v>8</v>
      </c>
      <c r="B141" s="111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08"/>
      <c r="R141" s="108"/>
      <c r="S141" s="108"/>
      <c r="T141" s="108"/>
      <c r="U141" s="108"/>
      <c r="V141" s="108"/>
      <c r="W141" s="113"/>
      <c r="X141" s="113"/>
      <c r="Y141" s="113"/>
      <c r="Z141" s="113"/>
      <c r="AA141" s="113"/>
      <c r="AB141" s="113"/>
      <c r="AC141" s="113"/>
      <c r="AD141" s="113"/>
      <c r="AE141" s="113"/>
      <c r="AF141" s="113"/>
      <c r="AG141" s="113"/>
      <c r="AH141" s="108" t="e">
        <f>AH$39/$C$39</f>
        <v>#DIV/0!</v>
      </c>
      <c r="AI141" s="108" t="e">
        <f>IF(SUM($AH141:AH141)=$AH$39,"",AH141)</f>
        <v>#DIV/0!</v>
      </c>
      <c r="AJ141" s="108" t="e">
        <f>IF(SUM($AH141:AI141)=$AH$39,"",AI141)</f>
        <v>#DIV/0!</v>
      </c>
      <c r="AK141" s="108" t="e">
        <f>IF(SUM($AH141:AJ141)=$AH$39,"",AJ141)</f>
        <v>#DIV/0!</v>
      </c>
      <c r="AL141" s="108" t="e">
        <f>IF(SUM($AH141:AK141)=$AH$39,"",AK141)</f>
        <v>#DIV/0!</v>
      </c>
      <c r="AM141" s="108" t="e">
        <f>IF(SUM($AH141:AL141)=$AH$39,"",AL141)</f>
        <v>#DIV/0!</v>
      </c>
      <c r="AN141" s="108" t="e">
        <f>IF(SUM($AH141:AM141)=$AH$39,"",AM141)</f>
        <v>#DIV/0!</v>
      </c>
      <c r="AO141" s="108" t="e">
        <f>IF(SUM($AH141:AN141)=$AH$39,"",AN141)</f>
        <v>#DIV/0!</v>
      </c>
      <c r="AP141" s="108" t="e">
        <f>IF(SUM($AH141:AO141)=$AH$39,"",AO141)</f>
        <v>#DIV/0!</v>
      </c>
      <c r="AQ141" s="108" t="e">
        <f>IF(SUM($AH141:AP141)=$AH$39,"",AP141)</f>
        <v>#DIV/0!</v>
      </c>
      <c r="AR141" s="108" t="e">
        <f>IF(SUM($AH141:AQ141)=$AH$39,"",AQ141)</f>
        <v>#DIV/0!</v>
      </c>
      <c r="AS141" s="108" t="e">
        <f>IF(SUM($AH141:AR141)=$AH$39,"",AR141)</f>
        <v>#DIV/0!</v>
      </c>
      <c r="AT141" s="108" t="e">
        <f>IF(SUM($AH141:AS141)=$AH$39,"",AS141)</f>
        <v>#DIV/0!</v>
      </c>
      <c r="AU141" s="108" t="e">
        <f>IF(SUM($AH141:AT141)=$AH$39,"",AT141)</f>
        <v>#DIV/0!</v>
      </c>
    </row>
    <row r="142" spans="1:47" ht="14.25" customHeight="1" x14ac:dyDescent="0.3">
      <c r="A142" s="104" t="s">
        <v>8</v>
      </c>
      <c r="B142" s="111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08"/>
      <c r="R142" s="108"/>
      <c r="S142" s="108"/>
      <c r="T142" s="108"/>
      <c r="U142" s="108"/>
      <c r="V142" s="108"/>
      <c r="W142" s="113"/>
      <c r="X142" s="113"/>
      <c r="Y142" s="113"/>
      <c r="Z142" s="113"/>
      <c r="AA142" s="113"/>
      <c r="AB142" s="113"/>
      <c r="AC142" s="113"/>
      <c r="AD142" s="113"/>
      <c r="AE142" s="113"/>
      <c r="AF142" s="113"/>
      <c r="AG142" s="113"/>
      <c r="AH142" s="113"/>
      <c r="AI142" s="108" t="e">
        <f>AI$39/$C$39</f>
        <v>#DIV/0!</v>
      </c>
      <c r="AJ142" s="108" t="str">
        <f>IF(SUM($AI143:AI143)=$AI$39,"",AI143)</f>
        <v/>
      </c>
      <c r="AK142" s="108" t="e">
        <f>IF(SUM($AI143:AJ143)=$AI$39,"",AJ143)</f>
        <v>#DIV/0!</v>
      </c>
      <c r="AL142" s="108" t="e">
        <f>IF(SUM($AI143:AK143)=$AI$39,"",AK143)</f>
        <v>#DIV/0!</v>
      </c>
      <c r="AM142" s="108" t="e">
        <f>IF(SUM($AI143:AL143)=$AI$39,"",AL143)</f>
        <v>#DIV/0!</v>
      </c>
      <c r="AN142" s="108" t="e">
        <f>IF(SUM($AI143:AM143)=$AI$39,"",AM143)</f>
        <v>#DIV/0!</v>
      </c>
      <c r="AO142" s="108" t="e">
        <f>IF(SUM($AI143:AN143)=$AI$39,"",AN143)</f>
        <v>#DIV/0!</v>
      </c>
      <c r="AP142" s="108" t="e">
        <f>IF(SUM($AI143:AO143)=$AI$39,"",AO143)</f>
        <v>#DIV/0!</v>
      </c>
      <c r="AQ142" s="108" t="e">
        <f>IF(SUM($AI143:AP143)=$AI$39,"",AP143)</f>
        <v>#DIV/0!</v>
      </c>
      <c r="AR142" s="108" t="e">
        <f>IF(SUM($AI143:AQ143)=$AI$39,"",AQ143)</f>
        <v>#DIV/0!</v>
      </c>
      <c r="AS142" s="108" t="e">
        <f>IF(SUM($AI143:AR143)=$AI$39,"",AR143)</f>
        <v>#DIV/0!</v>
      </c>
      <c r="AT142" s="108" t="e">
        <f>IF(SUM($AI143:AS143)=$AI$39,"",AS143)</f>
        <v>#DIV/0!</v>
      </c>
      <c r="AU142" s="108" t="e">
        <f>IF(SUM($AI143:AT143)=$AI$39,"",AT143)</f>
        <v>#DIV/0!</v>
      </c>
    </row>
    <row r="143" spans="1:47" ht="14.25" customHeight="1" x14ac:dyDescent="0.3">
      <c r="A143" s="104" t="s">
        <v>8</v>
      </c>
      <c r="B143" s="111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08"/>
      <c r="R143" s="108"/>
      <c r="S143" s="108"/>
      <c r="T143" s="108"/>
      <c r="U143" s="108"/>
      <c r="V143" s="108"/>
      <c r="W143" s="113"/>
      <c r="X143" s="113"/>
      <c r="Y143" s="113"/>
      <c r="Z143" s="113"/>
      <c r="AA143" s="113"/>
      <c r="AB143" s="113"/>
      <c r="AC143" s="113"/>
      <c r="AD143" s="113"/>
      <c r="AE143" s="113"/>
      <c r="AF143" s="113"/>
      <c r="AG143" s="113"/>
      <c r="AH143" s="113"/>
      <c r="AI143" s="113"/>
      <c r="AJ143" s="108" t="e">
        <f>AJ$39/$C$39</f>
        <v>#DIV/0!</v>
      </c>
      <c r="AK143" s="108" t="e">
        <f>IF(SUM($AJ143:AJ143)=$AJ$39,"",AJ143)</f>
        <v>#DIV/0!</v>
      </c>
      <c r="AL143" s="108" t="e">
        <f>IF(SUM($AJ143:AK143)=$AJ$39,"",AK143)</f>
        <v>#DIV/0!</v>
      </c>
      <c r="AM143" s="108" t="e">
        <f>IF(SUM($AJ143:AL143)=$AJ$39,"",AL143)</f>
        <v>#DIV/0!</v>
      </c>
      <c r="AN143" s="108" t="e">
        <f>IF(SUM($AJ143:AM143)=$AJ$39,"",AM143)</f>
        <v>#DIV/0!</v>
      </c>
      <c r="AO143" s="108" t="e">
        <f>IF(SUM($AJ143:AN143)=$AJ$39,"",AN143)</f>
        <v>#DIV/0!</v>
      </c>
      <c r="AP143" s="108" t="e">
        <f>IF(SUM($AJ143:AO143)=$AJ$39,"",AO143)</f>
        <v>#DIV/0!</v>
      </c>
      <c r="AQ143" s="108" t="e">
        <f>IF(SUM($AJ143:AP143)=$AJ$39,"",AP143)</f>
        <v>#DIV/0!</v>
      </c>
      <c r="AR143" s="108" t="e">
        <f>IF(SUM($AJ143:AQ143)=$AJ$39,"",AQ143)</f>
        <v>#DIV/0!</v>
      </c>
      <c r="AS143" s="108" t="e">
        <f>IF(SUM($AJ143:AR143)=$AJ$39,"",AR143)</f>
        <v>#DIV/0!</v>
      </c>
      <c r="AT143" s="108" t="e">
        <f>IF(SUM($AJ143:AS143)=$AJ$39,"",AS143)</f>
        <v>#DIV/0!</v>
      </c>
      <c r="AU143" s="108" t="e">
        <f>IF(SUM($AJ143:AT143)=$AJ$39,"",AT143)</f>
        <v>#DIV/0!</v>
      </c>
    </row>
    <row r="144" spans="1:47" ht="14.25" customHeight="1" x14ac:dyDescent="0.3">
      <c r="A144" s="104" t="s">
        <v>8</v>
      </c>
      <c r="B144" s="111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08"/>
      <c r="R144" s="108"/>
      <c r="S144" s="108"/>
      <c r="T144" s="108"/>
      <c r="U144" s="108"/>
      <c r="V144" s="108"/>
      <c r="W144" s="113"/>
      <c r="X144" s="113"/>
      <c r="Y144" s="113"/>
      <c r="Z144" s="113"/>
      <c r="AA144" s="113"/>
      <c r="AB144" s="113"/>
      <c r="AC144" s="113"/>
      <c r="AD144" s="113"/>
      <c r="AE144" s="113"/>
      <c r="AF144" s="113"/>
      <c r="AG144" s="113"/>
      <c r="AH144" s="113"/>
      <c r="AI144" s="113"/>
      <c r="AJ144" s="113"/>
      <c r="AK144" s="108" t="e">
        <f>AK$39/$C$39</f>
        <v>#DIV/0!</v>
      </c>
      <c r="AL144" s="108" t="e">
        <f>IF(SUM($AK144:AK144)=$AK$39,"",AK144)</f>
        <v>#DIV/0!</v>
      </c>
      <c r="AM144" s="108" t="e">
        <f>IF(SUM($AK144:AL144)=$AK$39,"",AL144)</f>
        <v>#DIV/0!</v>
      </c>
      <c r="AN144" s="108" t="e">
        <f>IF(SUM($AK144:AM144)=$AK$39,"",AM144)</f>
        <v>#DIV/0!</v>
      </c>
      <c r="AO144" s="108" t="e">
        <f>IF(SUM($AK144:AN144)=$AK$39,"",AN144)</f>
        <v>#DIV/0!</v>
      </c>
      <c r="AP144" s="108" t="e">
        <f>IF(SUM($AK144:AO144)=$AK$39,"",AO144)</f>
        <v>#DIV/0!</v>
      </c>
      <c r="AQ144" s="108" t="e">
        <f>IF(SUM($AK144:AP144)=$AK$39,"",AP144)</f>
        <v>#DIV/0!</v>
      </c>
      <c r="AR144" s="108" t="e">
        <f>IF(SUM($AK144:AQ144)=$AK$39,"",AQ144)</f>
        <v>#DIV/0!</v>
      </c>
      <c r="AS144" s="108" t="e">
        <f>IF(SUM($AK144:AR144)=$AK$39,"",AR144)</f>
        <v>#DIV/0!</v>
      </c>
      <c r="AT144" s="108" t="e">
        <f>IF(SUM($AK144:AS144)=$AK$39,"",AS144)</f>
        <v>#DIV/0!</v>
      </c>
      <c r="AU144" s="108" t="e">
        <f>IF(SUM($AK144:AT144)=$AK$39,"",AT144)</f>
        <v>#DIV/0!</v>
      </c>
    </row>
    <row r="145" spans="1:47" ht="14.25" customHeight="1" x14ac:dyDescent="0.3">
      <c r="A145" s="104" t="s">
        <v>8</v>
      </c>
      <c r="B145" s="111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08"/>
      <c r="R145" s="108"/>
      <c r="S145" s="108"/>
      <c r="T145" s="108"/>
      <c r="U145" s="108"/>
      <c r="V145" s="108"/>
      <c r="W145" s="113"/>
      <c r="X145" s="113"/>
      <c r="Y145" s="113"/>
      <c r="Z145" s="113"/>
      <c r="AA145" s="113"/>
      <c r="AB145" s="113"/>
      <c r="AC145" s="113"/>
      <c r="AD145" s="113"/>
      <c r="AE145" s="113"/>
      <c r="AF145" s="113"/>
      <c r="AG145" s="113"/>
      <c r="AH145" s="113"/>
      <c r="AI145" s="113"/>
      <c r="AJ145" s="113"/>
      <c r="AK145" s="113"/>
      <c r="AL145" s="108" t="e">
        <f>AL$39/$C$39</f>
        <v>#DIV/0!</v>
      </c>
      <c r="AM145" s="108" t="e">
        <f>IF(SUM($AL145:AL145)=$AL$39,"",AL145)</f>
        <v>#DIV/0!</v>
      </c>
      <c r="AN145" s="108" t="e">
        <f>IF(SUM($AL145:AM145)=$AL$39,"",AM145)</f>
        <v>#DIV/0!</v>
      </c>
      <c r="AO145" s="108" t="e">
        <f>IF(SUM($AL145:AN145)=$AL$39,"",AN145)</f>
        <v>#DIV/0!</v>
      </c>
      <c r="AP145" s="108" t="e">
        <f>IF(SUM($AL145:AO145)=$AL$39,"",AO145)</f>
        <v>#DIV/0!</v>
      </c>
      <c r="AQ145" s="108" t="e">
        <f>IF(SUM($AL145:AP145)=$AL$39,"",AP145)</f>
        <v>#DIV/0!</v>
      </c>
      <c r="AR145" s="108" t="e">
        <f>IF(SUM($AL145:AQ145)=$AL$39,"",AQ145)</f>
        <v>#DIV/0!</v>
      </c>
      <c r="AS145" s="108" t="e">
        <f>IF(SUM($AL145:AR145)=$AL$39,"",AR145)</f>
        <v>#DIV/0!</v>
      </c>
      <c r="AT145" s="108" t="e">
        <f>IF(SUM($AL145:AS145)=$AL$39,"",AS145)</f>
        <v>#DIV/0!</v>
      </c>
      <c r="AU145" s="108" t="e">
        <f>IF(SUM($AL145:AT145)=$AL$39,"",AT145)</f>
        <v>#DIV/0!</v>
      </c>
    </row>
    <row r="146" spans="1:47" ht="14.25" customHeight="1" x14ac:dyDescent="0.3">
      <c r="A146" s="104" t="s">
        <v>8</v>
      </c>
      <c r="B146" s="111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08"/>
      <c r="R146" s="108"/>
      <c r="S146" s="108"/>
      <c r="T146" s="108"/>
      <c r="U146" s="108"/>
      <c r="V146" s="108"/>
      <c r="W146" s="113"/>
      <c r="X146" s="113"/>
      <c r="Y146" s="113"/>
      <c r="Z146" s="113"/>
      <c r="AA146" s="113"/>
      <c r="AB146" s="113"/>
      <c r="AC146" s="113"/>
      <c r="AD146" s="113"/>
      <c r="AE146" s="113"/>
      <c r="AF146" s="113"/>
      <c r="AG146" s="113"/>
      <c r="AH146" s="113"/>
      <c r="AI146" s="113"/>
      <c r="AJ146" s="113"/>
      <c r="AK146" s="113"/>
      <c r="AL146" s="113"/>
      <c r="AM146" s="108" t="e">
        <f>AM$39/$C$39</f>
        <v>#DIV/0!</v>
      </c>
      <c r="AN146" s="108" t="e">
        <f>IF(SUM($AM146:AM146)=$AM$39,"",AM146)</f>
        <v>#DIV/0!</v>
      </c>
      <c r="AO146" s="108" t="e">
        <f>IF(SUM($AM146:AN146)=$AM$39,"",AN146)</f>
        <v>#DIV/0!</v>
      </c>
      <c r="AP146" s="108" t="e">
        <f>IF(SUM($AM146:AO146)=$AM$39,"",AO146)</f>
        <v>#DIV/0!</v>
      </c>
      <c r="AQ146" s="108" t="e">
        <f>IF(SUM($AM146:AP146)=$AM$39,"",AP146)</f>
        <v>#DIV/0!</v>
      </c>
      <c r="AR146" s="108" t="e">
        <f>IF(SUM($AM146:AQ146)=$AM$39,"",AQ146)</f>
        <v>#DIV/0!</v>
      </c>
      <c r="AS146" s="108" t="e">
        <f>IF(SUM($AM146:AR146)=$AM$39,"",AR146)</f>
        <v>#DIV/0!</v>
      </c>
      <c r="AT146" s="108" t="e">
        <f>IF(SUM($AM146:AS146)=$AM$39,"",AS146)</f>
        <v>#DIV/0!</v>
      </c>
      <c r="AU146" s="108" t="e">
        <f>IF(SUM($AM146:AT146)=$AM$39,"",AT146)</f>
        <v>#DIV/0!</v>
      </c>
    </row>
    <row r="147" spans="1:47" ht="14.25" customHeight="1" x14ac:dyDescent="0.3">
      <c r="A147" s="104" t="s">
        <v>8</v>
      </c>
      <c r="B147" s="111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08"/>
      <c r="R147" s="108"/>
      <c r="S147" s="108"/>
      <c r="T147" s="108"/>
      <c r="U147" s="108"/>
      <c r="V147" s="108"/>
      <c r="W147" s="108"/>
      <c r="X147" s="109"/>
      <c r="Y147" s="109"/>
      <c r="Z147" s="109"/>
      <c r="AA147" s="109"/>
      <c r="AB147" s="109"/>
      <c r="AC147" s="109"/>
      <c r="AD147" s="109"/>
      <c r="AE147" s="109"/>
      <c r="AF147" s="109"/>
      <c r="AG147" s="109"/>
      <c r="AH147" s="109"/>
      <c r="AI147" s="109"/>
      <c r="AJ147" s="109"/>
      <c r="AK147" s="109"/>
      <c r="AL147" s="109"/>
      <c r="AM147" s="109"/>
      <c r="AN147" s="108" t="e">
        <f>AN$39/$C$39</f>
        <v>#DIV/0!</v>
      </c>
      <c r="AO147" s="108" t="e">
        <f>IF(SUM($AN147:AN147)=$AN$39,"",AN147)</f>
        <v>#DIV/0!</v>
      </c>
      <c r="AP147" s="108" t="e">
        <f>IF(SUM($AN147:AO147)=$AN$39,"",AO147)</f>
        <v>#DIV/0!</v>
      </c>
      <c r="AQ147" s="108" t="e">
        <f>IF(SUM($AN147:AP147)=$AN$39,"",AP147)</f>
        <v>#DIV/0!</v>
      </c>
      <c r="AR147" s="108" t="e">
        <f>IF(SUM($AN147:AQ147)=$AN$39,"",AQ147)</f>
        <v>#DIV/0!</v>
      </c>
      <c r="AS147" s="108" t="e">
        <f>IF(SUM($AN147:AR147)=$AN$39,"",AR147)</f>
        <v>#DIV/0!</v>
      </c>
      <c r="AT147" s="108" t="e">
        <f>IF(SUM($AN147:AS147)=$AN$39,"",AS147)</f>
        <v>#DIV/0!</v>
      </c>
      <c r="AU147" s="108" t="e">
        <f>IF(SUM($AN147:AT147)=$AN$39,"",AT147)</f>
        <v>#DIV/0!</v>
      </c>
    </row>
    <row r="148" spans="1:47" ht="14.25" customHeight="1" x14ac:dyDescent="0.3">
      <c r="A148" s="104" t="s">
        <v>8</v>
      </c>
      <c r="B148" s="111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08"/>
      <c r="R148" s="108"/>
      <c r="S148" s="108"/>
      <c r="T148" s="108"/>
      <c r="U148" s="108"/>
      <c r="V148" s="108"/>
      <c r="W148" s="108"/>
      <c r="X148" s="109"/>
      <c r="Y148" s="109"/>
      <c r="Z148" s="109"/>
      <c r="AA148" s="109"/>
      <c r="AB148" s="109"/>
      <c r="AC148" s="109"/>
      <c r="AD148" s="109"/>
      <c r="AE148" s="109"/>
      <c r="AF148" s="109"/>
      <c r="AG148" s="109"/>
      <c r="AH148" s="109"/>
      <c r="AI148" s="109"/>
      <c r="AJ148" s="109"/>
      <c r="AK148" s="109"/>
      <c r="AL148" s="109"/>
      <c r="AM148" s="109"/>
      <c r="AN148" s="109"/>
      <c r="AO148" s="108" t="e">
        <f>AO$39/$C$39</f>
        <v>#DIV/0!</v>
      </c>
      <c r="AP148" s="108" t="e">
        <f>IF(SUM($AO148:AO148)=$AO$39,"",AO148)</f>
        <v>#DIV/0!</v>
      </c>
      <c r="AQ148" s="108" t="e">
        <f>IF(SUM($AO148:AP148)=$AO$39,"",AP148)</f>
        <v>#DIV/0!</v>
      </c>
      <c r="AR148" s="108" t="e">
        <f>IF(SUM($AO148:AQ148)=$AO$39,"",AQ148)</f>
        <v>#DIV/0!</v>
      </c>
      <c r="AS148" s="108" t="e">
        <f>IF(SUM($AO148:AR148)=$AO$39,"",AR148)</f>
        <v>#DIV/0!</v>
      </c>
      <c r="AT148" s="108" t="e">
        <f>IF(SUM($AO148:AS148)=$AO$39,"",AS148)</f>
        <v>#DIV/0!</v>
      </c>
      <c r="AU148" s="108" t="e">
        <f>IF(SUM($AO148:AT148)=$AO$39,"",AT148)</f>
        <v>#DIV/0!</v>
      </c>
    </row>
    <row r="149" spans="1:47" ht="14.25" customHeight="1" x14ac:dyDescent="0.3">
      <c r="A149" s="104" t="s">
        <v>8</v>
      </c>
      <c r="B149" s="111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08"/>
      <c r="R149" s="108"/>
      <c r="S149" s="108"/>
      <c r="T149" s="108"/>
      <c r="U149" s="108"/>
      <c r="V149" s="108"/>
      <c r="W149" s="108"/>
      <c r="X149" s="109"/>
      <c r="Y149" s="109"/>
      <c r="Z149" s="109"/>
      <c r="AA149" s="109"/>
      <c r="AB149" s="109"/>
      <c r="AC149" s="109"/>
      <c r="AD149" s="109"/>
      <c r="AE149" s="109"/>
      <c r="AF149" s="109"/>
      <c r="AG149" s="109"/>
      <c r="AH149" s="109"/>
      <c r="AI149" s="109"/>
      <c r="AJ149" s="109"/>
      <c r="AK149" s="109"/>
      <c r="AL149" s="109"/>
      <c r="AM149" s="109"/>
      <c r="AN149" s="109"/>
      <c r="AO149" s="109"/>
      <c r="AP149" s="108" t="e">
        <f>AP$39/$C$39</f>
        <v>#DIV/0!</v>
      </c>
      <c r="AQ149" s="108" t="e">
        <f>IF(SUM($AP149:AP149)=$AP$39,"",AP149)</f>
        <v>#DIV/0!</v>
      </c>
      <c r="AR149" s="108" t="e">
        <f>IF(SUM($AP149:AQ149)=$AP$39,"",AQ149)</f>
        <v>#DIV/0!</v>
      </c>
      <c r="AS149" s="108" t="e">
        <f>IF(SUM($AP149:AR149)=$AP$39,"",AR149)</f>
        <v>#DIV/0!</v>
      </c>
      <c r="AT149" s="108" t="e">
        <f>IF(SUM($AP149:AS149)=$AP$39,"",AS149)</f>
        <v>#DIV/0!</v>
      </c>
      <c r="AU149" s="108" t="e">
        <f>IF(SUM($AP149:AT149)=$AP$39,"",AT149)</f>
        <v>#DIV/0!</v>
      </c>
    </row>
    <row r="150" spans="1:47" ht="14.25" customHeight="1" x14ac:dyDescent="0.3">
      <c r="A150" s="104" t="s">
        <v>8</v>
      </c>
      <c r="B150" s="111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08"/>
      <c r="R150" s="108"/>
      <c r="S150" s="108"/>
      <c r="T150" s="108"/>
      <c r="U150" s="108"/>
      <c r="V150" s="108"/>
      <c r="W150" s="108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  <c r="AK150" s="109"/>
      <c r="AL150" s="109"/>
      <c r="AM150" s="109"/>
      <c r="AN150" s="109"/>
      <c r="AO150" s="109"/>
      <c r="AP150" s="109"/>
      <c r="AQ150" s="108" t="e">
        <f>AQ$39/$C$39</f>
        <v>#DIV/0!</v>
      </c>
      <c r="AR150" s="108" t="e">
        <f>IF(SUM($AQ150:AQ150)=$AQ$39,"",AQ150)</f>
        <v>#DIV/0!</v>
      </c>
      <c r="AS150" s="108" t="e">
        <f>IF(SUM($AQ150:AR150)=$AQ$39,"",AR150)</f>
        <v>#DIV/0!</v>
      </c>
      <c r="AT150" s="108" t="e">
        <f>IF(SUM($AQ150:AS150)=$AQ$39,"",AS150)</f>
        <v>#DIV/0!</v>
      </c>
      <c r="AU150" s="108" t="e">
        <f>IF(SUM($AQ150:AT150)=$AQ$39,"",AT150)</f>
        <v>#DIV/0!</v>
      </c>
    </row>
    <row r="151" spans="1:47" ht="14.25" customHeight="1" x14ac:dyDescent="0.3">
      <c r="A151" s="104" t="s">
        <v>8</v>
      </c>
      <c r="B151" s="111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08"/>
      <c r="R151" s="108"/>
      <c r="S151" s="108"/>
      <c r="T151" s="108"/>
      <c r="U151" s="108"/>
      <c r="V151" s="108"/>
      <c r="W151" s="108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8" t="e">
        <f>AR$39/$C$39</f>
        <v>#DIV/0!</v>
      </c>
      <c r="AS151" s="108" t="e">
        <f>IF(SUM($AR151:AR151)=$AR$39,"",AR151)</f>
        <v>#DIV/0!</v>
      </c>
      <c r="AT151" s="108" t="e">
        <f>IF(SUM($AR151:AS151)=$AR$39,"",AS151)</f>
        <v>#DIV/0!</v>
      </c>
      <c r="AU151" s="108" t="e">
        <f>IF(SUM($AR151:AT151)=$AR$39,"",AT151)</f>
        <v>#DIV/0!</v>
      </c>
    </row>
    <row r="152" spans="1:47" ht="14.25" customHeight="1" x14ac:dyDescent="0.3">
      <c r="A152" s="104" t="s">
        <v>8</v>
      </c>
      <c r="B152" s="111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08"/>
      <c r="R152" s="108"/>
      <c r="S152" s="108"/>
      <c r="T152" s="108"/>
      <c r="U152" s="108"/>
      <c r="V152" s="108"/>
      <c r="W152" s="108"/>
      <c r="X152" s="109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  <c r="AO152" s="109"/>
      <c r="AP152" s="109"/>
      <c r="AQ152" s="109"/>
      <c r="AR152" s="109"/>
      <c r="AS152" s="108" t="e">
        <f>AS$39/$C$39</f>
        <v>#DIV/0!</v>
      </c>
      <c r="AT152" s="108" t="e">
        <f>IF(SUM($AS152:AS152)=$AS$39,"",AS152)</f>
        <v>#DIV/0!</v>
      </c>
      <c r="AU152" s="108" t="e">
        <f>IF(SUM($AS152:AT152)=$AS$39,"",AT152)</f>
        <v>#DIV/0!</v>
      </c>
    </row>
    <row r="153" spans="1:47" ht="14.25" customHeight="1" x14ac:dyDescent="0.3">
      <c r="A153" s="104" t="s">
        <v>8</v>
      </c>
      <c r="B153" s="111" t="s">
        <v>8</v>
      </c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08"/>
      <c r="R153" s="108"/>
      <c r="S153" s="108"/>
      <c r="T153" s="108"/>
      <c r="U153" s="108"/>
      <c r="V153" s="108"/>
      <c r="W153" s="108"/>
      <c r="X153" s="109"/>
      <c r="Y153" s="109"/>
      <c r="Z153" s="109"/>
      <c r="AA153" s="109"/>
      <c r="AB153" s="109"/>
      <c r="AC153" s="109"/>
      <c r="AD153" s="109"/>
      <c r="AE153" s="109"/>
      <c r="AF153" s="109"/>
      <c r="AG153" s="109"/>
      <c r="AH153" s="109"/>
      <c r="AI153" s="109"/>
      <c r="AJ153" s="109"/>
      <c r="AK153" s="109"/>
      <c r="AL153" s="109"/>
      <c r="AM153" s="109"/>
      <c r="AN153" s="109"/>
      <c r="AO153" s="109"/>
      <c r="AP153" s="109"/>
      <c r="AQ153" s="109"/>
      <c r="AR153" s="109"/>
      <c r="AS153" s="109"/>
      <c r="AT153" s="108" t="e">
        <f>AT$39/$C$39</f>
        <v>#DIV/0!</v>
      </c>
      <c r="AU153" s="108" t="e">
        <f>IF(SUM($AT153:AT153)=$AT$39,"",AT153)</f>
        <v>#DIV/0!</v>
      </c>
    </row>
    <row r="154" spans="1:47" ht="14.25" customHeight="1" x14ac:dyDescent="0.3">
      <c r="A154" s="104" t="s">
        <v>8</v>
      </c>
      <c r="B154" s="111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08"/>
      <c r="R154" s="108"/>
      <c r="S154" s="108"/>
      <c r="T154" s="108"/>
      <c r="U154" s="108"/>
      <c r="V154" s="108"/>
      <c r="W154" s="108"/>
      <c r="X154" s="109"/>
      <c r="Y154" s="109"/>
      <c r="Z154" s="109"/>
      <c r="AA154" s="109"/>
      <c r="AB154" s="109"/>
      <c r="AC154" s="109"/>
      <c r="AD154" s="109"/>
      <c r="AE154" s="109"/>
      <c r="AF154" s="109"/>
      <c r="AG154" s="109"/>
      <c r="AH154" s="109"/>
      <c r="AI154" s="109"/>
      <c r="AJ154" s="109"/>
      <c r="AK154" s="109"/>
      <c r="AL154" s="109"/>
      <c r="AM154" s="109"/>
      <c r="AN154" s="109"/>
      <c r="AO154" s="109"/>
      <c r="AP154" s="109"/>
      <c r="AQ154" s="109"/>
      <c r="AR154" s="109"/>
      <c r="AS154" s="109"/>
      <c r="AT154" s="109"/>
      <c r="AU154" s="108" t="e">
        <f>AU$39/$C$39</f>
        <v>#DIV/0!</v>
      </c>
    </row>
    <row r="155" spans="1:47" ht="14.25" customHeight="1" x14ac:dyDescent="0.3">
      <c r="A155" s="104"/>
      <c r="B155" s="111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08"/>
      <c r="R155" s="108"/>
      <c r="S155" s="108"/>
      <c r="T155" s="108"/>
      <c r="U155" s="108"/>
      <c r="V155" s="108"/>
      <c r="W155" s="108" t="e">
        <f>SUM(W130:W154)</f>
        <v>#DIV/0!</v>
      </c>
      <c r="X155" s="108" t="e">
        <f t="shared" ref="X155" si="18">SUM(X130:X154)</f>
        <v>#DIV/0!</v>
      </c>
      <c r="Y155" s="108" t="e">
        <f t="shared" ref="Y155" si="19">SUM(Y130:Y154)</f>
        <v>#DIV/0!</v>
      </c>
      <c r="Z155" s="108" t="e">
        <f t="shared" ref="Z155" si="20">SUM(Z130:Z154)</f>
        <v>#DIV/0!</v>
      </c>
      <c r="AA155" s="108" t="e">
        <f t="shared" ref="AA155" si="21">SUM(AA130:AA154)</f>
        <v>#DIV/0!</v>
      </c>
      <c r="AB155" s="108" t="e">
        <f t="shared" ref="AB155" si="22">SUM(AB130:AB154)</f>
        <v>#DIV/0!</v>
      </c>
      <c r="AC155" s="108" t="e">
        <f t="shared" ref="AC155" si="23">SUM(AC130:AC154)</f>
        <v>#DIV/0!</v>
      </c>
      <c r="AD155" s="108" t="e">
        <f t="shared" ref="AD155" si="24">SUM(AD130:AD154)</f>
        <v>#DIV/0!</v>
      </c>
      <c r="AE155" s="108" t="e">
        <f t="shared" ref="AE155" si="25">SUM(AE130:AE154)</f>
        <v>#DIV/0!</v>
      </c>
      <c r="AF155" s="108" t="e">
        <f t="shared" ref="AF155" si="26">SUM(AF130:AF154)</f>
        <v>#DIV/0!</v>
      </c>
      <c r="AG155" s="108" t="e">
        <f t="shared" ref="AG155" si="27">SUM(AG130:AG154)</f>
        <v>#DIV/0!</v>
      </c>
      <c r="AH155" s="108" t="e">
        <f t="shared" ref="AH155" si="28">SUM(AH130:AH154)</f>
        <v>#DIV/0!</v>
      </c>
      <c r="AI155" s="108" t="e">
        <f t="shared" ref="AI155" si="29">SUM(AI130:AI154)</f>
        <v>#DIV/0!</v>
      </c>
      <c r="AJ155" s="108" t="e">
        <f t="shared" ref="AJ155" si="30">SUM(AJ130:AJ154)</f>
        <v>#DIV/0!</v>
      </c>
      <c r="AK155" s="108" t="e">
        <f t="shared" ref="AK155" si="31">SUM(AK130:AK154)</f>
        <v>#DIV/0!</v>
      </c>
      <c r="AL155" s="108" t="e">
        <f t="shared" ref="AL155" si="32">SUM(AL130:AL154)</f>
        <v>#DIV/0!</v>
      </c>
      <c r="AM155" s="108" t="e">
        <f t="shared" ref="AM155" si="33">SUM(AM130:AM154)</f>
        <v>#DIV/0!</v>
      </c>
      <c r="AN155" s="108" t="e">
        <f t="shared" ref="AN155" si="34">SUM(AN130:AN154)</f>
        <v>#DIV/0!</v>
      </c>
      <c r="AO155" s="108" t="e">
        <f t="shared" ref="AO155" si="35">SUM(AO130:AO154)</f>
        <v>#DIV/0!</v>
      </c>
      <c r="AP155" s="108" t="e">
        <f t="shared" ref="AP155" si="36">SUM(AP130:AP154)</f>
        <v>#DIV/0!</v>
      </c>
      <c r="AQ155" s="108" t="e">
        <f t="shared" ref="AQ155" si="37">SUM(AQ130:AQ154)</f>
        <v>#DIV/0!</v>
      </c>
      <c r="AR155" s="108" t="e">
        <f t="shared" ref="AR155" si="38">SUM(AR130:AR154)</f>
        <v>#DIV/0!</v>
      </c>
      <c r="AS155" s="108" t="e">
        <f t="shared" ref="AS155" si="39">SUM(AS130:AS154)</f>
        <v>#DIV/0!</v>
      </c>
      <c r="AT155" s="108" t="e">
        <f t="shared" ref="AT155" si="40">SUM(AT130:AT154)</f>
        <v>#DIV/0!</v>
      </c>
      <c r="AU155" s="108" t="e">
        <f t="shared" ref="AU155" si="41">SUM(AU130:AU154)</f>
        <v>#DIV/0!</v>
      </c>
    </row>
    <row r="156" spans="1:47" ht="14.25" customHeight="1" x14ac:dyDescent="0.3">
      <c r="A156" s="104" t="s">
        <v>8</v>
      </c>
      <c r="B156" s="111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08"/>
      <c r="R156" s="108"/>
      <c r="S156" s="108"/>
      <c r="T156" s="108"/>
      <c r="U156" s="108"/>
      <c r="V156" s="108"/>
      <c r="W156" s="108"/>
      <c r="X156" s="109"/>
      <c r="Y156" s="109"/>
      <c r="Z156" s="109"/>
      <c r="AA156" s="109"/>
      <c r="AB156" s="109"/>
      <c r="AC156" s="109"/>
      <c r="AD156" s="109"/>
      <c r="AE156" s="109"/>
      <c r="AF156" s="109"/>
      <c r="AG156" s="109"/>
      <c r="AH156" s="109"/>
      <c r="AI156" s="109"/>
      <c r="AJ156" s="109"/>
      <c r="AK156" s="109"/>
      <c r="AL156" s="109"/>
      <c r="AM156" s="109"/>
      <c r="AN156" s="109"/>
      <c r="AO156" s="109"/>
      <c r="AP156" s="109"/>
      <c r="AQ156" s="109"/>
      <c r="AR156" s="109"/>
      <c r="AS156" s="109"/>
      <c r="AT156" s="109"/>
      <c r="AU156" s="109"/>
    </row>
    <row r="157" spans="1:47" ht="14.25" customHeight="1" x14ac:dyDescent="0.3">
      <c r="A157" s="104" t="s">
        <v>8</v>
      </c>
      <c r="B157" s="111" t="s">
        <v>8</v>
      </c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08"/>
      <c r="R157" s="108"/>
      <c r="S157" s="108"/>
      <c r="T157" s="108"/>
      <c r="U157" s="108"/>
      <c r="V157" s="108"/>
      <c r="W157" s="108" t="e">
        <f>SUM($F$40:$W$40)/$C$40</f>
        <v>#DIV/0!</v>
      </c>
      <c r="X157" s="108" t="e">
        <f>IF(SUM($W157:W157)=SUM($F$40:$W$40),"",W157)</f>
        <v>#DIV/0!</v>
      </c>
      <c r="Y157" s="108" t="e">
        <f>IF(SUM($W157:X157)=SUM($F$40:$W$40),"",X157)</f>
        <v>#DIV/0!</v>
      </c>
      <c r="Z157" s="108" t="e">
        <f>IF(SUM($W157:Y157)=SUM($F$40:$W$40),"",Y157)</f>
        <v>#DIV/0!</v>
      </c>
      <c r="AA157" s="108" t="e">
        <f>IF(SUM($W157:Z157)=SUM($F$40:$W$40),"",Z157)</f>
        <v>#DIV/0!</v>
      </c>
      <c r="AB157" s="108" t="e">
        <f>IF(SUM($W157:AA157)=SUM($F$40:$W$40),"",AA157)</f>
        <v>#DIV/0!</v>
      </c>
      <c r="AC157" s="108" t="e">
        <f>IF(SUM($W157:AB157)=SUM($F$40:$W$40),"",AB157)</f>
        <v>#DIV/0!</v>
      </c>
      <c r="AD157" s="108" t="e">
        <f>IF(SUM($W157:AC157)=SUM($F$40:$W$40),"",AC157)</f>
        <v>#DIV/0!</v>
      </c>
      <c r="AE157" s="108" t="e">
        <f>IF(SUM($W157:AD157)=SUM($F$40:$W$40),"",AD157)</f>
        <v>#DIV/0!</v>
      </c>
      <c r="AF157" s="108" t="e">
        <f>IF(SUM($W157:AE157)=SUM($F$40:$W$40),"",AE157)</f>
        <v>#DIV/0!</v>
      </c>
      <c r="AG157" s="108" t="e">
        <f>IF(SUM($W157:AF157)=SUM($F$40:$W$40),"",AF157)</f>
        <v>#DIV/0!</v>
      </c>
      <c r="AH157" s="108" t="e">
        <f>IF(SUM($W157:AG157)=SUM($F$40:$W$40),"",AG157)</f>
        <v>#DIV/0!</v>
      </c>
      <c r="AI157" s="108" t="e">
        <f>IF(SUM($W157:AH157)=SUM($F$40:$W$40),"",AH157)</f>
        <v>#DIV/0!</v>
      </c>
      <c r="AJ157" s="108" t="e">
        <f>IF(SUM($W157:AI157)=SUM($F$40:$W$40),"",AI157)</f>
        <v>#DIV/0!</v>
      </c>
      <c r="AK157" s="108" t="e">
        <f>IF(SUM($W157:AJ157)=SUM($F$40:$W$40),"",AJ157)</f>
        <v>#DIV/0!</v>
      </c>
      <c r="AL157" s="108" t="e">
        <f>IF(SUM($W157:AK157)=SUM($F$40:$W$40),"",AK157)</f>
        <v>#DIV/0!</v>
      </c>
      <c r="AM157" s="108" t="e">
        <f>IF(SUM($W157:AL157)=SUM($F$40:$W$40),"",AL157)</f>
        <v>#DIV/0!</v>
      </c>
      <c r="AN157" s="108" t="e">
        <f>IF(SUM($W157:AM157)=SUM($F$40:$W$40),"",AM157)</f>
        <v>#DIV/0!</v>
      </c>
      <c r="AO157" s="108" t="e">
        <f>IF(SUM($W157:AN157)=SUM($F$40:$W$40),"",AN157)</f>
        <v>#DIV/0!</v>
      </c>
      <c r="AP157" s="108" t="e">
        <f>IF(SUM($W157:AO157)=SUM($F$40:$W$40),"",AO157)</f>
        <v>#DIV/0!</v>
      </c>
      <c r="AQ157" s="108" t="e">
        <f>IF(SUM($W157:AP157)=SUM($F$40:$W$40),"",AP157)</f>
        <v>#DIV/0!</v>
      </c>
      <c r="AR157" s="108" t="e">
        <f>IF(SUM($W157:AQ157)=SUM($F$40:$W$40),"",AQ157)</f>
        <v>#DIV/0!</v>
      </c>
      <c r="AS157" s="108" t="e">
        <f>IF(SUM($W157:AR157)=SUM($F$40:$W$40),"",AR157)</f>
        <v>#DIV/0!</v>
      </c>
      <c r="AT157" s="108" t="e">
        <f>IF(SUM($W157:AS157)=SUM($F$40:$W$40),"",AS157)</f>
        <v>#DIV/0!</v>
      </c>
      <c r="AU157" s="108" t="e">
        <f>IF(SUM($W157:AT157)=SUM($F$40:$W$40),"",AT157)</f>
        <v>#DIV/0!</v>
      </c>
    </row>
    <row r="158" spans="1:47" ht="14.25" customHeight="1" x14ac:dyDescent="0.3">
      <c r="A158" s="104" t="s">
        <v>8</v>
      </c>
      <c r="B158" s="111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08"/>
      <c r="R158" s="108"/>
      <c r="S158" s="108"/>
      <c r="T158" s="108"/>
      <c r="U158" s="108"/>
      <c r="V158" s="108"/>
      <c r="W158" s="108"/>
      <c r="X158" s="108" t="e">
        <f>X$40/$C$40</f>
        <v>#DIV/0!</v>
      </c>
      <c r="Y158" s="108" t="e">
        <f>IF(SUM($X158:X158)=$X$40,"",X158)</f>
        <v>#DIV/0!</v>
      </c>
      <c r="Z158" s="108" t="e">
        <f>IF(SUM($X158:Y158)=$X$40,"",Y158)</f>
        <v>#DIV/0!</v>
      </c>
      <c r="AA158" s="108" t="e">
        <f>IF(SUM($X158:Z158)=$X$40,"",Z158)</f>
        <v>#DIV/0!</v>
      </c>
      <c r="AB158" s="108" t="e">
        <f>IF(SUM($X158:AA158)=$X$40,"",AA158)</f>
        <v>#DIV/0!</v>
      </c>
      <c r="AC158" s="108" t="e">
        <f>IF(SUM($X158:AB158)=$X$40,"",AB158)</f>
        <v>#DIV/0!</v>
      </c>
      <c r="AD158" s="108" t="e">
        <f>IF(SUM($X158:AC158)=$X$40,"",AC158)</f>
        <v>#DIV/0!</v>
      </c>
      <c r="AE158" s="108" t="e">
        <f>IF(SUM($X158:AD158)=$X$40,"",AD158)</f>
        <v>#DIV/0!</v>
      </c>
      <c r="AF158" s="108" t="e">
        <f>IF(SUM($X158:AE158)=$X$40,"",AE158)</f>
        <v>#DIV/0!</v>
      </c>
      <c r="AG158" s="108" t="e">
        <f>IF(SUM($X158:AF158)=$X$40,"",AF158)</f>
        <v>#DIV/0!</v>
      </c>
      <c r="AH158" s="108" t="e">
        <f>IF(SUM($X158:AG158)=$X$40,"",AG158)</f>
        <v>#DIV/0!</v>
      </c>
      <c r="AI158" s="108" t="e">
        <f>IF(SUM($X158:AH158)=$X$40,"",AH158)</f>
        <v>#DIV/0!</v>
      </c>
      <c r="AJ158" s="108" t="e">
        <f>IF(SUM($X158:AI158)=$X$40,"",AI158)</f>
        <v>#DIV/0!</v>
      </c>
      <c r="AK158" s="108" t="e">
        <f>IF(SUM($X158:AJ158)=$X$40,"",AJ158)</f>
        <v>#DIV/0!</v>
      </c>
      <c r="AL158" s="108" t="e">
        <f>IF(SUM($X158:AK158)=$X$40,"",AK158)</f>
        <v>#DIV/0!</v>
      </c>
      <c r="AM158" s="108" t="e">
        <f>IF(SUM($X158:AL158)=$X$40,"",AL158)</f>
        <v>#DIV/0!</v>
      </c>
      <c r="AN158" s="108" t="e">
        <f>IF(SUM($X158:AM158)=$X$40,"",AM158)</f>
        <v>#DIV/0!</v>
      </c>
      <c r="AO158" s="108" t="e">
        <f>IF(SUM($X158:AN158)=$X$40,"",AN158)</f>
        <v>#DIV/0!</v>
      </c>
      <c r="AP158" s="108" t="e">
        <f>IF(SUM($X158:AO158)=$X$40,"",AO158)</f>
        <v>#DIV/0!</v>
      </c>
      <c r="AQ158" s="108" t="e">
        <f>IF(SUM($X158:AP158)=$X$40,"",AP158)</f>
        <v>#DIV/0!</v>
      </c>
      <c r="AR158" s="108" t="e">
        <f>IF(SUM($X158:AQ158)=$X$40,"",AQ158)</f>
        <v>#DIV/0!</v>
      </c>
      <c r="AS158" s="108" t="e">
        <f>IF(SUM($X158:AR158)=$X$40,"",AR158)</f>
        <v>#DIV/0!</v>
      </c>
      <c r="AT158" s="108" t="e">
        <f>IF(SUM($X158:AS158)=$X$40,"",AS158)</f>
        <v>#DIV/0!</v>
      </c>
      <c r="AU158" s="108" t="e">
        <f>IF(SUM($X158:AT158)=$X$40,"",AT158)</f>
        <v>#DIV/0!</v>
      </c>
    </row>
    <row r="159" spans="1:47" ht="14.25" customHeight="1" x14ac:dyDescent="0.3">
      <c r="A159" s="104" t="s">
        <v>8</v>
      </c>
      <c r="B159" s="111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08"/>
      <c r="R159" s="108"/>
      <c r="S159" s="108"/>
      <c r="T159" s="108"/>
      <c r="U159" s="108"/>
      <c r="V159" s="108"/>
      <c r="W159" s="108"/>
      <c r="X159" s="108"/>
      <c r="Y159" s="108" t="e">
        <f>Y$40/$C$40</f>
        <v>#DIV/0!</v>
      </c>
      <c r="Z159" s="108" t="e">
        <f>IF(SUM($Y159:Y159)=$Y$40,"",Y159)</f>
        <v>#DIV/0!</v>
      </c>
      <c r="AA159" s="108" t="e">
        <f>IF(SUM($Y159:Z159)=$Y$40,"",Z159)</f>
        <v>#DIV/0!</v>
      </c>
      <c r="AB159" s="108" t="e">
        <f>IF(SUM($Y159:AA159)=$Y$40,"",AA159)</f>
        <v>#DIV/0!</v>
      </c>
      <c r="AC159" s="108" t="e">
        <f>IF(SUM($Y159:AB159)=$Y$40,"",AB159)</f>
        <v>#DIV/0!</v>
      </c>
      <c r="AD159" s="108" t="e">
        <f>IF(SUM($Y159:AC159)=$Y$40,"",AC159)</f>
        <v>#DIV/0!</v>
      </c>
      <c r="AE159" s="108" t="e">
        <f>IF(SUM($Y159:AD159)=$Y$40,"",AD159)</f>
        <v>#DIV/0!</v>
      </c>
      <c r="AF159" s="108" t="e">
        <f>IF(SUM($Y159:AE159)=$Y$40,"",AE159)</f>
        <v>#DIV/0!</v>
      </c>
      <c r="AG159" s="108" t="e">
        <f>IF(SUM($Y159:AF159)=$Y$40,"",AF159)</f>
        <v>#DIV/0!</v>
      </c>
      <c r="AH159" s="108" t="e">
        <f>IF(SUM($Y159:AG159)=$Y$40,"",AG159)</f>
        <v>#DIV/0!</v>
      </c>
      <c r="AI159" s="108" t="e">
        <f>IF(SUM($Y159:AH159)=$Y$40,"",AH159)</f>
        <v>#DIV/0!</v>
      </c>
      <c r="AJ159" s="108" t="e">
        <f>IF(SUM($Y159:AI159)=$Y$40,"",AI159)</f>
        <v>#DIV/0!</v>
      </c>
      <c r="AK159" s="108" t="e">
        <f>IF(SUM($Y159:AJ159)=$Y$40,"",AJ159)</f>
        <v>#DIV/0!</v>
      </c>
      <c r="AL159" s="108" t="e">
        <f>IF(SUM($Y159:AK159)=$Y$40,"",AK159)</f>
        <v>#DIV/0!</v>
      </c>
      <c r="AM159" s="108" t="e">
        <f>IF(SUM($Y159:AL159)=$Y$40,"",AL159)</f>
        <v>#DIV/0!</v>
      </c>
      <c r="AN159" s="108" t="e">
        <f>IF(SUM($Y159:AM159)=$Y$40,"",AM159)</f>
        <v>#DIV/0!</v>
      </c>
      <c r="AO159" s="108" t="e">
        <f>IF(SUM($Y159:AN159)=$Y$40,"",AN159)</f>
        <v>#DIV/0!</v>
      </c>
      <c r="AP159" s="108" t="e">
        <f>IF(SUM($Y159:AO159)=$Y$40,"",AO159)</f>
        <v>#DIV/0!</v>
      </c>
      <c r="AQ159" s="108" t="e">
        <f>IF(SUM($Y159:AP159)=$Y$40,"",AP159)</f>
        <v>#DIV/0!</v>
      </c>
      <c r="AR159" s="108" t="e">
        <f>IF(SUM($Y159:AQ159)=$Y$40,"",AQ159)</f>
        <v>#DIV/0!</v>
      </c>
      <c r="AS159" s="108" t="e">
        <f>IF(SUM($Y159:AR159)=$Y$40,"",AR159)</f>
        <v>#DIV/0!</v>
      </c>
      <c r="AT159" s="108" t="e">
        <f>IF(SUM($Y159:AS159)=$Y$40,"",AS159)</f>
        <v>#DIV/0!</v>
      </c>
      <c r="AU159" s="108" t="e">
        <f>IF(SUM($Y159:AT159)=$Y$40,"",AT159)</f>
        <v>#DIV/0!</v>
      </c>
    </row>
    <row r="160" spans="1:47" ht="14.25" customHeight="1" x14ac:dyDescent="0.3">
      <c r="A160" s="104" t="s">
        <v>8</v>
      </c>
      <c r="B160" s="111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08"/>
      <c r="R160" s="108"/>
      <c r="S160" s="108"/>
      <c r="T160" s="108"/>
      <c r="U160" s="108"/>
      <c r="V160" s="108"/>
      <c r="W160" s="113"/>
      <c r="X160" s="113"/>
      <c r="Y160" s="113"/>
      <c r="Z160" s="108" t="e">
        <f>Z$40/$C$40</f>
        <v>#DIV/0!</v>
      </c>
      <c r="AA160" s="108" t="e">
        <f>IF(SUM($Z160:Z160)=$Z$40,"",Z160)</f>
        <v>#DIV/0!</v>
      </c>
      <c r="AB160" s="108" t="e">
        <f>IF(SUM($Z160:AA160)=$Z$40,"",AA160)</f>
        <v>#DIV/0!</v>
      </c>
      <c r="AC160" s="108" t="e">
        <f>IF(SUM($Z160:AB160)=$Z$40,"",AB160)</f>
        <v>#DIV/0!</v>
      </c>
      <c r="AD160" s="108" t="e">
        <f>IF(SUM($Z160:AC160)=$Z$40,"",AC160)</f>
        <v>#DIV/0!</v>
      </c>
      <c r="AE160" s="108" t="e">
        <f>IF(SUM($Z160:AD160)=$Z$40,"",AD160)</f>
        <v>#DIV/0!</v>
      </c>
      <c r="AF160" s="108" t="e">
        <f>IF(SUM($Z160:AE160)=$Z$40,"",AE160)</f>
        <v>#DIV/0!</v>
      </c>
      <c r="AG160" s="108" t="e">
        <f>IF(SUM($Z160:AF160)=$Z$40,"",AF160)</f>
        <v>#DIV/0!</v>
      </c>
      <c r="AH160" s="108" t="e">
        <f>IF(SUM($Z160:AG160)=$Z$40,"",AG160)</f>
        <v>#DIV/0!</v>
      </c>
      <c r="AI160" s="108" t="e">
        <f>IF(SUM($Z160:AH160)=$Z$40,"",AH160)</f>
        <v>#DIV/0!</v>
      </c>
      <c r="AJ160" s="108" t="e">
        <f>IF(SUM($Z160:AI160)=$Z$40,"",AI160)</f>
        <v>#DIV/0!</v>
      </c>
      <c r="AK160" s="108" t="e">
        <f>IF(SUM($Z160:AJ160)=$Z$40,"",AJ160)</f>
        <v>#DIV/0!</v>
      </c>
      <c r="AL160" s="108" t="e">
        <f>IF(SUM($Z160:AK160)=$Z$40,"",AK160)</f>
        <v>#DIV/0!</v>
      </c>
      <c r="AM160" s="108" t="e">
        <f>IF(SUM($Z160:AL160)=$Z$40,"",AL160)</f>
        <v>#DIV/0!</v>
      </c>
      <c r="AN160" s="108" t="e">
        <f>IF(SUM($Z160:AM160)=$Z$40,"",AM160)</f>
        <v>#DIV/0!</v>
      </c>
      <c r="AO160" s="108" t="e">
        <f>IF(SUM($Z160:AN160)=$Z$40,"",AN160)</f>
        <v>#DIV/0!</v>
      </c>
      <c r="AP160" s="108" t="e">
        <f>IF(SUM($Z160:AO160)=$Z$40,"",AO160)</f>
        <v>#DIV/0!</v>
      </c>
      <c r="AQ160" s="108" t="e">
        <f>IF(SUM($Z160:AP160)=$Z$40,"",AP160)</f>
        <v>#DIV/0!</v>
      </c>
      <c r="AR160" s="108" t="e">
        <f>IF(SUM($Z160:AQ160)=$Z$40,"",AQ160)</f>
        <v>#DIV/0!</v>
      </c>
      <c r="AS160" s="108" t="e">
        <f>IF(SUM($Z160:AR160)=$Z$40,"",AR160)</f>
        <v>#DIV/0!</v>
      </c>
      <c r="AT160" s="108" t="e">
        <f>IF(SUM($Z160:AS160)=$Z$40,"",AS160)</f>
        <v>#DIV/0!</v>
      </c>
      <c r="AU160" s="108" t="e">
        <f>IF(SUM($Z160:AT160)=$Z$40,"",AT160)</f>
        <v>#DIV/0!</v>
      </c>
    </row>
    <row r="161" spans="1:47" ht="14.25" customHeight="1" x14ac:dyDescent="0.3">
      <c r="A161" s="104" t="s">
        <v>8</v>
      </c>
      <c r="B161" s="111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08"/>
      <c r="R161" s="108"/>
      <c r="S161" s="108"/>
      <c r="T161" s="108"/>
      <c r="U161" s="108"/>
      <c r="V161" s="108"/>
      <c r="W161" s="113"/>
      <c r="X161" s="113"/>
      <c r="Y161" s="113"/>
      <c r="Z161" s="113"/>
      <c r="AA161" s="108" t="e">
        <f>AA$40/$C$40</f>
        <v>#DIV/0!</v>
      </c>
      <c r="AB161" s="108" t="e">
        <f>IF(SUM(AA161:$AA161)=$AA$40,"",AA161)</f>
        <v>#DIV/0!</v>
      </c>
      <c r="AC161" s="108" t="e">
        <f>IF(SUM($AA161:AB161)=$AA$40,"",AB161)</f>
        <v>#DIV/0!</v>
      </c>
      <c r="AD161" s="108" t="e">
        <f>IF(SUM($AA161:AC161)=$AA$40,"",AC161)</f>
        <v>#DIV/0!</v>
      </c>
      <c r="AE161" s="108" t="e">
        <f>IF(SUM($AA161:AD161)=$AA$40,"",AD161)</f>
        <v>#DIV/0!</v>
      </c>
      <c r="AF161" s="108" t="e">
        <f>IF(SUM($AA161:AE161)=$AA$40,"",AE161)</f>
        <v>#DIV/0!</v>
      </c>
      <c r="AG161" s="108" t="e">
        <f>IF(SUM($AA161:AF161)=$AA$40,"",AF161)</f>
        <v>#DIV/0!</v>
      </c>
      <c r="AH161" s="108" t="e">
        <f>IF(SUM($AA161:AG161)=$AA$40,"",AG161)</f>
        <v>#DIV/0!</v>
      </c>
      <c r="AI161" s="108" t="e">
        <f>IF(SUM($AA161:AH161)=$AA$40,"",AH161)</f>
        <v>#DIV/0!</v>
      </c>
      <c r="AJ161" s="108" t="e">
        <f>IF(SUM($AA161:AI161)=$AA$40,"",AI161)</f>
        <v>#DIV/0!</v>
      </c>
      <c r="AK161" s="108" t="e">
        <f>IF(SUM($AA161:AJ161)=$AA$40,"",AJ161)</f>
        <v>#DIV/0!</v>
      </c>
      <c r="AL161" s="108" t="e">
        <f>IF(SUM($AA161:AK161)=$AA$40,"",AK161)</f>
        <v>#DIV/0!</v>
      </c>
      <c r="AM161" s="108" t="e">
        <f>IF(SUM($AA161:AL161)=$AA$40,"",AL161)</f>
        <v>#DIV/0!</v>
      </c>
      <c r="AN161" s="108" t="e">
        <f>IF(SUM($AA161:AM161)=$AA$40,"",AM161)</f>
        <v>#DIV/0!</v>
      </c>
      <c r="AO161" s="108" t="e">
        <f>IF(SUM($AA161:AN161)=$AA$40,"",AN161)</f>
        <v>#DIV/0!</v>
      </c>
      <c r="AP161" s="108" t="e">
        <f>IF(SUM($AA161:AO161)=$AA$40,"",AO161)</f>
        <v>#DIV/0!</v>
      </c>
      <c r="AQ161" s="108" t="e">
        <f>IF(SUM($AA161:AP161)=$AA$40,"",AP161)</f>
        <v>#DIV/0!</v>
      </c>
      <c r="AR161" s="108" t="e">
        <f>IF(SUM($AA161:AQ161)=$AA$40,"",AQ161)</f>
        <v>#DIV/0!</v>
      </c>
      <c r="AS161" s="108" t="e">
        <f>IF(SUM($AA161:AR161)=$AA$40,"",AR161)</f>
        <v>#DIV/0!</v>
      </c>
      <c r="AT161" s="108" t="e">
        <f>IF(SUM($AA161:AS161)=$AA$40,"",AS161)</f>
        <v>#DIV/0!</v>
      </c>
      <c r="AU161" s="108" t="e">
        <f>IF(SUM($AA161:AT161)=$AA$40,"",AT161)</f>
        <v>#DIV/0!</v>
      </c>
    </row>
    <row r="162" spans="1:47" ht="14.25" customHeight="1" x14ac:dyDescent="0.3">
      <c r="A162" s="104" t="s">
        <v>8</v>
      </c>
      <c r="B162" s="111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08"/>
      <c r="R162" s="108"/>
      <c r="S162" s="108"/>
      <c r="T162" s="108"/>
      <c r="U162" s="108"/>
      <c r="V162" s="108"/>
      <c r="W162" s="113"/>
      <c r="X162" s="113"/>
      <c r="Y162" s="113"/>
      <c r="Z162" s="113"/>
      <c r="AA162" s="113"/>
      <c r="AB162" s="108" t="e">
        <f>AB$40/$C$40</f>
        <v>#DIV/0!</v>
      </c>
      <c r="AC162" s="108" t="e">
        <f>IF(SUM($AB162:AB162)=$AB$40,"",AB162)</f>
        <v>#DIV/0!</v>
      </c>
      <c r="AD162" s="108" t="e">
        <f>IF(SUM($AB162:AC162)=$AB$40,"",AC162)</f>
        <v>#DIV/0!</v>
      </c>
      <c r="AE162" s="108" t="e">
        <f>IF(SUM($AB162:AD162)=$AB$40,"",AD162)</f>
        <v>#DIV/0!</v>
      </c>
      <c r="AF162" s="108" t="e">
        <f>IF(SUM($AB162:AE162)=$AB$40,"",AE162)</f>
        <v>#DIV/0!</v>
      </c>
      <c r="AG162" s="108" t="e">
        <f>IF(SUM($AB162:AF162)=$AB$40,"",AF162)</f>
        <v>#DIV/0!</v>
      </c>
      <c r="AH162" s="108" t="e">
        <f>IF(SUM($AB162:AG162)=$AB$40,"",AG162)</f>
        <v>#DIV/0!</v>
      </c>
      <c r="AI162" s="108" t="e">
        <f>IF(SUM($AB162:AH162)=$AB$40,"",AH162)</f>
        <v>#DIV/0!</v>
      </c>
      <c r="AJ162" s="108" t="e">
        <f>IF(SUM($AB162:AI162)=$AB$40,"",AI162)</f>
        <v>#DIV/0!</v>
      </c>
      <c r="AK162" s="108" t="e">
        <f>IF(SUM($AB162:AJ162)=$AB$40,"",AJ162)</f>
        <v>#DIV/0!</v>
      </c>
      <c r="AL162" s="108" t="e">
        <f>IF(SUM($AB162:AK162)=$AB$40,"",AK162)</f>
        <v>#DIV/0!</v>
      </c>
      <c r="AM162" s="108" t="e">
        <f>IF(SUM($AB162:AL162)=$AB$40,"",AL162)</f>
        <v>#DIV/0!</v>
      </c>
      <c r="AN162" s="108" t="e">
        <f>IF(SUM($AB162:AM162)=$AB$40,"",AM162)</f>
        <v>#DIV/0!</v>
      </c>
      <c r="AO162" s="108" t="e">
        <f>IF(SUM($AB162:AN162)=$AB$40,"",AN162)</f>
        <v>#DIV/0!</v>
      </c>
      <c r="AP162" s="108" t="e">
        <f>IF(SUM($AB162:AO162)=$AB$40,"",AO162)</f>
        <v>#DIV/0!</v>
      </c>
      <c r="AQ162" s="108" t="e">
        <f>IF(SUM($AB162:AP162)=$AB$40,"",AP162)</f>
        <v>#DIV/0!</v>
      </c>
      <c r="AR162" s="108" t="e">
        <f>IF(SUM($AB162:AQ162)=$AB$40,"",AQ162)</f>
        <v>#DIV/0!</v>
      </c>
      <c r="AS162" s="108" t="e">
        <f>IF(SUM($AB162:AR162)=$AB$40,"",AR162)</f>
        <v>#DIV/0!</v>
      </c>
      <c r="AT162" s="108" t="e">
        <f>IF(SUM($AB162:AS162)=$AB$40,"",AS162)</f>
        <v>#DIV/0!</v>
      </c>
      <c r="AU162" s="108" t="e">
        <f>IF(SUM($AB162:AT162)=$AB$40,"",AT162)</f>
        <v>#DIV/0!</v>
      </c>
    </row>
    <row r="163" spans="1:47" ht="14.25" customHeight="1" x14ac:dyDescent="0.3">
      <c r="A163" s="104" t="s">
        <v>8</v>
      </c>
      <c r="B163" s="111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08"/>
      <c r="R163" s="108"/>
      <c r="S163" s="108"/>
      <c r="T163" s="108"/>
      <c r="U163" s="108"/>
      <c r="V163" s="108"/>
      <c r="W163" s="113"/>
      <c r="X163" s="113"/>
      <c r="Y163" s="113"/>
      <c r="Z163" s="113"/>
      <c r="AA163" s="113"/>
      <c r="AB163" s="113"/>
      <c r="AC163" s="108" t="e">
        <f>AC$40/$C$40</f>
        <v>#DIV/0!</v>
      </c>
      <c r="AD163" s="108" t="e">
        <f>IF(SUM($AC163:AC163)=$AC$40,"",AC163)</f>
        <v>#DIV/0!</v>
      </c>
      <c r="AE163" s="108" t="e">
        <f>IF(SUM($AC163:AD163)=$AC$40,"",AD163)</f>
        <v>#DIV/0!</v>
      </c>
      <c r="AF163" s="108" t="e">
        <f>IF(SUM($AC163:AE163)=$AC$40,"",AE163)</f>
        <v>#DIV/0!</v>
      </c>
      <c r="AG163" s="108" t="e">
        <f>IF(SUM($AC163:AF163)=$AC$40,"",AF163)</f>
        <v>#DIV/0!</v>
      </c>
      <c r="AH163" s="108" t="e">
        <f>IF(SUM($AC163:AG163)=$AC$40,"",AG163)</f>
        <v>#DIV/0!</v>
      </c>
      <c r="AI163" s="108" t="e">
        <f>IF(SUM($AC163:AH163)=$AC$40,"",AH163)</f>
        <v>#DIV/0!</v>
      </c>
      <c r="AJ163" s="108" t="e">
        <f>IF(SUM($AC163:AI163)=$AC$40,"",AI163)</f>
        <v>#DIV/0!</v>
      </c>
      <c r="AK163" s="108" t="e">
        <f>IF(SUM($AC163:AJ163)=$AC$40,"",AJ163)</f>
        <v>#DIV/0!</v>
      </c>
      <c r="AL163" s="108" t="e">
        <f>IF(SUM($AC163:AK163)=$AC$40,"",AK163)</f>
        <v>#DIV/0!</v>
      </c>
      <c r="AM163" s="108" t="e">
        <f>IF(SUM($AC163:AL163)=$AC$40,"",AL163)</f>
        <v>#DIV/0!</v>
      </c>
      <c r="AN163" s="108" t="e">
        <f>IF(SUM($AC163:AM163)=$AC$40,"",AM163)</f>
        <v>#DIV/0!</v>
      </c>
      <c r="AO163" s="108" t="e">
        <f>IF(SUM($AC163:AN163)=$AC$40,"",AN163)</f>
        <v>#DIV/0!</v>
      </c>
      <c r="AP163" s="108" t="e">
        <f>IF(SUM($AC163:AO163)=$AC$40,"",AO163)</f>
        <v>#DIV/0!</v>
      </c>
      <c r="AQ163" s="108" t="e">
        <f>IF(SUM($AC163:AP163)=$AC$40,"",AP163)</f>
        <v>#DIV/0!</v>
      </c>
      <c r="AR163" s="108" t="e">
        <f>IF(SUM($AC163:AQ163)=$AC$40,"",AQ163)</f>
        <v>#DIV/0!</v>
      </c>
      <c r="AS163" s="108" t="e">
        <f>IF(SUM($AC163:AR163)=$AC$40,"",AR163)</f>
        <v>#DIV/0!</v>
      </c>
      <c r="AT163" s="108" t="e">
        <f>IF(SUM($AC163:AS163)=$AC$40,"",AS163)</f>
        <v>#DIV/0!</v>
      </c>
      <c r="AU163" s="108" t="e">
        <f>IF(SUM($AC163:AT163)=$AC$40,"",AT163)</f>
        <v>#DIV/0!</v>
      </c>
    </row>
    <row r="164" spans="1:47" ht="14.25" customHeight="1" x14ac:dyDescent="0.3">
      <c r="A164" s="104" t="s">
        <v>8</v>
      </c>
      <c r="B164" s="111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08"/>
      <c r="R164" s="108"/>
      <c r="S164" s="108"/>
      <c r="T164" s="108"/>
      <c r="U164" s="108"/>
      <c r="V164" s="108"/>
      <c r="W164" s="113"/>
      <c r="X164" s="113"/>
      <c r="Y164" s="113"/>
      <c r="Z164" s="113"/>
      <c r="AA164" s="113"/>
      <c r="AB164" s="113"/>
      <c r="AC164" s="113"/>
      <c r="AD164" s="108" t="e">
        <f>AD$40/$C$40</f>
        <v>#DIV/0!</v>
      </c>
      <c r="AE164" s="108" t="e">
        <f>IF(SUM($AD164:AD164)=$AD$40,"",AD164)</f>
        <v>#DIV/0!</v>
      </c>
      <c r="AF164" s="108" t="e">
        <f>IF(SUM($AD164:AE164)=$AD$40,"",AE164)</f>
        <v>#DIV/0!</v>
      </c>
      <c r="AG164" s="108" t="e">
        <f>IF(SUM($AD164:AF164)=$AD$40,"",AF164)</f>
        <v>#DIV/0!</v>
      </c>
      <c r="AH164" s="108" t="e">
        <f>IF(SUM($AD164:AG164)=$AD$40,"",AG164)</f>
        <v>#DIV/0!</v>
      </c>
      <c r="AI164" s="108" t="e">
        <f>IF(SUM($AD164:AH164)=$AD$40,"",AH164)</f>
        <v>#DIV/0!</v>
      </c>
      <c r="AJ164" s="108" t="e">
        <f>IF(SUM($AD164:AI164)=$AD$40,"",AI164)</f>
        <v>#DIV/0!</v>
      </c>
      <c r="AK164" s="108" t="e">
        <f>IF(SUM($AD164:AJ164)=$AD$40,"",AJ164)</f>
        <v>#DIV/0!</v>
      </c>
      <c r="AL164" s="108" t="e">
        <f>IF(SUM($AD164:AK164)=$AD$40,"",AK164)</f>
        <v>#DIV/0!</v>
      </c>
      <c r="AM164" s="108" t="e">
        <f>IF(SUM($AD164:AL164)=$AD$40,"",AL164)</f>
        <v>#DIV/0!</v>
      </c>
      <c r="AN164" s="108" t="e">
        <f>IF(SUM($AD164:AM164)=$AD$40,"",AM164)</f>
        <v>#DIV/0!</v>
      </c>
      <c r="AO164" s="108" t="e">
        <f>IF(SUM($AD164:AN164)=$AD$40,"",AN164)</f>
        <v>#DIV/0!</v>
      </c>
      <c r="AP164" s="108" t="e">
        <f>IF(SUM($AD164:AO164)=$AD$40,"",AO164)</f>
        <v>#DIV/0!</v>
      </c>
      <c r="AQ164" s="108" t="e">
        <f>IF(SUM($AD164:AP164)=$AD$40,"",AP164)</f>
        <v>#DIV/0!</v>
      </c>
      <c r="AR164" s="108" t="e">
        <f>IF(SUM($AD164:AQ164)=$AD$40,"",AQ164)</f>
        <v>#DIV/0!</v>
      </c>
      <c r="AS164" s="108" t="e">
        <f>IF(SUM($AD164:AR164)=$AD$40,"",AR164)</f>
        <v>#DIV/0!</v>
      </c>
      <c r="AT164" s="108" t="e">
        <f>IF(SUM($AD164:AS164)=$AD$40,"",AS164)</f>
        <v>#DIV/0!</v>
      </c>
      <c r="AU164" s="108" t="e">
        <f>IF(SUM($AD164:AT164)=$AD$40,"",AT164)</f>
        <v>#DIV/0!</v>
      </c>
    </row>
    <row r="165" spans="1:47" ht="14.25" customHeight="1" x14ac:dyDescent="0.3">
      <c r="A165" s="104" t="s">
        <v>8</v>
      </c>
      <c r="B165" s="111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08"/>
      <c r="R165" s="108"/>
      <c r="S165" s="108"/>
      <c r="T165" s="108"/>
      <c r="U165" s="108"/>
      <c r="V165" s="108"/>
      <c r="W165" s="113"/>
      <c r="X165" s="113"/>
      <c r="Y165" s="113"/>
      <c r="Z165" s="113"/>
      <c r="AA165" s="113"/>
      <c r="AB165" s="113"/>
      <c r="AC165" s="113"/>
      <c r="AD165" s="113"/>
      <c r="AE165" s="108" t="e">
        <f>AE$40/$C$40</f>
        <v>#DIV/0!</v>
      </c>
      <c r="AF165" s="108" t="e">
        <f>IF(SUM($AE165:AE165)=$AE$40,"",AE165)</f>
        <v>#DIV/0!</v>
      </c>
      <c r="AG165" s="108" t="e">
        <f>IF(SUM($AE165:AF165)=$AE$40,"",AF165)</f>
        <v>#DIV/0!</v>
      </c>
      <c r="AH165" s="108" t="e">
        <f>IF(SUM($AE165:AG165)=$AE$40,"",AG165)</f>
        <v>#DIV/0!</v>
      </c>
      <c r="AI165" s="108" t="e">
        <f>IF(SUM($AE165:AH165)=$AE$40,"",AH165)</f>
        <v>#DIV/0!</v>
      </c>
      <c r="AJ165" s="108" t="e">
        <f>IF(SUM($AE165:AI165)=$AE$40,"",AI165)</f>
        <v>#DIV/0!</v>
      </c>
      <c r="AK165" s="108" t="e">
        <f>IF(SUM($AE165:AJ165)=$AE$40,"",AJ165)</f>
        <v>#DIV/0!</v>
      </c>
      <c r="AL165" s="108" t="e">
        <f>IF(SUM($AE165:AK165)=$AE$40,"",AK165)</f>
        <v>#DIV/0!</v>
      </c>
      <c r="AM165" s="108" t="e">
        <f>IF(SUM($AE165:AL165)=$AE$40,"",AL165)</f>
        <v>#DIV/0!</v>
      </c>
      <c r="AN165" s="108" t="e">
        <f>IF(SUM($AE165:AM165)=$AE$40,"",AM165)</f>
        <v>#DIV/0!</v>
      </c>
      <c r="AO165" s="108" t="e">
        <f>IF(SUM($AE165:AN165)=$AE$40,"",AN165)</f>
        <v>#DIV/0!</v>
      </c>
      <c r="AP165" s="108" t="e">
        <f>IF(SUM($AE165:AO165)=$AE$40,"",AO165)</f>
        <v>#DIV/0!</v>
      </c>
      <c r="AQ165" s="108" t="e">
        <f>IF(SUM($AE165:AP165)=$AE$40,"",AP165)</f>
        <v>#DIV/0!</v>
      </c>
      <c r="AR165" s="108" t="e">
        <f>IF(SUM($AE165:AQ165)=$AE$40,"",AQ165)</f>
        <v>#DIV/0!</v>
      </c>
      <c r="AS165" s="108" t="e">
        <f>IF(SUM($AE165:AR165)=$AE$40,"",AR165)</f>
        <v>#DIV/0!</v>
      </c>
      <c r="AT165" s="108" t="e">
        <f>IF(SUM($AE165:AS165)=$AE$40,"",AS165)</f>
        <v>#DIV/0!</v>
      </c>
      <c r="AU165" s="108" t="e">
        <f>IF(SUM($AE165:AT165)=$AE$40,"",AT165)</f>
        <v>#DIV/0!</v>
      </c>
    </row>
    <row r="166" spans="1:47" ht="14.25" customHeight="1" x14ac:dyDescent="0.3">
      <c r="A166" s="104" t="s">
        <v>8</v>
      </c>
      <c r="B166" s="111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08"/>
      <c r="R166" s="108"/>
      <c r="S166" s="108"/>
      <c r="T166" s="108"/>
      <c r="U166" s="108"/>
      <c r="V166" s="108"/>
      <c r="W166" s="113"/>
      <c r="X166" s="113"/>
      <c r="Y166" s="113"/>
      <c r="Z166" s="113"/>
      <c r="AA166" s="113"/>
      <c r="AB166" s="113"/>
      <c r="AC166" s="113"/>
      <c r="AD166" s="113"/>
      <c r="AE166" s="113"/>
      <c r="AF166" s="108" t="e">
        <f>AF$40/$C$40</f>
        <v>#DIV/0!</v>
      </c>
      <c r="AG166" s="108" t="e">
        <f>IF(SUM($AF166:AF166)=$AF$40,"",AF166)</f>
        <v>#DIV/0!</v>
      </c>
      <c r="AH166" s="108" t="e">
        <f>IF(SUM($AF166:AG166)=$AF$40,"",AG166)</f>
        <v>#DIV/0!</v>
      </c>
      <c r="AI166" s="108" t="e">
        <f>IF(SUM($AF166:AH166)=$AF$40,"",AH166)</f>
        <v>#DIV/0!</v>
      </c>
      <c r="AJ166" s="108" t="e">
        <f>IF(SUM($AF166:AI166)=$AF$40,"",AI166)</f>
        <v>#DIV/0!</v>
      </c>
      <c r="AK166" s="108" t="e">
        <f>IF(SUM($AF166:AJ166)=$AF$40,"",AJ166)</f>
        <v>#DIV/0!</v>
      </c>
      <c r="AL166" s="108" t="e">
        <f>IF(SUM($AF166:AK166)=$AF$40,"",AK166)</f>
        <v>#DIV/0!</v>
      </c>
      <c r="AM166" s="108" t="e">
        <f>IF(SUM($AF166:AL166)=$AF$40,"",AL166)</f>
        <v>#DIV/0!</v>
      </c>
      <c r="AN166" s="108" t="e">
        <f>IF(SUM($AF166:AM166)=$AF$40,"",AM166)</f>
        <v>#DIV/0!</v>
      </c>
      <c r="AO166" s="108" t="e">
        <f>IF(SUM($AF166:AN166)=$AF$40,"",AN166)</f>
        <v>#DIV/0!</v>
      </c>
      <c r="AP166" s="108" t="e">
        <f>IF(SUM($AF166:AO166)=$AF$40,"",AO166)</f>
        <v>#DIV/0!</v>
      </c>
      <c r="AQ166" s="108" t="e">
        <f>IF(SUM($AF166:AP166)=$AF$40,"",AP166)</f>
        <v>#DIV/0!</v>
      </c>
      <c r="AR166" s="108" t="e">
        <f>IF(SUM($AF166:AQ166)=$AF$40,"",AQ166)</f>
        <v>#DIV/0!</v>
      </c>
      <c r="AS166" s="108" t="e">
        <f>IF(SUM($AF166:AR166)=$AF$40,"",AR166)</f>
        <v>#DIV/0!</v>
      </c>
      <c r="AT166" s="108" t="e">
        <f>IF(SUM($AF166:AS166)=$AF$40,"",AS166)</f>
        <v>#DIV/0!</v>
      </c>
      <c r="AU166" s="108" t="e">
        <f>IF(SUM($AF166:AT166)=$AF$40,"",AT166)</f>
        <v>#DIV/0!</v>
      </c>
    </row>
    <row r="167" spans="1:47" ht="14.25" customHeight="1" x14ac:dyDescent="0.3">
      <c r="A167" s="104" t="s">
        <v>8</v>
      </c>
      <c r="B167" s="111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08"/>
      <c r="R167" s="108"/>
      <c r="S167" s="108"/>
      <c r="T167" s="108"/>
      <c r="U167" s="108"/>
      <c r="V167" s="108"/>
      <c r="W167" s="113"/>
      <c r="X167" s="113"/>
      <c r="Y167" s="113"/>
      <c r="Z167" s="113"/>
      <c r="AA167" s="113"/>
      <c r="AB167" s="113"/>
      <c r="AC167" s="113"/>
      <c r="AD167" s="113"/>
      <c r="AE167" s="113"/>
      <c r="AF167" s="113"/>
      <c r="AG167" s="108" t="e">
        <f>AG$40/$C$40</f>
        <v>#DIV/0!</v>
      </c>
      <c r="AH167" s="108" t="e">
        <f>IF(SUM($AG167:AG167)=$AG$40,"",AG167)</f>
        <v>#DIV/0!</v>
      </c>
      <c r="AI167" s="108" t="e">
        <f>IF(SUM($AG167:AH167)=$AG$40,"",AH167)</f>
        <v>#DIV/0!</v>
      </c>
      <c r="AJ167" s="108" t="e">
        <f>IF(SUM($AG167:AI167)=$AG$40,"",AI167)</f>
        <v>#DIV/0!</v>
      </c>
      <c r="AK167" s="108" t="e">
        <f>IF(SUM($AG167:AJ167)=$AG$40,"",AJ167)</f>
        <v>#DIV/0!</v>
      </c>
      <c r="AL167" s="108" t="e">
        <f>IF(SUM($AG167:AK167)=$AG$40,"",AK167)</f>
        <v>#DIV/0!</v>
      </c>
      <c r="AM167" s="108" t="e">
        <f>IF(SUM($AG167:AL167)=$AG$40,"",AL167)</f>
        <v>#DIV/0!</v>
      </c>
      <c r="AN167" s="108" t="e">
        <f>IF(SUM($AG167:AM167)=$AG$40,"",AM167)</f>
        <v>#DIV/0!</v>
      </c>
      <c r="AO167" s="108" t="e">
        <f>IF(SUM($AG167:AN167)=$AG$40,"",AN167)</f>
        <v>#DIV/0!</v>
      </c>
      <c r="AP167" s="108" t="e">
        <f>IF(SUM($AG167:AO167)=$AG$40,"",AO167)</f>
        <v>#DIV/0!</v>
      </c>
      <c r="AQ167" s="108" t="e">
        <f>IF(SUM($AG167:AP167)=$AG$40,"",AP167)</f>
        <v>#DIV/0!</v>
      </c>
      <c r="AR167" s="108" t="e">
        <f>IF(SUM($AG167:AQ167)=$AG$40,"",AQ167)</f>
        <v>#DIV/0!</v>
      </c>
      <c r="AS167" s="108" t="e">
        <f>IF(SUM($AG167:AR167)=$AG$40,"",AR167)</f>
        <v>#DIV/0!</v>
      </c>
      <c r="AT167" s="108" t="e">
        <f>IF(SUM($AG167:AS167)=$AG$40,"",AS167)</f>
        <v>#DIV/0!</v>
      </c>
      <c r="AU167" s="108" t="e">
        <f>IF(SUM($AG167:AT167)=$AG$40,"",AT167)</f>
        <v>#DIV/0!</v>
      </c>
    </row>
    <row r="168" spans="1:47" ht="14.25" customHeight="1" x14ac:dyDescent="0.3">
      <c r="A168" s="104" t="s">
        <v>8</v>
      </c>
      <c r="B168" s="111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08"/>
      <c r="R168" s="108"/>
      <c r="S168" s="108"/>
      <c r="T168" s="108"/>
      <c r="U168" s="108"/>
      <c r="V168" s="108"/>
      <c r="W168" s="113"/>
      <c r="X168" s="113"/>
      <c r="Y168" s="113"/>
      <c r="Z168" s="113"/>
      <c r="AA168" s="113"/>
      <c r="AB168" s="113"/>
      <c r="AC168" s="113"/>
      <c r="AD168" s="113"/>
      <c r="AE168" s="113"/>
      <c r="AF168" s="113"/>
      <c r="AG168" s="113"/>
      <c r="AH168" s="108" t="e">
        <f>AH$40/$C$40</f>
        <v>#DIV/0!</v>
      </c>
      <c r="AI168" s="108" t="e">
        <f>IF(SUM($AH168:AH168)=$AH$40,"",AH168)</f>
        <v>#DIV/0!</v>
      </c>
      <c r="AJ168" s="108" t="e">
        <f>IF(SUM($AH168:AI168)=$AH$40,"",AI168)</f>
        <v>#DIV/0!</v>
      </c>
      <c r="AK168" s="108" t="e">
        <f>IF(SUM($AH168:AJ168)=$AH$40,"",AJ168)</f>
        <v>#DIV/0!</v>
      </c>
      <c r="AL168" s="108" t="e">
        <f>IF(SUM($AH168:AK168)=$AH$40,"",AK168)</f>
        <v>#DIV/0!</v>
      </c>
      <c r="AM168" s="108" t="e">
        <f>IF(SUM($AH168:AL168)=$AH$40,"",AL168)</f>
        <v>#DIV/0!</v>
      </c>
      <c r="AN168" s="108" t="e">
        <f>IF(SUM($AH168:AM168)=$AH$40,"",AM168)</f>
        <v>#DIV/0!</v>
      </c>
      <c r="AO168" s="108" t="e">
        <f>IF(SUM($AH168:AN168)=$AH$40,"",AN168)</f>
        <v>#DIV/0!</v>
      </c>
      <c r="AP168" s="108" t="e">
        <f>IF(SUM($AH168:AO168)=$AH$40,"",AO168)</f>
        <v>#DIV/0!</v>
      </c>
      <c r="AQ168" s="108" t="e">
        <f>IF(SUM($AH168:AP168)=$AH$40,"",AP168)</f>
        <v>#DIV/0!</v>
      </c>
      <c r="AR168" s="108" t="e">
        <f>IF(SUM($AH168:AQ168)=$AH$40,"",AQ168)</f>
        <v>#DIV/0!</v>
      </c>
      <c r="AS168" s="108" t="e">
        <f>IF(SUM($AH168:AR168)=$AH$40,"",AR168)</f>
        <v>#DIV/0!</v>
      </c>
      <c r="AT168" s="108" t="e">
        <f>IF(SUM($AH168:AS168)=$AH$40,"",AS168)</f>
        <v>#DIV/0!</v>
      </c>
      <c r="AU168" s="108" t="e">
        <f>IF(SUM($AH168:AT168)=$AH$40,"",AT168)</f>
        <v>#DIV/0!</v>
      </c>
    </row>
    <row r="169" spans="1:47" ht="14.25" customHeight="1" x14ac:dyDescent="0.3">
      <c r="A169" s="104" t="s">
        <v>8</v>
      </c>
      <c r="B169" s="111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08"/>
      <c r="R169" s="108"/>
      <c r="S169" s="108"/>
      <c r="T169" s="108"/>
      <c r="U169" s="108"/>
      <c r="V169" s="108"/>
      <c r="W169" s="113"/>
      <c r="X169" s="113"/>
      <c r="Y169" s="113"/>
      <c r="Z169" s="113"/>
      <c r="AA169" s="113"/>
      <c r="AB169" s="113"/>
      <c r="AC169" s="113"/>
      <c r="AD169" s="113"/>
      <c r="AE169" s="113"/>
      <c r="AF169" s="113"/>
      <c r="AG169" s="113"/>
      <c r="AH169" s="113"/>
      <c r="AI169" s="108" t="e">
        <f>AI$40/$C$40</f>
        <v>#DIV/0!</v>
      </c>
      <c r="AJ169" s="108" t="str">
        <f>IF(SUM($AI170:AI170)=$AI$40,"",AI170)</f>
        <v/>
      </c>
      <c r="AK169" s="108" t="e">
        <f>IF(SUM($AI170:AJ170)=$AI$40,"",AJ170)</f>
        <v>#DIV/0!</v>
      </c>
      <c r="AL169" s="108" t="e">
        <f>IF(SUM($AI170:AK170)=$AI$40,"",AK170)</f>
        <v>#DIV/0!</v>
      </c>
      <c r="AM169" s="108" t="e">
        <f>IF(SUM($AI170:AL170)=$AI$40,"",AL170)</f>
        <v>#DIV/0!</v>
      </c>
      <c r="AN169" s="108" t="e">
        <f>IF(SUM($AI170:AM170)=$AI$40,"",AM170)</f>
        <v>#DIV/0!</v>
      </c>
      <c r="AO169" s="108" t="e">
        <f>IF(SUM($AI170:AN170)=$AI$40,"",AN170)</f>
        <v>#DIV/0!</v>
      </c>
      <c r="AP169" s="108" t="e">
        <f>IF(SUM($AI170:AO170)=$AI$40,"",AO170)</f>
        <v>#DIV/0!</v>
      </c>
      <c r="AQ169" s="108" t="e">
        <f>IF(SUM($AI170:AP170)=$AI$40,"",AP170)</f>
        <v>#DIV/0!</v>
      </c>
      <c r="AR169" s="108" t="e">
        <f>IF(SUM($AI170:AQ170)=$AI$40,"",AQ170)</f>
        <v>#DIV/0!</v>
      </c>
      <c r="AS169" s="108" t="e">
        <f>IF(SUM($AI170:AR170)=$AI$40,"",AR170)</f>
        <v>#DIV/0!</v>
      </c>
      <c r="AT169" s="108" t="e">
        <f>IF(SUM($AI170:AS170)=$AI$40,"",AS170)</f>
        <v>#DIV/0!</v>
      </c>
      <c r="AU169" s="108" t="e">
        <f>IF(SUM($AI170:AT170)=$AI$40,"",AT170)</f>
        <v>#DIV/0!</v>
      </c>
    </row>
    <row r="170" spans="1:47" ht="14.25" customHeight="1" x14ac:dyDescent="0.3">
      <c r="A170" s="104" t="s">
        <v>8</v>
      </c>
      <c r="B170" s="111" t="s">
        <v>8</v>
      </c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08"/>
      <c r="R170" s="108"/>
      <c r="S170" s="108"/>
      <c r="T170" s="108"/>
      <c r="U170" s="108"/>
      <c r="V170" s="108"/>
      <c r="W170" s="113"/>
      <c r="X170" s="113"/>
      <c r="Y170" s="113"/>
      <c r="Z170" s="113"/>
      <c r="AA170" s="113"/>
      <c r="AB170" s="113"/>
      <c r="AC170" s="113"/>
      <c r="AD170" s="113"/>
      <c r="AE170" s="113"/>
      <c r="AF170" s="113"/>
      <c r="AG170" s="113"/>
      <c r="AH170" s="113"/>
      <c r="AI170" s="113"/>
      <c r="AJ170" s="108" t="e">
        <f>AJ$40/$C$40</f>
        <v>#DIV/0!</v>
      </c>
      <c r="AK170" s="108" t="e">
        <f>IF(SUM($AJ170:AJ170)=$AJ$40,"",AJ170)</f>
        <v>#DIV/0!</v>
      </c>
      <c r="AL170" s="108" t="e">
        <f>IF(SUM($AJ170:AK170)=$AJ$40,"",AK170)</f>
        <v>#DIV/0!</v>
      </c>
      <c r="AM170" s="108" t="e">
        <f>IF(SUM($AJ170:AL170)=$AJ$40,"",AL170)</f>
        <v>#DIV/0!</v>
      </c>
      <c r="AN170" s="108" t="e">
        <f>IF(SUM($AJ170:AM170)=$AJ$40,"",AM170)</f>
        <v>#DIV/0!</v>
      </c>
      <c r="AO170" s="108" t="e">
        <f>IF(SUM($AJ170:AN170)=$AJ$40,"",AN170)</f>
        <v>#DIV/0!</v>
      </c>
      <c r="AP170" s="108" t="e">
        <f>IF(SUM($AJ170:AO170)=$AJ$40,"",AO170)</f>
        <v>#DIV/0!</v>
      </c>
      <c r="AQ170" s="108" t="e">
        <f>IF(SUM($AJ170:AP170)=$AJ$40,"",AP170)</f>
        <v>#DIV/0!</v>
      </c>
      <c r="AR170" s="108" t="e">
        <f>IF(SUM($AJ170:AQ170)=$AJ$40,"",AQ170)</f>
        <v>#DIV/0!</v>
      </c>
      <c r="AS170" s="108" t="e">
        <f>IF(SUM($AJ170:AR170)=$AJ$40,"",AR170)</f>
        <v>#DIV/0!</v>
      </c>
      <c r="AT170" s="108" t="e">
        <f>IF(SUM($AJ170:AS170)=$AJ$40,"",AS170)</f>
        <v>#DIV/0!</v>
      </c>
      <c r="AU170" s="108" t="e">
        <f>IF(SUM($AJ170:AT170)=$AJ$40,"",AT170)</f>
        <v>#DIV/0!</v>
      </c>
    </row>
    <row r="171" spans="1:47" ht="14.25" customHeight="1" x14ac:dyDescent="0.3">
      <c r="A171" s="104" t="s">
        <v>8</v>
      </c>
      <c r="B171" s="111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08"/>
      <c r="R171" s="108"/>
      <c r="S171" s="108"/>
      <c r="T171" s="108"/>
      <c r="U171" s="108"/>
      <c r="V171" s="108"/>
      <c r="W171" s="113"/>
      <c r="X171" s="113"/>
      <c r="Y171" s="113"/>
      <c r="Z171" s="113"/>
      <c r="AA171" s="113"/>
      <c r="AB171" s="113"/>
      <c r="AC171" s="113"/>
      <c r="AD171" s="113"/>
      <c r="AE171" s="113"/>
      <c r="AF171" s="113"/>
      <c r="AG171" s="113"/>
      <c r="AH171" s="113"/>
      <c r="AI171" s="113"/>
      <c r="AJ171" s="113"/>
      <c r="AK171" s="108" t="e">
        <f>AK$40/$C$40</f>
        <v>#DIV/0!</v>
      </c>
      <c r="AL171" s="108" t="e">
        <f>IF(SUM($AK171:AK171)=$AK$40,"",AK171)</f>
        <v>#DIV/0!</v>
      </c>
      <c r="AM171" s="108" t="e">
        <f>IF(SUM($AK171:AL171)=$AK$40,"",AL171)</f>
        <v>#DIV/0!</v>
      </c>
      <c r="AN171" s="108" t="e">
        <f>IF(SUM($AK171:AM171)=$AK$40,"",AM171)</f>
        <v>#DIV/0!</v>
      </c>
      <c r="AO171" s="108" t="e">
        <f>IF(SUM($AK171:AN171)=$AK$40,"",AN171)</f>
        <v>#DIV/0!</v>
      </c>
      <c r="AP171" s="108" t="e">
        <f>IF(SUM($AK171:AO171)=$AK$40,"",AO171)</f>
        <v>#DIV/0!</v>
      </c>
      <c r="AQ171" s="108" t="e">
        <f>IF(SUM($AK171:AP171)=$AK$40,"",AP171)</f>
        <v>#DIV/0!</v>
      </c>
      <c r="AR171" s="108" t="e">
        <f>IF(SUM($AK171:AQ171)=$AK$40,"",AQ171)</f>
        <v>#DIV/0!</v>
      </c>
      <c r="AS171" s="108" t="e">
        <f>IF(SUM($AK171:AR171)=$AK$40,"",AR171)</f>
        <v>#DIV/0!</v>
      </c>
      <c r="AT171" s="108" t="e">
        <f>IF(SUM($AK171:AS171)=$AK$40,"",AS171)</f>
        <v>#DIV/0!</v>
      </c>
      <c r="AU171" s="108" t="e">
        <f>IF(SUM($AK171:AT171)=$AK$40,"",AT171)</f>
        <v>#DIV/0!</v>
      </c>
    </row>
    <row r="172" spans="1:47" ht="14.25" customHeight="1" x14ac:dyDescent="0.3">
      <c r="A172" s="104" t="s">
        <v>8</v>
      </c>
      <c r="B172" s="111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08"/>
      <c r="R172" s="108"/>
      <c r="S172" s="108"/>
      <c r="T172" s="108"/>
      <c r="U172" s="108"/>
      <c r="V172" s="108"/>
      <c r="W172" s="113"/>
      <c r="X172" s="113"/>
      <c r="Y172" s="113"/>
      <c r="Z172" s="113"/>
      <c r="AA172" s="113"/>
      <c r="AB172" s="113"/>
      <c r="AC172" s="113"/>
      <c r="AD172" s="113"/>
      <c r="AE172" s="113"/>
      <c r="AF172" s="113"/>
      <c r="AG172" s="113"/>
      <c r="AH172" s="113"/>
      <c r="AI172" s="113"/>
      <c r="AJ172" s="113"/>
      <c r="AK172" s="113"/>
      <c r="AL172" s="108" t="e">
        <f>AL$40/$C$40</f>
        <v>#DIV/0!</v>
      </c>
      <c r="AM172" s="108" t="e">
        <f>IF(SUM($AL172:AL172)=$AL$40,"",AL172)</f>
        <v>#DIV/0!</v>
      </c>
      <c r="AN172" s="108" t="e">
        <f>IF(SUM($AL172:AM172)=$AL$40,"",AM172)</f>
        <v>#DIV/0!</v>
      </c>
      <c r="AO172" s="108" t="e">
        <f>IF(SUM($AL172:AN172)=$AL$40,"",AN172)</f>
        <v>#DIV/0!</v>
      </c>
      <c r="AP172" s="108" t="e">
        <f>IF(SUM($AL172:AO172)=$AL$40,"",AO172)</f>
        <v>#DIV/0!</v>
      </c>
      <c r="AQ172" s="108" t="e">
        <f>IF(SUM($AL172:AP172)=$AL$40,"",AP172)</f>
        <v>#DIV/0!</v>
      </c>
      <c r="AR172" s="108" t="e">
        <f>IF(SUM($AL172:AQ172)=$AL$40,"",AQ172)</f>
        <v>#DIV/0!</v>
      </c>
      <c r="AS172" s="108" t="e">
        <f>IF(SUM($AL172:AR172)=$AL$40,"",AR172)</f>
        <v>#DIV/0!</v>
      </c>
      <c r="AT172" s="108" t="e">
        <f>IF(SUM($AL172:AS172)=$AL$40,"",AS172)</f>
        <v>#DIV/0!</v>
      </c>
      <c r="AU172" s="108" t="e">
        <f>IF(SUM($AL172:AT172)=$AL$40,"",AT172)</f>
        <v>#DIV/0!</v>
      </c>
    </row>
    <row r="173" spans="1:47" ht="14.25" customHeight="1" x14ac:dyDescent="0.3">
      <c r="A173" s="104" t="s">
        <v>8</v>
      </c>
      <c r="B173" s="111" t="s">
        <v>8</v>
      </c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08"/>
      <c r="R173" s="108"/>
      <c r="S173" s="108"/>
      <c r="T173" s="108"/>
      <c r="U173" s="108"/>
      <c r="V173" s="108"/>
      <c r="W173" s="113"/>
      <c r="X173" s="113"/>
      <c r="Y173" s="113"/>
      <c r="Z173" s="113"/>
      <c r="AA173" s="113"/>
      <c r="AB173" s="113"/>
      <c r="AC173" s="113"/>
      <c r="AD173" s="113"/>
      <c r="AE173" s="113"/>
      <c r="AF173" s="113"/>
      <c r="AG173" s="113"/>
      <c r="AH173" s="113"/>
      <c r="AI173" s="113"/>
      <c r="AJ173" s="113"/>
      <c r="AK173" s="113"/>
      <c r="AL173" s="113"/>
      <c r="AM173" s="108" t="e">
        <f>AM$40/$C$40</f>
        <v>#DIV/0!</v>
      </c>
      <c r="AN173" s="108" t="e">
        <f>IF(SUM($AM173:AM173)=$AM$40,"",AM173)</f>
        <v>#DIV/0!</v>
      </c>
      <c r="AO173" s="108" t="e">
        <f>IF(SUM($AM173:AN173)=$AM$40,"",AN173)</f>
        <v>#DIV/0!</v>
      </c>
      <c r="AP173" s="108" t="e">
        <f>IF(SUM($AM173:AO173)=$AM$40,"",AO173)</f>
        <v>#DIV/0!</v>
      </c>
      <c r="AQ173" s="108" t="e">
        <f>IF(SUM($AM173:AP173)=$AM$40,"",AP173)</f>
        <v>#DIV/0!</v>
      </c>
      <c r="AR173" s="108" t="e">
        <f>IF(SUM($AM173:AQ173)=$AM$40,"",AQ173)</f>
        <v>#DIV/0!</v>
      </c>
      <c r="AS173" s="108" t="e">
        <f>IF(SUM($AM173:AR173)=$AM$40,"",AR173)</f>
        <v>#DIV/0!</v>
      </c>
      <c r="AT173" s="108" t="e">
        <f>IF(SUM($AM173:AS173)=$AM$40,"",AS173)</f>
        <v>#DIV/0!</v>
      </c>
      <c r="AU173" s="108" t="e">
        <f>IF(SUM($AM173:AT173)=$AM$40,"",AT173)</f>
        <v>#DIV/0!</v>
      </c>
    </row>
    <row r="174" spans="1:47" ht="14.25" customHeight="1" x14ac:dyDescent="0.3">
      <c r="A174" s="104" t="s">
        <v>8</v>
      </c>
      <c r="B174" s="111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08"/>
      <c r="R174" s="108"/>
      <c r="S174" s="108"/>
      <c r="T174" s="108"/>
      <c r="U174" s="108"/>
      <c r="V174" s="108"/>
      <c r="W174" s="108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  <c r="AH174" s="109"/>
      <c r="AI174" s="109"/>
      <c r="AJ174" s="109"/>
      <c r="AK174" s="109"/>
      <c r="AL174" s="109"/>
      <c r="AM174" s="109"/>
      <c r="AN174" s="108" t="e">
        <f>AN$40/$C$40</f>
        <v>#DIV/0!</v>
      </c>
      <c r="AO174" s="108" t="e">
        <f>IF(SUM($AN174:AN174)=$AN$40,"",AN174)</f>
        <v>#DIV/0!</v>
      </c>
      <c r="AP174" s="108" t="e">
        <f>IF(SUM($AN174:AO174)=$AN$40,"",AO174)</f>
        <v>#DIV/0!</v>
      </c>
      <c r="AQ174" s="108" t="e">
        <f>IF(SUM($AN174:AP174)=$AN$40,"",AP174)</f>
        <v>#DIV/0!</v>
      </c>
      <c r="AR174" s="108" t="e">
        <f>IF(SUM($AN174:AQ174)=$AN$40,"",AQ174)</f>
        <v>#DIV/0!</v>
      </c>
      <c r="AS174" s="108" t="e">
        <f>IF(SUM($AN174:AR174)=$AN$40,"",AR174)</f>
        <v>#DIV/0!</v>
      </c>
      <c r="AT174" s="108" t="e">
        <f>IF(SUM($AN174:AS174)=$AN$40,"",AS174)</f>
        <v>#DIV/0!</v>
      </c>
      <c r="AU174" s="108" t="e">
        <f>IF(SUM($AN174:AT174)=$AN$40,"",AT174)</f>
        <v>#DIV/0!</v>
      </c>
    </row>
    <row r="175" spans="1:47" ht="14.25" customHeight="1" x14ac:dyDescent="0.3">
      <c r="A175" s="104" t="s">
        <v>8</v>
      </c>
      <c r="B175" s="111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08"/>
      <c r="R175" s="108"/>
      <c r="S175" s="108"/>
      <c r="T175" s="108"/>
      <c r="U175" s="108"/>
      <c r="V175" s="108"/>
      <c r="W175" s="108"/>
      <c r="X175" s="109"/>
      <c r="Y175" s="109"/>
      <c r="Z175" s="109"/>
      <c r="AA175" s="109"/>
      <c r="AB175" s="109"/>
      <c r="AC175" s="109"/>
      <c r="AD175" s="109"/>
      <c r="AE175" s="109"/>
      <c r="AF175" s="109"/>
      <c r="AG175" s="109"/>
      <c r="AH175" s="109"/>
      <c r="AI175" s="109"/>
      <c r="AJ175" s="109"/>
      <c r="AK175" s="109"/>
      <c r="AL175" s="109"/>
      <c r="AM175" s="109"/>
      <c r="AN175" s="109"/>
      <c r="AO175" s="108" t="e">
        <f>AO$40/$C$40</f>
        <v>#DIV/0!</v>
      </c>
      <c r="AP175" s="108" t="e">
        <f>IF(SUM($AO175:AO175)=$AO$40,"",AO175)</f>
        <v>#DIV/0!</v>
      </c>
      <c r="AQ175" s="108" t="e">
        <f>IF(SUM($AO175:AP175)=$AO$40,"",AP175)</f>
        <v>#DIV/0!</v>
      </c>
      <c r="AR175" s="108" t="e">
        <f>IF(SUM($AO175:AQ175)=$AO$40,"",AQ175)</f>
        <v>#DIV/0!</v>
      </c>
      <c r="AS175" s="108" t="e">
        <f>IF(SUM($AO175:AR175)=$AO$40,"",AR175)</f>
        <v>#DIV/0!</v>
      </c>
      <c r="AT175" s="108" t="e">
        <f>IF(SUM($AO175:AS175)=$AO$40,"",AS175)</f>
        <v>#DIV/0!</v>
      </c>
      <c r="AU175" s="108" t="e">
        <f>IF(SUM($AO175:AT175)=$AO$40,"",AT175)</f>
        <v>#DIV/0!</v>
      </c>
    </row>
    <row r="176" spans="1:47" ht="14.25" customHeight="1" x14ac:dyDescent="0.3">
      <c r="A176" s="104" t="s">
        <v>8</v>
      </c>
      <c r="B176" s="111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08"/>
      <c r="R176" s="108"/>
      <c r="S176" s="108"/>
      <c r="T176" s="108"/>
      <c r="U176" s="108"/>
      <c r="V176" s="108"/>
      <c r="W176" s="108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  <c r="AK176" s="109"/>
      <c r="AL176" s="109"/>
      <c r="AM176" s="109"/>
      <c r="AN176" s="109"/>
      <c r="AO176" s="109"/>
      <c r="AP176" s="108" t="e">
        <f>AP$40/$C$40</f>
        <v>#DIV/0!</v>
      </c>
      <c r="AQ176" s="108" t="e">
        <f>IF(SUM($AP176:AP176)=$AP$40,"",AP176)</f>
        <v>#DIV/0!</v>
      </c>
      <c r="AR176" s="108" t="e">
        <f>IF(SUM($AP176:AQ176)=$AP$40,"",AQ176)</f>
        <v>#DIV/0!</v>
      </c>
      <c r="AS176" s="108" t="e">
        <f>IF(SUM($AP176:AR176)=$AP$40,"",AR176)</f>
        <v>#DIV/0!</v>
      </c>
      <c r="AT176" s="108" t="e">
        <f>IF(SUM($AP176:AS176)=$AP$40,"",AS176)</f>
        <v>#DIV/0!</v>
      </c>
      <c r="AU176" s="108" t="e">
        <f>IF(SUM($AP176:AT176)=$AP$40,"",AT176)</f>
        <v>#DIV/0!</v>
      </c>
    </row>
    <row r="177" spans="1:47" ht="14.25" customHeight="1" x14ac:dyDescent="0.3">
      <c r="A177" s="104" t="s">
        <v>8</v>
      </c>
      <c r="B177" s="111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08"/>
      <c r="R177" s="108"/>
      <c r="S177" s="108"/>
      <c r="T177" s="108"/>
      <c r="U177" s="108"/>
      <c r="V177" s="108"/>
      <c r="W177" s="108"/>
      <c r="X177" s="109"/>
      <c r="Y177" s="109"/>
      <c r="Z177" s="109"/>
      <c r="AA177" s="109"/>
      <c r="AB177" s="109"/>
      <c r="AC177" s="109"/>
      <c r="AD177" s="109"/>
      <c r="AE177" s="109"/>
      <c r="AF177" s="109"/>
      <c r="AG177" s="109"/>
      <c r="AH177" s="109"/>
      <c r="AI177" s="109"/>
      <c r="AJ177" s="109"/>
      <c r="AK177" s="109"/>
      <c r="AL177" s="109"/>
      <c r="AM177" s="109"/>
      <c r="AN177" s="109"/>
      <c r="AO177" s="109"/>
      <c r="AP177" s="109"/>
      <c r="AQ177" s="108" t="e">
        <f>AQ$40/$C$40</f>
        <v>#DIV/0!</v>
      </c>
      <c r="AR177" s="108" t="e">
        <f>IF(SUM($AQ177:AQ177)=$AQ$40,"",AQ177)</f>
        <v>#DIV/0!</v>
      </c>
      <c r="AS177" s="108" t="e">
        <f>IF(SUM($AQ177:AR177)=$AQ$40,"",AR177)</f>
        <v>#DIV/0!</v>
      </c>
      <c r="AT177" s="108" t="e">
        <f>IF(SUM($AQ177:AS177)=$AQ$40,"",AS177)</f>
        <v>#DIV/0!</v>
      </c>
      <c r="AU177" s="108" t="e">
        <f>IF(SUM($AQ177:AT177)=$AQ$40,"",AT177)</f>
        <v>#DIV/0!</v>
      </c>
    </row>
    <row r="178" spans="1:47" ht="14.25" customHeight="1" x14ac:dyDescent="0.3">
      <c r="A178" s="104" t="s">
        <v>8</v>
      </c>
      <c r="B178" s="111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08"/>
      <c r="R178" s="108"/>
      <c r="S178" s="108"/>
      <c r="T178" s="108"/>
      <c r="U178" s="108"/>
      <c r="V178" s="108"/>
      <c r="W178" s="108"/>
      <c r="X178" s="109"/>
      <c r="Y178" s="109"/>
      <c r="Z178" s="109"/>
      <c r="AA178" s="109"/>
      <c r="AB178" s="109"/>
      <c r="AC178" s="109"/>
      <c r="AD178" s="109"/>
      <c r="AE178" s="109"/>
      <c r="AF178" s="109"/>
      <c r="AG178" s="109"/>
      <c r="AH178" s="109"/>
      <c r="AI178" s="109"/>
      <c r="AJ178" s="109"/>
      <c r="AK178" s="109"/>
      <c r="AL178" s="109"/>
      <c r="AM178" s="109"/>
      <c r="AN178" s="109"/>
      <c r="AO178" s="109"/>
      <c r="AP178" s="109"/>
      <c r="AQ178" s="109"/>
      <c r="AR178" s="108" t="e">
        <f>AR$40/$C$40</f>
        <v>#DIV/0!</v>
      </c>
      <c r="AS178" s="108" t="e">
        <f>IF(SUM($AR178:AR178)=$AR$40,"",AR178)</f>
        <v>#DIV/0!</v>
      </c>
      <c r="AT178" s="108" t="e">
        <f>IF(SUM($AR178:AS178)=$AR$40,"",AS178)</f>
        <v>#DIV/0!</v>
      </c>
      <c r="AU178" s="108" t="e">
        <f>IF(SUM($AR178:AT178)=$AR$40,"",AT178)</f>
        <v>#DIV/0!</v>
      </c>
    </row>
    <row r="179" spans="1:47" ht="14.25" customHeight="1" x14ac:dyDescent="0.3">
      <c r="A179" s="104" t="s">
        <v>8</v>
      </c>
      <c r="B179" s="111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08"/>
      <c r="R179" s="108"/>
      <c r="S179" s="108"/>
      <c r="T179" s="108"/>
      <c r="U179" s="108"/>
      <c r="V179" s="108"/>
      <c r="W179" s="108"/>
      <c r="X179" s="109"/>
      <c r="Y179" s="109"/>
      <c r="Z179" s="109"/>
      <c r="AA179" s="109"/>
      <c r="AB179" s="109"/>
      <c r="AC179" s="109"/>
      <c r="AD179" s="109"/>
      <c r="AE179" s="109"/>
      <c r="AF179" s="109"/>
      <c r="AG179" s="109"/>
      <c r="AH179" s="109"/>
      <c r="AI179" s="109"/>
      <c r="AJ179" s="109"/>
      <c r="AK179" s="109"/>
      <c r="AL179" s="109"/>
      <c r="AM179" s="109"/>
      <c r="AN179" s="109"/>
      <c r="AO179" s="109"/>
      <c r="AP179" s="109"/>
      <c r="AQ179" s="109"/>
      <c r="AR179" s="109"/>
      <c r="AS179" s="108" t="e">
        <f>AS$40/$C$40</f>
        <v>#DIV/0!</v>
      </c>
      <c r="AT179" s="108" t="e">
        <f>IF(SUM($AS179:AS179)=$AS$40,"",AS179)</f>
        <v>#DIV/0!</v>
      </c>
      <c r="AU179" s="108" t="e">
        <f>IF(SUM($AS179:AT179)=$AS$40,"",AT179)</f>
        <v>#DIV/0!</v>
      </c>
    </row>
    <row r="180" spans="1:47" ht="14.25" customHeight="1" x14ac:dyDescent="0.3">
      <c r="A180" s="104" t="s">
        <v>8</v>
      </c>
      <c r="B180" s="111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08"/>
      <c r="R180" s="108"/>
      <c r="S180" s="108"/>
      <c r="T180" s="108"/>
      <c r="U180" s="108"/>
      <c r="V180" s="108"/>
      <c r="W180" s="108"/>
      <c r="X180" s="109"/>
      <c r="Y180" s="109"/>
      <c r="Z180" s="109"/>
      <c r="AA180" s="109"/>
      <c r="AB180" s="109"/>
      <c r="AC180" s="109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8" t="e">
        <f>AT$40/$C$40</f>
        <v>#DIV/0!</v>
      </c>
      <c r="AU180" s="108" t="e">
        <f>IF(SUM($AT180:AT180)=$AT$40,"",AT180)</f>
        <v>#DIV/0!</v>
      </c>
    </row>
    <row r="181" spans="1:47" ht="14.25" customHeight="1" x14ac:dyDescent="0.3">
      <c r="A181" s="104" t="s">
        <v>8</v>
      </c>
      <c r="B181" s="111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08"/>
      <c r="R181" s="108"/>
      <c r="S181" s="108"/>
      <c r="T181" s="108"/>
      <c r="U181" s="108"/>
      <c r="V181" s="108"/>
      <c r="W181" s="108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8" t="e">
        <f>AU$40/$C$40</f>
        <v>#DIV/0!</v>
      </c>
    </row>
    <row r="182" spans="1:47" ht="14.25" customHeight="1" x14ac:dyDescent="0.3">
      <c r="A182" s="104" t="s">
        <v>8</v>
      </c>
      <c r="B182" s="111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08"/>
      <c r="R182" s="108"/>
      <c r="S182" s="108"/>
      <c r="T182" s="108"/>
      <c r="U182" s="108"/>
      <c r="V182" s="108"/>
      <c r="W182" s="108" t="e">
        <f>SUM(W157:W181)</f>
        <v>#DIV/0!</v>
      </c>
      <c r="X182" s="108" t="e">
        <f t="shared" ref="X182" si="42">SUM(X157:X181)</f>
        <v>#DIV/0!</v>
      </c>
      <c r="Y182" s="108" t="e">
        <f t="shared" ref="Y182" si="43">SUM(Y157:Y181)</f>
        <v>#DIV/0!</v>
      </c>
      <c r="Z182" s="108" t="e">
        <f t="shared" ref="Z182" si="44">SUM(Z157:Z181)</f>
        <v>#DIV/0!</v>
      </c>
      <c r="AA182" s="108" t="e">
        <f t="shared" ref="AA182" si="45">SUM(AA157:AA181)</f>
        <v>#DIV/0!</v>
      </c>
      <c r="AB182" s="108" t="e">
        <f t="shared" ref="AB182" si="46">SUM(AB157:AB181)</f>
        <v>#DIV/0!</v>
      </c>
      <c r="AC182" s="108" t="e">
        <f t="shared" ref="AC182" si="47">SUM(AC157:AC181)</f>
        <v>#DIV/0!</v>
      </c>
      <c r="AD182" s="108" t="e">
        <f t="shared" ref="AD182" si="48">SUM(AD157:AD181)</f>
        <v>#DIV/0!</v>
      </c>
      <c r="AE182" s="108" t="e">
        <f t="shared" ref="AE182" si="49">SUM(AE157:AE181)</f>
        <v>#DIV/0!</v>
      </c>
      <c r="AF182" s="108" t="e">
        <f t="shared" ref="AF182" si="50">SUM(AF157:AF181)</f>
        <v>#DIV/0!</v>
      </c>
      <c r="AG182" s="108" t="e">
        <f t="shared" ref="AG182" si="51">SUM(AG157:AG181)</f>
        <v>#DIV/0!</v>
      </c>
      <c r="AH182" s="108" t="e">
        <f t="shared" ref="AH182" si="52">SUM(AH157:AH181)</f>
        <v>#DIV/0!</v>
      </c>
      <c r="AI182" s="108" t="e">
        <f t="shared" ref="AI182" si="53">SUM(AI157:AI181)</f>
        <v>#DIV/0!</v>
      </c>
      <c r="AJ182" s="108" t="e">
        <f t="shared" ref="AJ182" si="54">SUM(AJ157:AJ181)</f>
        <v>#DIV/0!</v>
      </c>
      <c r="AK182" s="108" t="e">
        <f t="shared" ref="AK182" si="55">SUM(AK157:AK181)</f>
        <v>#DIV/0!</v>
      </c>
      <c r="AL182" s="108" t="e">
        <f t="shared" ref="AL182" si="56">SUM(AL157:AL181)</f>
        <v>#DIV/0!</v>
      </c>
      <c r="AM182" s="108" t="e">
        <f t="shared" ref="AM182" si="57">SUM(AM157:AM181)</f>
        <v>#DIV/0!</v>
      </c>
      <c r="AN182" s="108" t="e">
        <f t="shared" ref="AN182" si="58">SUM(AN157:AN181)</f>
        <v>#DIV/0!</v>
      </c>
      <c r="AO182" s="108" t="e">
        <f t="shared" ref="AO182" si="59">SUM(AO157:AO181)</f>
        <v>#DIV/0!</v>
      </c>
      <c r="AP182" s="108" t="e">
        <f t="shared" ref="AP182" si="60">SUM(AP157:AP181)</f>
        <v>#DIV/0!</v>
      </c>
      <c r="AQ182" s="108" t="e">
        <f t="shared" ref="AQ182" si="61">SUM(AQ157:AQ181)</f>
        <v>#DIV/0!</v>
      </c>
      <c r="AR182" s="108" t="e">
        <f t="shared" ref="AR182" si="62">SUM(AR157:AR181)</f>
        <v>#DIV/0!</v>
      </c>
      <c r="AS182" s="108" t="e">
        <f t="shared" ref="AS182" si="63">SUM(AS157:AS181)</f>
        <v>#DIV/0!</v>
      </c>
      <c r="AT182" s="108" t="e">
        <f t="shared" ref="AT182" si="64">SUM(AT157:AT181)</f>
        <v>#DIV/0!</v>
      </c>
      <c r="AU182" s="108" t="e">
        <f t="shared" ref="AU182" si="65">SUM(AU157:AU181)</f>
        <v>#DIV/0!</v>
      </c>
    </row>
    <row r="183" spans="1:47" ht="14.25" customHeight="1" x14ac:dyDescent="0.3">
      <c r="A183" s="104" t="s">
        <v>8</v>
      </c>
      <c r="B183" s="111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  <c r="AH183" s="108"/>
      <c r="AI183" s="108"/>
      <c r="AJ183" s="108"/>
      <c r="AK183" s="108"/>
      <c r="AL183" s="108"/>
      <c r="AM183" s="108"/>
      <c r="AN183" s="108"/>
      <c r="AO183" s="108"/>
      <c r="AP183" s="108"/>
      <c r="AQ183" s="108"/>
      <c r="AR183" s="108"/>
      <c r="AS183" s="108"/>
      <c r="AT183" s="108"/>
      <c r="AU183" s="108"/>
    </row>
    <row r="184" spans="1:47" ht="14.25" customHeight="1" x14ac:dyDescent="0.3">
      <c r="A184" s="104" t="s">
        <v>8</v>
      </c>
      <c r="B184" s="111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08"/>
      <c r="R184" s="108"/>
      <c r="S184" s="108"/>
      <c r="T184" s="108"/>
      <c r="U184" s="108"/>
      <c r="V184" s="108"/>
      <c r="W184" s="108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  <c r="AH184" s="109"/>
      <c r="AI184" s="109"/>
      <c r="AJ184" s="109"/>
      <c r="AK184" s="109"/>
      <c r="AL184" s="109"/>
      <c r="AM184" s="109"/>
      <c r="AN184" s="109"/>
      <c r="AO184" s="109"/>
      <c r="AP184" s="109"/>
      <c r="AQ184" s="109"/>
      <c r="AR184" s="109"/>
      <c r="AS184" s="109"/>
      <c r="AT184" s="109"/>
      <c r="AU184" s="109"/>
    </row>
    <row r="185" spans="1:47" ht="14.25" customHeight="1" x14ac:dyDescent="0.3">
      <c r="A185" s="104" t="s">
        <v>8</v>
      </c>
      <c r="B185" s="111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08"/>
      <c r="R185" s="108"/>
      <c r="S185" s="108"/>
      <c r="T185" s="108"/>
      <c r="U185" s="108"/>
      <c r="V185" s="108"/>
      <c r="W185" s="108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  <c r="AH185" s="109"/>
      <c r="AI185" s="109"/>
      <c r="AJ185" s="109"/>
      <c r="AK185" s="109"/>
      <c r="AL185" s="109"/>
      <c r="AM185" s="109"/>
      <c r="AN185" s="109"/>
      <c r="AO185" s="109"/>
      <c r="AP185" s="109"/>
      <c r="AQ185" s="109"/>
      <c r="AR185" s="109"/>
      <c r="AS185" s="109"/>
      <c r="AT185" s="109"/>
      <c r="AU185" s="109"/>
    </row>
    <row r="186" spans="1:47" ht="14.25" customHeight="1" x14ac:dyDescent="0.3">
      <c r="A186" s="104" t="s">
        <v>8</v>
      </c>
      <c r="B186" s="111" t="s">
        <v>8</v>
      </c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08"/>
      <c r="R186" s="108"/>
      <c r="S186" s="108"/>
      <c r="T186" s="108"/>
      <c r="U186" s="108"/>
      <c r="V186" s="108"/>
      <c r="W186" s="108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09"/>
      <c r="AJ186" s="109"/>
      <c r="AK186" s="109"/>
      <c r="AL186" s="109"/>
      <c r="AM186" s="109"/>
      <c r="AN186" s="109"/>
      <c r="AO186" s="109"/>
      <c r="AP186" s="109"/>
      <c r="AQ186" s="109"/>
      <c r="AR186" s="109"/>
      <c r="AS186" s="109"/>
      <c r="AT186" s="109"/>
      <c r="AU186" s="109"/>
    </row>
    <row r="187" spans="1:47" s="133" customFormat="1" ht="14.25" customHeight="1" x14ac:dyDescent="0.3">
      <c r="A187" s="128" t="s">
        <v>248</v>
      </c>
      <c r="B187" s="129"/>
      <c r="C187" s="130"/>
      <c r="D187" s="131" t="s">
        <v>10</v>
      </c>
      <c r="E187" s="131"/>
      <c r="F187" s="132">
        <f t="shared" ref="F187:AU187" si="66">SUM(F43:F47)</f>
        <v>0.10526315789473684</v>
      </c>
      <c r="G187" s="132">
        <f t="shared" si="66"/>
        <v>0.10526315789473684</v>
      </c>
      <c r="H187" s="132">
        <f t="shared" si="66"/>
        <v>0.10526315789473684</v>
      </c>
      <c r="I187" s="132">
        <f t="shared" si="66"/>
        <v>0.10526315789473684</v>
      </c>
      <c r="J187" s="132">
        <f t="shared" si="66"/>
        <v>0.10526315789473684</v>
      </c>
      <c r="K187" s="132">
        <f t="shared" si="66"/>
        <v>0.10526315789473684</v>
      </c>
      <c r="L187" s="132">
        <f t="shared" si="66"/>
        <v>0.10526315789473684</v>
      </c>
      <c r="M187" s="132">
        <f t="shared" si="66"/>
        <v>0.10526315789473684</v>
      </c>
      <c r="N187" s="132">
        <f t="shared" si="66"/>
        <v>0.10526315789473684</v>
      </c>
      <c r="O187" s="132">
        <f t="shared" si="66"/>
        <v>0.10526315789473684</v>
      </c>
      <c r="P187" s="132">
        <f t="shared" si="66"/>
        <v>0.10526315789473684</v>
      </c>
      <c r="Q187" s="132">
        <f t="shared" si="66"/>
        <v>0.10526315789473684</v>
      </c>
      <c r="R187" s="132">
        <f t="shared" si="66"/>
        <v>0.10526315789473684</v>
      </c>
      <c r="S187" s="132">
        <f t="shared" si="66"/>
        <v>0.10526315789473684</v>
      </c>
      <c r="T187" s="132">
        <f t="shared" si="66"/>
        <v>0.10526315789473684</v>
      </c>
      <c r="U187" s="132">
        <f t="shared" si="66"/>
        <v>0.10526315789473684</v>
      </c>
      <c r="V187" s="132">
        <f t="shared" si="66"/>
        <v>0.10526315789473684</v>
      </c>
      <c r="W187" s="132">
        <f t="shared" si="66"/>
        <v>0.10526315789473684</v>
      </c>
      <c r="X187" s="132" t="e">
        <f t="shared" si="66"/>
        <v>#DIV/0!</v>
      </c>
      <c r="Y187" s="132" t="e">
        <f t="shared" si="66"/>
        <v>#DIV/0!</v>
      </c>
      <c r="Z187" s="132" t="e">
        <f t="shared" si="66"/>
        <v>#DIV/0!</v>
      </c>
      <c r="AA187" s="132" t="e">
        <f t="shared" si="66"/>
        <v>#DIV/0!</v>
      </c>
      <c r="AB187" s="132" t="e">
        <f t="shared" si="66"/>
        <v>#DIV/0!</v>
      </c>
      <c r="AC187" s="132" t="e">
        <f t="shared" si="66"/>
        <v>#DIV/0!</v>
      </c>
      <c r="AD187" s="132" t="e">
        <f t="shared" si="66"/>
        <v>#DIV/0!</v>
      </c>
      <c r="AE187" s="132" t="e">
        <f t="shared" si="66"/>
        <v>#DIV/0!</v>
      </c>
      <c r="AF187" s="132" t="e">
        <f t="shared" si="66"/>
        <v>#DIV/0!</v>
      </c>
      <c r="AG187" s="132" t="e">
        <f t="shared" si="66"/>
        <v>#DIV/0!</v>
      </c>
      <c r="AH187" s="132" t="e">
        <f t="shared" si="66"/>
        <v>#DIV/0!</v>
      </c>
      <c r="AI187" s="132" t="e">
        <f t="shared" si="66"/>
        <v>#DIV/0!</v>
      </c>
      <c r="AJ187" s="132" t="e">
        <f t="shared" si="66"/>
        <v>#DIV/0!</v>
      </c>
      <c r="AK187" s="132" t="e">
        <f t="shared" si="66"/>
        <v>#DIV/0!</v>
      </c>
      <c r="AL187" s="132" t="e">
        <f t="shared" si="66"/>
        <v>#DIV/0!</v>
      </c>
      <c r="AM187" s="132" t="e">
        <f t="shared" si="66"/>
        <v>#DIV/0!</v>
      </c>
      <c r="AN187" s="132" t="e">
        <f t="shared" si="66"/>
        <v>#DIV/0!</v>
      </c>
      <c r="AO187" s="132" t="e">
        <f t="shared" si="66"/>
        <v>#DIV/0!</v>
      </c>
      <c r="AP187" s="132" t="e">
        <f t="shared" si="66"/>
        <v>#DIV/0!</v>
      </c>
      <c r="AQ187" s="132" t="e">
        <f t="shared" si="66"/>
        <v>#DIV/0!</v>
      </c>
      <c r="AR187" s="132" t="e">
        <f t="shared" si="66"/>
        <v>#DIV/0!</v>
      </c>
      <c r="AS187" s="132" t="e">
        <f t="shared" si="66"/>
        <v>#DIV/0!</v>
      </c>
      <c r="AT187" s="132" t="e">
        <f t="shared" si="66"/>
        <v>#DIV/0!</v>
      </c>
      <c r="AU187" s="132" t="e">
        <f t="shared" si="66"/>
        <v>#DIV/0!</v>
      </c>
    </row>
    <row r="188" spans="1:47" ht="14.25" customHeight="1" x14ac:dyDescent="0.3">
      <c r="A188" s="104" t="s">
        <v>8</v>
      </c>
      <c r="B188" s="111"/>
      <c r="C188" s="113"/>
      <c r="D188" s="113"/>
      <c r="E188" s="113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5"/>
      <c r="R188" s="135"/>
      <c r="S188" s="135"/>
      <c r="T188" s="135"/>
      <c r="U188" s="135"/>
      <c r="V188" s="135"/>
      <c r="W188" s="135"/>
      <c r="X188" s="136"/>
      <c r="Y188" s="136"/>
      <c r="Z188" s="136"/>
      <c r="AA188" s="136"/>
      <c r="AB188" s="136"/>
      <c r="AC188" s="136"/>
      <c r="AD188" s="136"/>
      <c r="AE188" s="136"/>
      <c r="AF188" s="136"/>
      <c r="AG188" s="136"/>
      <c r="AH188" s="136"/>
      <c r="AI188" s="136"/>
      <c r="AJ188" s="136"/>
      <c r="AK188" s="136"/>
      <c r="AL188" s="136"/>
      <c r="AM188" s="136"/>
      <c r="AN188" s="136"/>
      <c r="AO188" s="136"/>
      <c r="AP188" s="136"/>
      <c r="AQ188" s="136"/>
      <c r="AR188" s="136"/>
      <c r="AS188" s="136"/>
      <c r="AT188" s="136"/>
      <c r="AU188" s="136"/>
    </row>
    <row r="189" spans="1:47" s="133" customFormat="1" ht="14.25" customHeight="1" x14ac:dyDescent="0.3">
      <c r="A189" s="128" t="s">
        <v>251</v>
      </c>
      <c r="B189" s="129"/>
      <c r="C189" s="137"/>
      <c r="D189" s="131" t="s">
        <v>10</v>
      </c>
      <c r="E189" s="131"/>
      <c r="F189" s="132">
        <f>SUM($F36:F36)+SUM($F37:F37)+SUM($F38:F38)+SUM($F39:F39)+SUM($F40:F40)-(SUM($F43:F43)+SUM($F44:F44)+SUM($F45:F45)+SUM($F46:F46)+SUM($F47:F47))</f>
        <v>19.894736842105264</v>
      </c>
      <c r="G189" s="132">
        <f>SUM($F36:G36)+SUM($F37:G37)+SUM($F38:G38)+SUM($F39:G39)+SUM($F40:G40)-(SUM($F43:G43)+SUM($F44:G44)+SUM($F45:G45)+SUM($F46:G46)+SUM($F47:G47))</f>
        <v>19.789473684210527</v>
      </c>
      <c r="H189" s="132">
        <f>SUM($F36:H36)+SUM($F37:H37)+SUM($F38:H38)+SUM($F39:H39)+SUM($F40:H40)-(SUM($F43:H43)+SUM($F44:H44)+SUM($F45:H45)+SUM($F46:H46)+SUM($F47:H47))</f>
        <v>19.684210526315791</v>
      </c>
      <c r="I189" s="132">
        <f>SUM($F36:I36)+SUM($F37:I37)+SUM($F38:I38)+SUM($F39:I39)+SUM($F40:I40)-(SUM($F43:I43)+SUM($F44:I44)+SUM($F45:I45)+SUM($F46:I46)+SUM($F47:I47))</f>
        <v>19.578947368421051</v>
      </c>
      <c r="J189" s="132">
        <f>SUM($F36:J36)+SUM($F37:J37)+SUM($F38:J38)+SUM($F39:J39)+SUM($F40:J40)-(SUM($F43:J43)+SUM($F44:J44)+SUM($F45:J45)+SUM($F46:J46)+SUM($F47:J47))</f>
        <v>19.473684210526315</v>
      </c>
      <c r="K189" s="132">
        <f>SUM($F36:K36)+SUM($F37:K37)+SUM($F38:K38)+SUM($F39:K39)+SUM($F40:K40)-(SUM($F43:K43)+SUM($F44:K44)+SUM($F45:K45)+SUM($F46:K46)+SUM($F47:K47))</f>
        <v>19.368421052631579</v>
      </c>
      <c r="L189" s="132">
        <f>SUM($F36:L36)+SUM($F37:L37)+SUM($F38:L38)+SUM($F39:L39)+SUM($F40:L40)-(SUM($F43:L43)+SUM($F44:L44)+SUM($F45:L45)+SUM($F46:L46)+SUM($F47:L47))</f>
        <v>19.263157894736842</v>
      </c>
      <c r="M189" s="132">
        <f>SUM($F36:M36)+SUM($F37:M37)+SUM($F38:M38)+SUM($F39:M39)+SUM($F40:M40)-(SUM($F43:M43)+SUM($F44:M44)+SUM($F45:M45)+SUM($F46:M46)+SUM($F47:M47))</f>
        <v>19.157894736842106</v>
      </c>
      <c r="N189" s="132">
        <f>SUM($F36:N36)+SUM($F37:N37)+SUM($F38:N38)+SUM($F39:N39)+SUM($F40:N40)-(SUM($F43:N43)+SUM($F44:N44)+SUM($F45:N45)+SUM($F46:N46)+SUM($F47:N47))</f>
        <v>19.05263157894737</v>
      </c>
      <c r="O189" s="132">
        <f>SUM($F36:O36)+SUM($F37:O37)+SUM($F38:O38)+SUM($F39:O39)+SUM($F40:O40)-(SUM($F43:O43)+SUM($F44:O44)+SUM($F45:O45)+SUM($F46:O46)+SUM($F47:O47))</f>
        <v>18.94736842105263</v>
      </c>
      <c r="P189" s="132">
        <f>SUM($F36:P36)+SUM($F37:P37)+SUM($F38:P38)+SUM($F39:P39)+SUM($F40:P40)-(SUM($F43:P43)+SUM($F44:P44)+SUM($F45:P45)+SUM($F46:P46)+SUM($F47:P47))</f>
        <v>18.842105263157894</v>
      </c>
      <c r="Q189" s="132">
        <f>SUM($F36:Q36)+SUM($F37:Q37)+SUM($F38:Q38)+SUM($F39:Q39)+SUM($F40:Q40)-(SUM($F43:Q43)+SUM($F44:Q44)+SUM($F45:Q45)+SUM($F46:Q46)+SUM($F47:Q47))</f>
        <v>18.736842105263158</v>
      </c>
      <c r="R189" s="132">
        <f>SUM($F36:R36)+SUM($F37:R37)+SUM($F38:R38)+SUM($F39:R39)+SUM($F40:R40)-(SUM($F43:R43)+SUM($F44:R44)+SUM($F45:R45)+SUM($F46:R46)+SUM($F47:R47))</f>
        <v>18.631578947368421</v>
      </c>
      <c r="S189" s="132">
        <f>SUM($F36:S36)+SUM($F37:S37)+SUM($F38:S38)+SUM($F39:S39)+SUM($F40:S40)-(SUM($F43:S43)+SUM($F44:S44)+SUM($F45:S45)+SUM($F46:S46)+SUM($F47:S47))</f>
        <v>18.526315789473685</v>
      </c>
      <c r="T189" s="132">
        <f>SUM($F36:T36)+SUM($F37:T37)+SUM($F38:T38)+SUM($F39:T39)+SUM($F40:T40)-(SUM($F43:T43)+SUM($F44:T44)+SUM($F45:T45)+SUM($F46:T46)+SUM($F47:T47))</f>
        <v>18.421052631578949</v>
      </c>
      <c r="U189" s="132">
        <f>SUM($F36:U36)+SUM($F37:U37)+SUM($F38:U38)+SUM($F39:U39)+SUM($F40:U40)-(SUM($F43:U43)+SUM($F44:U44)+SUM($F45:U45)+SUM($F46:U46)+SUM($F47:U47))</f>
        <v>18.315789473684212</v>
      </c>
      <c r="V189" s="132">
        <f>SUM($F36:V36)+SUM($F37:V37)+SUM($F38:V38)+SUM($F39:V39)+SUM($F40:V40)-(SUM($F43:V43)+SUM($F44:V44)+SUM($F45:V45)+SUM($F46:V46)+SUM($F47:V47))</f>
        <v>18.210526315789473</v>
      </c>
      <c r="W189" s="132">
        <f>SUM($F36:W36)+SUM($F37:W37)+SUM($F38:W38)+SUM($F39:W39)+SUM($F40:W40)-(SUM($F43:W43)+SUM($F44:W44)+SUM($F45:W45)+SUM($F46:W46)+SUM($F47:W47))</f>
        <v>18.105263157894736</v>
      </c>
      <c r="X189" s="132" t="e">
        <f>SUM($F36:X36)+SUM($F37:X37)+SUM($F38:X38)+SUM($F39:X39)+SUM($F40:X40)-(SUM($F43:X43)+SUM($F44:X44)+SUM($F45:X45)+SUM($F46:X46)+SUM($F47:X47))</f>
        <v>#DIV/0!</v>
      </c>
      <c r="Y189" s="132" t="e">
        <f>SUM($F36:Y36)+SUM($F37:Y37)+SUM($F38:Y38)+SUM($F39:Y39)+SUM($F40:Y40)-(SUM($F43:Y43)+SUM($F44:Y44)+SUM($F45:Y45)+SUM($F46:Y46)+SUM($F47:Y47))</f>
        <v>#DIV/0!</v>
      </c>
      <c r="Z189" s="132" t="e">
        <f>SUM($F36:Z36)+SUM($F37:Z37)+SUM($F38:Z38)+SUM($F39:Z39)+SUM($F40:Z40)-(SUM($F43:Z43)+SUM($F44:Z44)+SUM($F45:Z45)+SUM($F46:Z46)+SUM($F47:Z47))</f>
        <v>#DIV/0!</v>
      </c>
      <c r="AA189" s="132" t="e">
        <f>SUM($F36:AA36)+SUM($F37:AA37)+SUM($F38:AA38)+SUM($F39:AA39)+SUM($F40:AA40)-(SUM($F43:AA43)+SUM($F44:AA44)+SUM($F45:AA45)+SUM($F46:AA46)+SUM($F47:AA47))</f>
        <v>#DIV/0!</v>
      </c>
      <c r="AB189" s="132" t="e">
        <f>SUM($F36:AB36)+SUM($F37:AB37)+SUM($F38:AB38)+SUM($F39:AB39)+SUM($F40:AB40)-(SUM($F43:AB43)+SUM($F44:AB44)+SUM($F45:AB45)+SUM($F46:AB46)+SUM($F47:AB47))</f>
        <v>#DIV/0!</v>
      </c>
      <c r="AC189" s="132" t="e">
        <f>SUM($F36:AC36)+SUM($F37:AC37)+SUM($F38:AC38)+SUM($F39:AC39)+SUM($F40:AC40)-(SUM($F43:AC43)+SUM($F44:AC44)+SUM($F45:AC45)+SUM($F46:AC46)+SUM($F47:AC47))</f>
        <v>#DIV/0!</v>
      </c>
      <c r="AD189" s="132" t="e">
        <f>SUM($F36:AD36)+SUM($F37:AD37)+SUM($F38:AD38)+SUM($F39:AD39)+SUM($F40:AD40)-(SUM($F43:AD43)+SUM($F44:AD44)+SUM($F45:AD45)+SUM($F46:AD46)+SUM($F47:AD47))</f>
        <v>#DIV/0!</v>
      </c>
      <c r="AE189" s="132" t="e">
        <f>SUM($F36:AE36)+SUM($F37:AE37)+SUM($F38:AE38)+SUM($F39:AE39)+SUM($F40:AE40)-(SUM($F43:AE43)+SUM($F44:AE44)+SUM($F45:AE45)+SUM($F46:AE46)+SUM($F47:AE47))</f>
        <v>#DIV/0!</v>
      </c>
      <c r="AF189" s="132" t="e">
        <f>SUM($F36:AF36)+SUM($F37:AF37)+SUM($F38:AF38)+SUM($F39:AF39)+SUM($F40:AF40)-(SUM($F43:AF43)+SUM($F44:AF44)+SUM($F45:AF45)+SUM($F46:AF46)+SUM($F47:AF47))</f>
        <v>#DIV/0!</v>
      </c>
      <c r="AG189" s="132" t="e">
        <f>SUM($F36:AG36)+SUM($F37:AG37)+SUM($F38:AG38)+SUM($F39:AG39)+SUM($F40:AG40)-(SUM($F43:AG43)+SUM($F44:AG44)+SUM($F45:AG45)+SUM($F46:AG46)+SUM($F47:AG47))</f>
        <v>#DIV/0!</v>
      </c>
      <c r="AH189" s="132" t="e">
        <f>SUM($F36:AH36)+SUM($F37:AH37)+SUM($F38:AH38)+SUM($F39:AH39)+SUM($F40:AH40)-(SUM($F43:AH43)+SUM($F44:AH44)+SUM($F45:AH45)+SUM($F46:AH46)+SUM($F47:AH47))</f>
        <v>#DIV/0!</v>
      </c>
      <c r="AI189" s="132" t="e">
        <f>SUM($F36:AI36)+SUM($F37:AI37)+SUM($F38:AI38)+SUM($F39:AI39)+SUM($F40:AI40)-(SUM($F43:AI43)+SUM($F44:AI44)+SUM($F45:AI45)+SUM($F46:AI46)+SUM($F47:AI47))</f>
        <v>#DIV/0!</v>
      </c>
      <c r="AJ189" s="132" t="e">
        <f>SUM($F36:AJ36)+SUM($F37:AJ37)+SUM($F38:AJ38)+SUM($F39:AJ39)+SUM($F40:AJ40)-(SUM($F43:AJ43)+SUM($F44:AJ44)+SUM($F45:AJ45)+SUM($F46:AJ46)+SUM($F47:AJ47))</f>
        <v>#DIV/0!</v>
      </c>
      <c r="AK189" s="132" t="e">
        <f>SUM($F36:AK36)+SUM($F37:AK37)+SUM($F38:AK38)+SUM($F39:AK39)+SUM($F40:AK40)-(SUM($F43:AK43)+SUM($F44:AK44)+SUM($F45:AK45)+SUM($F46:AK46)+SUM($F47:AK47))</f>
        <v>#DIV/0!</v>
      </c>
      <c r="AL189" s="132" t="e">
        <f>SUM($F36:AL36)+SUM($F37:AL37)+SUM($F38:AL38)+SUM($F39:AL39)+SUM($F40:AL40)-(SUM($F43:AL43)+SUM($F44:AL44)+SUM($F45:AL45)+SUM($F46:AL46)+SUM($F47:AL47))</f>
        <v>#DIV/0!</v>
      </c>
      <c r="AM189" s="132" t="e">
        <f>SUM($F36:AM36)+SUM($F37:AM37)+SUM($F38:AM38)+SUM($F39:AM39)+SUM($F40:AM40)-(SUM($F43:AM43)+SUM($F44:AM44)+SUM($F45:AM45)+SUM($F46:AM46)+SUM($F47:AM47))</f>
        <v>#DIV/0!</v>
      </c>
      <c r="AN189" s="132" t="e">
        <f>SUM($F36:AN36)+SUM($F37:AN37)+SUM($F38:AN38)+SUM($F39:AN39)+SUM($F40:AN40)-(SUM($F43:AN43)+SUM($F44:AN44)+SUM($F45:AN45)+SUM($F46:AN46)+SUM($F47:AN47))</f>
        <v>#DIV/0!</v>
      </c>
      <c r="AO189" s="132" t="e">
        <f>SUM($F36:AO36)+SUM($F37:AO37)+SUM($F38:AO38)+SUM($F39:AO39)+SUM($F40:AO40)-(SUM($F43:AO43)+SUM($F44:AO44)+SUM($F45:AO45)+SUM($F46:AO46)+SUM($F47:AO47))</f>
        <v>#DIV/0!</v>
      </c>
      <c r="AP189" s="132" t="e">
        <f>SUM($F36:AP36)+SUM($F37:AP37)+SUM($F38:AP38)+SUM($F39:AP39)+SUM($F40:AP40)-(SUM($F43:AP43)+SUM($F44:AP44)+SUM($F45:AP45)+SUM($F46:AP46)+SUM($F47:AP47))</f>
        <v>#DIV/0!</v>
      </c>
      <c r="AQ189" s="132" t="e">
        <f>SUM($F36:AQ36)+SUM($F37:AQ37)+SUM($F38:AQ38)+SUM($F39:AQ39)+SUM($F40:AQ40)-(SUM($F43:AQ43)+SUM($F44:AQ44)+SUM($F45:AQ45)+SUM($F46:AQ46)+SUM($F47:AQ47))</f>
        <v>#DIV/0!</v>
      </c>
      <c r="AR189" s="132" t="e">
        <f>SUM($F36:AR36)+SUM($F37:AR37)+SUM($F38:AR38)+SUM($F39:AR39)+SUM($F40:AR40)-(SUM($F43:AR43)+SUM($F44:AR44)+SUM($F45:AR45)+SUM($F46:AR46)+SUM($F47:AR47))</f>
        <v>#DIV/0!</v>
      </c>
      <c r="AS189" s="132" t="e">
        <f>SUM($F36:AS36)+SUM($F37:AS37)+SUM($F38:AS38)+SUM($F39:AS39)+SUM($F40:AS40)-(SUM($F43:AS43)+SUM($F44:AS44)+SUM($F45:AS45)+SUM($F46:AS46)+SUM($F47:AS47))</f>
        <v>#DIV/0!</v>
      </c>
      <c r="AT189" s="132" t="e">
        <f>SUM($F36:AT36)+SUM($F37:AT37)+SUM($F38:AT38)+SUM($F39:AT39)+SUM($F40:AT40)-(SUM($F43:AT43)+SUM($F44:AT44)+SUM($F45:AT45)+SUM($F46:AT46)+SUM($F47:AT47))</f>
        <v>#DIV/0!</v>
      </c>
      <c r="AU189" s="132" t="e">
        <f>SUM($F36:AU36)+SUM($F37:AU37)+SUM($F38:AU38)+SUM($F39:AU39)+SUM($F40:AU40)-(SUM($F43:AU43)+SUM($F44:AU44)+SUM($F45:AU45)+SUM($F46:AU46)+SUM($F47:AU47))</f>
        <v>#DIV/0!</v>
      </c>
    </row>
  </sheetData>
  <pageMargins left="0.7" right="0.7" top="0.75" bottom="0.75" header="0.3" footer="0.3"/>
  <pageSetup fitToWidth="0" orientation="landscape" r:id="rId1"/>
  <ignoredErrors>
    <ignoredError sqref="G23:L23" unlockedFormula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20"/>
  <sheetViews>
    <sheetView zoomScaleNormal="100" zoomScaleSheetLayoutView="10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AV9" sqref="AV9:AY9"/>
    </sheetView>
  </sheetViews>
  <sheetFormatPr baseColWidth="10" defaultColWidth="11.44140625" defaultRowHeight="14.4" x14ac:dyDescent="0.3"/>
  <cols>
    <col min="1" max="1" width="3" style="1" customWidth="1"/>
    <col min="2" max="2" width="36" style="1" customWidth="1"/>
    <col min="3" max="3" width="34" style="1" customWidth="1"/>
    <col min="4" max="5" width="9.109375" style="1" customWidth="1"/>
    <col min="6" max="6" width="13.109375" style="1" customWidth="1"/>
    <col min="7" max="11" width="10.44140625" style="1" customWidth="1"/>
    <col min="12" max="24" width="9.109375" style="1" customWidth="1"/>
    <col min="25" max="37" width="9" style="1" customWidth="1"/>
    <col min="38" max="16384" width="11.44140625" style="1"/>
  </cols>
  <sheetData>
    <row r="1" spans="1:51" ht="21.75" customHeight="1" x14ac:dyDescent="0.5">
      <c r="A1" s="42" t="s">
        <v>59</v>
      </c>
      <c r="B1" s="16"/>
      <c r="C1" s="3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51" s="9" customFormat="1" ht="14.25" customHeight="1" x14ac:dyDescent="0.3">
      <c r="A2" s="35"/>
      <c r="B2" s="35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51" s="27" customFormat="1" ht="14.25" customHeight="1" x14ac:dyDescent="0.3">
      <c r="A3" s="6"/>
      <c r="B3" s="54" t="s">
        <v>250</v>
      </c>
      <c r="C3" s="50"/>
      <c r="D3" s="60" t="s">
        <v>10</v>
      </c>
      <c r="E3" s="60"/>
      <c r="F3" s="60">
        <f>'CUENTA DE RESULTADOS'!F7</f>
        <v>49480.479000000007</v>
      </c>
      <c r="G3" s="60">
        <f>'CUENTA DE RESULTADOS'!G7</f>
        <v>47072.484000000004</v>
      </c>
      <c r="H3" s="60">
        <f>'CUENTA DE RESULTADOS'!H7</f>
        <v>48933.054000000004</v>
      </c>
      <c r="I3" s="60">
        <f>'CUENTA DE RESULTADOS'!I7</f>
        <v>47072.484000000004</v>
      </c>
      <c r="J3" s="60">
        <f>'CUENTA DE RESULTADOS'!J7</f>
        <v>48933.054000000004</v>
      </c>
      <c r="K3" s="60">
        <f>'CUENTA DE RESULTADOS'!K7</f>
        <v>28027.385999999999</v>
      </c>
      <c r="L3" s="60">
        <f>'CUENTA DE RESULTADOS'!L7</f>
        <v>29887.955999999998</v>
      </c>
      <c r="M3" s="60">
        <f>'CUENTA DE RESULTADOS'!M7</f>
        <v>28027.385999999999</v>
      </c>
      <c r="N3" s="60">
        <f>'CUENTA DE RESULTADOS'!N7</f>
        <v>29887.955999999998</v>
      </c>
      <c r="O3" s="60">
        <f>'CUENTA DE RESULTADOS'!O7</f>
        <v>29802.435999999998</v>
      </c>
      <c r="P3" s="60">
        <f>'CUENTA DE RESULTADOS'!P7</f>
        <v>29887.955999999998</v>
      </c>
      <c r="Q3" s="60">
        <f>'CUENTA DE RESULTADOS'!Q7</f>
        <v>28027.385999999999</v>
      </c>
      <c r="R3" s="60">
        <f>'CUENTA DE RESULTADOS'!R7</f>
        <v>31662.995999999999</v>
      </c>
      <c r="S3" s="60">
        <f>'CUENTA DE RESULTADOS'!S7</f>
        <v>28027.385999999999</v>
      </c>
      <c r="T3" s="60">
        <f>'CUENTA DE RESULTADOS'!T7</f>
        <v>29887.955999999998</v>
      </c>
      <c r="U3" s="60">
        <f>'CUENTA DE RESULTADOS'!U7</f>
        <v>28027.385999999999</v>
      </c>
      <c r="V3" s="60">
        <f>'CUENTA DE RESULTADOS'!V7</f>
        <v>29887.955999999998</v>
      </c>
      <c r="W3" s="60">
        <f>'CUENTA DE RESULTADOS'!W7</f>
        <v>28027.385999999999</v>
      </c>
      <c r="X3" s="60">
        <f>'CUENTA DE RESULTADOS'!X7</f>
        <v>529741.11600000004</v>
      </c>
      <c r="Y3" s="60">
        <f>'CUENTA DE RESULTADOS'!Y7</f>
        <v>529741.11600000004</v>
      </c>
      <c r="Z3" s="60">
        <f>'CUENTA DE RESULTADOS'!Z7</f>
        <v>529741.11600000004</v>
      </c>
      <c r="AA3" s="60">
        <f>'CUENTA DE RESULTADOS'!AA7</f>
        <v>529741.11600000004</v>
      </c>
      <c r="AB3" s="60">
        <f>'CUENTA DE RESULTADOS'!AB7</f>
        <v>529741.11600000004</v>
      </c>
      <c r="AC3" s="60">
        <f>'CUENTA DE RESULTADOS'!AC7</f>
        <v>529741.11600000004</v>
      </c>
      <c r="AD3" s="60">
        <f>'CUENTA DE RESULTADOS'!AD7</f>
        <v>529741.11600000004</v>
      </c>
      <c r="AE3" s="60">
        <f>'CUENTA DE RESULTADOS'!AE7</f>
        <v>529741.11600000004</v>
      </c>
      <c r="AF3" s="60">
        <f>'CUENTA DE RESULTADOS'!AF7</f>
        <v>529741.11600000004</v>
      </c>
      <c r="AG3" s="60">
        <f>'CUENTA DE RESULTADOS'!AG7</f>
        <v>529741.11600000004</v>
      </c>
      <c r="AH3" s="60">
        <f>'CUENTA DE RESULTADOS'!AH7</f>
        <v>529741.11600000004</v>
      </c>
      <c r="AI3" s="60">
        <f>'CUENTA DE RESULTADOS'!AI7</f>
        <v>529741.11600000004</v>
      </c>
      <c r="AJ3" s="60">
        <f>'CUENTA DE RESULTADOS'!AJ7</f>
        <v>529741.11600000004</v>
      </c>
      <c r="AK3" s="60">
        <f>'CUENTA DE RESULTADOS'!AK7</f>
        <v>529741.11600000004</v>
      </c>
      <c r="AL3" s="60">
        <f>'CUENTA DE RESULTADOS'!AL7</f>
        <v>529741.11600000004</v>
      </c>
      <c r="AM3" s="60">
        <f>'CUENTA DE RESULTADOS'!AM7</f>
        <v>529741.11600000004</v>
      </c>
      <c r="AN3" s="60">
        <f>'CUENTA DE RESULTADOS'!AN7</f>
        <v>529741.11600000004</v>
      </c>
      <c r="AO3" s="60">
        <f>'CUENTA DE RESULTADOS'!AO7</f>
        <v>529741.11600000004</v>
      </c>
      <c r="AP3" s="60">
        <f>'CUENTA DE RESULTADOS'!AP7</f>
        <v>529741.11600000004</v>
      </c>
      <c r="AQ3" s="60">
        <f>'CUENTA DE RESULTADOS'!AQ7</f>
        <v>529741.11600000004</v>
      </c>
      <c r="AR3" s="60">
        <f>'CUENTA DE RESULTADOS'!AR7</f>
        <v>529741.11600000004</v>
      </c>
      <c r="AS3" s="60">
        <f>'CUENTA DE RESULTADOS'!AS7</f>
        <v>529741.11600000004</v>
      </c>
      <c r="AT3" s="60">
        <f>'CUENTA DE RESULTADOS'!AT7</f>
        <v>529741.11600000004</v>
      </c>
      <c r="AU3" s="60">
        <f>'CUENTA DE RESULTADOS'!AU7</f>
        <v>529741.11600000004</v>
      </c>
    </row>
    <row r="4" spans="1:51" s="27" customFormat="1" ht="14.25" customHeight="1" x14ac:dyDescent="0.3">
      <c r="A4" s="6"/>
      <c r="B4" s="54" t="s">
        <v>76</v>
      </c>
      <c r="C4" s="50"/>
      <c r="D4" s="60" t="s">
        <v>10</v>
      </c>
      <c r="E4" s="60"/>
      <c r="F4" s="60">
        <f>'CUENTA DE RESULTADOS'!F28</f>
        <v>13135.030096842118</v>
      </c>
      <c r="G4" s="60">
        <f>'CUENTA DE RESULTADOS'!G28</f>
        <v>6687.1734968421115</v>
      </c>
      <c r="H4" s="60">
        <f>'CUENTA DE RESULTADOS'!H28</f>
        <v>8539.7274968421079</v>
      </c>
      <c r="I4" s="60">
        <f>'CUENTA DE RESULTADOS'!I28</f>
        <v>5313.7844968421141</v>
      </c>
      <c r="J4" s="60">
        <f>'CUENTA DE RESULTADOS'!J28</f>
        <v>9157.711496842112</v>
      </c>
      <c r="K4" s="60">
        <f>'CUENTA DE RESULTADOS'!K28</f>
        <v>3229.7644768421055</v>
      </c>
      <c r="L4" s="60">
        <f>'CUENTA DE RESULTADOS'!L28</f>
        <v>6513.4673368421063</v>
      </c>
      <c r="M4" s="60">
        <f>'CUENTA DE RESULTADOS'!M28</f>
        <v>4900.2644768421051</v>
      </c>
      <c r="N4" s="60">
        <f>'CUENTA DE RESULTADOS'!N28</f>
        <v>7363.4673368421063</v>
      </c>
      <c r="O4" s="60">
        <f>'CUENTA DE RESULTADOS'!O28</f>
        <v>5449.3144768421043</v>
      </c>
      <c r="P4" s="60">
        <f>'CUENTA DE RESULTADOS'!P28</f>
        <v>6737.4673368421063</v>
      </c>
      <c r="Q4" s="60">
        <f>'CUENTA DE RESULTADOS'!Q28</f>
        <v>4274.2644768421051</v>
      </c>
      <c r="R4" s="60">
        <f>'CUENTA DE RESULTADOS'!R28</f>
        <v>6492.0073368421072</v>
      </c>
      <c r="S4" s="60">
        <f>'CUENTA DE RESULTADOS'!S28</f>
        <v>4274.2644768421051</v>
      </c>
      <c r="T4" s="60">
        <f>'CUENTA DE RESULTADOS'!T28</f>
        <v>6737.4673368421063</v>
      </c>
      <c r="U4" s="60">
        <f>'CUENTA DE RESULTADOS'!U28</f>
        <v>3424.2644768421055</v>
      </c>
      <c r="V4" s="60">
        <f>'CUENTA DE RESULTADOS'!V28</f>
        <v>6487.4673368421063</v>
      </c>
      <c r="W4" s="60">
        <f>'CUENTA DE RESULTADOS'!W28</f>
        <v>3302.2644768421055</v>
      </c>
      <c r="X4" s="60" t="e">
        <f>'CUENTA DE RESULTADOS'!X28</f>
        <v>#DIV/0!</v>
      </c>
      <c r="Y4" s="60" t="e">
        <f>'CUENTA DE RESULTADOS'!Y28</f>
        <v>#DIV/0!</v>
      </c>
      <c r="Z4" s="60" t="e">
        <f>'CUENTA DE RESULTADOS'!Z28</f>
        <v>#DIV/0!</v>
      </c>
      <c r="AA4" s="60" t="e">
        <f>'CUENTA DE RESULTADOS'!AA28</f>
        <v>#DIV/0!</v>
      </c>
      <c r="AB4" s="60" t="e">
        <f>'CUENTA DE RESULTADOS'!AB28</f>
        <v>#DIV/0!</v>
      </c>
      <c r="AC4" s="60" t="e">
        <f>'CUENTA DE RESULTADOS'!AC28</f>
        <v>#DIV/0!</v>
      </c>
      <c r="AD4" s="60" t="e">
        <f>'CUENTA DE RESULTADOS'!AD28</f>
        <v>#DIV/0!</v>
      </c>
      <c r="AE4" s="60" t="e">
        <f>'CUENTA DE RESULTADOS'!AE28</f>
        <v>#DIV/0!</v>
      </c>
      <c r="AF4" s="60" t="e">
        <f>'CUENTA DE RESULTADOS'!AF28</f>
        <v>#DIV/0!</v>
      </c>
      <c r="AG4" s="60" t="e">
        <f>'CUENTA DE RESULTADOS'!AG28</f>
        <v>#DIV/0!</v>
      </c>
      <c r="AH4" s="60" t="e">
        <f>'CUENTA DE RESULTADOS'!AH28</f>
        <v>#DIV/0!</v>
      </c>
      <c r="AI4" s="60" t="e">
        <f>'CUENTA DE RESULTADOS'!AI28</f>
        <v>#DIV/0!</v>
      </c>
      <c r="AJ4" s="60" t="e">
        <f>'CUENTA DE RESULTADOS'!AJ28</f>
        <v>#DIV/0!</v>
      </c>
      <c r="AK4" s="60" t="e">
        <f>'CUENTA DE RESULTADOS'!AK28</f>
        <v>#DIV/0!</v>
      </c>
      <c r="AL4" s="60" t="e">
        <f>'CUENTA DE RESULTADOS'!AL28</f>
        <v>#DIV/0!</v>
      </c>
      <c r="AM4" s="60" t="e">
        <f>'CUENTA DE RESULTADOS'!AM28</f>
        <v>#DIV/0!</v>
      </c>
      <c r="AN4" s="60" t="e">
        <f>'CUENTA DE RESULTADOS'!AN28</f>
        <v>#DIV/0!</v>
      </c>
      <c r="AO4" s="60" t="e">
        <f>'CUENTA DE RESULTADOS'!AO28</f>
        <v>#DIV/0!</v>
      </c>
      <c r="AP4" s="60" t="e">
        <f>'CUENTA DE RESULTADOS'!AP28</f>
        <v>#DIV/0!</v>
      </c>
      <c r="AQ4" s="60" t="e">
        <f>'CUENTA DE RESULTADOS'!AQ28</f>
        <v>#DIV/0!</v>
      </c>
      <c r="AR4" s="60" t="e">
        <f>'CUENTA DE RESULTADOS'!AR28</f>
        <v>#DIV/0!</v>
      </c>
      <c r="AS4" s="60" t="e">
        <f>'CUENTA DE RESULTADOS'!AS28</f>
        <v>#DIV/0!</v>
      </c>
      <c r="AT4" s="60" t="e">
        <f>'CUENTA DE RESULTADOS'!AT28</f>
        <v>#DIV/0!</v>
      </c>
      <c r="AU4" s="60" t="e">
        <f>'CUENTA DE RESULTADOS'!AU28</f>
        <v>#DIV/0!</v>
      </c>
    </row>
    <row r="5" spans="1:51" s="9" customFormat="1" ht="14.25" customHeight="1" x14ac:dyDescent="0.3">
      <c r="A5" s="6"/>
      <c r="B5" s="6" t="s">
        <v>8</v>
      </c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51" s="9" customFormat="1" ht="14.25" customHeight="1" x14ac:dyDescent="0.3">
      <c r="A6" s="6"/>
      <c r="B6" s="6"/>
      <c r="C6" s="7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51" s="9" customFormat="1" ht="14.25" customHeight="1" x14ac:dyDescent="0.3">
      <c r="A7" s="38" t="s">
        <v>59</v>
      </c>
      <c r="B7" s="37"/>
      <c r="C7" s="7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51" s="9" customFormat="1" ht="14.25" customHeight="1" x14ac:dyDescent="0.3">
      <c r="A8" s="6"/>
      <c r="B8" s="6"/>
      <c r="C8" s="7"/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51" s="9" customFormat="1" ht="14.25" customHeight="1" x14ac:dyDescent="0.3">
      <c r="A9" s="6"/>
      <c r="B9" s="6" t="s">
        <v>252</v>
      </c>
      <c r="C9" s="7"/>
      <c r="D9" s="7" t="s">
        <v>13</v>
      </c>
      <c r="E9" s="7"/>
      <c r="F9" s="24">
        <v>0.12</v>
      </c>
      <c r="G9" s="24">
        <f>F9</f>
        <v>0.12</v>
      </c>
      <c r="H9" s="24">
        <f t="shared" ref="H9:AU9" si="0">G9</f>
        <v>0.12</v>
      </c>
      <c r="I9" s="24">
        <f t="shared" si="0"/>
        <v>0.12</v>
      </c>
      <c r="J9" s="24">
        <f t="shared" si="0"/>
        <v>0.12</v>
      </c>
      <c r="K9" s="24">
        <f t="shared" si="0"/>
        <v>0.12</v>
      </c>
      <c r="L9" s="24">
        <f t="shared" si="0"/>
        <v>0.12</v>
      </c>
      <c r="M9" s="24">
        <f t="shared" si="0"/>
        <v>0.12</v>
      </c>
      <c r="N9" s="24">
        <f t="shared" si="0"/>
        <v>0.12</v>
      </c>
      <c r="O9" s="24">
        <f t="shared" si="0"/>
        <v>0.12</v>
      </c>
      <c r="P9" s="24">
        <f t="shared" si="0"/>
        <v>0.12</v>
      </c>
      <c r="Q9" s="24">
        <f t="shared" si="0"/>
        <v>0.12</v>
      </c>
      <c r="R9" s="24">
        <f t="shared" si="0"/>
        <v>0.12</v>
      </c>
      <c r="S9" s="24">
        <f t="shared" si="0"/>
        <v>0.12</v>
      </c>
      <c r="T9" s="24">
        <f t="shared" si="0"/>
        <v>0.12</v>
      </c>
      <c r="U9" s="24">
        <f t="shared" si="0"/>
        <v>0.12</v>
      </c>
      <c r="V9" s="24">
        <f t="shared" si="0"/>
        <v>0.12</v>
      </c>
      <c r="W9" s="24">
        <f t="shared" si="0"/>
        <v>0.12</v>
      </c>
      <c r="X9" s="24">
        <f t="shared" si="0"/>
        <v>0.12</v>
      </c>
      <c r="Y9" s="24">
        <f t="shared" si="0"/>
        <v>0.12</v>
      </c>
      <c r="Z9" s="24">
        <f t="shared" si="0"/>
        <v>0.12</v>
      </c>
      <c r="AA9" s="24">
        <f t="shared" si="0"/>
        <v>0.12</v>
      </c>
      <c r="AB9" s="24">
        <f t="shared" si="0"/>
        <v>0.12</v>
      </c>
      <c r="AC9" s="24">
        <f t="shared" si="0"/>
        <v>0.12</v>
      </c>
      <c r="AD9" s="24">
        <f t="shared" si="0"/>
        <v>0.12</v>
      </c>
      <c r="AE9" s="24">
        <f t="shared" si="0"/>
        <v>0.12</v>
      </c>
      <c r="AF9" s="24">
        <f t="shared" si="0"/>
        <v>0.12</v>
      </c>
      <c r="AG9" s="24">
        <f t="shared" si="0"/>
        <v>0.12</v>
      </c>
      <c r="AH9" s="24">
        <f t="shared" si="0"/>
        <v>0.12</v>
      </c>
      <c r="AI9" s="24">
        <f t="shared" si="0"/>
        <v>0.12</v>
      </c>
      <c r="AJ9" s="24">
        <f t="shared" si="0"/>
        <v>0.12</v>
      </c>
      <c r="AK9" s="24">
        <f t="shared" si="0"/>
        <v>0.12</v>
      </c>
      <c r="AL9" s="24">
        <f t="shared" si="0"/>
        <v>0.12</v>
      </c>
      <c r="AM9" s="24">
        <f t="shared" si="0"/>
        <v>0.12</v>
      </c>
      <c r="AN9" s="24">
        <f t="shared" si="0"/>
        <v>0.12</v>
      </c>
      <c r="AO9" s="24">
        <f t="shared" si="0"/>
        <v>0.12</v>
      </c>
      <c r="AP9" s="24">
        <f t="shared" si="0"/>
        <v>0.12</v>
      </c>
      <c r="AQ9" s="24">
        <f t="shared" si="0"/>
        <v>0.12</v>
      </c>
      <c r="AR9" s="24">
        <f t="shared" si="0"/>
        <v>0.12</v>
      </c>
      <c r="AS9" s="24">
        <f t="shared" si="0"/>
        <v>0.12</v>
      </c>
      <c r="AT9" s="24">
        <f t="shared" si="0"/>
        <v>0.12</v>
      </c>
      <c r="AU9" s="24">
        <f t="shared" si="0"/>
        <v>0.12</v>
      </c>
      <c r="AV9" s="184"/>
      <c r="AW9" s="184"/>
      <c r="AX9" s="184"/>
      <c r="AY9" s="184"/>
    </row>
    <row r="10" spans="1:51" s="9" customFormat="1" ht="14.25" customHeight="1" x14ac:dyDescent="0.3">
      <c r="A10" s="6"/>
      <c r="B10" s="66" t="s">
        <v>431</v>
      </c>
      <c r="C10" s="50"/>
      <c r="D10" s="50" t="s">
        <v>10</v>
      </c>
      <c r="E10" s="50"/>
      <c r="F10" s="82">
        <f t="shared" ref="F10:AU10" si="1">IF(F4&lt;0,0,F9*F3)</f>
        <v>5937.6574800000008</v>
      </c>
      <c r="G10" s="50">
        <f t="shared" si="1"/>
        <v>5648.6980800000001</v>
      </c>
      <c r="H10" s="50">
        <f t="shared" si="1"/>
        <v>5871.96648</v>
      </c>
      <c r="I10" s="50">
        <f t="shared" si="1"/>
        <v>5648.6980800000001</v>
      </c>
      <c r="J10" s="50">
        <f t="shared" si="1"/>
        <v>5871.96648</v>
      </c>
      <c r="K10" s="50">
        <f t="shared" si="1"/>
        <v>3363.2863199999997</v>
      </c>
      <c r="L10" s="50">
        <f t="shared" si="1"/>
        <v>3586.5547199999996</v>
      </c>
      <c r="M10" s="50">
        <f t="shared" si="1"/>
        <v>3363.2863199999997</v>
      </c>
      <c r="N10" s="50">
        <f t="shared" si="1"/>
        <v>3586.5547199999996</v>
      </c>
      <c r="O10" s="50">
        <f t="shared" si="1"/>
        <v>3576.2923199999996</v>
      </c>
      <c r="P10" s="50">
        <f t="shared" si="1"/>
        <v>3586.5547199999996</v>
      </c>
      <c r="Q10" s="50">
        <f t="shared" si="1"/>
        <v>3363.2863199999997</v>
      </c>
      <c r="R10" s="50">
        <f t="shared" si="1"/>
        <v>3799.5595199999998</v>
      </c>
      <c r="S10" s="50">
        <f t="shared" si="1"/>
        <v>3363.2863199999997</v>
      </c>
      <c r="T10" s="50">
        <f t="shared" si="1"/>
        <v>3586.5547199999996</v>
      </c>
      <c r="U10" s="50">
        <f t="shared" si="1"/>
        <v>3363.2863199999997</v>
      </c>
      <c r="V10" s="50">
        <f t="shared" si="1"/>
        <v>3586.5547199999996</v>
      </c>
      <c r="W10" s="50">
        <f t="shared" si="1"/>
        <v>3363.2863199999997</v>
      </c>
      <c r="X10" s="50" t="e">
        <f t="shared" si="1"/>
        <v>#DIV/0!</v>
      </c>
      <c r="Y10" s="50" t="e">
        <f t="shared" si="1"/>
        <v>#DIV/0!</v>
      </c>
      <c r="Z10" s="50" t="e">
        <f t="shared" si="1"/>
        <v>#DIV/0!</v>
      </c>
      <c r="AA10" s="50" t="e">
        <f t="shared" si="1"/>
        <v>#DIV/0!</v>
      </c>
      <c r="AB10" s="50" t="e">
        <f t="shared" si="1"/>
        <v>#DIV/0!</v>
      </c>
      <c r="AC10" s="50" t="e">
        <f t="shared" si="1"/>
        <v>#DIV/0!</v>
      </c>
      <c r="AD10" s="50" t="e">
        <f t="shared" si="1"/>
        <v>#DIV/0!</v>
      </c>
      <c r="AE10" s="50" t="e">
        <f t="shared" si="1"/>
        <v>#DIV/0!</v>
      </c>
      <c r="AF10" s="50" t="e">
        <f t="shared" si="1"/>
        <v>#DIV/0!</v>
      </c>
      <c r="AG10" s="50" t="e">
        <f t="shared" si="1"/>
        <v>#DIV/0!</v>
      </c>
      <c r="AH10" s="50" t="e">
        <f t="shared" si="1"/>
        <v>#DIV/0!</v>
      </c>
      <c r="AI10" s="50" t="e">
        <f t="shared" si="1"/>
        <v>#DIV/0!</v>
      </c>
      <c r="AJ10" s="50" t="e">
        <f t="shared" si="1"/>
        <v>#DIV/0!</v>
      </c>
      <c r="AK10" s="50" t="e">
        <f t="shared" si="1"/>
        <v>#DIV/0!</v>
      </c>
      <c r="AL10" s="50" t="e">
        <f t="shared" si="1"/>
        <v>#DIV/0!</v>
      </c>
      <c r="AM10" s="50" t="e">
        <f t="shared" si="1"/>
        <v>#DIV/0!</v>
      </c>
      <c r="AN10" s="50" t="e">
        <f t="shared" si="1"/>
        <v>#DIV/0!</v>
      </c>
      <c r="AO10" s="50" t="e">
        <f t="shared" si="1"/>
        <v>#DIV/0!</v>
      </c>
      <c r="AP10" s="50" t="e">
        <f t="shared" si="1"/>
        <v>#DIV/0!</v>
      </c>
      <c r="AQ10" s="50" t="e">
        <f t="shared" si="1"/>
        <v>#DIV/0!</v>
      </c>
      <c r="AR10" s="50" t="e">
        <f t="shared" si="1"/>
        <v>#DIV/0!</v>
      </c>
      <c r="AS10" s="50" t="e">
        <f t="shared" si="1"/>
        <v>#DIV/0!</v>
      </c>
      <c r="AT10" s="50" t="e">
        <f t="shared" si="1"/>
        <v>#DIV/0!</v>
      </c>
      <c r="AU10" s="50" t="e">
        <f t="shared" si="1"/>
        <v>#DIV/0!</v>
      </c>
    </row>
    <row r="11" spans="1:51" s="9" customFormat="1" ht="14.25" customHeight="1" x14ac:dyDescent="0.3">
      <c r="A11" s="6"/>
      <c r="B11" s="6"/>
      <c r="C11" s="7"/>
      <c r="D11" s="7"/>
      <c r="E11" s="7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</row>
    <row r="12" spans="1:51" s="9" customFormat="1" ht="14.25" customHeight="1" x14ac:dyDescent="0.3">
      <c r="A12" s="6"/>
      <c r="B12" s="6" t="s">
        <v>253</v>
      </c>
      <c r="C12" s="7" t="s">
        <v>496</v>
      </c>
      <c r="D12" s="7" t="s">
        <v>13</v>
      </c>
      <c r="E12" s="7"/>
      <c r="F12" s="24"/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>
        <v>0</v>
      </c>
      <c r="AT12" s="24">
        <v>0</v>
      </c>
      <c r="AU12" s="24">
        <v>0</v>
      </c>
    </row>
    <row r="13" spans="1:51" s="9" customFormat="1" ht="14.25" customHeight="1" x14ac:dyDescent="0.3">
      <c r="A13" s="6"/>
      <c r="B13" s="66" t="s">
        <v>432</v>
      </c>
      <c r="C13" s="50"/>
      <c r="D13" s="50" t="s">
        <v>10</v>
      </c>
      <c r="E13" s="50"/>
      <c r="F13" s="71">
        <f t="shared" ref="F13:AU13" si="2">IF(F4&lt;0,0,F12*F4)</f>
        <v>0</v>
      </c>
      <c r="G13" s="50">
        <f t="shared" si="2"/>
        <v>0</v>
      </c>
      <c r="H13" s="50">
        <f t="shared" si="2"/>
        <v>0</v>
      </c>
      <c r="I13" s="50">
        <f t="shared" si="2"/>
        <v>0</v>
      </c>
      <c r="J13" s="50">
        <f t="shared" si="2"/>
        <v>0</v>
      </c>
      <c r="K13" s="50">
        <f t="shared" si="2"/>
        <v>0</v>
      </c>
      <c r="L13" s="50">
        <f t="shared" si="2"/>
        <v>0</v>
      </c>
      <c r="M13" s="50">
        <f t="shared" si="2"/>
        <v>0</v>
      </c>
      <c r="N13" s="50">
        <f t="shared" si="2"/>
        <v>0</v>
      </c>
      <c r="O13" s="50">
        <f t="shared" si="2"/>
        <v>0</v>
      </c>
      <c r="P13" s="50">
        <f t="shared" si="2"/>
        <v>0</v>
      </c>
      <c r="Q13" s="50">
        <f t="shared" si="2"/>
        <v>0</v>
      </c>
      <c r="R13" s="50">
        <f t="shared" si="2"/>
        <v>0</v>
      </c>
      <c r="S13" s="50">
        <f t="shared" si="2"/>
        <v>0</v>
      </c>
      <c r="T13" s="50">
        <f t="shared" si="2"/>
        <v>0</v>
      </c>
      <c r="U13" s="50">
        <f t="shared" si="2"/>
        <v>0</v>
      </c>
      <c r="V13" s="50">
        <f t="shared" si="2"/>
        <v>0</v>
      </c>
      <c r="W13" s="50">
        <f t="shared" si="2"/>
        <v>0</v>
      </c>
      <c r="X13" s="50" t="e">
        <f t="shared" si="2"/>
        <v>#DIV/0!</v>
      </c>
      <c r="Y13" s="50" t="e">
        <f t="shared" si="2"/>
        <v>#DIV/0!</v>
      </c>
      <c r="Z13" s="50" t="e">
        <f t="shared" si="2"/>
        <v>#DIV/0!</v>
      </c>
      <c r="AA13" s="50" t="e">
        <f t="shared" si="2"/>
        <v>#DIV/0!</v>
      </c>
      <c r="AB13" s="50" t="e">
        <f t="shared" si="2"/>
        <v>#DIV/0!</v>
      </c>
      <c r="AC13" s="50" t="e">
        <f t="shared" si="2"/>
        <v>#DIV/0!</v>
      </c>
      <c r="AD13" s="50" t="e">
        <f t="shared" si="2"/>
        <v>#DIV/0!</v>
      </c>
      <c r="AE13" s="50" t="e">
        <f t="shared" si="2"/>
        <v>#DIV/0!</v>
      </c>
      <c r="AF13" s="50" t="e">
        <f t="shared" si="2"/>
        <v>#DIV/0!</v>
      </c>
      <c r="AG13" s="50" t="e">
        <f t="shared" si="2"/>
        <v>#DIV/0!</v>
      </c>
      <c r="AH13" s="50" t="e">
        <f t="shared" si="2"/>
        <v>#DIV/0!</v>
      </c>
      <c r="AI13" s="50" t="e">
        <f t="shared" si="2"/>
        <v>#DIV/0!</v>
      </c>
      <c r="AJ13" s="50" t="e">
        <f t="shared" si="2"/>
        <v>#DIV/0!</v>
      </c>
      <c r="AK13" s="50" t="e">
        <f t="shared" si="2"/>
        <v>#DIV/0!</v>
      </c>
      <c r="AL13" s="50" t="e">
        <f t="shared" si="2"/>
        <v>#DIV/0!</v>
      </c>
      <c r="AM13" s="50" t="e">
        <f t="shared" si="2"/>
        <v>#DIV/0!</v>
      </c>
      <c r="AN13" s="50" t="e">
        <f t="shared" si="2"/>
        <v>#DIV/0!</v>
      </c>
      <c r="AO13" s="50" t="e">
        <f t="shared" si="2"/>
        <v>#DIV/0!</v>
      </c>
      <c r="AP13" s="50" t="e">
        <f t="shared" si="2"/>
        <v>#DIV/0!</v>
      </c>
      <c r="AQ13" s="50" t="e">
        <f t="shared" si="2"/>
        <v>#DIV/0!</v>
      </c>
      <c r="AR13" s="50" t="e">
        <f t="shared" si="2"/>
        <v>#DIV/0!</v>
      </c>
      <c r="AS13" s="50" t="e">
        <f t="shared" si="2"/>
        <v>#DIV/0!</v>
      </c>
      <c r="AT13" s="50" t="e">
        <f t="shared" si="2"/>
        <v>#DIV/0!</v>
      </c>
      <c r="AU13" s="50" t="e">
        <f t="shared" si="2"/>
        <v>#DIV/0!</v>
      </c>
    </row>
    <row r="14" spans="1:51" x14ac:dyDescent="0.3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51" s="9" customFormat="1" ht="14.25" customHeight="1" x14ac:dyDescent="0.3">
      <c r="A15" s="6"/>
      <c r="B15" s="6" t="s">
        <v>254</v>
      </c>
      <c r="C15" s="7"/>
      <c r="D15" s="7" t="s">
        <v>13</v>
      </c>
      <c r="E15" s="7"/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4">
        <v>0</v>
      </c>
    </row>
    <row r="16" spans="1:51" s="9" customFormat="1" ht="14.25" customHeight="1" x14ac:dyDescent="0.3">
      <c r="A16" s="6"/>
      <c r="B16" s="66" t="s">
        <v>433</v>
      </c>
      <c r="C16" s="50"/>
      <c r="D16" s="50" t="s">
        <v>10</v>
      </c>
      <c r="E16" s="50"/>
      <c r="F16" s="50">
        <f t="shared" ref="F16:AU16" si="3">IF(F4&lt;0,0,F15*F4)</f>
        <v>0</v>
      </c>
      <c r="G16" s="50">
        <f t="shared" si="3"/>
        <v>0</v>
      </c>
      <c r="H16" s="50">
        <f t="shared" si="3"/>
        <v>0</v>
      </c>
      <c r="I16" s="50">
        <f t="shared" si="3"/>
        <v>0</v>
      </c>
      <c r="J16" s="50">
        <f t="shared" si="3"/>
        <v>0</v>
      </c>
      <c r="K16" s="50">
        <f t="shared" si="3"/>
        <v>0</v>
      </c>
      <c r="L16" s="50">
        <f t="shared" si="3"/>
        <v>0</v>
      </c>
      <c r="M16" s="50">
        <f t="shared" si="3"/>
        <v>0</v>
      </c>
      <c r="N16" s="50">
        <f t="shared" si="3"/>
        <v>0</v>
      </c>
      <c r="O16" s="50">
        <f t="shared" si="3"/>
        <v>0</v>
      </c>
      <c r="P16" s="50">
        <f t="shared" si="3"/>
        <v>0</v>
      </c>
      <c r="Q16" s="50">
        <f t="shared" si="3"/>
        <v>0</v>
      </c>
      <c r="R16" s="50">
        <f t="shared" si="3"/>
        <v>0</v>
      </c>
      <c r="S16" s="50">
        <f t="shared" si="3"/>
        <v>0</v>
      </c>
      <c r="T16" s="50">
        <f t="shared" si="3"/>
        <v>0</v>
      </c>
      <c r="U16" s="50">
        <f t="shared" si="3"/>
        <v>0</v>
      </c>
      <c r="V16" s="50">
        <f t="shared" si="3"/>
        <v>0</v>
      </c>
      <c r="W16" s="50">
        <f t="shared" si="3"/>
        <v>0</v>
      </c>
      <c r="X16" s="50" t="e">
        <f t="shared" si="3"/>
        <v>#DIV/0!</v>
      </c>
      <c r="Y16" s="50" t="e">
        <f t="shared" si="3"/>
        <v>#DIV/0!</v>
      </c>
      <c r="Z16" s="50" t="e">
        <f t="shared" si="3"/>
        <v>#DIV/0!</v>
      </c>
      <c r="AA16" s="50" t="e">
        <f t="shared" si="3"/>
        <v>#DIV/0!</v>
      </c>
      <c r="AB16" s="50" t="e">
        <f t="shared" si="3"/>
        <v>#DIV/0!</v>
      </c>
      <c r="AC16" s="50" t="e">
        <f t="shared" si="3"/>
        <v>#DIV/0!</v>
      </c>
      <c r="AD16" s="50" t="e">
        <f t="shared" si="3"/>
        <v>#DIV/0!</v>
      </c>
      <c r="AE16" s="50" t="e">
        <f t="shared" si="3"/>
        <v>#DIV/0!</v>
      </c>
      <c r="AF16" s="50" t="e">
        <f t="shared" si="3"/>
        <v>#DIV/0!</v>
      </c>
      <c r="AG16" s="50" t="e">
        <f t="shared" si="3"/>
        <v>#DIV/0!</v>
      </c>
      <c r="AH16" s="50" t="e">
        <f t="shared" si="3"/>
        <v>#DIV/0!</v>
      </c>
      <c r="AI16" s="50" t="e">
        <f t="shared" si="3"/>
        <v>#DIV/0!</v>
      </c>
      <c r="AJ16" s="50" t="e">
        <f t="shared" si="3"/>
        <v>#DIV/0!</v>
      </c>
      <c r="AK16" s="50" t="e">
        <f t="shared" si="3"/>
        <v>#DIV/0!</v>
      </c>
      <c r="AL16" s="50" t="e">
        <f t="shared" si="3"/>
        <v>#DIV/0!</v>
      </c>
      <c r="AM16" s="50" t="e">
        <f t="shared" si="3"/>
        <v>#DIV/0!</v>
      </c>
      <c r="AN16" s="50" t="e">
        <f t="shared" si="3"/>
        <v>#DIV/0!</v>
      </c>
      <c r="AO16" s="50" t="e">
        <f t="shared" si="3"/>
        <v>#DIV/0!</v>
      </c>
      <c r="AP16" s="50" t="e">
        <f t="shared" si="3"/>
        <v>#DIV/0!</v>
      </c>
      <c r="AQ16" s="50" t="e">
        <f t="shared" si="3"/>
        <v>#DIV/0!</v>
      </c>
      <c r="AR16" s="50" t="e">
        <f t="shared" si="3"/>
        <v>#DIV/0!</v>
      </c>
      <c r="AS16" s="50" t="e">
        <f t="shared" si="3"/>
        <v>#DIV/0!</v>
      </c>
      <c r="AT16" s="50" t="e">
        <f t="shared" si="3"/>
        <v>#DIV/0!</v>
      </c>
      <c r="AU16" s="50" t="e">
        <f t="shared" si="3"/>
        <v>#DIV/0!</v>
      </c>
    </row>
    <row r="17" spans="1:47" x14ac:dyDescent="0.3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7" s="9" customFormat="1" ht="14.25" customHeight="1" x14ac:dyDescent="0.3">
      <c r="A18" s="6"/>
      <c r="B18" s="6" t="s">
        <v>60</v>
      </c>
      <c r="C18" s="7"/>
      <c r="D18" s="7" t="s">
        <v>10</v>
      </c>
      <c r="E18" s="7"/>
      <c r="F18" s="7"/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</row>
    <row r="19" spans="1:47" s="9" customFormat="1" ht="14.25" customHeight="1" x14ac:dyDescent="0.3">
      <c r="A19" s="6"/>
      <c r="B19" s="10"/>
      <c r="C19" s="7"/>
      <c r="D19" s="7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s="39" customFormat="1" ht="14.25" customHeight="1" x14ac:dyDescent="0.3">
      <c r="A20" s="40" t="s">
        <v>249</v>
      </c>
      <c r="B20" s="41"/>
      <c r="C20" s="32"/>
      <c r="D20" s="56" t="s">
        <v>10</v>
      </c>
      <c r="E20" s="57"/>
      <c r="F20" s="70">
        <f>F10+F13+F16+F18</f>
        <v>5937.6574800000008</v>
      </c>
      <c r="G20" s="70">
        <f t="shared" ref="G20:AU20" si="4">G10+G13+G16+G18</f>
        <v>5648.6980800000001</v>
      </c>
      <c r="H20" s="70">
        <f t="shared" si="4"/>
        <v>5871.96648</v>
      </c>
      <c r="I20" s="70">
        <f t="shared" si="4"/>
        <v>5648.6980800000001</v>
      </c>
      <c r="J20" s="70">
        <f t="shared" si="4"/>
        <v>5871.96648</v>
      </c>
      <c r="K20" s="70">
        <f t="shared" si="4"/>
        <v>3363.2863199999997</v>
      </c>
      <c r="L20" s="70">
        <f t="shared" si="4"/>
        <v>3586.5547199999996</v>
      </c>
      <c r="M20" s="70">
        <f t="shared" si="4"/>
        <v>3363.2863199999997</v>
      </c>
      <c r="N20" s="70">
        <f t="shared" si="4"/>
        <v>3586.5547199999996</v>
      </c>
      <c r="O20" s="70">
        <f t="shared" si="4"/>
        <v>3576.2923199999996</v>
      </c>
      <c r="P20" s="70">
        <f t="shared" si="4"/>
        <v>3586.5547199999996</v>
      </c>
      <c r="Q20" s="70">
        <f t="shared" si="4"/>
        <v>3363.2863199999997</v>
      </c>
      <c r="R20" s="70">
        <f t="shared" si="4"/>
        <v>3799.5595199999998</v>
      </c>
      <c r="S20" s="70">
        <f t="shared" si="4"/>
        <v>3363.2863199999997</v>
      </c>
      <c r="T20" s="70">
        <f t="shared" si="4"/>
        <v>3586.5547199999996</v>
      </c>
      <c r="U20" s="70">
        <f t="shared" si="4"/>
        <v>3363.2863199999997</v>
      </c>
      <c r="V20" s="70">
        <f t="shared" si="4"/>
        <v>3586.5547199999996</v>
      </c>
      <c r="W20" s="70">
        <f t="shared" si="4"/>
        <v>3363.2863199999997</v>
      </c>
      <c r="X20" s="70" t="e">
        <f t="shared" si="4"/>
        <v>#DIV/0!</v>
      </c>
      <c r="Y20" s="70" t="e">
        <f t="shared" si="4"/>
        <v>#DIV/0!</v>
      </c>
      <c r="Z20" s="70" t="e">
        <f t="shared" si="4"/>
        <v>#DIV/0!</v>
      </c>
      <c r="AA20" s="70" t="e">
        <f t="shared" si="4"/>
        <v>#DIV/0!</v>
      </c>
      <c r="AB20" s="70" t="e">
        <f t="shared" si="4"/>
        <v>#DIV/0!</v>
      </c>
      <c r="AC20" s="70" t="e">
        <f t="shared" si="4"/>
        <v>#DIV/0!</v>
      </c>
      <c r="AD20" s="70" t="e">
        <f t="shared" si="4"/>
        <v>#DIV/0!</v>
      </c>
      <c r="AE20" s="70" t="e">
        <f t="shared" si="4"/>
        <v>#DIV/0!</v>
      </c>
      <c r="AF20" s="70" t="e">
        <f t="shared" si="4"/>
        <v>#DIV/0!</v>
      </c>
      <c r="AG20" s="70" t="e">
        <f t="shared" si="4"/>
        <v>#DIV/0!</v>
      </c>
      <c r="AH20" s="70" t="e">
        <f t="shared" si="4"/>
        <v>#DIV/0!</v>
      </c>
      <c r="AI20" s="70" t="e">
        <f t="shared" si="4"/>
        <v>#DIV/0!</v>
      </c>
      <c r="AJ20" s="70" t="e">
        <f t="shared" si="4"/>
        <v>#DIV/0!</v>
      </c>
      <c r="AK20" s="70" t="e">
        <f t="shared" si="4"/>
        <v>#DIV/0!</v>
      </c>
      <c r="AL20" s="70" t="e">
        <f t="shared" si="4"/>
        <v>#DIV/0!</v>
      </c>
      <c r="AM20" s="70" t="e">
        <f t="shared" si="4"/>
        <v>#DIV/0!</v>
      </c>
      <c r="AN20" s="70" t="e">
        <f t="shared" si="4"/>
        <v>#DIV/0!</v>
      </c>
      <c r="AO20" s="70" t="e">
        <f t="shared" si="4"/>
        <v>#DIV/0!</v>
      </c>
      <c r="AP20" s="70" t="e">
        <f t="shared" si="4"/>
        <v>#DIV/0!</v>
      </c>
      <c r="AQ20" s="70" t="e">
        <f t="shared" si="4"/>
        <v>#DIV/0!</v>
      </c>
      <c r="AR20" s="70" t="e">
        <f t="shared" si="4"/>
        <v>#DIV/0!</v>
      </c>
      <c r="AS20" s="70" t="e">
        <f t="shared" si="4"/>
        <v>#DIV/0!</v>
      </c>
      <c r="AT20" s="70" t="e">
        <f t="shared" si="4"/>
        <v>#DIV/0!</v>
      </c>
      <c r="AU20" s="70" t="e">
        <f t="shared" si="4"/>
        <v>#DIV/0!</v>
      </c>
    </row>
  </sheetData>
  <pageMargins left="0.7" right="0.7" top="0.75" bottom="0.75" header="0.3" footer="0.3"/>
  <pageSetup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97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0" sqref="F20"/>
    </sheetView>
  </sheetViews>
  <sheetFormatPr baseColWidth="10" defaultColWidth="11.44140625" defaultRowHeight="14.4" x14ac:dyDescent="0.3"/>
  <cols>
    <col min="1" max="1" width="3" style="1" customWidth="1"/>
    <col min="2" max="2" width="49.6640625" style="1" customWidth="1"/>
    <col min="3" max="3" width="14.77734375" style="1" customWidth="1"/>
    <col min="4" max="4" width="8.21875" style="1" customWidth="1"/>
    <col min="5" max="5" width="5" style="1" customWidth="1"/>
    <col min="6" max="6" width="10.21875" style="1" customWidth="1"/>
    <col min="7" max="11" width="10.44140625" style="1" customWidth="1"/>
    <col min="12" max="24" width="9.109375" style="1" customWidth="1"/>
    <col min="25" max="37" width="9" style="1" customWidth="1"/>
    <col min="38" max="16384" width="11.44140625" style="1"/>
  </cols>
  <sheetData>
    <row r="1" spans="1:47" ht="25.5" customHeight="1" x14ac:dyDescent="0.5">
      <c r="A1" s="42" t="s">
        <v>77</v>
      </c>
      <c r="B1" s="2"/>
      <c r="C1" s="3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3">
      <c r="B2" s="35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3">
      <c r="A3" s="38" t="s">
        <v>173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3">
      <c r="A4" s="2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3">
      <c r="A5" s="20" t="s">
        <v>174</v>
      </c>
      <c r="B5" s="6"/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3.5" customHeight="1" x14ac:dyDescent="0.3">
      <c r="A6" s="20" t="s">
        <v>8</v>
      </c>
      <c r="B6" s="6" t="s">
        <v>500</v>
      </c>
      <c r="C6" s="7"/>
      <c r="D6" s="7" t="s">
        <v>10</v>
      </c>
      <c r="E6" s="7"/>
      <c r="F6" s="7">
        <v>36000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s="9" customFormat="1" ht="13.5" customHeight="1" x14ac:dyDescent="0.3">
      <c r="A7" s="20" t="s">
        <v>8</v>
      </c>
      <c r="B7" s="6" t="s">
        <v>497</v>
      </c>
      <c r="C7" s="7"/>
      <c r="D7" s="7" t="s">
        <v>10</v>
      </c>
      <c r="E7" s="7"/>
      <c r="F7" s="7">
        <v>50000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s="9" customFormat="1" ht="13.5" customHeight="1" x14ac:dyDescent="0.3">
      <c r="A8" s="20" t="s">
        <v>8</v>
      </c>
      <c r="B8" s="6" t="s">
        <v>498</v>
      </c>
      <c r="C8" s="7"/>
      <c r="D8" s="7" t="s">
        <v>10</v>
      </c>
      <c r="E8" s="7"/>
      <c r="F8" s="7">
        <v>60000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s="9" customFormat="1" ht="13.5" customHeight="1" x14ac:dyDescent="0.3">
      <c r="A9" s="20" t="s">
        <v>8</v>
      </c>
      <c r="B9" s="6" t="s">
        <v>501</v>
      </c>
      <c r="C9" s="7"/>
      <c r="D9" s="7" t="s">
        <v>10</v>
      </c>
      <c r="E9" s="7"/>
      <c r="F9" s="7">
        <v>21572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9" customFormat="1" ht="13.5" customHeight="1" x14ac:dyDescent="0.3">
      <c r="A10" s="20" t="s">
        <v>8</v>
      </c>
      <c r="B10" s="6" t="s">
        <v>499</v>
      </c>
      <c r="C10" s="7"/>
      <c r="D10" s="7" t="s">
        <v>10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s="9" customFormat="1" ht="13.5" customHeight="1" x14ac:dyDescent="0.3">
      <c r="A11" s="20" t="s">
        <v>8</v>
      </c>
      <c r="B11" s="6" t="s">
        <v>463</v>
      </c>
      <c r="C11" s="7"/>
      <c r="D11" s="7" t="s">
        <v>10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s="9" customFormat="1" ht="13.5" customHeight="1" x14ac:dyDescent="0.3">
      <c r="A12" s="20"/>
      <c r="B12" s="59" t="s">
        <v>458</v>
      </c>
      <c r="C12" s="50"/>
      <c r="D12" s="52" t="s">
        <v>10</v>
      </c>
      <c r="E12" s="52"/>
      <c r="F12" s="52">
        <f>SUM(F6:F11)</f>
        <v>167572</v>
      </c>
      <c r="G12" s="52">
        <f t="shared" ref="G12:AU12" si="0">SUM(G6:G11)</f>
        <v>0</v>
      </c>
      <c r="H12" s="52">
        <f t="shared" si="0"/>
        <v>0</v>
      </c>
      <c r="I12" s="52">
        <f t="shared" si="0"/>
        <v>0</v>
      </c>
      <c r="J12" s="52">
        <f t="shared" si="0"/>
        <v>0</v>
      </c>
      <c r="K12" s="52">
        <f t="shared" si="0"/>
        <v>0</v>
      </c>
      <c r="L12" s="52">
        <f t="shared" si="0"/>
        <v>0</v>
      </c>
      <c r="M12" s="52">
        <f t="shared" si="0"/>
        <v>0</v>
      </c>
      <c r="N12" s="52">
        <f t="shared" si="0"/>
        <v>0</v>
      </c>
      <c r="O12" s="52">
        <f t="shared" si="0"/>
        <v>0</v>
      </c>
      <c r="P12" s="52">
        <f t="shared" si="0"/>
        <v>0</v>
      </c>
      <c r="Q12" s="52">
        <f t="shared" si="0"/>
        <v>0</v>
      </c>
      <c r="R12" s="52">
        <f t="shared" si="0"/>
        <v>0</v>
      </c>
      <c r="S12" s="52">
        <f t="shared" si="0"/>
        <v>0</v>
      </c>
      <c r="T12" s="52">
        <f t="shared" si="0"/>
        <v>0</v>
      </c>
      <c r="U12" s="52">
        <f t="shared" si="0"/>
        <v>0</v>
      </c>
      <c r="V12" s="52">
        <f t="shared" si="0"/>
        <v>0</v>
      </c>
      <c r="W12" s="52">
        <f t="shared" si="0"/>
        <v>0</v>
      </c>
      <c r="X12" s="52">
        <f t="shared" si="0"/>
        <v>0</v>
      </c>
      <c r="Y12" s="52">
        <f t="shared" si="0"/>
        <v>0</v>
      </c>
      <c r="Z12" s="52">
        <f t="shared" si="0"/>
        <v>0</v>
      </c>
      <c r="AA12" s="52">
        <f t="shared" si="0"/>
        <v>0</v>
      </c>
      <c r="AB12" s="52">
        <f t="shared" si="0"/>
        <v>0</v>
      </c>
      <c r="AC12" s="52">
        <f t="shared" si="0"/>
        <v>0</v>
      </c>
      <c r="AD12" s="52">
        <f t="shared" si="0"/>
        <v>0</v>
      </c>
      <c r="AE12" s="52">
        <f t="shared" si="0"/>
        <v>0</v>
      </c>
      <c r="AF12" s="52">
        <f t="shared" si="0"/>
        <v>0</v>
      </c>
      <c r="AG12" s="52">
        <f t="shared" si="0"/>
        <v>0</v>
      </c>
      <c r="AH12" s="52">
        <f t="shared" si="0"/>
        <v>0</v>
      </c>
      <c r="AI12" s="52">
        <f t="shared" si="0"/>
        <v>0</v>
      </c>
      <c r="AJ12" s="52">
        <f t="shared" si="0"/>
        <v>0</v>
      </c>
      <c r="AK12" s="52">
        <f t="shared" si="0"/>
        <v>0</v>
      </c>
      <c r="AL12" s="52">
        <f t="shared" si="0"/>
        <v>0</v>
      </c>
      <c r="AM12" s="52">
        <f t="shared" si="0"/>
        <v>0</v>
      </c>
      <c r="AN12" s="52">
        <f t="shared" si="0"/>
        <v>0</v>
      </c>
      <c r="AO12" s="52">
        <f t="shared" si="0"/>
        <v>0</v>
      </c>
      <c r="AP12" s="52">
        <f t="shared" si="0"/>
        <v>0</v>
      </c>
      <c r="AQ12" s="52">
        <f t="shared" si="0"/>
        <v>0</v>
      </c>
      <c r="AR12" s="52">
        <f t="shared" si="0"/>
        <v>0</v>
      </c>
      <c r="AS12" s="52">
        <f t="shared" si="0"/>
        <v>0</v>
      </c>
      <c r="AT12" s="52">
        <f t="shared" si="0"/>
        <v>0</v>
      </c>
      <c r="AU12" s="52">
        <f t="shared" si="0"/>
        <v>0</v>
      </c>
    </row>
    <row r="13" spans="1:47" s="9" customFormat="1" ht="13.5" customHeight="1" x14ac:dyDescent="0.3">
      <c r="A13" s="20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s="9" customFormat="1" ht="13.5" customHeight="1" x14ac:dyDescent="0.3">
      <c r="A14" s="20" t="s">
        <v>175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3.5" customHeight="1" x14ac:dyDescent="0.3">
      <c r="A15" s="20" t="s">
        <v>8</v>
      </c>
      <c r="B15" s="47" t="s">
        <v>0</v>
      </c>
      <c r="C15" s="165">
        <v>3</v>
      </c>
      <c r="D15" s="7" t="s">
        <v>10</v>
      </c>
      <c r="E15" s="7"/>
      <c r="F15" s="7">
        <v>2200</v>
      </c>
      <c r="G15" s="7">
        <f>F15</f>
        <v>2200</v>
      </c>
      <c r="H15" s="7">
        <f t="shared" ref="H15:T15" si="1">G15</f>
        <v>2200</v>
      </c>
      <c r="I15" s="7">
        <f t="shared" si="1"/>
        <v>2200</v>
      </c>
      <c r="J15" s="7">
        <f t="shared" si="1"/>
        <v>2200</v>
      </c>
      <c r="K15" s="7">
        <f t="shared" si="1"/>
        <v>2200</v>
      </c>
      <c r="L15" s="7">
        <f t="shared" si="1"/>
        <v>2200</v>
      </c>
      <c r="M15" s="7">
        <f t="shared" si="1"/>
        <v>2200</v>
      </c>
      <c r="N15" s="7">
        <f t="shared" si="1"/>
        <v>2200</v>
      </c>
      <c r="O15" s="7">
        <f t="shared" si="1"/>
        <v>2200</v>
      </c>
      <c r="P15" s="7">
        <f t="shared" si="1"/>
        <v>2200</v>
      </c>
      <c r="Q15" s="7">
        <f t="shared" si="1"/>
        <v>2200</v>
      </c>
      <c r="R15" s="7">
        <f t="shared" si="1"/>
        <v>2200</v>
      </c>
      <c r="S15" s="7">
        <f t="shared" si="1"/>
        <v>2200</v>
      </c>
      <c r="T15" s="7">
        <f t="shared" si="1"/>
        <v>2200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s="9" customFormat="1" ht="13.5" customHeight="1" x14ac:dyDescent="0.3">
      <c r="A16" s="20"/>
      <c r="B16" s="48" t="s">
        <v>1</v>
      </c>
      <c r="C16" s="7" t="s">
        <v>502</v>
      </c>
      <c r="D16" s="7" t="s">
        <v>10</v>
      </c>
      <c r="E16" s="7"/>
      <c r="F16" s="7">
        <v>2857.2</v>
      </c>
      <c r="G16" s="7">
        <f>F16</f>
        <v>2857.2</v>
      </c>
      <c r="H16" s="7">
        <f t="shared" ref="H16:T16" si="2">G16</f>
        <v>2857.2</v>
      </c>
      <c r="I16" s="7">
        <f t="shared" si="2"/>
        <v>2857.2</v>
      </c>
      <c r="J16" s="7">
        <f t="shared" si="2"/>
        <v>2857.2</v>
      </c>
      <c r="K16" s="7">
        <f t="shared" si="2"/>
        <v>2857.2</v>
      </c>
      <c r="L16" s="7">
        <f t="shared" si="2"/>
        <v>2857.2</v>
      </c>
      <c r="M16" s="7">
        <f t="shared" si="2"/>
        <v>2857.2</v>
      </c>
      <c r="N16" s="7">
        <f t="shared" si="2"/>
        <v>2857.2</v>
      </c>
      <c r="O16" s="7">
        <f t="shared" si="2"/>
        <v>2857.2</v>
      </c>
      <c r="P16" s="7">
        <f t="shared" si="2"/>
        <v>2857.2</v>
      </c>
      <c r="Q16" s="7">
        <f t="shared" si="2"/>
        <v>2857.2</v>
      </c>
      <c r="R16" s="7">
        <f t="shared" si="2"/>
        <v>2857.2</v>
      </c>
      <c r="S16" s="7">
        <f t="shared" si="2"/>
        <v>2857.2</v>
      </c>
      <c r="T16" s="7">
        <f t="shared" si="2"/>
        <v>2857.2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1:47" s="9" customFormat="1" ht="13.5" customHeight="1" x14ac:dyDescent="0.3">
      <c r="A17" s="20"/>
      <c r="B17" s="48" t="s">
        <v>503</v>
      </c>
      <c r="C17" s="7"/>
      <c r="D17" s="7" t="s">
        <v>10</v>
      </c>
      <c r="E17" s="7"/>
      <c r="F17" s="7">
        <v>2500</v>
      </c>
      <c r="G17" s="7">
        <v>100</v>
      </c>
      <c r="H17" s="7">
        <v>100</v>
      </c>
      <c r="I17" s="7">
        <v>100</v>
      </c>
      <c r="J17" s="7">
        <v>100</v>
      </c>
      <c r="K17" s="7">
        <v>100</v>
      </c>
      <c r="L17" s="7">
        <v>100</v>
      </c>
      <c r="M17" s="7">
        <v>100</v>
      </c>
      <c r="N17" s="7">
        <v>100</v>
      </c>
      <c r="O17" s="7">
        <v>100</v>
      </c>
      <c r="P17" s="7">
        <v>100</v>
      </c>
      <c r="Q17" s="7">
        <v>100</v>
      </c>
      <c r="R17" s="7">
        <v>100</v>
      </c>
      <c r="S17" s="7">
        <v>100</v>
      </c>
      <c r="T17" s="7">
        <v>100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7" s="9" customFormat="1" ht="13.5" customHeight="1" x14ac:dyDescent="0.3">
      <c r="A18" s="20"/>
      <c r="B18" s="48" t="s">
        <v>2</v>
      </c>
      <c r="C18" s="7"/>
      <c r="D18" s="7" t="s">
        <v>10</v>
      </c>
      <c r="E18" s="7"/>
      <c r="F18" s="7">
        <v>100</v>
      </c>
      <c r="G18" s="7">
        <f>F18</f>
        <v>100</v>
      </c>
      <c r="H18" s="7">
        <f t="shared" ref="H18:T18" si="3">G18</f>
        <v>100</v>
      </c>
      <c r="I18" s="7">
        <f t="shared" si="3"/>
        <v>100</v>
      </c>
      <c r="J18" s="7">
        <f t="shared" si="3"/>
        <v>100</v>
      </c>
      <c r="K18" s="7">
        <f t="shared" si="3"/>
        <v>100</v>
      </c>
      <c r="L18" s="7">
        <f t="shared" si="3"/>
        <v>100</v>
      </c>
      <c r="M18" s="7">
        <f t="shared" si="3"/>
        <v>100</v>
      </c>
      <c r="N18" s="7">
        <f t="shared" si="3"/>
        <v>100</v>
      </c>
      <c r="O18" s="7">
        <f t="shared" si="3"/>
        <v>100</v>
      </c>
      <c r="P18" s="7">
        <f t="shared" si="3"/>
        <v>100</v>
      </c>
      <c r="Q18" s="7">
        <f t="shared" si="3"/>
        <v>100</v>
      </c>
      <c r="R18" s="7">
        <f t="shared" si="3"/>
        <v>100</v>
      </c>
      <c r="S18" s="7">
        <f t="shared" si="3"/>
        <v>100</v>
      </c>
      <c r="T18" s="7">
        <f t="shared" si="3"/>
        <v>100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47" s="9" customFormat="1" ht="13.5" customHeight="1" x14ac:dyDescent="0.3">
      <c r="A19" s="20"/>
      <c r="B19" s="48" t="s">
        <v>3</v>
      </c>
      <c r="C19" s="7"/>
      <c r="D19" s="7" t="s">
        <v>10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47" s="9" customFormat="1" ht="13.5" customHeight="1" x14ac:dyDescent="0.3">
      <c r="A20" s="20"/>
      <c r="B20" s="48" t="s">
        <v>4</v>
      </c>
      <c r="C20" s="7"/>
      <c r="D20" s="7" t="s">
        <v>10</v>
      </c>
      <c r="E20" s="7"/>
      <c r="F20" s="7">
        <v>66450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47" s="9" customFormat="1" ht="13.5" customHeight="1" x14ac:dyDescent="0.3">
      <c r="A21" s="20"/>
      <c r="B21" s="48" t="s">
        <v>5</v>
      </c>
      <c r="C21" s="7"/>
      <c r="D21" s="7" t="s">
        <v>10</v>
      </c>
      <c r="E21" s="7"/>
      <c r="F21" s="7">
        <v>100</v>
      </c>
      <c r="G21" s="7">
        <f>F21</f>
        <v>100</v>
      </c>
      <c r="H21" s="7">
        <f t="shared" ref="H21:T21" si="4">G21</f>
        <v>100</v>
      </c>
      <c r="I21" s="7">
        <f t="shared" si="4"/>
        <v>100</v>
      </c>
      <c r="J21" s="7">
        <f t="shared" si="4"/>
        <v>100</v>
      </c>
      <c r="K21" s="7">
        <f t="shared" si="4"/>
        <v>100</v>
      </c>
      <c r="L21" s="7">
        <f t="shared" si="4"/>
        <v>100</v>
      </c>
      <c r="M21" s="7">
        <f t="shared" si="4"/>
        <v>100</v>
      </c>
      <c r="N21" s="7">
        <f t="shared" si="4"/>
        <v>100</v>
      </c>
      <c r="O21" s="7">
        <f t="shared" si="4"/>
        <v>100</v>
      </c>
      <c r="P21" s="7">
        <f t="shared" si="4"/>
        <v>100</v>
      </c>
      <c r="Q21" s="7">
        <f t="shared" si="4"/>
        <v>100</v>
      </c>
      <c r="R21" s="7">
        <f t="shared" si="4"/>
        <v>100</v>
      </c>
      <c r="S21" s="7">
        <f t="shared" si="4"/>
        <v>100</v>
      </c>
      <c r="T21" s="7">
        <f t="shared" si="4"/>
        <v>100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3.5" customHeight="1" x14ac:dyDescent="0.3">
      <c r="A22" s="20"/>
      <c r="B22" s="48" t="s">
        <v>6</v>
      </c>
      <c r="C22" s="7"/>
      <c r="D22" s="7" t="s">
        <v>10</v>
      </c>
      <c r="E22" s="7"/>
      <c r="F22" s="7">
        <v>37.6</v>
      </c>
      <c r="G22" s="7">
        <v>37.6</v>
      </c>
      <c r="H22" s="7">
        <v>37.6</v>
      </c>
      <c r="I22" s="7">
        <v>37.6</v>
      </c>
      <c r="J22" s="7">
        <v>37.6</v>
      </c>
      <c r="K22" s="7">
        <v>37.6</v>
      </c>
      <c r="L22" s="7">
        <v>37.6</v>
      </c>
      <c r="M22" s="7">
        <v>37.6</v>
      </c>
      <c r="N22" s="7">
        <v>37.6</v>
      </c>
      <c r="O22" s="7">
        <v>37.6</v>
      </c>
      <c r="P22" s="7">
        <v>37.6</v>
      </c>
      <c r="Q22" s="7">
        <v>37.6</v>
      </c>
      <c r="R22" s="7">
        <v>37.6</v>
      </c>
      <c r="S22" s="7">
        <v>37.6</v>
      </c>
      <c r="T22" s="7">
        <v>37.6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s="9" customFormat="1" ht="24.6" customHeight="1" x14ac:dyDescent="0.3">
      <c r="A23" s="20"/>
      <c r="B23" s="48" t="s">
        <v>505</v>
      </c>
      <c r="C23" s="7"/>
      <c r="D23" s="7" t="s">
        <v>10</v>
      </c>
      <c r="E23" s="7"/>
      <c r="F23" s="7">
        <f>100</f>
        <v>100</v>
      </c>
      <c r="G23" s="7"/>
      <c r="H23" s="7">
        <v>100</v>
      </c>
      <c r="I23" s="7">
        <f>F23</f>
        <v>100</v>
      </c>
      <c r="J23" s="7"/>
      <c r="K23" s="7">
        <v>100</v>
      </c>
      <c r="L23" s="7">
        <f>F23</f>
        <v>100</v>
      </c>
      <c r="M23" s="7"/>
      <c r="N23" s="7"/>
      <c r="O23" s="7">
        <f>F23</f>
        <v>100</v>
      </c>
      <c r="P23" s="7">
        <v>100</v>
      </c>
      <c r="Q23" s="7"/>
      <c r="R23" s="7"/>
      <c r="S23" s="7">
        <v>100</v>
      </c>
      <c r="T23" s="7">
        <f>L23</f>
        <v>100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s="9" customFormat="1" ht="13.5" customHeight="1" x14ac:dyDescent="0.3">
      <c r="A24" s="20"/>
      <c r="B24" s="48" t="s">
        <v>504</v>
      </c>
      <c r="C24" s="7"/>
      <c r="D24" s="7" t="s">
        <v>10</v>
      </c>
      <c r="E24" s="7"/>
      <c r="F24" s="7">
        <v>8600</v>
      </c>
      <c r="G24" s="7">
        <v>550</v>
      </c>
      <c r="H24" s="7">
        <f>G24</f>
        <v>550</v>
      </c>
      <c r="I24" s="7">
        <f t="shared" ref="I24:T24" si="5">H24</f>
        <v>550</v>
      </c>
      <c r="J24" s="7">
        <f t="shared" si="5"/>
        <v>550</v>
      </c>
      <c r="K24" s="7">
        <f t="shared" si="5"/>
        <v>550</v>
      </c>
      <c r="L24" s="7">
        <f t="shared" si="5"/>
        <v>550</v>
      </c>
      <c r="M24" s="7">
        <f t="shared" si="5"/>
        <v>550</v>
      </c>
      <c r="N24" s="7">
        <f t="shared" si="5"/>
        <v>550</v>
      </c>
      <c r="O24" s="7">
        <f t="shared" si="5"/>
        <v>550</v>
      </c>
      <c r="P24" s="7">
        <f t="shared" si="5"/>
        <v>550</v>
      </c>
      <c r="Q24" s="7">
        <f t="shared" si="5"/>
        <v>550</v>
      </c>
      <c r="R24" s="7">
        <f t="shared" si="5"/>
        <v>550</v>
      </c>
      <c r="S24" s="7">
        <f t="shared" si="5"/>
        <v>550</v>
      </c>
      <c r="T24" s="7">
        <f t="shared" si="5"/>
        <v>550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s="9" customFormat="1" ht="13.5" customHeight="1" x14ac:dyDescent="0.3">
      <c r="A25" s="20"/>
      <c r="B25" s="48" t="s">
        <v>7</v>
      </c>
      <c r="C25" s="7"/>
      <c r="D25" s="7" t="s">
        <v>10</v>
      </c>
      <c r="E25" s="7"/>
      <c r="F25" s="7">
        <v>40</v>
      </c>
      <c r="G25" s="7">
        <v>40</v>
      </c>
      <c r="H25" s="7">
        <v>40</v>
      </c>
      <c r="I25" s="7">
        <v>40</v>
      </c>
      <c r="J25" s="7">
        <v>40</v>
      </c>
      <c r="K25" s="7">
        <v>40</v>
      </c>
      <c r="L25" s="7">
        <v>40</v>
      </c>
      <c r="M25" s="7">
        <v>40</v>
      </c>
      <c r="N25" s="7">
        <v>40</v>
      </c>
      <c r="O25" s="7">
        <v>40</v>
      </c>
      <c r="P25" s="7">
        <v>40</v>
      </c>
      <c r="Q25" s="7">
        <v>40</v>
      </c>
      <c r="R25" s="7">
        <v>40</v>
      </c>
      <c r="S25" s="7">
        <v>40</v>
      </c>
      <c r="T25" s="7">
        <v>40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s="9" customFormat="1" ht="13.5" hidden="1" customHeight="1" x14ac:dyDescent="0.3">
      <c r="A26" s="20" t="s">
        <v>8</v>
      </c>
      <c r="B26" s="6" t="s">
        <v>178</v>
      </c>
      <c r="C26" s="7"/>
      <c r="D26" s="7" t="s">
        <v>10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s="9" customFormat="1" ht="13.5" hidden="1" customHeight="1" x14ac:dyDescent="0.3">
      <c r="A27" s="20" t="s">
        <v>8</v>
      </c>
      <c r="B27" s="6" t="s">
        <v>178</v>
      </c>
      <c r="C27" s="7"/>
      <c r="D27" s="7" t="s">
        <v>10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:47" s="9" customFormat="1" ht="13.5" hidden="1" customHeight="1" x14ac:dyDescent="0.3">
      <c r="A28" s="20" t="s">
        <v>8</v>
      </c>
      <c r="B28" s="6" t="s">
        <v>178</v>
      </c>
      <c r="C28" s="7"/>
      <c r="D28" s="7" t="s">
        <v>10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3.5" hidden="1" customHeight="1" x14ac:dyDescent="0.3">
      <c r="A29" s="20" t="s">
        <v>8</v>
      </c>
      <c r="B29" s="6" t="s">
        <v>178</v>
      </c>
      <c r="C29" s="7"/>
      <c r="D29" s="7" t="s">
        <v>10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s="9" customFormat="1" ht="13.5" hidden="1" customHeight="1" x14ac:dyDescent="0.3">
      <c r="A30" s="20" t="s">
        <v>8</v>
      </c>
      <c r="B30" s="6" t="s">
        <v>178</v>
      </c>
      <c r="C30" s="7"/>
      <c r="D30" s="7" t="s">
        <v>10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</row>
    <row r="31" spans="1:47" s="9" customFormat="1" ht="13.5" hidden="1" customHeight="1" x14ac:dyDescent="0.3">
      <c r="A31" s="20" t="s">
        <v>8</v>
      </c>
      <c r="B31" s="6" t="s">
        <v>178</v>
      </c>
      <c r="C31" s="7"/>
      <c r="D31" s="7" t="s">
        <v>10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</row>
    <row r="32" spans="1:47" s="9" customFormat="1" ht="13.5" hidden="1" customHeight="1" x14ac:dyDescent="0.3">
      <c r="A32" s="20" t="s">
        <v>8</v>
      </c>
      <c r="B32" s="6" t="s">
        <v>178</v>
      </c>
      <c r="C32" s="7"/>
      <c r="D32" s="7" t="s">
        <v>10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</row>
    <row r="33" spans="1:47" s="9" customFormat="1" ht="13.5" hidden="1" customHeight="1" x14ac:dyDescent="0.3">
      <c r="A33" s="20"/>
      <c r="B33" s="6" t="s">
        <v>178</v>
      </c>
      <c r="C33" s="7"/>
      <c r="D33" s="7" t="s">
        <v>10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</row>
    <row r="34" spans="1:47" s="9" customFormat="1" ht="13.5" hidden="1" customHeight="1" x14ac:dyDescent="0.3">
      <c r="A34" s="20"/>
      <c r="B34" s="6" t="s">
        <v>178</v>
      </c>
      <c r="C34" s="7"/>
      <c r="D34" s="7" t="s">
        <v>10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</row>
    <row r="35" spans="1:47" s="9" customFormat="1" ht="13.5" hidden="1" customHeight="1" x14ac:dyDescent="0.3">
      <c r="A35" s="20"/>
      <c r="B35" s="6" t="s">
        <v>178</v>
      </c>
      <c r="C35" s="7"/>
      <c r="D35" s="7" t="s">
        <v>10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</row>
    <row r="36" spans="1:47" s="9" customFormat="1" ht="13.5" hidden="1" customHeight="1" x14ac:dyDescent="0.3">
      <c r="A36" s="20"/>
      <c r="B36" s="6" t="s">
        <v>178</v>
      </c>
      <c r="C36" s="7"/>
      <c r="D36" s="7" t="s">
        <v>10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s="9" customFormat="1" ht="13.5" hidden="1" customHeight="1" x14ac:dyDescent="0.3">
      <c r="A37" s="20"/>
      <c r="B37" s="6" t="s">
        <v>178</v>
      </c>
      <c r="C37" s="7"/>
      <c r="D37" s="7" t="s">
        <v>10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s="9" customFormat="1" ht="13.5" customHeight="1" x14ac:dyDescent="0.3">
      <c r="A38" s="20"/>
      <c r="B38" s="59" t="s">
        <v>176</v>
      </c>
      <c r="C38" s="52"/>
      <c r="D38" s="52" t="s">
        <v>10</v>
      </c>
      <c r="E38" s="52"/>
      <c r="F38" s="52">
        <f>SUM(F15:F37)</f>
        <v>82984.800000000003</v>
      </c>
      <c r="G38" s="52">
        <f t="shared" ref="G38:AU38" si="6">SUM(G15:G37)</f>
        <v>5984.8</v>
      </c>
      <c r="H38" s="52">
        <f t="shared" si="6"/>
        <v>6084.8</v>
      </c>
      <c r="I38" s="52">
        <f t="shared" si="6"/>
        <v>6084.8</v>
      </c>
      <c r="J38" s="52">
        <f t="shared" si="6"/>
        <v>5984.8</v>
      </c>
      <c r="K38" s="52">
        <f t="shared" si="6"/>
        <v>6084.8</v>
      </c>
      <c r="L38" s="52">
        <f t="shared" si="6"/>
        <v>6084.8</v>
      </c>
      <c r="M38" s="52">
        <f t="shared" si="6"/>
        <v>5984.8</v>
      </c>
      <c r="N38" s="52">
        <f t="shared" si="6"/>
        <v>5984.8</v>
      </c>
      <c r="O38" s="52">
        <f t="shared" si="6"/>
        <v>6084.8</v>
      </c>
      <c r="P38" s="52">
        <f t="shared" si="6"/>
        <v>6084.8</v>
      </c>
      <c r="Q38" s="52">
        <f t="shared" si="6"/>
        <v>5984.8</v>
      </c>
      <c r="R38" s="52">
        <f t="shared" si="6"/>
        <v>5984.8</v>
      </c>
      <c r="S38" s="52">
        <f t="shared" si="6"/>
        <v>6084.8</v>
      </c>
      <c r="T38" s="52">
        <f t="shared" si="6"/>
        <v>6084.8</v>
      </c>
      <c r="U38" s="52">
        <f t="shared" si="6"/>
        <v>0</v>
      </c>
      <c r="V38" s="52">
        <f t="shared" si="6"/>
        <v>0</v>
      </c>
      <c r="W38" s="52">
        <f t="shared" si="6"/>
        <v>0</v>
      </c>
      <c r="X38" s="52">
        <f t="shared" si="6"/>
        <v>0</v>
      </c>
      <c r="Y38" s="52">
        <f t="shared" si="6"/>
        <v>0</v>
      </c>
      <c r="Z38" s="52">
        <f t="shared" si="6"/>
        <v>0</v>
      </c>
      <c r="AA38" s="52">
        <f t="shared" si="6"/>
        <v>0</v>
      </c>
      <c r="AB38" s="52">
        <f t="shared" si="6"/>
        <v>0</v>
      </c>
      <c r="AC38" s="52">
        <f t="shared" si="6"/>
        <v>0</v>
      </c>
      <c r="AD38" s="52">
        <f t="shared" si="6"/>
        <v>0</v>
      </c>
      <c r="AE38" s="52">
        <f t="shared" si="6"/>
        <v>0</v>
      </c>
      <c r="AF38" s="52">
        <f t="shared" si="6"/>
        <v>0</v>
      </c>
      <c r="AG38" s="52">
        <f t="shared" si="6"/>
        <v>0</v>
      </c>
      <c r="AH38" s="52">
        <f t="shared" si="6"/>
        <v>0</v>
      </c>
      <c r="AI38" s="52">
        <f t="shared" si="6"/>
        <v>0</v>
      </c>
      <c r="AJ38" s="52">
        <f t="shared" si="6"/>
        <v>0</v>
      </c>
      <c r="AK38" s="52">
        <f t="shared" si="6"/>
        <v>0</v>
      </c>
      <c r="AL38" s="52">
        <f t="shared" si="6"/>
        <v>0</v>
      </c>
      <c r="AM38" s="52">
        <f t="shared" si="6"/>
        <v>0</v>
      </c>
      <c r="AN38" s="52">
        <f t="shared" si="6"/>
        <v>0</v>
      </c>
      <c r="AO38" s="52">
        <f t="shared" si="6"/>
        <v>0</v>
      </c>
      <c r="AP38" s="52">
        <f t="shared" si="6"/>
        <v>0</v>
      </c>
      <c r="AQ38" s="52">
        <f t="shared" si="6"/>
        <v>0</v>
      </c>
      <c r="AR38" s="52">
        <f t="shared" si="6"/>
        <v>0</v>
      </c>
      <c r="AS38" s="52">
        <f t="shared" si="6"/>
        <v>0</v>
      </c>
      <c r="AT38" s="52">
        <f t="shared" si="6"/>
        <v>0</v>
      </c>
      <c r="AU38" s="52">
        <f t="shared" si="6"/>
        <v>0</v>
      </c>
    </row>
    <row r="39" spans="1:47" s="9" customFormat="1" ht="13.5" customHeight="1" x14ac:dyDescent="0.3">
      <c r="A39" s="20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:47" s="9" customFormat="1" ht="13.5" customHeight="1" x14ac:dyDescent="0.3">
      <c r="A40" s="20" t="s">
        <v>255</v>
      </c>
      <c r="B40" s="6"/>
      <c r="C40" s="7"/>
      <c r="D40" s="7"/>
      <c r="E40" s="7"/>
      <c r="F40" s="7">
        <f>SUM(F38:T38)</f>
        <v>167571.99999999994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47" s="9" customFormat="1" ht="13.5" customHeight="1" x14ac:dyDescent="0.3">
      <c r="A41" s="20"/>
      <c r="B41" s="6" t="s">
        <v>78</v>
      </c>
      <c r="C41" s="7"/>
      <c r="D41" s="7" t="s">
        <v>10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47" s="9" customFormat="1" ht="13.5" customHeight="1" x14ac:dyDescent="0.3">
      <c r="A42" s="20"/>
      <c r="B42" s="6" t="s">
        <v>82</v>
      </c>
      <c r="C42" s="7"/>
      <c r="D42" s="7" t="s">
        <v>10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s="9" customFormat="1" ht="13.5" customHeight="1" x14ac:dyDescent="0.3">
      <c r="A43" s="20"/>
      <c r="B43" s="6" t="s">
        <v>81</v>
      </c>
      <c r="C43" s="7"/>
      <c r="D43" s="7" t="s">
        <v>10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47" s="9" customFormat="1" ht="13.5" customHeight="1" x14ac:dyDescent="0.3">
      <c r="A44" s="20"/>
      <c r="B44" s="6" t="s">
        <v>80</v>
      </c>
      <c r="C44" s="7"/>
      <c r="D44" s="7" t="s">
        <v>10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47" s="9" customFormat="1" ht="13.5" customHeight="1" x14ac:dyDescent="0.3">
      <c r="A45" s="20"/>
      <c r="B45" s="6" t="s">
        <v>79</v>
      </c>
      <c r="C45" s="7"/>
      <c r="D45" s="7" t="s">
        <v>10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s="9" customFormat="1" ht="13.5" customHeight="1" x14ac:dyDescent="0.3">
      <c r="A46" s="20"/>
      <c r="B46" s="6" t="s">
        <v>177</v>
      </c>
      <c r="C46" s="7"/>
      <c r="D46" s="7" t="s">
        <v>10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7" s="9" customFormat="1" ht="13.5" customHeight="1" x14ac:dyDescent="0.3">
      <c r="A47" s="20"/>
      <c r="B47" s="59" t="s">
        <v>256</v>
      </c>
      <c r="C47" s="52"/>
      <c r="D47" s="52" t="s">
        <v>10</v>
      </c>
      <c r="E47" s="52"/>
      <c r="F47" s="52">
        <f t="shared" ref="F47:AU47" si="7">SUM(F41:F46)</f>
        <v>0</v>
      </c>
      <c r="G47" s="52">
        <f t="shared" si="7"/>
        <v>0</v>
      </c>
      <c r="H47" s="52">
        <f t="shared" si="7"/>
        <v>0</v>
      </c>
      <c r="I47" s="52">
        <f t="shared" si="7"/>
        <v>0</v>
      </c>
      <c r="J47" s="52">
        <f t="shared" si="7"/>
        <v>0</v>
      </c>
      <c r="K47" s="52">
        <f t="shared" si="7"/>
        <v>0</v>
      </c>
      <c r="L47" s="52">
        <f t="shared" si="7"/>
        <v>0</v>
      </c>
      <c r="M47" s="52">
        <f t="shared" si="7"/>
        <v>0</v>
      </c>
      <c r="N47" s="52">
        <f t="shared" si="7"/>
        <v>0</v>
      </c>
      <c r="O47" s="52">
        <f t="shared" si="7"/>
        <v>0</v>
      </c>
      <c r="P47" s="52">
        <f t="shared" si="7"/>
        <v>0</v>
      </c>
      <c r="Q47" s="52">
        <f t="shared" si="7"/>
        <v>0</v>
      </c>
      <c r="R47" s="52">
        <f t="shared" si="7"/>
        <v>0</v>
      </c>
      <c r="S47" s="52">
        <f t="shared" si="7"/>
        <v>0</v>
      </c>
      <c r="T47" s="52">
        <f t="shared" si="7"/>
        <v>0</v>
      </c>
      <c r="U47" s="52">
        <f t="shared" si="7"/>
        <v>0</v>
      </c>
      <c r="V47" s="52">
        <f t="shared" si="7"/>
        <v>0</v>
      </c>
      <c r="W47" s="52">
        <f t="shared" si="7"/>
        <v>0</v>
      </c>
      <c r="X47" s="52">
        <f t="shared" si="7"/>
        <v>0</v>
      </c>
      <c r="Y47" s="52">
        <f t="shared" si="7"/>
        <v>0</v>
      </c>
      <c r="Z47" s="52">
        <f t="shared" si="7"/>
        <v>0</v>
      </c>
      <c r="AA47" s="52">
        <f t="shared" si="7"/>
        <v>0</v>
      </c>
      <c r="AB47" s="52">
        <f t="shared" si="7"/>
        <v>0</v>
      </c>
      <c r="AC47" s="52">
        <f t="shared" si="7"/>
        <v>0</v>
      </c>
      <c r="AD47" s="52">
        <f t="shared" si="7"/>
        <v>0</v>
      </c>
      <c r="AE47" s="52">
        <f t="shared" si="7"/>
        <v>0</v>
      </c>
      <c r="AF47" s="52">
        <f t="shared" si="7"/>
        <v>0</v>
      </c>
      <c r="AG47" s="52">
        <f t="shared" si="7"/>
        <v>0</v>
      </c>
      <c r="AH47" s="52">
        <f t="shared" si="7"/>
        <v>0</v>
      </c>
      <c r="AI47" s="52">
        <f t="shared" si="7"/>
        <v>0</v>
      </c>
      <c r="AJ47" s="52">
        <f t="shared" si="7"/>
        <v>0</v>
      </c>
      <c r="AK47" s="52">
        <f t="shared" si="7"/>
        <v>0</v>
      </c>
      <c r="AL47" s="52">
        <f t="shared" si="7"/>
        <v>0</v>
      </c>
      <c r="AM47" s="52">
        <f t="shared" si="7"/>
        <v>0</v>
      </c>
      <c r="AN47" s="52">
        <f t="shared" si="7"/>
        <v>0</v>
      </c>
      <c r="AO47" s="52">
        <f t="shared" si="7"/>
        <v>0</v>
      </c>
      <c r="AP47" s="52">
        <f t="shared" si="7"/>
        <v>0</v>
      </c>
      <c r="AQ47" s="52">
        <f t="shared" si="7"/>
        <v>0</v>
      </c>
      <c r="AR47" s="52">
        <f t="shared" si="7"/>
        <v>0</v>
      </c>
      <c r="AS47" s="52">
        <f t="shared" si="7"/>
        <v>0</v>
      </c>
      <c r="AT47" s="52">
        <f t="shared" si="7"/>
        <v>0</v>
      </c>
      <c r="AU47" s="52">
        <f t="shared" si="7"/>
        <v>0</v>
      </c>
    </row>
    <row r="48" spans="1:47" s="9" customFormat="1" ht="13.5" customHeight="1" x14ac:dyDescent="0.3">
      <c r="A48" s="20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s="9" customFormat="1" ht="13.5" customHeight="1" x14ac:dyDescent="0.3">
      <c r="A49" s="40" t="s">
        <v>271</v>
      </c>
      <c r="B49" s="41"/>
      <c r="C49" s="57"/>
      <c r="D49" s="56" t="s">
        <v>10</v>
      </c>
      <c r="E49" s="56"/>
      <c r="F49" s="56">
        <f>F12+F38-F47</f>
        <v>250556.79999999999</v>
      </c>
      <c r="G49" s="56">
        <f t="shared" ref="G49:AU49" si="8">G12+G38-G47</f>
        <v>5984.8</v>
      </c>
      <c r="H49" s="56">
        <f t="shared" si="8"/>
        <v>6084.8</v>
      </c>
      <c r="I49" s="56">
        <f t="shared" si="8"/>
        <v>6084.8</v>
      </c>
      <c r="J49" s="56">
        <f t="shared" si="8"/>
        <v>5984.8</v>
      </c>
      <c r="K49" s="56">
        <f t="shared" si="8"/>
        <v>6084.8</v>
      </c>
      <c r="L49" s="56">
        <f t="shared" si="8"/>
        <v>6084.8</v>
      </c>
      <c r="M49" s="56">
        <f t="shared" si="8"/>
        <v>5984.8</v>
      </c>
      <c r="N49" s="56">
        <f t="shared" si="8"/>
        <v>5984.8</v>
      </c>
      <c r="O49" s="56">
        <f t="shared" si="8"/>
        <v>6084.8</v>
      </c>
      <c r="P49" s="56">
        <f t="shared" si="8"/>
        <v>6084.8</v>
      </c>
      <c r="Q49" s="56">
        <f t="shared" si="8"/>
        <v>5984.8</v>
      </c>
      <c r="R49" s="56">
        <f t="shared" si="8"/>
        <v>5984.8</v>
      </c>
      <c r="S49" s="56">
        <f t="shared" si="8"/>
        <v>6084.8</v>
      </c>
      <c r="T49" s="56">
        <f t="shared" si="8"/>
        <v>6084.8</v>
      </c>
      <c r="U49" s="56">
        <f t="shared" si="8"/>
        <v>0</v>
      </c>
      <c r="V49" s="56">
        <f t="shared" si="8"/>
        <v>0</v>
      </c>
      <c r="W49" s="56">
        <f t="shared" si="8"/>
        <v>0</v>
      </c>
      <c r="X49" s="56">
        <f t="shared" si="8"/>
        <v>0</v>
      </c>
      <c r="Y49" s="56">
        <f t="shared" si="8"/>
        <v>0</v>
      </c>
      <c r="Z49" s="56">
        <f t="shared" si="8"/>
        <v>0</v>
      </c>
      <c r="AA49" s="56">
        <f t="shared" si="8"/>
        <v>0</v>
      </c>
      <c r="AB49" s="56">
        <f t="shared" si="8"/>
        <v>0</v>
      </c>
      <c r="AC49" s="56">
        <f t="shared" si="8"/>
        <v>0</v>
      </c>
      <c r="AD49" s="56">
        <f t="shared" si="8"/>
        <v>0</v>
      </c>
      <c r="AE49" s="56">
        <f t="shared" si="8"/>
        <v>0</v>
      </c>
      <c r="AF49" s="56">
        <f t="shared" si="8"/>
        <v>0</v>
      </c>
      <c r="AG49" s="56">
        <f t="shared" si="8"/>
        <v>0</v>
      </c>
      <c r="AH49" s="56">
        <f t="shared" si="8"/>
        <v>0</v>
      </c>
      <c r="AI49" s="56">
        <f t="shared" si="8"/>
        <v>0</v>
      </c>
      <c r="AJ49" s="56">
        <f t="shared" si="8"/>
        <v>0</v>
      </c>
      <c r="AK49" s="56">
        <f t="shared" si="8"/>
        <v>0</v>
      </c>
      <c r="AL49" s="56">
        <f t="shared" si="8"/>
        <v>0</v>
      </c>
      <c r="AM49" s="56">
        <f t="shared" si="8"/>
        <v>0</v>
      </c>
      <c r="AN49" s="56">
        <f t="shared" si="8"/>
        <v>0</v>
      </c>
      <c r="AO49" s="56">
        <f t="shared" si="8"/>
        <v>0</v>
      </c>
      <c r="AP49" s="56">
        <f t="shared" si="8"/>
        <v>0</v>
      </c>
      <c r="AQ49" s="56">
        <f t="shared" si="8"/>
        <v>0</v>
      </c>
      <c r="AR49" s="56">
        <f t="shared" si="8"/>
        <v>0</v>
      </c>
      <c r="AS49" s="56">
        <f t="shared" si="8"/>
        <v>0</v>
      </c>
      <c r="AT49" s="56">
        <f t="shared" si="8"/>
        <v>0</v>
      </c>
      <c r="AU49" s="56">
        <f t="shared" si="8"/>
        <v>0</v>
      </c>
    </row>
    <row r="50" spans="1:47" s="9" customFormat="1" ht="13.5" customHeight="1" x14ac:dyDescent="0.3">
      <c r="A50" s="20"/>
      <c r="B50" s="54" t="s">
        <v>434</v>
      </c>
      <c r="C50" s="50"/>
      <c r="D50" s="50" t="s">
        <v>13</v>
      </c>
      <c r="E50" s="50"/>
      <c r="F50" s="71">
        <f>SUM($F38:F38)/(SUM($F12:F12)-SUM($F47:F47))*100</f>
        <v>49.521877163249236</v>
      </c>
      <c r="G50" s="71">
        <f>SUM($F38:G38)/(SUM($F12:G12)-SUM($F47:G47))*100</f>
        <v>53.093356885398521</v>
      </c>
      <c r="H50" s="71">
        <f>SUM($F38:H38)/(SUM($F12:H12)-SUM($F47:H47))*100</f>
        <v>56.724512448380402</v>
      </c>
      <c r="I50" s="71">
        <f>SUM($F38:I38)/(SUM($F12:I12)-SUM($F47:I47))*100</f>
        <v>60.355668011362283</v>
      </c>
      <c r="J50" s="71">
        <f>SUM($F38:J38)/(SUM($F12:J12)-SUM($F47:J47))*100</f>
        <v>63.927147733511568</v>
      </c>
      <c r="K50" s="71">
        <f>SUM($F38:K38)/(SUM($F12:K12)-SUM($F47:K47))*100</f>
        <v>67.558303296493463</v>
      </c>
      <c r="L50" s="71">
        <f>SUM($F38:L38)/(SUM($F12:L12)-SUM($F47:L47))*100</f>
        <v>71.189458859475337</v>
      </c>
      <c r="M50" s="71">
        <f>SUM($F38:M38)/(SUM($F12:M12)-SUM($F47:M47))*100</f>
        <v>74.760938581624629</v>
      </c>
      <c r="N50" s="71">
        <f>SUM($F38:N38)/(SUM($F12:N12)-SUM($F47:N47))*100</f>
        <v>78.332418303773906</v>
      </c>
      <c r="O50" s="71">
        <f>SUM($F38:O38)/(SUM($F12:O12)-SUM($F47:O47))*100</f>
        <v>81.96357386675578</v>
      </c>
      <c r="P50" s="71">
        <f>SUM($F38:P38)/(SUM($F12:P12)-SUM($F47:P47))*100</f>
        <v>85.594729429737654</v>
      </c>
      <c r="Q50" s="71">
        <f>SUM($F38:Q38)/(SUM($F12:Q12)-SUM($F47:Q47))*100</f>
        <v>89.166209151886932</v>
      </c>
      <c r="R50" s="71">
        <f>SUM($F38:R38)/(SUM($F12:R12)-SUM($F47:R47))*100</f>
        <v>92.737688874036223</v>
      </c>
      <c r="S50" s="71">
        <f>SUM($F38:S38)/(SUM($F12:S12)-SUM($F47:S47))*100</f>
        <v>96.368844437018083</v>
      </c>
      <c r="T50" s="71">
        <f>SUM($F38:T38)/(SUM($F12:T12)-SUM($F47:T47))*100</f>
        <v>99.999999999999972</v>
      </c>
      <c r="U50" s="71">
        <f>SUM($F38:U38)/(SUM($F12:U12)-SUM($F47:U47))*100</f>
        <v>99.999999999999972</v>
      </c>
      <c r="V50" s="71">
        <f>SUM($F38:V38)/(SUM($F12:V12)-SUM($F47:V47))*100</f>
        <v>99.999999999999972</v>
      </c>
      <c r="W50" s="71">
        <f>SUM($F38:W38)/(SUM($F12:W12)-SUM($F47:W47))*100</f>
        <v>99.999999999999972</v>
      </c>
      <c r="X50" s="71">
        <f>SUM($F38:X38)/(SUM($F12:X12)-SUM($F47:X47))*100</f>
        <v>99.999999999999972</v>
      </c>
      <c r="Y50" s="71">
        <f>SUM($F38:Y38)/(SUM($F12:Y12)-SUM($F47:Y47))*100</f>
        <v>99.999999999999972</v>
      </c>
      <c r="Z50" s="71">
        <f>SUM($F38:Z38)/(SUM($F12:Z12)-SUM($F47:Z47))*100</f>
        <v>99.999999999999972</v>
      </c>
      <c r="AA50" s="71">
        <f>SUM($F38:AA38)/(SUM($F12:AA12)-SUM($F47:AA47))*100</f>
        <v>99.999999999999972</v>
      </c>
      <c r="AB50" s="71">
        <f>SUM($F38:AB38)/(SUM($F12:AB12)-SUM($F47:AB47))*100</f>
        <v>99.999999999999972</v>
      </c>
      <c r="AC50" s="71">
        <f>SUM($F38:AC38)/(SUM($F12:AC12)-SUM($F47:AC47))*100</f>
        <v>99.999999999999972</v>
      </c>
      <c r="AD50" s="71">
        <f>SUM($F38:AD38)/(SUM($F12:AD12)-SUM($F47:AD47))*100</f>
        <v>99.999999999999972</v>
      </c>
      <c r="AE50" s="71">
        <f>SUM($F38:AE38)/(SUM($F12:AE12)-SUM($F47:AE47))*100</f>
        <v>99.999999999999972</v>
      </c>
      <c r="AF50" s="71">
        <f>SUM($F38:AF38)/(SUM($F12:AF12)-SUM($F47:AF47))*100</f>
        <v>99.999999999999972</v>
      </c>
      <c r="AG50" s="71">
        <f>SUM($F38:AG38)/(SUM($F12:AG12)-SUM($F47:AG47))*100</f>
        <v>99.999999999999972</v>
      </c>
      <c r="AH50" s="71">
        <f>SUM($F38:AH38)/(SUM($F12:AH12)-SUM($F47:AH47))*100</f>
        <v>99.999999999999972</v>
      </c>
      <c r="AI50" s="71">
        <f>SUM($F38:AI38)/(SUM($F12:AI12)-SUM($F47:AI47))*100</f>
        <v>99.999999999999972</v>
      </c>
      <c r="AJ50" s="71">
        <f>SUM($F38:AJ38)/(SUM($F12:AJ12)-SUM($F47:AJ47))*100</f>
        <v>99.999999999999972</v>
      </c>
      <c r="AK50" s="71">
        <f>SUM($F38:AK38)/(SUM($F12:AK12)-SUM($F47:AK47))*100</f>
        <v>99.999999999999972</v>
      </c>
      <c r="AL50" s="71">
        <f>SUM($F38:AL38)/(SUM($F12:AL12)-SUM($F47:AL47))*100</f>
        <v>99.999999999999972</v>
      </c>
      <c r="AM50" s="71">
        <f>SUM($F38:AM38)/(SUM($F12:AM12)-SUM($F47:AM47))*100</f>
        <v>99.999999999999972</v>
      </c>
      <c r="AN50" s="71">
        <f>SUM($F38:AN38)/(SUM($F12:AN12)-SUM($F47:AN47))*100</f>
        <v>99.999999999999972</v>
      </c>
      <c r="AO50" s="71">
        <f>SUM($F38:AO38)/(SUM($F12:AO12)-SUM($F47:AO47))*100</f>
        <v>99.999999999999972</v>
      </c>
      <c r="AP50" s="71">
        <f>SUM($F38:AP38)/(SUM($F12:AP12)-SUM($F47:AP47))*100</f>
        <v>99.999999999999972</v>
      </c>
      <c r="AQ50" s="71">
        <f>SUM($F38:AQ38)/(SUM($F12:AQ12)-SUM($F47:AQ47))*100</f>
        <v>99.999999999999972</v>
      </c>
      <c r="AR50" s="71">
        <f>SUM($F38:AR38)/(SUM($F12:AR12)-SUM($F47:AR47))*100</f>
        <v>99.999999999999972</v>
      </c>
      <c r="AS50" s="71">
        <f>SUM($F38:AS38)/(SUM($F12:AS12)-SUM($F47:AS47))*100</f>
        <v>99.999999999999972</v>
      </c>
      <c r="AT50" s="71">
        <f>SUM($F38:AT38)/(SUM($F12:AT12)-SUM($F47:AT47))*100</f>
        <v>99.999999999999972</v>
      </c>
      <c r="AU50" s="71">
        <f>SUM($F38:AU38)/(SUM($F12:AU12)-SUM($F47:AU47))*100</f>
        <v>99.999999999999972</v>
      </c>
    </row>
    <row r="51" spans="1:47" s="9" customFormat="1" ht="13.5" customHeight="1" x14ac:dyDescent="0.3">
      <c r="A51" s="20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s="9" customFormat="1" ht="13.5" customHeight="1" x14ac:dyDescent="0.3">
      <c r="A52" s="20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3.5" customHeight="1" x14ac:dyDescent="0.3">
      <c r="A53" s="38" t="s">
        <v>179</v>
      </c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s="9" customFormat="1" ht="13.5" customHeight="1" x14ac:dyDescent="0.3">
      <c r="A54" s="20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s="9" customFormat="1" ht="13.5" customHeight="1" x14ac:dyDescent="0.3">
      <c r="A55" s="20" t="s">
        <v>180</v>
      </c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9" customFormat="1" ht="13.5" customHeight="1" x14ac:dyDescent="0.3">
      <c r="A56" s="20"/>
      <c r="B56" s="6" t="s">
        <v>189</v>
      </c>
      <c r="C56" s="7"/>
      <c r="D56" s="7" t="s">
        <v>10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s="9" customFormat="1" ht="13.5" customHeight="1" x14ac:dyDescent="0.3">
      <c r="A57" s="20"/>
      <c r="B57" s="6" t="s">
        <v>257</v>
      </c>
      <c r="C57" s="7"/>
      <c r="D57" s="7" t="s">
        <v>10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s="9" customFormat="1" ht="13.5" customHeight="1" x14ac:dyDescent="0.3">
      <c r="A58" s="20"/>
      <c r="B58" s="6" t="s">
        <v>188</v>
      </c>
      <c r="C58" s="7"/>
      <c r="D58" s="7" t="s">
        <v>10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s="9" customFormat="1" ht="13.5" customHeight="1" x14ac:dyDescent="0.3">
      <c r="A59" s="20" t="s">
        <v>8</v>
      </c>
      <c r="B59" s="6" t="s">
        <v>445</v>
      </c>
      <c r="C59" s="7"/>
      <c r="D59" s="7" t="s">
        <v>10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s="9" customFormat="1" ht="13.5" customHeight="1" x14ac:dyDescent="0.3">
      <c r="A60" s="20"/>
      <c r="B60" s="59" t="s">
        <v>191</v>
      </c>
      <c r="C60" s="52"/>
      <c r="D60" s="52" t="s">
        <v>10</v>
      </c>
      <c r="E60" s="52"/>
      <c r="F60" s="52">
        <f>F56+F57+F58-F59</f>
        <v>0</v>
      </c>
      <c r="G60" s="52">
        <f>F60+G56+G57+G58-G59</f>
        <v>0</v>
      </c>
      <c r="H60" s="52">
        <f t="shared" ref="H60:AU60" si="9">G60+H56+H57+H58-H59</f>
        <v>0</v>
      </c>
      <c r="I60" s="52">
        <f t="shared" si="9"/>
        <v>0</v>
      </c>
      <c r="J60" s="52">
        <f t="shared" si="9"/>
        <v>0</v>
      </c>
      <c r="K60" s="52">
        <f t="shared" si="9"/>
        <v>0</v>
      </c>
      <c r="L60" s="52">
        <f t="shared" si="9"/>
        <v>0</v>
      </c>
      <c r="M60" s="52">
        <f t="shared" si="9"/>
        <v>0</v>
      </c>
      <c r="N60" s="52">
        <f t="shared" si="9"/>
        <v>0</v>
      </c>
      <c r="O60" s="52">
        <f t="shared" si="9"/>
        <v>0</v>
      </c>
      <c r="P60" s="52">
        <f t="shared" si="9"/>
        <v>0</v>
      </c>
      <c r="Q60" s="52">
        <f t="shared" si="9"/>
        <v>0</v>
      </c>
      <c r="R60" s="52">
        <f t="shared" si="9"/>
        <v>0</v>
      </c>
      <c r="S60" s="52">
        <f t="shared" si="9"/>
        <v>0</v>
      </c>
      <c r="T60" s="52">
        <f t="shared" si="9"/>
        <v>0</v>
      </c>
      <c r="U60" s="52">
        <f t="shared" si="9"/>
        <v>0</v>
      </c>
      <c r="V60" s="52">
        <f t="shared" si="9"/>
        <v>0</v>
      </c>
      <c r="W60" s="52">
        <f t="shared" si="9"/>
        <v>0</v>
      </c>
      <c r="X60" s="52">
        <f t="shared" si="9"/>
        <v>0</v>
      </c>
      <c r="Y60" s="52">
        <f t="shared" si="9"/>
        <v>0</v>
      </c>
      <c r="Z60" s="52">
        <f t="shared" si="9"/>
        <v>0</v>
      </c>
      <c r="AA60" s="52">
        <f t="shared" si="9"/>
        <v>0</v>
      </c>
      <c r="AB60" s="52">
        <f t="shared" si="9"/>
        <v>0</v>
      </c>
      <c r="AC60" s="52">
        <f t="shared" si="9"/>
        <v>0</v>
      </c>
      <c r="AD60" s="52">
        <f t="shared" si="9"/>
        <v>0</v>
      </c>
      <c r="AE60" s="52">
        <f t="shared" si="9"/>
        <v>0</v>
      </c>
      <c r="AF60" s="52">
        <f t="shared" si="9"/>
        <v>0</v>
      </c>
      <c r="AG60" s="52">
        <f t="shared" si="9"/>
        <v>0</v>
      </c>
      <c r="AH60" s="52">
        <f t="shared" si="9"/>
        <v>0</v>
      </c>
      <c r="AI60" s="52">
        <f t="shared" si="9"/>
        <v>0</v>
      </c>
      <c r="AJ60" s="52">
        <f t="shared" si="9"/>
        <v>0</v>
      </c>
      <c r="AK60" s="52">
        <f t="shared" si="9"/>
        <v>0</v>
      </c>
      <c r="AL60" s="52">
        <f t="shared" si="9"/>
        <v>0</v>
      </c>
      <c r="AM60" s="52">
        <f t="shared" si="9"/>
        <v>0</v>
      </c>
      <c r="AN60" s="52">
        <f t="shared" si="9"/>
        <v>0</v>
      </c>
      <c r="AO60" s="52">
        <f t="shared" si="9"/>
        <v>0</v>
      </c>
      <c r="AP60" s="52">
        <f t="shared" si="9"/>
        <v>0</v>
      </c>
      <c r="AQ60" s="52">
        <f t="shared" si="9"/>
        <v>0</v>
      </c>
      <c r="AR60" s="52">
        <f t="shared" si="9"/>
        <v>0</v>
      </c>
      <c r="AS60" s="52">
        <f t="shared" si="9"/>
        <v>0</v>
      </c>
      <c r="AT60" s="52">
        <f t="shared" si="9"/>
        <v>0</v>
      </c>
      <c r="AU60" s="52">
        <f t="shared" si="9"/>
        <v>0</v>
      </c>
    </row>
    <row r="61" spans="1:47" s="9" customFormat="1" ht="13.5" customHeight="1" x14ac:dyDescent="0.3">
      <c r="A61" s="20" t="s">
        <v>8</v>
      </c>
      <c r="B61" s="6" t="s">
        <v>8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s="9" customFormat="1" ht="13.5" customHeight="1" x14ac:dyDescent="0.3">
      <c r="A62" s="20" t="s">
        <v>183</v>
      </c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s="9" customFormat="1" ht="13.5" customHeight="1" x14ac:dyDescent="0.3">
      <c r="A63" s="20"/>
      <c r="B63" s="6" t="s">
        <v>189</v>
      </c>
      <c r="C63" s="7"/>
      <c r="D63" s="7" t="s">
        <v>10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s="9" customFormat="1" ht="13.5" customHeight="1" x14ac:dyDescent="0.3">
      <c r="A64" s="20"/>
      <c r="B64" s="6" t="s">
        <v>257</v>
      </c>
      <c r="C64" s="7"/>
      <c r="D64" s="7" t="s">
        <v>10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s="9" customFormat="1" ht="13.5" customHeight="1" x14ac:dyDescent="0.3">
      <c r="A65" s="20"/>
      <c r="B65" s="6" t="s">
        <v>188</v>
      </c>
      <c r="C65" s="7"/>
      <c r="D65" s="7" t="s">
        <v>10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s="9" customFormat="1" ht="13.5" customHeight="1" x14ac:dyDescent="0.3">
      <c r="A66" s="20" t="s">
        <v>8</v>
      </c>
      <c r="B66" s="6" t="s">
        <v>445</v>
      </c>
      <c r="C66" s="7"/>
      <c r="D66" s="7" t="s">
        <v>10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s="9" customFormat="1" ht="13.5" customHeight="1" x14ac:dyDescent="0.3">
      <c r="A67" s="20"/>
      <c r="B67" s="59" t="s">
        <v>191</v>
      </c>
      <c r="C67" s="52"/>
      <c r="D67" s="52" t="s">
        <v>10</v>
      </c>
      <c r="E67" s="52"/>
      <c r="F67" s="52">
        <f>F63+F64+F65-F66</f>
        <v>0</v>
      </c>
      <c r="G67" s="52">
        <f>F67+G63+G64+G65-G66</f>
        <v>0</v>
      </c>
      <c r="H67" s="52">
        <f t="shared" ref="H67:AU67" si="10">G67+H63+H64+H65-H66</f>
        <v>0</v>
      </c>
      <c r="I67" s="52">
        <f t="shared" si="10"/>
        <v>0</v>
      </c>
      <c r="J67" s="52">
        <f t="shared" si="10"/>
        <v>0</v>
      </c>
      <c r="K67" s="52">
        <f t="shared" si="10"/>
        <v>0</v>
      </c>
      <c r="L67" s="52">
        <f t="shared" si="10"/>
        <v>0</v>
      </c>
      <c r="M67" s="52">
        <f t="shared" si="10"/>
        <v>0</v>
      </c>
      <c r="N67" s="52">
        <f t="shared" si="10"/>
        <v>0</v>
      </c>
      <c r="O67" s="52">
        <f t="shared" si="10"/>
        <v>0</v>
      </c>
      <c r="P67" s="52">
        <f t="shared" si="10"/>
        <v>0</v>
      </c>
      <c r="Q67" s="52">
        <f t="shared" si="10"/>
        <v>0</v>
      </c>
      <c r="R67" s="52">
        <f t="shared" si="10"/>
        <v>0</v>
      </c>
      <c r="S67" s="52">
        <f t="shared" si="10"/>
        <v>0</v>
      </c>
      <c r="T67" s="52">
        <f t="shared" si="10"/>
        <v>0</v>
      </c>
      <c r="U67" s="52">
        <f t="shared" si="10"/>
        <v>0</v>
      </c>
      <c r="V67" s="52">
        <f t="shared" si="10"/>
        <v>0</v>
      </c>
      <c r="W67" s="52">
        <f t="shared" si="10"/>
        <v>0</v>
      </c>
      <c r="X67" s="52">
        <f t="shared" si="10"/>
        <v>0</v>
      </c>
      <c r="Y67" s="52">
        <f t="shared" si="10"/>
        <v>0</v>
      </c>
      <c r="Z67" s="52">
        <f t="shared" si="10"/>
        <v>0</v>
      </c>
      <c r="AA67" s="52">
        <f t="shared" si="10"/>
        <v>0</v>
      </c>
      <c r="AB67" s="52">
        <f t="shared" si="10"/>
        <v>0</v>
      </c>
      <c r="AC67" s="52">
        <f t="shared" si="10"/>
        <v>0</v>
      </c>
      <c r="AD67" s="52">
        <f t="shared" si="10"/>
        <v>0</v>
      </c>
      <c r="AE67" s="52">
        <f t="shared" si="10"/>
        <v>0</v>
      </c>
      <c r="AF67" s="52">
        <f t="shared" si="10"/>
        <v>0</v>
      </c>
      <c r="AG67" s="52">
        <f t="shared" si="10"/>
        <v>0</v>
      </c>
      <c r="AH67" s="52">
        <f t="shared" si="10"/>
        <v>0</v>
      </c>
      <c r="AI67" s="52">
        <f t="shared" si="10"/>
        <v>0</v>
      </c>
      <c r="AJ67" s="52">
        <f t="shared" si="10"/>
        <v>0</v>
      </c>
      <c r="AK67" s="52">
        <f t="shared" si="10"/>
        <v>0</v>
      </c>
      <c r="AL67" s="52">
        <f t="shared" si="10"/>
        <v>0</v>
      </c>
      <c r="AM67" s="52">
        <f t="shared" si="10"/>
        <v>0</v>
      </c>
      <c r="AN67" s="52">
        <f t="shared" si="10"/>
        <v>0</v>
      </c>
      <c r="AO67" s="52">
        <f t="shared" si="10"/>
        <v>0</v>
      </c>
      <c r="AP67" s="52">
        <f t="shared" si="10"/>
        <v>0</v>
      </c>
      <c r="AQ67" s="52">
        <f t="shared" si="10"/>
        <v>0</v>
      </c>
      <c r="AR67" s="52">
        <f t="shared" si="10"/>
        <v>0</v>
      </c>
      <c r="AS67" s="52">
        <f t="shared" si="10"/>
        <v>0</v>
      </c>
      <c r="AT67" s="52">
        <f t="shared" si="10"/>
        <v>0</v>
      </c>
      <c r="AU67" s="52">
        <f t="shared" si="10"/>
        <v>0</v>
      </c>
    </row>
    <row r="68" spans="1:47" s="9" customFormat="1" ht="13.5" customHeight="1" x14ac:dyDescent="0.3">
      <c r="A68" s="20" t="s">
        <v>8</v>
      </c>
      <c r="B68" s="6" t="s">
        <v>8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s="9" customFormat="1" ht="13.5" customHeight="1" x14ac:dyDescent="0.3">
      <c r="A69" s="20" t="s">
        <v>184</v>
      </c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s="9" customFormat="1" ht="13.5" customHeight="1" x14ac:dyDescent="0.3">
      <c r="A70" s="20"/>
      <c r="B70" s="6" t="s">
        <v>189</v>
      </c>
      <c r="C70" s="7"/>
      <c r="D70" s="7" t="s">
        <v>10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s="9" customFormat="1" ht="13.5" customHeight="1" x14ac:dyDescent="0.3">
      <c r="A71" s="20"/>
      <c r="B71" s="6" t="s">
        <v>257</v>
      </c>
      <c r="C71" s="7"/>
      <c r="D71" s="7" t="s">
        <v>10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s="9" customFormat="1" ht="13.5" customHeight="1" x14ac:dyDescent="0.3">
      <c r="A72" s="20"/>
      <c r="B72" s="6" t="s">
        <v>188</v>
      </c>
      <c r="C72" s="7"/>
      <c r="D72" s="7" t="s">
        <v>10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s="9" customFormat="1" ht="13.5" customHeight="1" x14ac:dyDescent="0.3">
      <c r="A73" s="20" t="s">
        <v>8</v>
      </c>
      <c r="B73" s="6" t="s">
        <v>445</v>
      </c>
      <c r="C73" s="7"/>
      <c r="D73" s="7" t="s">
        <v>10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s="9" customFormat="1" ht="13.5" customHeight="1" x14ac:dyDescent="0.3">
      <c r="A74" s="20"/>
      <c r="B74" s="59" t="s">
        <v>191</v>
      </c>
      <c r="C74" s="52"/>
      <c r="D74" s="52" t="s">
        <v>10</v>
      </c>
      <c r="E74" s="52"/>
      <c r="F74" s="52">
        <f>F70+F71+F72-F73</f>
        <v>0</v>
      </c>
      <c r="G74" s="52">
        <f>F74+G70+G71+G72-G73</f>
        <v>0</v>
      </c>
      <c r="H74" s="52">
        <f t="shared" ref="H74:AU74" si="11">G74+H70+H71+H72-H73</f>
        <v>0</v>
      </c>
      <c r="I74" s="52">
        <f t="shared" si="11"/>
        <v>0</v>
      </c>
      <c r="J74" s="52">
        <f t="shared" si="11"/>
        <v>0</v>
      </c>
      <c r="K74" s="52">
        <f t="shared" si="11"/>
        <v>0</v>
      </c>
      <c r="L74" s="52">
        <f t="shared" si="11"/>
        <v>0</v>
      </c>
      <c r="M74" s="52">
        <f t="shared" si="11"/>
        <v>0</v>
      </c>
      <c r="N74" s="52">
        <f t="shared" si="11"/>
        <v>0</v>
      </c>
      <c r="O74" s="52">
        <f t="shared" si="11"/>
        <v>0</v>
      </c>
      <c r="P74" s="52">
        <f t="shared" si="11"/>
        <v>0</v>
      </c>
      <c r="Q74" s="52">
        <f t="shared" si="11"/>
        <v>0</v>
      </c>
      <c r="R74" s="52">
        <f t="shared" si="11"/>
        <v>0</v>
      </c>
      <c r="S74" s="52">
        <f t="shared" si="11"/>
        <v>0</v>
      </c>
      <c r="T74" s="52">
        <f t="shared" si="11"/>
        <v>0</v>
      </c>
      <c r="U74" s="52">
        <f t="shared" si="11"/>
        <v>0</v>
      </c>
      <c r="V74" s="52">
        <f t="shared" si="11"/>
        <v>0</v>
      </c>
      <c r="W74" s="52">
        <f t="shared" si="11"/>
        <v>0</v>
      </c>
      <c r="X74" s="52">
        <f t="shared" si="11"/>
        <v>0</v>
      </c>
      <c r="Y74" s="52">
        <f t="shared" si="11"/>
        <v>0</v>
      </c>
      <c r="Z74" s="52">
        <f t="shared" si="11"/>
        <v>0</v>
      </c>
      <c r="AA74" s="52">
        <f t="shared" si="11"/>
        <v>0</v>
      </c>
      <c r="AB74" s="52">
        <f t="shared" si="11"/>
        <v>0</v>
      </c>
      <c r="AC74" s="52">
        <f t="shared" si="11"/>
        <v>0</v>
      </c>
      <c r="AD74" s="52">
        <f t="shared" si="11"/>
        <v>0</v>
      </c>
      <c r="AE74" s="52">
        <f t="shared" si="11"/>
        <v>0</v>
      </c>
      <c r="AF74" s="52">
        <f t="shared" si="11"/>
        <v>0</v>
      </c>
      <c r="AG74" s="52">
        <f t="shared" si="11"/>
        <v>0</v>
      </c>
      <c r="AH74" s="52">
        <f t="shared" si="11"/>
        <v>0</v>
      </c>
      <c r="AI74" s="52">
        <f t="shared" si="11"/>
        <v>0</v>
      </c>
      <c r="AJ74" s="52">
        <f t="shared" si="11"/>
        <v>0</v>
      </c>
      <c r="AK74" s="52">
        <f t="shared" si="11"/>
        <v>0</v>
      </c>
      <c r="AL74" s="52">
        <f t="shared" si="11"/>
        <v>0</v>
      </c>
      <c r="AM74" s="52">
        <f t="shared" si="11"/>
        <v>0</v>
      </c>
      <c r="AN74" s="52">
        <f t="shared" si="11"/>
        <v>0</v>
      </c>
      <c r="AO74" s="52">
        <f t="shared" si="11"/>
        <v>0</v>
      </c>
      <c r="AP74" s="52">
        <f t="shared" si="11"/>
        <v>0</v>
      </c>
      <c r="AQ74" s="52">
        <f t="shared" si="11"/>
        <v>0</v>
      </c>
      <c r="AR74" s="52">
        <f t="shared" si="11"/>
        <v>0</v>
      </c>
      <c r="AS74" s="52">
        <f t="shared" si="11"/>
        <v>0</v>
      </c>
      <c r="AT74" s="52">
        <f t="shared" si="11"/>
        <v>0</v>
      </c>
      <c r="AU74" s="52">
        <f t="shared" si="11"/>
        <v>0</v>
      </c>
    </row>
    <row r="75" spans="1:47" s="9" customFormat="1" ht="13.5" customHeight="1" x14ac:dyDescent="0.3">
      <c r="A75" s="20" t="s">
        <v>8</v>
      </c>
      <c r="B75" s="6" t="s">
        <v>8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s="9" customFormat="1" ht="13.5" customHeight="1" x14ac:dyDescent="0.3">
      <c r="A76" s="20" t="s">
        <v>185</v>
      </c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s="9" customFormat="1" ht="13.5" customHeight="1" x14ac:dyDescent="0.3">
      <c r="A77" s="20"/>
      <c r="B77" s="6" t="s">
        <v>189</v>
      </c>
      <c r="C77" s="7"/>
      <c r="D77" s="7" t="s">
        <v>10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s="9" customFormat="1" ht="13.5" customHeight="1" x14ac:dyDescent="0.3">
      <c r="A78" s="20"/>
      <c r="B78" s="6" t="s">
        <v>257</v>
      </c>
      <c r="C78" s="7"/>
      <c r="D78" s="7" t="s">
        <v>10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7" s="9" customFormat="1" ht="13.5" customHeight="1" x14ac:dyDescent="0.3">
      <c r="A79" s="20"/>
      <c r="B79" s="6" t="s">
        <v>188</v>
      </c>
      <c r="C79" s="7"/>
      <c r="D79" s="7" t="s">
        <v>10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 s="9" customFormat="1" ht="13.5" customHeight="1" x14ac:dyDescent="0.3">
      <c r="A80" s="20" t="s">
        <v>8</v>
      </c>
      <c r="B80" s="6" t="s">
        <v>445</v>
      </c>
      <c r="C80" s="7"/>
      <c r="D80" s="7" t="s">
        <v>10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s="9" customFormat="1" ht="13.5" customHeight="1" x14ac:dyDescent="0.3">
      <c r="A81" s="20"/>
      <c r="B81" s="59" t="s">
        <v>191</v>
      </c>
      <c r="C81" s="52"/>
      <c r="D81" s="52" t="s">
        <v>10</v>
      </c>
      <c r="E81" s="52"/>
      <c r="F81" s="52">
        <f>F77+F78+F79-F80</f>
        <v>0</v>
      </c>
      <c r="G81" s="52">
        <f>F81+G77+G78+G79-G80</f>
        <v>0</v>
      </c>
      <c r="H81" s="52">
        <f t="shared" ref="H81:AU81" si="12">G81+H77+H78+H79-H80</f>
        <v>0</v>
      </c>
      <c r="I81" s="52">
        <f t="shared" si="12"/>
        <v>0</v>
      </c>
      <c r="J81" s="52">
        <f t="shared" si="12"/>
        <v>0</v>
      </c>
      <c r="K81" s="52">
        <f t="shared" si="12"/>
        <v>0</v>
      </c>
      <c r="L81" s="52">
        <f t="shared" si="12"/>
        <v>0</v>
      </c>
      <c r="M81" s="52">
        <f t="shared" si="12"/>
        <v>0</v>
      </c>
      <c r="N81" s="52">
        <f t="shared" si="12"/>
        <v>0</v>
      </c>
      <c r="O81" s="52">
        <f t="shared" si="12"/>
        <v>0</v>
      </c>
      <c r="P81" s="52">
        <f t="shared" si="12"/>
        <v>0</v>
      </c>
      <c r="Q81" s="52">
        <f t="shared" si="12"/>
        <v>0</v>
      </c>
      <c r="R81" s="52">
        <f t="shared" si="12"/>
        <v>0</v>
      </c>
      <c r="S81" s="52">
        <f t="shared" si="12"/>
        <v>0</v>
      </c>
      <c r="T81" s="52">
        <f t="shared" si="12"/>
        <v>0</v>
      </c>
      <c r="U81" s="52">
        <f t="shared" si="12"/>
        <v>0</v>
      </c>
      <c r="V81" s="52">
        <f t="shared" si="12"/>
        <v>0</v>
      </c>
      <c r="W81" s="52">
        <f t="shared" si="12"/>
        <v>0</v>
      </c>
      <c r="X81" s="52">
        <f t="shared" si="12"/>
        <v>0</v>
      </c>
      <c r="Y81" s="52">
        <f t="shared" si="12"/>
        <v>0</v>
      </c>
      <c r="Z81" s="52">
        <f t="shared" si="12"/>
        <v>0</v>
      </c>
      <c r="AA81" s="52">
        <f t="shared" si="12"/>
        <v>0</v>
      </c>
      <c r="AB81" s="52">
        <f t="shared" si="12"/>
        <v>0</v>
      </c>
      <c r="AC81" s="52">
        <f t="shared" si="12"/>
        <v>0</v>
      </c>
      <c r="AD81" s="52">
        <f t="shared" si="12"/>
        <v>0</v>
      </c>
      <c r="AE81" s="52">
        <f t="shared" si="12"/>
        <v>0</v>
      </c>
      <c r="AF81" s="52">
        <f t="shared" si="12"/>
        <v>0</v>
      </c>
      <c r="AG81" s="52">
        <f t="shared" si="12"/>
        <v>0</v>
      </c>
      <c r="AH81" s="52">
        <f t="shared" si="12"/>
        <v>0</v>
      </c>
      <c r="AI81" s="52">
        <f t="shared" si="12"/>
        <v>0</v>
      </c>
      <c r="AJ81" s="52">
        <f t="shared" si="12"/>
        <v>0</v>
      </c>
      <c r="AK81" s="52">
        <f t="shared" si="12"/>
        <v>0</v>
      </c>
      <c r="AL81" s="52">
        <f t="shared" si="12"/>
        <v>0</v>
      </c>
      <c r="AM81" s="52">
        <f t="shared" si="12"/>
        <v>0</v>
      </c>
      <c r="AN81" s="52">
        <f t="shared" si="12"/>
        <v>0</v>
      </c>
      <c r="AO81" s="52">
        <f t="shared" si="12"/>
        <v>0</v>
      </c>
      <c r="AP81" s="52">
        <f t="shared" si="12"/>
        <v>0</v>
      </c>
      <c r="AQ81" s="52">
        <f t="shared" si="12"/>
        <v>0</v>
      </c>
      <c r="AR81" s="52">
        <f t="shared" si="12"/>
        <v>0</v>
      </c>
      <c r="AS81" s="52">
        <f t="shared" si="12"/>
        <v>0</v>
      </c>
      <c r="AT81" s="52">
        <f t="shared" si="12"/>
        <v>0</v>
      </c>
      <c r="AU81" s="52">
        <f t="shared" si="12"/>
        <v>0</v>
      </c>
    </row>
    <row r="82" spans="1:47" s="9" customFormat="1" ht="13.5" customHeight="1" x14ac:dyDescent="0.3">
      <c r="A82" s="20" t="s">
        <v>8</v>
      </c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s="9" customFormat="1" ht="13.5" customHeight="1" x14ac:dyDescent="0.3">
      <c r="A83" s="20" t="s">
        <v>186</v>
      </c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1:47" s="9" customFormat="1" ht="13.5" customHeight="1" x14ac:dyDescent="0.3">
      <c r="A84" s="20" t="s">
        <v>8</v>
      </c>
      <c r="B84" s="54" t="s">
        <v>190</v>
      </c>
      <c r="C84" s="50"/>
      <c r="D84" s="50" t="s">
        <v>10</v>
      </c>
      <c r="E84" s="50"/>
      <c r="F84" s="60">
        <f>F56+F63+F70+F77</f>
        <v>0</v>
      </c>
      <c r="G84" s="60">
        <f t="shared" ref="G84:AU84" si="13">G56+G63+G70+G77</f>
        <v>0</v>
      </c>
      <c r="H84" s="60">
        <f t="shared" si="13"/>
        <v>0</v>
      </c>
      <c r="I84" s="60">
        <f t="shared" si="13"/>
        <v>0</v>
      </c>
      <c r="J84" s="60">
        <f t="shared" si="13"/>
        <v>0</v>
      </c>
      <c r="K84" s="60">
        <f t="shared" si="13"/>
        <v>0</v>
      </c>
      <c r="L84" s="60">
        <f t="shared" si="13"/>
        <v>0</v>
      </c>
      <c r="M84" s="60">
        <f t="shared" si="13"/>
        <v>0</v>
      </c>
      <c r="N84" s="60">
        <f t="shared" si="13"/>
        <v>0</v>
      </c>
      <c r="O84" s="60">
        <f t="shared" si="13"/>
        <v>0</v>
      </c>
      <c r="P84" s="60">
        <f t="shared" si="13"/>
        <v>0</v>
      </c>
      <c r="Q84" s="60">
        <f t="shared" si="13"/>
        <v>0</v>
      </c>
      <c r="R84" s="60">
        <f t="shared" si="13"/>
        <v>0</v>
      </c>
      <c r="S84" s="60">
        <f t="shared" si="13"/>
        <v>0</v>
      </c>
      <c r="T84" s="60">
        <f t="shared" si="13"/>
        <v>0</v>
      </c>
      <c r="U84" s="60">
        <f t="shared" si="13"/>
        <v>0</v>
      </c>
      <c r="V84" s="60">
        <f t="shared" si="13"/>
        <v>0</v>
      </c>
      <c r="W84" s="60">
        <f t="shared" si="13"/>
        <v>0</v>
      </c>
      <c r="X84" s="60">
        <f t="shared" si="13"/>
        <v>0</v>
      </c>
      <c r="Y84" s="60">
        <f t="shared" si="13"/>
        <v>0</v>
      </c>
      <c r="Z84" s="60">
        <f t="shared" si="13"/>
        <v>0</v>
      </c>
      <c r="AA84" s="60">
        <f t="shared" si="13"/>
        <v>0</v>
      </c>
      <c r="AB84" s="60">
        <f t="shared" si="13"/>
        <v>0</v>
      </c>
      <c r="AC84" s="60">
        <f t="shared" si="13"/>
        <v>0</v>
      </c>
      <c r="AD84" s="60">
        <f t="shared" si="13"/>
        <v>0</v>
      </c>
      <c r="AE84" s="60">
        <f t="shared" si="13"/>
        <v>0</v>
      </c>
      <c r="AF84" s="60">
        <f t="shared" si="13"/>
        <v>0</v>
      </c>
      <c r="AG84" s="60">
        <f t="shared" si="13"/>
        <v>0</v>
      </c>
      <c r="AH84" s="60">
        <f t="shared" si="13"/>
        <v>0</v>
      </c>
      <c r="AI84" s="60">
        <f t="shared" si="13"/>
        <v>0</v>
      </c>
      <c r="AJ84" s="60">
        <f t="shared" si="13"/>
        <v>0</v>
      </c>
      <c r="AK84" s="60">
        <f t="shared" si="13"/>
        <v>0</v>
      </c>
      <c r="AL84" s="60">
        <f t="shared" si="13"/>
        <v>0</v>
      </c>
      <c r="AM84" s="60">
        <f t="shared" si="13"/>
        <v>0</v>
      </c>
      <c r="AN84" s="60">
        <f t="shared" si="13"/>
        <v>0</v>
      </c>
      <c r="AO84" s="60">
        <f t="shared" si="13"/>
        <v>0</v>
      </c>
      <c r="AP84" s="60">
        <f t="shared" si="13"/>
        <v>0</v>
      </c>
      <c r="AQ84" s="60">
        <f t="shared" si="13"/>
        <v>0</v>
      </c>
      <c r="AR84" s="60">
        <f t="shared" si="13"/>
        <v>0</v>
      </c>
      <c r="AS84" s="60">
        <f t="shared" si="13"/>
        <v>0</v>
      </c>
      <c r="AT84" s="60">
        <f t="shared" si="13"/>
        <v>0</v>
      </c>
      <c r="AU84" s="60">
        <f t="shared" si="13"/>
        <v>0</v>
      </c>
    </row>
    <row r="85" spans="1:47" s="9" customFormat="1" ht="13.5" customHeight="1" x14ac:dyDescent="0.3">
      <c r="A85" s="20"/>
      <c r="B85" s="54" t="s">
        <v>257</v>
      </c>
      <c r="C85" s="50"/>
      <c r="D85" s="50" t="s">
        <v>10</v>
      </c>
      <c r="E85" s="50"/>
      <c r="F85" s="60">
        <f>F57+F64+F71+F78</f>
        <v>0</v>
      </c>
      <c r="G85" s="60">
        <f t="shared" ref="G85:AU85" si="14">G57+G64+G71+G78</f>
        <v>0</v>
      </c>
      <c r="H85" s="60">
        <f t="shared" si="14"/>
        <v>0</v>
      </c>
      <c r="I85" s="60">
        <f t="shared" si="14"/>
        <v>0</v>
      </c>
      <c r="J85" s="60">
        <f t="shared" si="14"/>
        <v>0</v>
      </c>
      <c r="K85" s="60">
        <f t="shared" si="14"/>
        <v>0</v>
      </c>
      <c r="L85" s="60">
        <f t="shared" si="14"/>
        <v>0</v>
      </c>
      <c r="M85" s="60">
        <f t="shared" si="14"/>
        <v>0</v>
      </c>
      <c r="N85" s="60">
        <f t="shared" si="14"/>
        <v>0</v>
      </c>
      <c r="O85" s="60">
        <f t="shared" si="14"/>
        <v>0</v>
      </c>
      <c r="P85" s="60">
        <f t="shared" si="14"/>
        <v>0</v>
      </c>
      <c r="Q85" s="60">
        <f t="shared" si="14"/>
        <v>0</v>
      </c>
      <c r="R85" s="60">
        <f t="shared" si="14"/>
        <v>0</v>
      </c>
      <c r="S85" s="60">
        <f t="shared" si="14"/>
        <v>0</v>
      </c>
      <c r="T85" s="60">
        <f t="shared" si="14"/>
        <v>0</v>
      </c>
      <c r="U85" s="60">
        <f t="shared" si="14"/>
        <v>0</v>
      </c>
      <c r="V85" s="60">
        <f t="shared" si="14"/>
        <v>0</v>
      </c>
      <c r="W85" s="60">
        <f t="shared" si="14"/>
        <v>0</v>
      </c>
      <c r="X85" s="60">
        <f t="shared" si="14"/>
        <v>0</v>
      </c>
      <c r="Y85" s="60">
        <f t="shared" si="14"/>
        <v>0</v>
      </c>
      <c r="Z85" s="60">
        <f t="shared" si="14"/>
        <v>0</v>
      </c>
      <c r="AA85" s="60">
        <f t="shared" si="14"/>
        <v>0</v>
      </c>
      <c r="AB85" s="60">
        <f t="shared" si="14"/>
        <v>0</v>
      </c>
      <c r="AC85" s="60">
        <f t="shared" si="14"/>
        <v>0</v>
      </c>
      <c r="AD85" s="60">
        <f t="shared" si="14"/>
        <v>0</v>
      </c>
      <c r="AE85" s="60">
        <f t="shared" si="14"/>
        <v>0</v>
      </c>
      <c r="AF85" s="60">
        <f t="shared" si="14"/>
        <v>0</v>
      </c>
      <c r="AG85" s="60">
        <f t="shared" si="14"/>
        <v>0</v>
      </c>
      <c r="AH85" s="60">
        <f t="shared" si="14"/>
        <v>0</v>
      </c>
      <c r="AI85" s="60">
        <f t="shared" si="14"/>
        <v>0</v>
      </c>
      <c r="AJ85" s="60">
        <f t="shared" si="14"/>
        <v>0</v>
      </c>
      <c r="AK85" s="60">
        <f t="shared" si="14"/>
        <v>0</v>
      </c>
      <c r="AL85" s="60">
        <f t="shared" si="14"/>
        <v>0</v>
      </c>
      <c r="AM85" s="60">
        <f t="shared" si="14"/>
        <v>0</v>
      </c>
      <c r="AN85" s="60">
        <f t="shared" si="14"/>
        <v>0</v>
      </c>
      <c r="AO85" s="60">
        <f t="shared" si="14"/>
        <v>0</v>
      </c>
      <c r="AP85" s="60">
        <f t="shared" si="14"/>
        <v>0</v>
      </c>
      <c r="AQ85" s="60">
        <f t="shared" si="14"/>
        <v>0</v>
      </c>
      <c r="AR85" s="60">
        <f t="shared" si="14"/>
        <v>0</v>
      </c>
      <c r="AS85" s="60">
        <f t="shared" si="14"/>
        <v>0</v>
      </c>
      <c r="AT85" s="60">
        <f t="shared" si="14"/>
        <v>0</v>
      </c>
      <c r="AU85" s="60">
        <f t="shared" si="14"/>
        <v>0</v>
      </c>
    </row>
    <row r="86" spans="1:47" s="9" customFormat="1" ht="13.5" customHeight="1" x14ac:dyDescent="0.3">
      <c r="A86" s="20" t="s">
        <v>8</v>
      </c>
      <c r="B86" s="54" t="s">
        <v>187</v>
      </c>
      <c r="C86" s="50"/>
      <c r="D86" s="50" t="s">
        <v>10</v>
      </c>
      <c r="E86" s="50"/>
      <c r="F86" s="60">
        <f>F58+F65+F72+F79</f>
        <v>0</v>
      </c>
      <c r="G86" s="60">
        <f>G58+G65+G72+G79</f>
        <v>0</v>
      </c>
      <c r="H86" s="60">
        <f t="shared" ref="H86:AU86" si="15">H58+H65+H72+H79</f>
        <v>0</v>
      </c>
      <c r="I86" s="60">
        <f t="shared" si="15"/>
        <v>0</v>
      </c>
      <c r="J86" s="60">
        <f t="shared" si="15"/>
        <v>0</v>
      </c>
      <c r="K86" s="60">
        <f t="shared" si="15"/>
        <v>0</v>
      </c>
      <c r="L86" s="60">
        <f t="shared" si="15"/>
        <v>0</v>
      </c>
      <c r="M86" s="60">
        <f t="shared" si="15"/>
        <v>0</v>
      </c>
      <c r="N86" s="60">
        <f t="shared" si="15"/>
        <v>0</v>
      </c>
      <c r="O86" s="60">
        <f t="shared" si="15"/>
        <v>0</v>
      </c>
      <c r="P86" s="60">
        <f t="shared" si="15"/>
        <v>0</v>
      </c>
      <c r="Q86" s="60">
        <f t="shared" si="15"/>
        <v>0</v>
      </c>
      <c r="R86" s="60">
        <f t="shared" si="15"/>
        <v>0</v>
      </c>
      <c r="S86" s="60">
        <f t="shared" si="15"/>
        <v>0</v>
      </c>
      <c r="T86" s="60">
        <f t="shared" si="15"/>
        <v>0</v>
      </c>
      <c r="U86" s="60">
        <f t="shared" si="15"/>
        <v>0</v>
      </c>
      <c r="V86" s="60">
        <f t="shared" si="15"/>
        <v>0</v>
      </c>
      <c r="W86" s="60">
        <f t="shared" si="15"/>
        <v>0</v>
      </c>
      <c r="X86" s="60">
        <f t="shared" si="15"/>
        <v>0</v>
      </c>
      <c r="Y86" s="60">
        <f t="shared" si="15"/>
        <v>0</v>
      </c>
      <c r="Z86" s="60">
        <f t="shared" si="15"/>
        <v>0</v>
      </c>
      <c r="AA86" s="60">
        <v>0</v>
      </c>
      <c r="AB86" s="60">
        <f t="shared" si="15"/>
        <v>0</v>
      </c>
      <c r="AC86" s="60">
        <f t="shared" si="15"/>
        <v>0</v>
      </c>
      <c r="AD86" s="60">
        <f t="shared" si="15"/>
        <v>0</v>
      </c>
      <c r="AE86" s="60">
        <f t="shared" si="15"/>
        <v>0</v>
      </c>
      <c r="AF86" s="60">
        <f t="shared" si="15"/>
        <v>0</v>
      </c>
      <c r="AG86" s="60">
        <f t="shared" si="15"/>
        <v>0</v>
      </c>
      <c r="AH86" s="60">
        <f t="shared" si="15"/>
        <v>0</v>
      </c>
      <c r="AI86" s="60">
        <f t="shared" si="15"/>
        <v>0</v>
      </c>
      <c r="AJ86" s="60">
        <f t="shared" si="15"/>
        <v>0</v>
      </c>
      <c r="AK86" s="60">
        <f t="shared" si="15"/>
        <v>0</v>
      </c>
      <c r="AL86" s="60">
        <f t="shared" si="15"/>
        <v>0</v>
      </c>
      <c r="AM86" s="60">
        <f t="shared" si="15"/>
        <v>0</v>
      </c>
      <c r="AN86" s="60">
        <f t="shared" si="15"/>
        <v>0</v>
      </c>
      <c r="AO86" s="60">
        <f t="shared" si="15"/>
        <v>0</v>
      </c>
      <c r="AP86" s="60">
        <f t="shared" si="15"/>
        <v>0</v>
      </c>
      <c r="AQ86" s="60">
        <f t="shared" si="15"/>
        <v>0</v>
      </c>
      <c r="AR86" s="60">
        <f t="shared" si="15"/>
        <v>0</v>
      </c>
      <c r="AS86" s="60">
        <f t="shared" si="15"/>
        <v>0</v>
      </c>
      <c r="AT86" s="60">
        <f t="shared" si="15"/>
        <v>0</v>
      </c>
      <c r="AU86" s="60">
        <f t="shared" si="15"/>
        <v>0</v>
      </c>
    </row>
    <row r="87" spans="1:47" s="9" customFormat="1" ht="13.5" customHeight="1" x14ac:dyDescent="0.3">
      <c r="A87" s="20"/>
      <c r="B87" s="54" t="s">
        <v>445</v>
      </c>
      <c r="C87" s="50"/>
      <c r="D87" s="50" t="s">
        <v>10</v>
      </c>
      <c r="E87" s="50"/>
      <c r="F87" s="60">
        <f>F59+F66+F73+F80</f>
        <v>0</v>
      </c>
      <c r="G87" s="60">
        <f>G59+G66+G73+G80</f>
        <v>0</v>
      </c>
      <c r="H87" s="60">
        <f>H59+H66+H73+H80</f>
        <v>0</v>
      </c>
      <c r="I87" s="60">
        <f t="shared" ref="I87:Z87" si="16">I59+I66+I73+I80</f>
        <v>0</v>
      </c>
      <c r="J87" s="60">
        <f t="shared" si="16"/>
        <v>0</v>
      </c>
      <c r="K87" s="60">
        <f t="shared" si="16"/>
        <v>0</v>
      </c>
      <c r="L87" s="60">
        <f t="shared" si="16"/>
        <v>0</v>
      </c>
      <c r="M87" s="60">
        <f t="shared" si="16"/>
        <v>0</v>
      </c>
      <c r="N87" s="60">
        <f t="shared" si="16"/>
        <v>0</v>
      </c>
      <c r="O87" s="60">
        <f t="shared" si="16"/>
        <v>0</v>
      </c>
      <c r="P87" s="60">
        <f t="shared" si="16"/>
        <v>0</v>
      </c>
      <c r="Q87" s="60">
        <f t="shared" si="16"/>
        <v>0</v>
      </c>
      <c r="R87" s="60">
        <f t="shared" si="16"/>
        <v>0</v>
      </c>
      <c r="S87" s="60">
        <f t="shared" si="16"/>
        <v>0</v>
      </c>
      <c r="T87" s="60">
        <f t="shared" si="16"/>
        <v>0</v>
      </c>
      <c r="U87" s="60">
        <f t="shared" si="16"/>
        <v>0</v>
      </c>
      <c r="V87" s="60">
        <f t="shared" si="16"/>
        <v>0</v>
      </c>
      <c r="W87" s="60">
        <f t="shared" si="16"/>
        <v>0</v>
      </c>
      <c r="X87" s="60">
        <f t="shared" si="16"/>
        <v>0</v>
      </c>
      <c r="Y87" s="60">
        <f t="shared" si="16"/>
        <v>0</v>
      </c>
      <c r="Z87" s="60">
        <f t="shared" si="16"/>
        <v>0</v>
      </c>
      <c r="AA87" s="60">
        <v>0</v>
      </c>
      <c r="AB87" s="60">
        <f t="shared" ref="AB87:AU87" si="17">AB59+AB66+AB73+AB80</f>
        <v>0</v>
      </c>
      <c r="AC87" s="60">
        <f t="shared" si="17"/>
        <v>0</v>
      </c>
      <c r="AD87" s="60">
        <f t="shared" si="17"/>
        <v>0</v>
      </c>
      <c r="AE87" s="60">
        <f t="shared" si="17"/>
        <v>0</v>
      </c>
      <c r="AF87" s="60">
        <f t="shared" si="17"/>
        <v>0</v>
      </c>
      <c r="AG87" s="60">
        <f t="shared" si="17"/>
        <v>0</v>
      </c>
      <c r="AH87" s="60">
        <f t="shared" si="17"/>
        <v>0</v>
      </c>
      <c r="AI87" s="60">
        <f t="shared" si="17"/>
        <v>0</v>
      </c>
      <c r="AJ87" s="60">
        <f t="shared" si="17"/>
        <v>0</v>
      </c>
      <c r="AK87" s="60">
        <f t="shared" si="17"/>
        <v>0</v>
      </c>
      <c r="AL87" s="60">
        <f t="shared" si="17"/>
        <v>0</v>
      </c>
      <c r="AM87" s="60">
        <f t="shared" si="17"/>
        <v>0</v>
      </c>
      <c r="AN87" s="60">
        <f t="shared" si="17"/>
        <v>0</v>
      </c>
      <c r="AO87" s="60">
        <f t="shared" si="17"/>
        <v>0</v>
      </c>
      <c r="AP87" s="60">
        <f t="shared" si="17"/>
        <v>0</v>
      </c>
      <c r="AQ87" s="60">
        <f t="shared" si="17"/>
        <v>0</v>
      </c>
      <c r="AR87" s="60">
        <f t="shared" si="17"/>
        <v>0</v>
      </c>
      <c r="AS87" s="60">
        <f t="shared" si="17"/>
        <v>0</v>
      </c>
      <c r="AT87" s="60">
        <f t="shared" si="17"/>
        <v>0</v>
      </c>
      <c r="AU87" s="60">
        <f t="shared" si="17"/>
        <v>0</v>
      </c>
    </row>
    <row r="88" spans="1:47" s="9" customFormat="1" ht="13.5" customHeight="1" x14ac:dyDescent="0.3">
      <c r="A88" s="20" t="s">
        <v>8</v>
      </c>
      <c r="B88" s="59" t="s">
        <v>191</v>
      </c>
      <c r="C88" s="52"/>
      <c r="D88" s="52" t="s">
        <v>10</v>
      </c>
      <c r="E88" s="52"/>
      <c r="F88" s="61">
        <f>F84-F87</f>
        <v>0</v>
      </c>
      <c r="G88" s="61">
        <f>F88-G87</f>
        <v>0</v>
      </c>
      <c r="H88" s="61">
        <f t="shared" ref="H88:AU88" si="18">G88-H87</f>
        <v>0</v>
      </c>
      <c r="I88" s="61">
        <f t="shared" si="18"/>
        <v>0</v>
      </c>
      <c r="J88" s="61">
        <f t="shared" si="18"/>
        <v>0</v>
      </c>
      <c r="K88" s="61">
        <f t="shared" si="18"/>
        <v>0</v>
      </c>
      <c r="L88" s="61">
        <f t="shared" si="18"/>
        <v>0</v>
      </c>
      <c r="M88" s="61">
        <f t="shared" si="18"/>
        <v>0</v>
      </c>
      <c r="N88" s="61">
        <f t="shared" si="18"/>
        <v>0</v>
      </c>
      <c r="O88" s="61">
        <f t="shared" si="18"/>
        <v>0</v>
      </c>
      <c r="P88" s="61">
        <f t="shared" si="18"/>
        <v>0</v>
      </c>
      <c r="Q88" s="61">
        <f t="shared" si="18"/>
        <v>0</v>
      </c>
      <c r="R88" s="61">
        <f t="shared" si="18"/>
        <v>0</v>
      </c>
      <c r="S88" s="61">
        <f t="shared" si="18"/>
        <v>0</v>
      </c>
      <c r="T88" s="61">
        <f t="shared" si="18"/>
        <v>0</v>
      </c>
      <c r="U88" s="61">
        <f t="shared" si="18"/>
        <v>0</v>
      </c>
      <c r="V88" s="61">
        <f t="shared" si="18"/>
        <v>0</v>
      </c>
      <c r="W88" s="61">
        <f t="shared" si="18"/>
        <v>0</v>
      </c>
      <c r="X88" s="61">
        <f t="shared" si="18"/>
        <v>0</v>
      </c>
      <c r="Y88" s="61">
        <f t="shared" si="18"/>
        <v>0</v>
      </c>
      <c r="Z88" s="61">
        <f t="shared" si="18"/>
        <v>0</v>
      </c>
      <c r="AA88" s="61">
        <f t="shared" si="18"/>
        <v>0</v>
      </c>
      <c r="AB88" s="61">
        <f t="shared" si="18"/>
        <v>0</v>
      </c>
      <c r="AC88" s="61">
        <f t="shared" si="18"/>
        <v>0</v>
      </c>
      <c r="AD88" s="61">
        <f t="shared" si="18"/>
        <v>0</v>
      </c>
      <c r="AE88" s="61">
        <f t="shared" si="18"/>
        <v>0</v>
      </c>
      <c r="AF88" s="61">
        <f t="shared" si="18"/>
        <v>0</v>
      </c>
      <c r="AG88" s="61">
        <f t="shared" si="18"/>
        <v>0</v>
      </c>
      <c r="AH88" s="61">
        <f t="shared" si="18"/>
        <v>0</v>
      </c>
      <c r="AI88" s="61">
        <f t="shared" si="18"/>
        <v>0</v>
      </c>
      <c r="AJ88" s="61">
        <f t="shared" si="18"/>
        <v>0</v>
      </c>
      <c r="AK88" s="61">
        <f t="shared" si="18"/>
        <v>0</v>
      </c>
      <c r="AL88" s="61">
        <f t="shared" si="18"/>
        <v>0</v>
      </c>
      <c r="AM88" s="61">
        <f t="shared" si="18"/>
        <v>0</v>
      </c>
      <c r="AN88" s="61">
        <f t="shared" si="18"/>
        <v>0</v>
      </c>
      <c r="AO88" s="61">
        <f t="shared" si="18"/>
        <v>0</v>
      </c>
      <c r="AP88" s="61">
        <f t="shared" si="18"/>
        <v>0</v>
      </c>
      <c r="AQ88" s="61">
        <f t="shared" si="18"/>
        <v>0</v>
      </c>
      <c r="AR88" s="61">
        <f t="shared" si="18"/>
        <v>0</v>
      </c>
      <c r="AS88" s="61">
        <f t="shared" si="18"/>
        <v>0</v>
      </c>
      <c r="AT88" s="61">
        <f t="shared" si="18"/>
        <v>0</v>
      </c>
      <c r="AU88" s="61">
        <f t="shared" si="18"/>
        <v>0</v>
      </c>
    </row>
    <row r="89" spans="1:47" s="9" customFormat="1" ht="13.5" customHeight="1" x14ac:dyDescent="0.3">
      <c r="A89" s="20"/>
      <c r="B89" s="6"/>
      <c r="C89" s="7"/>
      <c r="D89" s="7"/>
      <c r="E89" s="7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s="9" customFormat="1" ht="13.5" customHeight="1" x14ac:dyDescent="0.3">
      <c r="A90" s="20" t="s">
        <v>8</v>
      </c>
      <c r="B90" s="6" t="s">
        <v>8</v>
      </c>
      <c r="C90" s="7"/>
      <c r="D90" s="7"/>
      <c r="E90" s="7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s="9" customFormat="1" ht="13.5" customHeight="1" x14ac:dyDescent="0.3">
      <c r="A91" s="40" t="s">
        <v>192</v>
      </c>
      <c r="B91" s="41"/>
      <c r="C91" s="57"/>
      <c r="D91" s="56" t="s">
        <v>10</v>
      </c>
      <c r="E91" s="56"/>
      <c r="F91" s="70">
        <f t="shared" ref="F91:AU91" si="19">F88</f>
        <v>0</v>
      </c>
      <c r="G91" s="70">
        <f t="shared" si="19"/>
        <v>0</v>
      </c>
      <c r="H91" s="70">
        <f t="shared" si="19"/>
        <v>0</v>
      </c>
      <c r="I91" s="70">
        <f t="shared" si="19"/>
        <v>0</v>
      </c>
      <c r="J91" s="70">
        <f t="shared" si="19"/>
        <v>0</v>
      </c>
      <c r="K91" s="70">
        <f t="shared" si="19"/>
        <v>0</v>
      </c>
      <c r="L91" s="70">
        <f t="shared" si="19"/>
        <v>0</v>
      </c>
      <c r="M91" s="70">
        <f t="shared" si="19"/>
        <v>0</v>
      </c>
      <c r="N91" s="70">
        <f t="shared" si="19"/>
        <v>0</v>
      </c>
      <c r="O91" s="70">
        <f t="shared" si="19"/>
        <v>0</v>
      </c>
      <c r="P91" s="70">
        <f t="shared" si="19"/>
        <v>0</v>
      </c>
      <c r="Q91" s="70">
        <f t="shared" si="19"/>
        <v>0</v>
      </c>
      <c r="R91" s="70">
        <f t="shared" si="19"/>
        <v>0</v>
      </c>
      <c r="S91" s="70">
        <f t="shared" si="19"/>
        <v>0</v>
      </c>
      <c r="T91" s="70">
        <f t="shared" si="19"/>
        <v>0</v>
      </c>
      <c r="U91" s="70">
        <f t="shared" si="19"/>
        <v>0</v>
      </c>
      <c r="V91" s="70">
        <f t="shared" si="19"/>
        <v>0</v>
      </c>
      <c r="W91" s="70">
        <f t="shared" si="19"/>
        <v>0</v>
      </c>
      <c r="X91" s="70">
        <f t="shared" si="19"/>
        <v>0</v>
      </c>
      <c r="Y91" s="70">
        <f t="shared" si="19"/>
        <v>0</v>
      </c>
      <c r="Z91" s="70">
        <f t="shared" si="19"/>
        <v>0</v>
      </c>
      <c r="AA91" s="70">
        <f t="shared" si="19"/>
        <v>0</v>
      </c>
      <c r="AB91" s="70">
        <f t="shared" si="19"/>
        <v>0</v>
      </c>
      <c r="AC91" s="70">
        <f t="shared" si="19"/>
        <v>0</v>
      </c>
      <c r="AD91" s="70">
        <f t="shared" si="19"/>
        <v>0</v>
      </c>
      <c r="AE91" s="70">
        <f t="shared" si="19"/>
        <v>0</v>
      </c>
      <c r="AF91" s="70">
        <f t="shared" si="19"/>
        <v>0</v>
      </c>
      <c r="AG91" s="70">
        <f t="shared" si="19"/>
        <v>0</v>
      </c>
      <c r="AH91" s="70">
        <f t="shared" si="19"/>
        <v>0</v>
      </c>
      <c r="AI91" s="70">
        <f t="shared" si="19"/>
        <v>0</v>
      </c>
      <c r="AJ91" s="70">
        <f t="shared" si="19"/>
        <v>0</v>
      </c>
      <c r="AK91" s="70">
        <f t="shared" si="19"/>
        <v>0</v>
      </c>
      <c r="AL91" s="70">
        <f t="shared" si="19"/>
        <v>0</v>
      </c>
      <c r="AM91" s="70">
        <f t="shared" si="19"/>
        <v>0</v>
      </c>
      <c r="AN91" s="70">
        <f t="shared" si="19"/>
        <v>0</v>
      </c>
      <c r="AO91" s="70">
        <f t="shared" si="19"/>
        <v>0</v>
      </c>
      <c r="AP91" s="70">
        <f t="shared" si="19"/>
        <v>0</v>
      </c>
      <c r="AQ91" s="70">
        <f t="shared" si="19"/>
        <v>0</v>
      </c>
      <c r="AR91" s="70">
        <f t="shared" si="19"/>
        <v>0</v>
      </c>
      <c r="AS91" s="70">
        <f t="shared" si="19"/>
        <v>0</v>
      </c>
      <c r="AT91" s="70">
        <f t="shared" si="19"/>
        <v>0</v>
      </c>
      <c r="AU91" s="70">
        <f t="shared" si="19"/>
        <v>0</v>
      </c>
    </row>
    <row r="92" spans="1:47" s="9" customFormat="1" ht="13.5" customHeight="1" x14ac:dyDescent="0.3">
      <c r="A92" s="20" t="s">
        <v>8</v>
      </c>
      <c r="B92" s="6" t="s">
        <v>444</v>
      </c>
      <c r="C92" s="7"/>
      <c r="D92" s="7" t="s">
        <v>10</v>
      </c>
      <c r="E92" s="7"/>
      <c r="F92" s="25">
        <f>F88</f>
        <v>0</v>
      </c>
      <c r="G92" s="25">
        <f t="shared" ref="G92:AU92" si="20">G88</f>
        <v>0</v>
      </c>
      <c r="H92" s="25">
        <f t="shared" si="20"/>
        <v>0</v>
      </c>
      <c r="I92" s="25">
        <f t="shared" si="20"/>
        <v>0</v>
      </c>
      <c r="J92" s="25">
        <f t="shared" si="20"/>
        <v>0</v>
      </c>
      <c r="K92" s="25">
        <f t="shared" si="20"/>
        <v>0</v>
      </c>
      <c r="L92" s="25">
        <f t="shared" si="20"/>
        <v>0</v>
      </c>
      <c r="M92" s="25">
        <f t="shared" si="20"/>
        <v>0</v>
      </c>
      <c r="N92" s="25">
        <f t="shared" si="20"/>
        <v>0</v>
      </c>
      <c r="O92" s="25">
        <f t="shared" si="20"/>
        <v>0</v>
      </c>
      <c r="P92" s="25">
        <f t="shared" si="20"/>
        <v>0</v>
      </c>
      <c r="Q92" s="25">
        <f t="shared" si="20"/>
        <v>0</v>
      </c>
      <c r="R92" s="25">
        <f t="shared" si="20"/>
        <v>0</v>
      </c>
      <c r="S92" s="25">
        <f t="shared" si="20"/>
        <v>0</v>
      </c>
      <c r="T92" s="25">
        <f t="shared" si="20"/>
        <v>0</v>
      </c>
      <c r="U92" s="25">
        <f t="shared" si="20"/>
        <v>0</v>
      </c>
      <c r="V92" s="25">
        <f t="shared" si="20"/>
        <v>0</v>
      </c>
      <c r="W92" s="25">
        <f t="shared" si="20"/>
        <v>0</v>
      </c>
      <c r="X92" s="25">
        <f t="shared" si="20"/>
        <v>0</v>
      </c>
      <c r="Y92" s="25">
        <f t="shared" si="20"/>
        <v>0</v>
      </c>
      <c r="Z92" s="25">
        <f t="shared" si="20"/>
        <v>0</v>
      </c>
      <c r="AA92" s="25">
        <f t="shared" si="20"/>
        <v>0</v>
      </c>
      <c r="AB92" s="25">
        <f t="shared" si="20"/>
        <v>0</v>
      </c>
      <c r="AC92" s="25">
        <f t="shared" si="20"/>
        <v>0</v>
      </c>
      <c r="AD92" s="25">
        <f t="shared" si="20"/>
        <v>0</v>
      </c>
      <c r="AE92" s="25">
        <f t="shared" si="20"/>
        <v>0</v>
      </c>
      <c r="AF92" s="25">
        <f t="shared" si="20"/>
        <v>0</v>
      </c>
      <c r="AG92" s="25">
        <f t="shared" si="20"/>
        <v>0</v>
      </c>
      <c r="AH92" s="25">
        <f t="shared" si="20"/>
        <v>0</v>
      </c>
      <c r="AI92" s="25">
        <f t="shared" si="20"/>
        <v>0</v>
      </c>
      <c r="AJ92" s="25">
        <f t="shared" si="20"/>
        <v>0</v>
      </c>
      <c r="AK92" s="25">
        <f t="shared" si="20"/>
        <v>0</v>
      </c>
      <c r="AL92" s="25">
        <f t="shared" si="20"/>
        <v>0</v>
      </c>
      <c r="AM92" s="25">
        <f t="shared" si="20"/>
        <v>0</v>
      </c>
      <c r="AN92" s="25">
        <f t="shared" si="20"/>
        <v>0</v>
      </c>
      <c r="AO92" s="25">
        <f t="shared" si="20"/>
        <v>0</v>
      </c>
      <c r="AP92" s="25">
        <f t="shared" si="20"/>
        <v>0</v>
      </c>
      <c r="AQ92" s="25">
        <f t="shared" si="20"/>
        <v>0</v>
      </c>
      <c r="AR92" s="25">
        <f t="shared" si="20"/>
        <v>0</v>
      </c>
      <c r="AS92" s="25">
        <f t="shared" si="20"/>
        <v>0</v>
      </c>
      <c r="AT92" s="25">
        <f t="shared" si="20"/>
        <v>0</v>
      </c>
      <c r="AU92" s="25">
        <f t="shared" si="20"/>
        <v>0</v>
      </c>
    </row>
    <row r="93" spans="1:47" s="9" customFormat="1" ht="13.5" customHeight="1" x14ac:dyDescent="0.3">
      <c r="A93" s="20" t="s">
        <v>8</v>
      </c>
      <c r="B93" s="6" t="s">
        <v>8</v>
      </c>
      <c r="C93" s="7"/>
      <c r="D93" s="7"/>
      <c r="E93" s="7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s="39" customFormat="1" ht="13.5" customHeight="1" x14ac:dyDescent="0.3">
      <c r="A94" s="40" t="s">
        <v>193</v>
      </c>
      <c r="B94" s="41"/>
      <c r="C94" s="57"/>
      <c r="D94" s="56" t="s">
        <v>10</v>
      </c>
      <c r="E94" s="56"/>
      <c r="F94" s="70">
        <f t="shared" ref="F94:AU94" si="21">F49+F91</f>
        <v>250556.79999999999</v>
      </c>
      <c r="G94" s="70">
        <f t="shared" si="21"/>
        <v>5984.8</v>
      </c>
      <c r="H94" s="70">
        <f t="shared" si="21"/>
        <v>6084.8</v>
      </c>
      <c r="I94" s="70">
        <f t="shared" si="21"/>
        <v>6084.8</v>
      </c>
      <c r="J94" s="70">
        <f t="shared" si="21"/>
        <v>5984.8</v>
      </c>
      <c r="K94" s="70">
        <f t="shared" si="21"/>
        <v>6084.8</v>
      </c>
      <c r="L94" s="70">
        <f t="shared" si="21"/>
        <v>6084.8</v>
      </c>
      <c r="M94" s="70">
        <f t="shared" si="21"/>
        <v>5984.8</v>
      </c>
      <c r="N94" s="70">
        <f t="shared" si="21"/>
        <v>5984.8</v>
      </c>
      <c r="O94" s="70">
        <f t="shared" si="21"/>
        <v>6084.8</v>
      </c>
      <c r="P94" s="70">
        <f t="shared" si="21"/>
        <v>6084.8</v>
      </c>
      <c r="Q94" s="70">
        <f t="shared" si="21"/>
        <v>5984.8</v>
      </c>
      <c r="R94" s="70">
        <f t="shared" si="21"/>
        <v>5984.8</v>
      </c>
      <c r="S94" s="70">
        <f t="shared" si="21"/>
        <v>6084.8</v>
      </c>
      <c r="T94" s="70">
        <f t="shared" si="21"/>
        <v>6084.8</v>
      </c>
      <c r="U94" s="70">
        <f t="shared" si="21"/>
        <v>0</v>
      </c>
      <c r="V94" s="70">
        <f t="shared" si="21"/>
        <v>0</v>
      </c>
      <c r="W94" s="70">
        <f t="shared" si="21"/>
        <v>0</v>
      </c>
      <c r="X94" s="70">
        <f t="shared" si="21"/>
        <v>0</v>
      </c>
      <c r="Y94" s="70">
        <f t="shared" si="21"/>
        <v>0</v>
      </c>
      <c r="Z94" s="70">
        <f t="shared" si="21"/>
        <v>0</v>
      </c>
      <c r="AA94" s="70">
        <f t="shared" si="21"/>
        <v>0</v>
      </c>
      <c r="AB94" s="70">
        <f t="shared" si="21"/>
        <v>0</v>
      </c>
      <c r="AC94" s="70">
        <f t="shared" si="21"/>
        <v>0</v>
      </c>
      <c r="AD94" s="70">
        <f t="shared" si="21"/>
        <v>0</v>
      </c>
      <c r="AE94" s="70">
        <f t="shared" si="21"/>
        <v>0</v>
      </c>
      <c r="AF94" s="70">
        <f t="shared" si="21"/>
        <v>0</v>
      </c>
      <c r="AG94" s="70">
        <f t="shared" si="21"/>
        <v>0</v>
      </c>
      <c r="AH94" s="70">
        <f t="shared" si="21"/>
        <v>0</v>
      </c>
      <c r="AI94" s="70">
        <f t="shared" si="21"/>
        <v>0</v>
      </c>
      <c r="AJ94" s="70">
        <f t="shared" si="21"/>
        <v>0</v>
      </c>
      <c r="AK94" s="70">
        <f t="shared" si="21"/>
        <v>0</v>
      </c>
      <c r="AL94" s="70">
        <f t="shared" si="21"/>
        <v>0</v>
      </c>
      <c r="AM94" s="70">
        <f t="shared" si="21"/>
        <v>0</v>
      </c>
      <c r="AN94" s="70">
        <f t="shared" si="21"/>
        <v>0</v>
      </c>
      <c r="AO94" s="70">
        <f t="shared" si="21"/>
        <v>0</v>
      </c>
      <c r="AP94" s="70">
        <f t="shared" si="21"/>
        <v>0</v>
      </c>
      <c r="AQ94" s="70">
        <f t="shared" si="21"/>
        <v>0</v>
      </c>
      <c r="AR94" s="70">
        <f t="shared" si="21"/>
        <v>0</v>
      </c>
      <c r="AS94" s="70">
        <f t="shared" si="21"/>
        <v>0</v>
      </c>
      <c r="AT94" s="70">
        <f t="shared" si="21"/>
        <v>0</v>
      </c>
      <c r="AU94" s="70">
        <f t="shared" si="21"/>
        <v>0</v>
      </c>
    </row>
    <row r="97" spans="14:14" x14ac:dyDescent="0.3">
      <c r="N97" s="80">
        <f>SUM(F94:AV94)</f>
        <v>335143.99999999983</v>
      </c>
    </row>
  </sheetData>
  <pageMargins left="0.7" right="0.7" top="0.75" bottom="0.75" header="0.3" footer="0.3"/>
  <pageSetup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13</vt:i4>
      </vt:variant>
    </vt:vector>
  </HeadingPairs>
  <TitlesOfParts>
    <vt:vector size="27" baseType="lpstr">
      <vt:lpstr>INSTRUCTIVO</vt:lpstr>
      <vt:lpstr>INGRESOS</vt:lpstr>
      <vt:lpstr>PERSONAL</vt:lpstr>
      <vt:lpstr>COSTOS DE VENTA</vt:lpstr>
      <vt:lpstr>COSTOS OPERATIVOS</vt:lpstr>
      <vt:lpstr>EXTRA</vt:lpstr>
      <vt:lpstr>INVERSIONES</vt:lpstr>
      <vt:lpstr>IMPUESTOS</vt:lpstr>
      <vt:lpstr>FINANCIACIÓN</vt:lpstr>
      <vt:lpstr>CUENTA DE RESULTADOS</vt:lpstr>
      <vt:lpstr>CAPITAL DE TRABAJO</vt:lpstr>
      <vt:lpstr>FLUJO DE CAJA</vt:lpstr>
      <vt:lpstr>BALANCE</vt:lpstr>
      <vt:lpstr>RATIOS</vt:lpstr>
      <vt:lpstr>BALANCE!Área_de_impresión</vt:lpstr>
      <vt:lpstr>'CAPITAL DE TRABAJO'!Área_de_impresión</vt:lpstr>
      <vt:lpstr>'COSTOS DE VENTA'!Área_de_impresión</vt:lpstr>
      <vt:lpstr>'COSTOS OPERATIVOS'!Área_de_impresión</vt:lpstr>
      <vt:lpstr>'CUENTA DE RESULTADOS'!Área_de_impresión</vt:lpstr>
      <vt:lpstr>EXTRA!Área_de_impresión</vt:lpstr>
      <vt:lpstr>FINANCIACIÓN!Área_de_impresión</vt:lpstr>
      <vt:lpstr>'FLUJO DE CAJA'!Área_de_impresión</vt:lpstr>
      <vt:lpstr>IMPUESTOS!Área_de_impresión</vt:lpstr>
      <vt:lpstr>INGRESOS!Área_de_impresión</vt:lpstr>
      <vt:lpstr>INVERSIONES!Área_de_impresión</vt:lpstr>
      <vt:lpstr>PERSONAL!Área_de_impresión</vt:lpstr>
      <vt:lpstr>RATIOS!Área_de_impresión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Marcelo</dc:creator>
  <cp:lastModifiedBy>Full name</cp:lastModifiedBy>
  <cp:lastPrinted>2014-10-16T14:51:30Z</cp:lastPrinted>
  <dcterms:created xsi:type="dcterms:W3CDTF">2012-07-06T03:08:38Z</dcterms:created>
  <dcterms:modified xsi:type="dcterms:W3CDTF">2015-05-15T20:51:10Z</dcterms:modified>
</cp:coreProperties>
</file>