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uario\Desktop\SERGIO LEÓN KANASHIRO\ITP\YSRAEL PROYECTOS\ALIANZA ENERGÍA Y AMBIENTE\A PRESENTAR AEA 2015\"/>
    </mc:Choice>
  </mc:AlternateContent>
  <bookViews>
    <workbookView xWindow="0" yWindow="0" windowWidth="18540" windowHeight="9360"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I20" i="8" l="1"/>
  <c r="H20" i="8"/>
  <c r="G20" i="8"/>
  <c r="F20" i="8"/>
  <c r="E20" i="8"/>
  <c r="M15" i="8"/>
  <c r="K19" i="8"/>
  <c r="J19" i="8"/>
  <c r="K18" i="8"/>
  <c r="J18" i="8"/>
  <c r="K17" i="8"/>
  <c r="J17" i="8"/>
  <c r="D17" i="8" s="1"/>
  <c r="M17" i="8" s="1"/>
  <c r="K16" i="8"/>
  <c r="J16" i="8"/>
  <c r="K15" i="8"/>
  <c r="J15" i="8"/>
  <c r="D15" i="8" s="1"/>
  <c r="K14" i="8"/>
  <c r="J14" i="8"/>
  <c r="K13" i="8"/>
  <c r="J13" i="8"/>
  <c r="K12" i="8"/>
  <c r="J12" i="8"/>
  <c r="K11" i="8"/>
  <c r="J11" i="8"/>
  <c r="D11" i="8" s="1"/>
  <c r="M11" i="8" s="1"/>
  <c r="K10" i="8"/>
  <c r="D10" i="8" s="1"/>
  <c r="M10" i="8" s="1"/>
  <c r="J10" i="8"/>
  <c r="K9" i="8"/>
  <c r="J9" i="8"/>
  <c r="D9" i="8" s="1"/>
  <c r="M9" i="8" s="1"/>
  <c r="K8" i="8"/>
  <c r="D8" i="8" s="1"/>
  <c r="M8" i="8" s="1"/>
  <c r="J8" i="8"/>
  <c r="K6" i="8"/>
  <c r="J6" i="8"/>
  <c r="D6" i="8" s="1"/>
  <c r="M6" i="8" s="1"/>
  <c r="K7" i="8"/>
  <c r="J7" i="8"/>
  <c r="D13" i="8" l="1"/>
  <c r="M13" i="8" s="1"/>
  <c r="D19" i="8"/>
  <c r="M19" i="8" s="1"/>
  <c r="D18" i="8"/>
  <c r="M18" i="8" s="1"/>
  <c r="D14" i="8"/>
  <c r="M14" i="8" s="1"/>
  <c r="G26" i="8"/>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<sst xmlns="http://schemas.openxmlformats.org/spreadsheetml/2006/main" count="307" uniqueCount="183">
  <si>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</si>
  <si>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</si>
  <si>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</si>
  <si>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</si>
  <si>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</si>
  <si>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</si>
  <si>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</si>
  <si>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</si>
  <si>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</si>
  <si>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</si>
  <si>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</si>
  <si>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</si>
  <si>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</si>
  <si>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</si>
  <si>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</si>
  <si>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</si>
  <si>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</si>
  <si>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</si>
  <si>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</si>
  <si>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</si>
  <si>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</si>
  <si>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</si>
  <si>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</si>
  <si>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</si>
  <si>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</si>
  <si>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</si>
  <si>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</si>
  <si>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</si>
  <si>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</si>
  <si>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</si>
  <si>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</si>
  <si>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</si>
  <si>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</si>
  <si>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</si>
  <si>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</si>
  <si>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</si>
  <si>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</si>
  <si>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</si>
  <si>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</si>
  <si>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</si>
  <si>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</si>
  <si>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</si>
  <si>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</si>
  <si>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</si>
  <si>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</si>
  <si>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</si>
  <si>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</si>
  <si>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</si>
  <si>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</si>
  <si>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</si>
  <si>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</si>
  <si>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</si>
  <si>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</si>
  <si>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</si>
  <si>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</si>
  <si>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</si>
  <si>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</si>
  <si>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</si>
  <si>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</si>
  <si>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</si>
  <si>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</si>
  <si>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</si>
  <si>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</si>
  <si>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</si>
  <si>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</si>
  <si>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</si>
  <si>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</si>
  <si>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</si>
  <si>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</si>
  <si>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</si>
  <si>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</si>
  <si>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</si>
  <si>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</si>
  <si>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</si>
  <si>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</si>
  <si>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</si>
  <si>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</si>
  <si>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</si>
  <si>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</si>
  <si>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</si>
  <si>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</si>
  <si>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</si>
  <si>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</si>
  <si>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</si>
  <si>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</si>
  <si>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</si>
  <si>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</si>
  <si>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</si>
  <si>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</si>
  <si>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</si>
  <si>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</si>
  <si>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</si>
  <si>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</si>
  <si>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</si>
  <si>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</si>
  <si>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</si>
  <si>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</si>
  <si>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</si>
  <si>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</si>
  <si>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</si>
  <si>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</si>
  <si>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</si>
  <si>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</si>
  <si>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</si>
  <si>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</si>
  <si>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</si>
  <si>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</si>
  <si>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</si>
  <si>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 xml:space="preserve">CITE productivo </t>
  </si>
  <si>
    <t xml:space="preserve">Roberto Cristhian </t>
  </si>
  <si>
    <t>07749022</t>
  </si>
  <si>
    <t>Perú</t>
  </si>
  <si>
    <t>www.itp.gob.pe</t>
  </si>
  <si>
    <t xml:space="preserve">Sistema fotovoltaico para incrementar la productividad </t>
  </si>
  <si>
    <t>Desde el punto de vista social, el cultivo de peces proporciona un alimento sano y nutritivo, genera mano de obra y dinamiza la economía familiar; desde la perspectiva de la mujer rural que por lo general es ama de casa, la crianza de peces se constituye en una actividad muy importante, porque va contribuir a garantizar la seguridad alimentaria de su familia, y se involucra conjuntamente con sus hijos en todas las acciones de la cadena productiva. Asimismo, el uso de energía fotoeléctrica propuesto por el proyecto, atiende una necesidad y expectativa del piscicultor que es contar con energía eléctrica, para crecer como productor y buscar un mayor desarrollo de la actividad acuícola que realiza; sin embargo, estos cambios generan responsabilidad y compromisos económicos importantes para la familia, a través de su aporte de contrapartida, lo cual han decidido asumir con responsabilidad. Los beneficios esperados, del uso de la energía fotoeléctrica implementado por el proyecto, en el manejo de la calidad el agua de los cultivos acuícolas y el sistema de riego de las plantaciones de cacao, creará las condiciones para que los beneficiarios sean más competitivos en ambas actividades, lograrán reducir sus costos de producción y obtener mayor productividad, lo cual contribuirá a mejorar la calidad de vida de estas familias.</t>
  </si>
  <si>
    <t xml:space="preserve">La actividad acuícola de nivel semi intensiva como se práctica en la zona, cuando está bien conducida además de generar ingresos importantes mejora la seguridad alimentaria de las familias, y se ha comprobado que tiene rentabilidad desde corto plazo (5 meses); sin embargo, a través del proyecto se busca sentar las bases para el desarrollo de una piscicultura de nivel intensiva, que brinde mayores beneficios económicos y calidad de vida a las familias involucradas.  
Se conoce que el tenor de oxígeno en los cultivos acuícolas es uno de los factores más críticos y difícil de manejar, por lo cual, el proyecto ha considerado el uso de aireadores movidos por energía fotoeléctrica, esta aireación suplementaria de los estanques, proveerá oxigeno de forma continua y evitará la estratificación de la columna de agua. En este modelo de cultivo, se podrá tener el control y manejar los diversos parámetros fisicoquímicos, para incrementar la productividad.
Otros beneficios colaterales de la aireación de los estanques, es el control y reducción de metabolitos tóxicos, formados por el metabolismo microbiano (amonio, metano, nitritos, sulfuro de hidrogeno, etc,) y que ocasionan estrés en los peces, haciéndolos vulnerables al desarrollo de enfermedades y además retrasando su desarrollo. La aireación de los estanques, hará más eficiente el manejo de la calidad del agua creando un ambiente de bienestar en las especies acuícolas durante el proceso de cultivo y permitirá incrementar los niveles de productividad y rentabilidad de los acuicultores.
El modelo de negocio es también amigable con el ambiente, considera aprovechar el agua residual o efluentes, que por lo general se libera al ambiente sin ningún tratamiento; estas aguas con alto contenido de nutrientes, se usará en riego por goteo de plantaciones de cacao, con lo cual de traerá un beneficio adicional del negocio. 
</t>
  </si>
  <si>
    <t>Paneles solares</t>
  </si>
  <si>
    <t>Tablero de control</t>
  </si>
  <si>
    <t>baterias 23 placas</t>
  </si>
  <si>
    <t>Convertidor de 4 hp</t>
  </si>
  <si>
    <t>Tubos de 1 pulgada</t>
  </si>
  <si>
    <t>mangueras para goteo</t>
  </si>
  <si>
    <t>Tanques rotoplas</t>
  </si>
  <si>
    <t>Accesorios</t>
  </si>
  <si>
    <t>Servicios</t>
  </si>
  <si>
    <t>Bienes</t>
  </si>
  <si>
    <t>Acondicionamiento</t>
  </si>
  <si>
    <t>Instalaciones Hidraulicas</t>
  </si>
  <si>
    <t>implementos</t>
  </si>
  <si>
    <t>Asesoramiento/coordinació</t>
  </si>
  <si>
    <t>Organizacionales</t>
  </si>
  <si>
    <t>Logisticos</t>
  </si>
  <si>
    <t>Financieros</t>
  </si>
  <si>
    <t>Mercado</t>
  </si>
  <si>
    <t>Entorno Politico</t>
  </si>
  <si>
    <t>Técnicos</t>
  </si>
  <si>
    <t>concientizacion a los miembros</t>
  </si>
  <si>
    <t>Busqueda de nuevos proveedores</t>
  </si>
  <si>
    <t>No aplica</t>
  </si>
  <si>
    <t>Siendo competitivos</t>
  </si>
  <si>
    <t>Busqueda de nuvos inversionistas</t>
  </si>
  <si>
    <t>Asociada</t>
  </si>
  <si>
    <t>Puerto Maldonado</t>
  </si>
  <si>
    <t>ITP - CITE productivo Madre de Dios</t>
  </si>
  <si>
    <t>Madre de Dios</t>
  </si>
  <si>
    <t>Lima</t>
  </si>
  <si>
    <t>X</t>
  </si>
  <si>
    <t>Asociacion Tres Fronteras</t>
  </si>
  <si>
    <t>ATF</t>
  </si>
  <si>
    <t>Nicolas Ricardo</t>
  </si>
  <si>
    <t>Valderrama Cusimayta</t>
  </si>
  <si>
    <t xml:space="preserve">Km 60 carretera Pto Maldonado - Iberia, distrito Las Piedras </t>
  </si>
  <si>
    <t>ricardovalderrama43@yahoo.es</t>
  </si>
  <si>
    <t>NO</t>
  </si>
  <si>
    <t xml:space="preserve">Se busca desarrollar la acuicultura a través del uso de energía fotovoltaica, para bombeo de agua al estanque; la energía generada en este sistema fotovoltaico, permitirá bombear el agua de los estanques, que tiene alta carga de nutrientes, para ser utilizados en el riego de plantaciones de cacao. </t>
  </si>
  <si>
    <t xml:space="preserve">La aireación de estanques, es una tecnología muy difundida en cultivo de peces a nivel intensivo; sin embargo, en Madre de Dios las piscigranjas incluso de escala comercial todavía no han implementado este sistema de oxigenación de sus estanques. En la región, los beneficiarios del proyecto serán los primeros en adoptar esta nueva tecnología, que les permitirá realizar cultivos a mayor densidad de peces; el mejoramiento de la calidad de agua en los estanques y el mayor rendimiento productivo que se espera obtener, será motivación para que otros piscicultores se interesen por adoptar esta tecnología y lo repliquen en sus propias instalaciones. Los cultivos de peces que actualmente realiza la mayoría de integrantes de la Asociación Tres Fronteras, son de subsistencia, con una producción no mayor a 2 toneladas/año; con la intervención del proyecto, se facilitará que estos acuicultores puedan dar el salto hacia una piscicultura intensiva y de escala comercial; este cambio, en la modalidad de cultivo que va  experimentar la asociación, ocasionará cambios en la relación que tienen con el mercado, el incremento en la demanda de bienes, insumos y servicios, les permitirá desarrollar mayor capacidad de negociación con los proveedores,  asimismo, debido a los mayores volúmenes de producción tendrán mejores condiciones para ofertar sus productos. Este salto en el nivel de producción generará cambios y nuevos aprendizajes en los integrantes de la asociación, la adaptación a estos cambios es un proceso que por lo general toma cierto tiempo, principalmente cuando se trata de personas adultas. Para garantizar la sostenibilidad de este nuevo modelo de crecimiento productivo que va experimentar la Asociación Tres Fronteras, el ITP, a través del CITE Productivo, tiene el compromiso de continuar apoyando a estos piscicultores hasta consolidar su capacidad productiva; asimismo se estará trabajando para dar valor agregado a la producción acuícola. </t>
  </si>
  <si>
    <t>Carretera a Ventanilla 5.2 Callao</t>
  </si>
  <si>
    <t>si</t>
  </si>
  <si>
    <t xml:space="preserve"> Esta inciativa   cumple los mecanísmos  y acciones para el cumplimiento de los Instrumentos de Gestión Ambiental  que esta obligado a cumplir todo productor  de conformidad con la Ley N° 27446 SEIA.</t>
  </si>
  <si>
    <t>Meléndez Zevallos</t>
  </si>
  <si>
    <t>2012, Manejo de predio rurales mediante agroforestería y reforestación en la zona de las Piedras, 2012, fondo concursable PROCOMPITE - Acuicultura</t>
  </si>
  <si>
    <t>Provincia Tambopata - Región Madre de Dios</t>
  </si>
  <si>
    <t>Construcción e 2 balsa cautiva</t>
  </si>
  <si>
    <t>Electrobomba centrífuga</t>
  </si>
  <si>
    <t xml:space="preserve">Ysrael Alberto </t>
  </si>
  <si>
    <t>06778006</t>
  </si>
  <si>
    <t>Economista</t>
  </si>
  <si>
    <t>Av. Centenario 515 - La Joya</t>
  </si>
  <si>
    <t>ytuesta@itp.gob.pe</t>
  </si>
  <si>
    <t>Gestor de Proyectos</t>
  </si>
  <si>
    <t>15 años, formulacion y evaluacion de proyectos (SNIP),Fondo empleos y planes de negocio (Procompite, Agroideas) y formatos Fidecom y Fincyt.</t>
  </si>
  <si>
    <t>Tuesta Ramírez</t>
  </si>
  <si>
    <t>Desde un enfoque ecosistémico e innovador, se busca desarrollar la acuicultura a través del uso de energía fotovoltaica, para bombeo de agua a estanques de cultivo, instalación de equipos de aireación que permitirá desarrollar cultivos a nivel intensivo con peces de alto valor comercial; asimismo, la energía generada en este sistema fotovoltáico, permitirá bombear el agua residual de los estanques, que tiene alta carga de nutrientes, para ser utilizados en el riego de plantaciones de cacao. 
La acuicultura de la zona es de tecnología media, de alto costo de producción y rendimientos todavía bajos; las aguas tienen bajo contenido de oxígeno y limitan hacer cultivos intensivos, el bombeo con motores a combustible es una práctica frecuente y genera sobrecostos. Respecto al cultivo de cacao se requiere fertilizar los suelos e instalar sistemas de riego, pues los meses de julio a setiembre son muy secos y de alta temperatura, que puede afectar su producción.</t>
  </si>
  <si>
    <t>Se considera 25 familias beneficiarias, que están organizadas en una asociación de productores denominada "Tres Fronteras", que en conjunto congrega aproximadamente 150 personas, las cuales se encuentran asentadas en la localidad de Alegría, distrito de Las Piedras; se dedican a diversas actividades productivas, siendo la acuicultura y agroforestería sus principales actividades y las que dinamizan la economía familiar. La acuicultura y agroforestería se caracterizan por ser actividades que en sus diversas fases permiten la integración de fuerza laboral de toda la familia, con roles definidos para hombres, mujeres, jóvenes y adolescentes, por lo cual el proyecto en sus diversas actividades a desarrollar considera la participación activa de todos ellos.</t>
  </si>
  <si>
    <t>La generación de energía fotovoltaica propuesta en el proyecto, permitirá abastecer de agua necesaria las piscigranjas, la instalación de aireadores en los estanques permitirá mejorar la calidad de agua elevando de forma significativa el nivel de oxígeno y permitirá realizar cultivos intensivos y mejorar la productividad de las granjas acuícolas; se evitará prácticas de bombeo con combustible y se reducirá los costos de producción. El uso de agua residual en cultivos de cacao, será una práctica de fertirriego, por la incorporación de diversos nutrientes en la parcela y evitará el uso de agroquímicos comerciales, el riego a goteo de las plantaciones, principalmente en temporada de sequía permitirá un uso eficiente del agua, para mantener el nivel de producción esperado.</t>
  </si>
  <si>
    <t xml:space="preserve">En cultivos acuícolas de nivel intensivo o super intensivo está difundido el uso de aireadores, con los cuales se genera condiciones para cultivos de alta densidad y productividad; sin embargo, estos equipos operan por lo general con energía convencional; sin embargo, existe en el mercado, electrobombas de corriente continua diseñados para su funcionamiento con paneles solares. 
La aquaponía es un sistema de producción de alimento (peces y vegetales), que tiene como principio el uso de los efluentes de agua del cultivo acuícola, que al pasar por un sistema de recirculación se remueve la carga de nutrientes que se usa como fertilizante para producir principalmente hortalizas; en el proyecto, se propone utilizar el agua residual de los estanques a través de un proceso bombeo. 
</t>
  </si>
  <si>
    <t xml:space="preserve">El proyecto tiene un enfoque ecosistémico, orientado a un sistema de producción integral, con productos limpios y de alta demanda en el mercado como son el pescado proveniente de cultivo y el cacao; los beneficiarios del proyecto han incursionado en la actividad acuícola desde hace 4 a 12 años atrás, donde en su mayoría han desarrollado cultivos de nivel semi intensivo, con lo cual han adquirido suficiente conocimiento y experiencia, que les permitirá adoptar con facilidad la nueva tecnología de aireación y manejo de calidad de agua en sus cultivos y de esta forma dar el salto a un nivel de piscicultura comercial. 
Si bien la incorporación de nueva tecnología en el cultivo de peces, implica la decisión de realizar nuevas inversiones; los beneficiarios del proyecto, en los años que vienen dedicados a la crianza de peces y después de haber comprobado los beneficios de mejora en la seguridad alimentaria y economía familiar, han realizado múltiples inversiones (ampliación de infraestructura de cultivo, equipamiento con materiales y artes de pesca, etc.), lo cual los califica como buenos emprendedores; en ese sentido, han decidido continuar apostando por la actividad e invertir en el proyecto.
Por otro lado, los factores ambientales de la zona, donde se cuenta con un clima tropical muy cálido, crea condiciones favorables para el buen funcionamiento de los paneles solares y por ende la generación de energía fotovoltaica; asimismo, la localidad de Alegría que es la zona de intervención del proyecto se encuentra interconectado a la red vial nacional a través de la carretera interoceánica sur, lo cual facilita el flujo de insumos y materiales requeridos en la actividad acuícola y la apertura de mercados para los productos acuícolas. Es necesario mencionar que en la ciudad de Puerto Maldonado, ubicado a 60 km de la asociación, se encuentra empresas dedicadas a la venta de insumos, herramientas, equipos y materiales en este rubro.
</t>
  </si>
  <si>
    <t>En el mercado de peces, existe competencia con otros piscicultores y también pescadores artesanales; el pescado de piscigranjas tiene ventaja comparativa en calidad de carne sobre el pescado que proviene del medio natural. Diversos estudios reportan altos niveles de contaminación con metilHg, en peces de rio, en muchos casos los niveles están por encima del límite máximo permitido y consumir estos peces es un riesgo de salud pública, por lo cual, muchas personas optan por comer únicamente pescado de piscigranjas, cuya carne es limpia y libre de metales. Con relación a otros piscicultores; se considera que los beneficiarios del proyecto al estar organizados, tienen ventajas competitivas, podrán negociar mejores condiciones y precios de su producto, así como la adquisición de insumos y materiales; asimismo, con el uso de la tecnología de aireación, tendrán una ventaja comparativa en cuanto al menor costo de producción, lo cual les permitirá manejar precios en el mercado.</t>
  </si>
  <si>
    <t>Para el planteamiento de la propuesta se trabajo conjuntamente con la asociacion en una asamblea inicialmente y luegos se considero a los productores más interesados. Se realizaron conversatorios con los acuicultores con más experiencia, los especialistas de CITE productivo Madre de Dios, los de la Direccion Regional de Producción y un ingeniero mecánico. Se analizó la relacione existente entre los proveedores, los productores y el mercado. logrando convenir algunos acuerdo con los proveedores, para poder sacar un producto competitivo.</t>
  </si>
  <si>
    <t>El desarrollo de la acuicultura es una prioridad del estado, siendo esta declarada como una actividad de interés nacional a través del Decreto Legislativo Nº 1032. Se han aprobado políticas y acciones prioritarias de desarrollo, las cuales están constituidas en el Plan Nacional de Desarrollo Acuícola (PNDA) 2010 – 2021, en sus lineamientos: Competitividad, Innovación Tecnológica, Gestión Ambiental, etc. Asimismo el Plan estratégico sectorial multianual (PESEM) 2012 - 2016, que tiene como Objetivo Estratégico 2: Fortalecer el ordenamiento y desarrollo competitivo de la actividad acuícola y en las estrategias 5 y 9 precisa: E5. Impulsar el desarrollo de una actividad acuícola competitiva y diversificada, económica y socialmente viable y ambientalmente sostenible en el tiempo. E9: Impulsar la investigación, desarrollo, adaptación y transferencia de tecnologías de cultivo de especies acuícolas en estrecha colaboración entre sectores público y privado.</t>
  </si>
  <si>
    <t xml:space="preserve">En los últimos años las alteraciones del clima son más evidentes, las estaciones de verano e invierno ya no están muy marcadas, puede llover cualquier momento del año, así como en temporada de lluvias puede haber un verano corto, la temperatura promedio se ha incrementado y los friajes son más continuos; se sabe que los peces, están entre los organismos más vulnerables a estos cambios, esto se ha podido observar cuando hay friajes continuos, los peces se estresan y llegan muchas veces a enfermarse. Durante los friajes y también en días de intenso sol, el agua tiende a estratificarse y afecta a los peces; sin embargo, este fenómeno se puede controlar con el uso de aireadores que rompen la estratificación y permiten la circulación del agua. 
En los cultivos acuícolas convencionales, después de la cosecha total de peces y concluida la campaña, los piscicultores suelen secar sus estanques y liberan al medio natural el agua residual, como se ha mencionado, esta agua contiene alta carga de nutrientes producto de la acumulación de excreta de los peces, restos de comida, descomposición de algas y otros organismos acuáticos muertos. Esta agua residual, por lo general descarga en algún cuerpo de agua al cual lo contamina; el proyecto propone utilizar estos efluentes, que se llevara por bombeo hasta un tanque elevado en las plantaciones de cacao que los beneficiarios vienen instalando, el riego de estas plantaciones se realizará por goteo.   
</t>
  </si>
  <si>
    <t>La sostenibilidad se puede encontrar en la relación que hay entre el precio del producto sobre el costo de producción, esta última variable tiene que ver con el nivel de inversión y buenas prácticas de manejo. Para los piscicultores de Madre de Dios, los costos de producción acuícola todavía son altos, para producir 1 kg de pescado se estima una inversión promedio de S/ 6.50, mientras que el precio de venta del producto, varía según tamaño del pez entre S/ 9.5 a 10.00 por kg, que permite obtener una rentabilidad superior al 30%, lo cual hace que la actividad sea atractiva y tenga sostenibilidad. Incrementar la productividad por unidad de área al manejar altas cargas por m3, ya que los niveles de oxígenos es alto y estable por causa del continuo movimiento del agua, dentro del sistema, disminuyendo así los costos fijos en la construcción de estanques, en horas máquina, en conversión alimenticia, etc. Con el uso de energía renovable que se plantea en el proyecto, se mantendrá valores óptimos para el desarrollo de los peces, en consecuencia permitirá obtener también una mayor productividad en los cultivos; en estas condiciones se estima que la rentabilidad será superior, lo cual dará mayor dinamismo a la economía local y brindará nuevas oportunidades laborales. Asimismo, el uso de aguas residuales de los estanques, para el riego de las plantaciones de cacao, tendrá una contribución adicional, generando ahorro en gastos de fertilización y riego.</t>
  </si>
  <si>
    <t>Los costos de producción acuícola todavía son altos, para producir 1 kg de pescado se estima una inversión promedio de S/ 6.50, mientras que el precio de venta del producto, varía según tamaño del pez entre S/ 9.5 a 10.00 por kg, que permite obtener una rentabilidad superior al 30%. En promedio los costos totales por beneficiario es de $ 9 300.00; incluyen: sistemas de aireación aplicando energía fotoeléctrica, electrobomba centrifuga de 1 hp, tanque  rotoplas, servicios de instalación del sistema, de acondicionamiento del terreno, coordinación del proyecto, asesoramiento acuícola y agrícola. El proyecto tendrá un costo total de $234,125.00; de los cuales $ 117,000.00 serán financiados por el AEA y $117,125.00 por la entidad proponente y la asociada. Los $117,000.00 aportados por la AEA serán utilizados para la elaboración del sistema de aireación que incluye: construcción de balsas cautivas, compra de electrobombas centrifugas, celdas fotoeléctricas, conversor, baterías, accesorios y tubos. El aporte del productor será su terreno, los estanques, la construcción de la torre para los tanques, el acondicionamiento del terreno, el mantenimiento y manejo de la producción y post producción de peces como de la plantación de cacao. Actualmente la asociación cuenta con piscigranjas produciendo y plantaciones diversas en producción, por lo que durante la ejecución del proyecto no va a afectar sus ingresos, seguirán garantizando la liquidez (efectivo).  En el desarrollo del proyecto se contara con asesoría y asistencia técnica, que estarán a cargo de especialistas en los dos rubros fundamentalmente, en el tema productivo (biólogo e ing. Agrónomo) y un ing. Mecánico para el asesoramiento en las construcciones  e instalación del sistema. Por lo que a corto plazo, ósea durante  el desarrollo del proyecto ya se estará produciendo, lo que cambiaría fundamentalmente seria la aplicación de este nuevo sistema,  que nos permitirá mayor rentabilidad al obtener niveles de oxígenos altos y estables por causa del continuo movimiento del agua dentro del sistema. Al incrementar la productividad por unidad de área al manejar altas cargas por m3, al mejorar la conversión alimenticia (en el caso del rubro acuícola) y en el caso del agro; a través de la fertilización adicional que será a través del agua del pozo, permitiendo así bajar los costos en fertilización, en energía convencional, agregar además que en Madre de Dios actualmente existe una norma que prohíbe el la compra y traslado de combustible, por el empleo de este en los centros mineros. A mediano plazo se contará con tecnología aplicada tanto en la producción de peces como en la producción del cacao, ya que  la mayoría de los asociados tienen ya la plantación y se espera la cosecha en los 2 años siguiente, en el largo plazo se espera incrementar el número de estanques y el número de hectáreas de cacao aplicando la nueva tecnología.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</si>
</sst>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5">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13" fillId="2" borderId="1" xfId="3" applyFill="1" applyBorder="1" applyAlignment="1" applyProtection="1">
      <alignment horizontal="left" vertical="center" wrapText="1"/>
      <protection locked="0"/>
    </xf>
    <xf numFmtId="49" fontId="0" fillId="2" borderId="1" xfId="0" applyNumberFormat="1" applyFill="1" applyBorder="1" applyAlignment="1" applyProtection="1">
      <alignment horizontal="left" vertical="center" wrapText="1"/>
      <protection locked="0"/>
    </xf>
    <xf numFmtId="49" fontId="0" fillId="2" borderId="6" xfId="0" applyNumberFormat="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icardovalderrama43@yahoo.es" TargetMode="External"/><Relationship Id="rId2" Type="http://schemas.openxmlformats.org/officeDocument/2006/relationships/hyperlink" Target="mailto:ytuesta@itp.gob.pe" TargetMode="External"/><Relationship Id="rId1" Type="http://schemas.openxmlformats.org/officeDocument/2006/relationships/hyperlink" Target="http://www.itp.gob.p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53" zoomScale="80" zoomScaleNormal="80" zoomScaleSheetLayoutView="120" workbookViewId="0">
      <selection activeCell="F65" sqref="F65"/>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3" t="s">
        <v>52</v>
      </c>
      <c r="C2" s="123"/>
      <c r="D2" s="123"/>
      <c r="E2" s="123"/>
      <c r="F2" s="123"/>
    </row>
    <row r="3" spans="2:8" s="8" customFormat="1" ht="5.25" customHeight="1" x14ac:dyDescent="0.25"/>
    <row r="4" spans="2:8" s="8" customFormat="1" ht="48.75" customHeight="1" x14ac:dyDescent="0.25">
      <c r="B4" s="108" t="s">
        <v>100</v>
      </c>
      <c r="C4" s="108"/>
      <c r="D4" s="108"/>
      <c r="E4" s="108"/>
      <c r="F4" s="108"/>
    </row>
    <row r="5" spans="2:8" s="8" customFormat="1" ht="5.25" customHeight="1" thickBot="1" x14ac:dyDescent="0.3"/>
    <row r="6" spans="2:8" s="8" customFormat="1" x14ac:dyDescent="0.25">
      <c r="B6" s="118" t="s">
        <v>33</v>
      </c>
      <c r="C6" s="119"/>
      <c r="D6" s="119"/>
      <c r="E6" s="119"/>
      <c r="F6" s="120"/>
    </row>
    <row r="7" spans="2:8" s="8" customFormat="1" ht="36" customHeight="1" x14ac:dyDescent="0.25">
      <c r="B7" s="7" t="s">
        <v>56</v>
      </c>
      <c r="C7" s="113" t="s">
        <v>113</v>
      </c>
      <c r="D7" s="114"/>
      <c r="E7" s="114"/>
      <c r="F7" s="115"/>
      <c r="H7" s="13"/>
    </row>
    <row r="8" spans="2:8" s="8" customFormat="1" ht="34.5" customHeight="1" x14ac:dyDescent="0.25">
      <c r="B8" s="116" t="s">
        <v>57</v>
      </c>
      <c r="C8" s="117"/>
      <c r="D8" s="117"/>
      <c r="E8" s="117"/>
      <c r="F8" s="21">
        <v>14</v>
      </c>
    </row>
    <row r="9" spans="2:8" s="8" customFormat="1" ht="25.5" customHeight="1" x14ac:dyDescent="0.25">
      <c r="B9" s="116" t="s">
        <v>76</v>
      </c>
      <c r="C9" s="117"/>
      <c r="D9" s="117"/>
      <c r="E9" s="117"/>
      <c r="F9" s="86">
        <f>'FINANCIAMIENTO PROYECTO'!D20</f>
        <v>234125</v>
      </c>
      <c r="H9" s="8" t="s">
        <v>73</v>
      </c>
    </row>
    <row r="10" spans="2:8" s="8" customFormat="1" ht="24" customHeight="1" x14ac:dyDescent="0.25">
      <c r="B10" s="116" t="s">
        <v>77</v>
      </c>
      <c r="C10" s="117"/>
      <c r="D10" s="117"/>
      <c r="E10" s="117"/>
      <c r="F10" s="86">
        <f>'FINANCIAMIENTO PROYECTO'!E20</f>
        <v>117000</v>
      </c>
      <c r="H10" s="8" t="s">
        <v>73</v>
      </c>
    </row>
    <row r="11" spans="2:8" s="8" customFormat="1" ht="24" customHeight="1" x14ac:dyDescent="0.25">
      <c r="B11" s="116" t="s">
        <v>78</v>
      </c>
      <c r="C11" s="117"/>
      <c r="D11" s="117"/>
      <c r="E11" s="117"/>
      <c r="F11" s="86">
        <f>'FINANCIAMIENTO PROYECTO'!J20+'FINANCIAMIENTO PROYECTO'!K20</f>
        <v>117125</v>
      </c>
      <c r="H11" s="8" t="s">
        <v>73</v>
      </c>
    </row>
    <row r="12" spans="2:8" ht="21.75" customHeight="1" x14ac:dyDescent="0.25">
      <c r="B12" s="116" t="s">
        <v>86</v>
      </c>
      <c r="C12" s="117"/>
      <c r="D12" s="117"/>
      <c r="E12" s="117"/>
      <c r="F12" s="20" t="s">
        <v>111</v>
      </c>
    </row>
    <row r="13" spans="2:8" ht="23.25" customHeight="1" x14ac:dyDescent="0.25">
      <c r="B13" s="116" t="s">
        <v>87</v>
      </c>
      <c r="C13" s="117"/>
      <c r="D13" s="117"/>
      <c r="E13" s="117"/>
      <c r="F13" s="21" t="s">
        <v>141</v>
      </c>
    </row>
    <row r="14" spans="2:8" ht="90.75" customHeight="1" x14ac:dyDescent="0.25">
      <c r="B14" s="62" t="s">
        <v>85</v>
      </c>
      <c r="C14" s="92" t="s">
        <v>154</v>
      </c>
      <c r="D14" s="92"/>
      <c r="E14" s="92"/>
      <c r="F14" s="93"/>
    </row>
    <row r="15" spans="2:8" ht="80.25" customHeight="1" x14ac:dyDescent="0.25">
      <c r="B15" s="44" t="s">
        <v>79</v>
      </c>
      <c r="C15" s="92" t="s">
        <v>142</v>
      </c>
      <c r="D15" s="92"/>
      <c r="E15" s="92"/>
      <c r="F15" s="93"/>
    </row>
    <row r="16" spans="2:8" ht="80.25" customHeight="1" thickBot="1" x14ac:dyDescent="0.3">
      <c r="B16" s="12" t="s">
        <v>92</v>
      </c>
      <c r="C16" s="121" t="s">
        <v>158</v>
      </c>
      <c r="D16" s="121"/>
      <c r="E16" s="121"/>
      <c r="F16" s="122"/>
    </row>
    <row r="17" spans="2:5" s="8" customFormat="1" ht="8.25" customHeight="1" thickBot="1" x14ac:dyDescent="0.3"/>
    <row r="18" spans="2:5" ht="20.25" customHeight="1" thickBot="1" x14ac:dyDescent="0.3">
      <c r="B18" s="124" t="s">
        <v>80</v>
      </c>
      <c r="C18" s="125"/>
      <c r="D18" s="125"/>
      <c r="E18" s="126"/>
    </row>
    <row r="19" spans="2:5" x14ac:dyDescent="0.25">
      <c r="B19" s="14" t="s">
        <v>14</v>
      </c>
      <c r="C19" s="103" t="s">
        <v>164</v>
      </c>
      <c r="D19" s="103"/>
      <c r="E19" s="104"/>
    </row>
    <row r="20" spans="2:5" x14ac:dyDescent="0.25">
      <c r="B20" s="10" t="s">
        <v>15</v>
      </c>
      <c r="C20" s="92" t="s">
        <v>171</v>
      </c>
      <c r="D20" s="92"/>
      <c r="E20" s="93"/>
    </row>
    <row r="21" spans="2:5" ht="16.5" customHeight="1" x14ac:dyDescent="0.25">
      <c r="B21" s="7" t="s">
        <v>21</v>
      </c>
      <c r="C21" s="110" t="s">
        <v>165</v>
      </c>
      <c r="D21" s="110"/>
      <c r="E21" s="111"/>
    </row>
    <row r="22" spans="2:5" x14ac:dyDescent="0.25">
      <c r="B22" s="10" t="s">
        <v>16</v>
      </c>
      <c r="C22" s="92" t="s">
        <v>166</v>
      </c>
      <c r="D22" s="92"/>
      <c r="E22" s="93"/>
    </row>
    <row r="23" spans="2:5" x14ac:dyDescent="0.25">
      <c r="B23" s="10" t="s">
        <v>17</v>
      </c>
      <c r="C23" s="92" t="s">
        <v>167</v>
      </c>
      <c r="D23" s="92"/>
      <c r="E23" s="93"/>
    </row>
    <row r="24" spans="2:5" x14ac:dyDescent="0.25">
      <c r="B24" s="10" t="s">
        <v>3</v>
      </c>
      <c r="C24" s="92" t="s">
        <v>142</v>
      </c>
      <c r="D24" s="92"/>
      <c r="E24" s="93"/>
    </row>
    <row r="25" spans="2:5" x14ac:dyDescent="0.25">
      <c r="B25" s="10" t="s">
        <v>18</v>
      </c>
      <c r="C25" s="92" t="s">
        <v>144</v>
      </c>
      <c r="D25" s="92"/>
      <c r="E25" s="93"/>
    </row>
    <row r="26" spans="2:5" x14ac:dyDescent="0.25">
      <c r="B26" s="10" t="s">
        <v>4</v>
      </c>
      <c r="C26" s="92" t="s">
        <v>111</v>
      </c>
      <c r="D26" s="92"/>
      <c r="E26" s="93"/>
    </row>
    <row r="27" spans="2:5" x14ac:dyDescent="0.25">
      <c r="B27" s="10" t="s">
        <v>19</v>
      </c>
      <c r="C27" s="92">
        <v>993785342</v>
      </c>
      <c r="D27" s="92"/>
      <c r="E27" s="93"/>
    </row>
    <row r="28" spans="2:5" x14ac:dyDescent="0.25">
      <c r="B28" s="10" t="s">
        <v>20</v>
      </c>
      <c r="C28" s="109" t="s">
        <v>168</v>
      </c>
      <c r="D28" s="92"/>
      <c r="E28" s="93"/>
    </row>
    <row r="29" spans="2:5" ht="30" x14ac:dyDescent="0.25">
      <c r="B29" s="18" t="s">
        <v>40</v>
      </c>
      <c r="C29" s="92" t="s">
        <v>169</v>
      </c>
      <c r="D29" s="92"/>
      <c r="E29" s="93"/>
    </row>
    <row r="30" spans="2:5" x14ac:dyDescent="0.25">
      <c r="B30" s="10" t="s">
        <v>41</v>
      </c>
      <c r="C30" s="92">
        <v>15</v>
      </c>
      <c r="D30" s="92"/>
      <c r="E30" s="93"/>
    </row>
    <row r="31" spans="2:5" ht="60.75" thickBot="1" x14ac:dyDescent="0.3">
      <c r="B31" s="18" t="s">
        <v>44</v>
      </c>
      <c r="C31" s="121" t="s">
        <v>170</v>
      </c>
      <c r="D31" s="121"/>
      <c r="E31" s="122"/>
    </row>
    <row r="32" spans="2:5" s="8" customFormat="1" ht="9.75" customHeight="1" thickBot="1" x14ac:dyDescent="0.3"/>
    <row r="33" spans="2:5" s="8" customFormat="1" ht="16.5" customHeight="1" thickBot="1" x14ac:dyDescent="0.3">
      <c r="B33" s="124" t="s">
        <v>81</v>
      </c>
      <c r="C33" s="125"/>
      <c r="D33" s="125"/>
      <c r="E33" s="126"/>
    </row>
    <row r="34" spans="2:5" s="8" customFormat="1" ht="27" customHeight="1" x14ac:dyDescent="0.25">
      <c r="B34" s="6" t="s">
        <v>23</v>
      </c>
      <c r="C34" s="103" t="s">
        <v>143</v>
      </c>
      <c r="D34" s="103"/>
      <c r="E34" s="104"/>
    </row>
    <row r="35" spans="2:5" s="8" customFormat="1" ht="16.5" customHeight="1" x14ac:dyDescent="0.25">
      <c r="B35" s="7" t="s">
        <v>24</v>
      </c>
      <c r="C35" s="92" t="s">
        <v>108</v>
      </c>
      <c r="D35" s="92"/>
      <c r="E35" s="93"/>
    </row>
    <row r="36" spans="2:5" s="8" customFormat="1" ht="16.5" customHeight="1" x14ac:dyDescent="0.25">
      <c r="B36" s="7" t="s">
        <v>22</v>
      </c>
      <c r="C36" s="92">
        <v>20131369477</v>
      </c>
      <c r="D36" s="92"/>
      <c r="E36" s="93"/>
    </row>
    <row r="37" spans="2:5" s="8" customFormat="1" ht="16.5" customHeight="1" x14ac:dyDescent="0.25">
      <c r="B37" s="7" t="s">
        <v>0</v>
      </c>
      <c r="C37" s="92">
        <v>1512</v>
      </c>
      <c r="D37" s="92"/>
      <c r="E37" s="93"/>
    </row>
    <row r="38" spans="2:5" s="8" customFormat="1" ht="16.5" customHeight="1" x14ac:dyDescent="0.25">
      <c r="B38" s="7" t="s">
        <v>1</v>
      </c>
      <c r="C38" s="112">
        <v>32654</v>
      </c>
      <c r="D38" s="92"/>
      <c r="E38" s="93"/>
    </row>
    <row r="39" spans="2:5" s="8" customFormat="1" ht="16.5" customHeight="1" x14ac:dyDescent="0.25">
      <c r="B39" s="7" t="s">
        <v>26</v>
      </c>
      <c r="C39" s="92" t="s">
        <v>109</v>
      </c>
      <c r="D39" s="92"/>
      <c r="E39" s="93"/>
    </row>
    <row r="40" spans="2:5" s="8" customFormat="1" ht="16.5" customHeight="1" x14ac:dyDescent="0.25">
      <c r="B40" s="7" t="s">
        <v>25</v>
      </c>
      <c r="C40" s="92" t="s">
        <v>159</v>
      </c>
      <c r="D40" s="92"/>
      <c r="E40" s="93"/>
    </row>
    <row r="41" spans="2:5" s="8" customFormat="1" ht="16.5" customHeight="1" x14ac:dyDescent="0.25">
      <c r="B41" s="7" t="s">
        <v>21</v>
      </c>
      <c r="C41" s="110" t="s">
        <v>110</v>
      </c>
      <c r="D41" s="110"/>
      <c r="E41" s="111"/>
    </row>
    <row r="42" spans="2:5" s="8" customFormat="1" ht="16.5" customHeight="1" x14ac:dyDescent="0.25">
      <c r="B42" s="10" t="s">
        <v>2</v>
      </c>
      <c r="C42" s="92" t="s">
        <v>156</v>
      </c>
      <c r="D42" s="92"/>
      <c r="E42" s="93"/>
    </row>
    <row r="43" spans="2:5" s="8" customFormat="1" ht="16.5" customHeight="1" x14ac:dyDescent="0.25">
      <c r="B43" s="7" t="s">
        <v>18</v>
      </c>
      <c r="C43" s="92" t="s">
        <v>145</v>
      </c>
      <c r="D43" s="92"/>
      <c r="E43" s="93"/>
    </row>
    <row r="44" spans="2:5" s="8" customFormat="1" ht="16.5" customHeight="1" x14ac:dyDescent="0.25">
      <c r="B44" s="7" t="s">
        <v>4</v>
      </c>
      <c r="C44" s="92" t="s">
        <v>111</v>
      </c>
      <c r="D44" s="92"/>
      <c r="E44" s="93"/>
    </row>
    <row r="45" spans="2:5" s="8" customFormat="1" ht="16.5" customHeight="1" x14ac:dyDescent="0.25">
      <c r="B45" s="10" t="s">
        <v>5</v>
      </c>
      <c r="C45" s="92">
        <v>5770118</v>
      </c>
      <c r="D45" s="92"/>
      <c r="E45" s="93"/>
    </row>
    <row r="46" spans="2:5" s="8" customFormat="1" ht="16.5" customHeight="1" x14ac:dyDescent="0.25">
      <c r="B46" s="10" t="s">
        <v>6</v>
      </c>
      <c r="C46" s="92"/>
      <c r="D46" s="92"/>
      <c r="E46" s="93"/>
    </row>
    <row r="47" spans="2:5" s="8" customFormat="1" ht="16.5" customHeight="1" x14ac:dyDescent="0.25">
      <c r="B47" s="7" t="s">
        <v>39</v>
      </c>
      <c r="C47" s="92">
        <v>5770119</v>
      </c>
      <c r="D47" s="92"/>
      <c r="E47" s="93"/>
    </row>
    <row r="48" spans="2:5" s="8" customFormat="1" ht="16.5" customHeight="1" x14ac:dyDescent="0.25">
      <c r="B48" s="7" t="s">
        <v>7</v>
      </c>
      <c r="C48" s="109" t="s">
        <v>112</v>
      </c>
      <c r="D48" s="92"/>
      <c r="E48" s="93"/>
    </row>
    <row r="49" spans="2:5" s="8" customFormat="1" ht="62.25" customHeight="1" x14ac:dyDescent="0.25">
      <c r="B49" s="7" t="s">
        <v>43</v>
      </c>
      <c r="C49" s="89"/>
      <c r="D49" s="90"/>
      <c r="E49" s="91"/>
    </row>
    <row r="50" spans="2:5" s="8" customFormat="1" ht="18.75" customHeight="1" x14ac:dyDescent="0.25">
      <c r="B50" s="7" t="s">
        <v>45</v>
      </c>
      <c r="C50" s="89"/>
      <c r="D50" s="90"/>
      <c r="E50" s="91"/>
    </row>
    <row r="51" spans="2:5" s="8" customFormat="1" ht="61.5" customHeight="1" x14ac:dyDescent="0.25">
      <c r="B51" s="7" t="s">
        <v>99</v>
      </c>
      <c r="C51" s="105" t="s">
        <v>157</v>
      </c>
      <c r="D51" s="106"/>
      <c r="E51" s="107"/>
    </row>
    <row r="52" spans="2:5" s="8" customFormat="1" ht="16.5" customHeight="1" x14ac:dyDescent="0.25">
      <c r="B52" s="94" t="s">
        <v>28</v>
      </c>
      <c r="C52" s="95"/>
      <c r="D52" s="95"/>
      <c r="E52" s="96"/>
    </row>
    <row r="53" spans="2:5" s="8" customFormat="1" ht="16.5" customHeight="1" x14ac:dyDescent="0.25">
      <c r="B53" s="7" t="s">
        <v>34</v>
      </c>
      <c r="C53" s="1"/>
      <c r="D53" s="11" t="s">
        <v>27</v>
      </c>
      <c r="E53" s="2" t="s">
        <v>146</v>
      </c>
    </row>
    <row r="54" spans="2:5" s="8" customFormat="1" ht="16.5" customHeight="1" x14ac:dyDescent="0.25">
      <c r="B54" s="94" t="s">
        <v>29</v>
      </c>
      <c r="C54" s="95"/>
      <c r="D54" s="95"/>
      <c r="E54" s="96"/>
    </row>
    <row r="55" spans="2:5" s="8" customFormat="1" ht="16.5" customHeight="1" x14ac:dyDescent="0.25">
      <c r="B55" s="7" t="s">
        <v>8</v>
      </c>
      <c r="C55" s="3"/>
      <c r="D55" s="11" t="s">
        <v>30</v>
      </c>
      <c r="E55" s="2"/>
    </row>
    <row r="56" spans="2:5" s="8" customFormat="1" ht="16.5" customHeight="1" x14ac:dyDescent="0.25">
      <c r="B56" s="7" t="s">
        <v>10</v>
      </c>
      <c r="C56" s="3" t="s">
        <v>146</v>
      </c>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7"/>
      <c r="D59" s="98"/>
      <c r="E59" s="99"/>
    </row>
    <row r="60" spans="2:5" s="8" customFormat="1" ht="9.75" customHeight="1" thickBot="1" x14ac:dyDescent="0.3"/>
    <row r="61" spans="2:5" s="8" customFormat="1" ht="15.75" customHeight="1" thickBot="1" x14ac:dyDescent="0.3">
      <c r="B61" s="124" t="s">
        <v>82</v>
      </c>
      <c r="C61" s="125"/>
      <c r="D61" s="125"/>
      <c r="E61" s="126"/>
    </row>
    <row r="62" spans="2:5" s="8" customFormat="1" ht="27" customHeight="1" x14ac:dyDescent="0.25">
      <c r="B62" s="6" t="s">
        <v>23</v>
      </c>
      <c r="C62" s="103" t="s">
        <v>147</v>
      </c>
      <c r="D62" s="103"/>
      <c r="E62" s="104"/>
    </row>
    <row r="63" spans="2:5" s="8" customFormat="1" ht="16.5" customHeight="1" x14ac:dyDescent="0.25">
      <c r="B63" s="7" t="s">
        <v>24</v>
      </c>
      <c r="C63" s="92" t="s">
        <v>148</v>
      </c>
      <c r="D63" s="92"/>
      <c r="E63" s="93"/>
    </row>
    <row r="64" spans="2:5" s="8" customFormat="1" ht="16.5" customHeight="1" x14ac:dyDescent="0.25">
      <c r="B64" s="7" t="s">
        <v>22</v>
      </c>
      <c r="C64" s="92">
        <v>20527226750</v>
      </c>
      <c r="D64" s="92"/>
      <c r="E64" s="93"/>
    </row>
    <row r="65" spans="2:5" s="8" customFormat="1" ht="16.5" customHeight="1" x14ac:dyDescent="0.25">
      <c r="B65" s="7" t="s">
        <v>0</v>
      </c>
      <c r="C65" s="92">
        <v>11001647</v>
      </c>
      <c r="D65" s="92"/>
      <c r="E65" s="93"/>
    </row>
    <row r="66" spans="2:5" s="8" customFormat="1" ht="16.5" customHeight="1" x14ac:dyDescent="0.25">
      <c r="B66" s="7" t="s">
        <v>1</v>
      </c>
      <c r="C66" s="112">
        <v>37607</v>
      </c>
      <c r="D66" s="92"/>
      <c r="E66" s="93"/>
    </row>
    <row r="67" spans="2:5" s="8" customFormat="1" ht="16.5" customHeight="1" x14ac:dyDescent="0.25">
      <c r="B67" s="7" t="s">
        <v>26</v>
      </c>
      <c r="C67" s="92" t="s">
        <v>149</v>
      </c>
      <c r="D67" s="92"/>
      <c r="E67" s="93"/>
    </row>
    <row r="68" spans="2:5" s="8" customFormat="1" ht="16.5" customHeight="1" x14ac:dyDescent="0.25">
      <c r="B68" s="7" t="s">
        <v>25</v>
      </c>
      <c r="C68" s="92" t="s">
        <v>150</v>
      </c>
      <c r="D68" s="92"/>
      <c r="E68" s="93"/>
    </row>
    <row r="69" spans="2:5" s="8" customFormat="1" ht="16.5" customHeight="1" x14ac:dyDescent="0.25">
      <c r="B69" s="7" t="s">
        <v>21</v>
      </c>
      <c r="C69" s="92">
        <v>23848028</v>
      </c>
      <c r="D69" s="92"/>
      <c r="E69" s="93"/>
    </row>
    <row r="70" spans="2:5" s="8" customFormat="1" ht="16.5" customHeight="1" x14ac:dyDescent="0.25">
      <c r="B70" s="10" t="s">
        <v>2</v>
      </c>
      <c r="C70" s="92" t="s">
        <v>151</v>
      </c>
      <c r="D70" s="92"/>
      <c r="E70" s="93"/>
    </row>
    <row r="71" spans="2:5" s="8" customFormat="1" ht="16.5" customHeight="1" x14ac:dyDescent="0.25">
      <c r="B71" s="7" t="s">
        <v>18</v>
      </c>
      <c r="C71" s="92" t="s">
        <v>161</v>
      </c>
      <c r="D71" s="92"/>
      <c r="E71" s="93"/>
    </row>
    <row r="72" spans="2:5" s="8" customFormat="1" ht="16.5" customHeight="1" x14ac:dyDescent="0.25">
      <c r="B72" s="7" t="s">
        <v>4</v>
      </c>
      <c r="C72" s="92" t="s">
        <v>111</v>
      </c>
      <c r="D72" s="92"/>
      <c r="E72" s="93"/>
    </row>
    <row r="73" spans="2:5" s="8" customFormat="1" ht="16.5" customHeight="1" x14ac:dyDescent="0.25">
      <c r="B73" s="10" t="s">
        <v>5</v>
      </c>
      <c r="C73" s="92">
        <v>982789930</v>
      </c>
      <c r="D73" s="92"/>
      <c r="E73" s="93"/>
    </row>
    <row r="74" spans="2:5" s="8" customFormat="1" ht="16.5" customHeight="1" x14ac:dyDescent="0.25">
      <c r="B74" s="10" t="s">
        <v>6</v>
      </c>
      <c r="C74" s="109" t="s">
        <v>152</v>
      </c>
      <c r="D74" s="92"/>
      <c r="E74" s="93"/>
    </row>
    <row r="75" spans="2:5" s="8" customFormat="1" ht="16.5" customHeight="1" x14ac:dyDescent="0.25">
      <c r="B75" s="7" t="s">
        <v>39</v>
      </c>
      <c r="C75" s="92"/>
      <c r="D75" s="92"/>
      <c r="E75" s="93"/>
    </row>
    <row r="76" spans="2:5" s="8" customFormat="1" ht="16.5" customHeight="1" x14ac:dyDescent="0.25">
      <c r="B76" s="7" t="s">
        <v>7</v>
      </c>
      <c r="C76" s="92"/>
      <c r="D76" s="92"/>
      <c r="E76" s="93"/>
    </row>
    <row r="77" spans="2:5" s="8" customFormat="1" ht="62.25" customHeight="1" x14ac:dyDescent="0.25">
      <c r="B77" s="7" t="s">
        <v>43</v>
      </c>
      <c r="C77" s="89" t="s">
        <v>160</v>
      </c>
      <c r="D77" s="90"/>
      <c r="E77" s="91"/>
    </row>
    <row r="78" spans="2:5" s="8" customFormat="1" ht="66" customHeight="1" x14ac:dyDescent="0.25">
      <c r="B78" s="7" t="s">
        <v>99</v>
      </c>
      <c r="C78" s="105" t="s">
        <v>153</v>
      </c>
      <c r="D78" s="106"/>
      <c r="E78" s="107"/>
    </row>
    <row r="79" spans="2:5" s="8" customFormat="1" ht="16.5" customHeight="1" x14ac:dyDescent="0.25">
      <c r="B79" s="94" t="s">
        <v>28</v>
      </c>
      <c r="C79" s="95"/>
      <c r="D79" s="95"/>
      <c r="E79" s="96"/>
    </row>
    <row r="80" spans="2:5" s="8" customFormat="1" ht="16.5" customHeight="1" x14ac:dyDescent="0.25">
      <c r="B80" s="7" t="s">
        <v>34</v>
      </c>
      <c r="C80" s="87"/>
      <c r="D80" s="11" t="s">
        <v>27</v>
      </c>
      <c r="E80" s="88"/>
    </row>
    <row r="81" spans="2:5" s="8" customFormat="1" ht="16.5" customHeight="1" x14ac:dyDescent="0.25">
      <c r="B81" s="94" t="s">
        <v>29</v>
      </c>
      <c r="C81" s="95"/>
      <c r="D81" s="95"/>
      <c r="E81" s="96"/>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t="s">
        <v>146</v>
      </c>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7"/>
      <c r="D87" s="98"/>
      <c r="E87" s="99"/>
    </row>
    <row r="88" spans="2:5" s="8" customFormat="1" ht="16.5" customHeight="1" thickBot="1" x14ac:dyDescent="0.3"/>
    <row r="89" spans="2:5" s="8" customFormat="1" ht="15.75" thickBot="1" x14ac:dyDescent="0.3">
      <c r="B89" s="100" t="s">
        <v>83</v>
      </c>
      <c r="C89" s="101"/>
      <c r="D89" s="101"/>
      <c r="E89" s="102"/>
    </row>
    <row r="90" spans="2:5" s="8" customFormat="1" ht="27" customHeight="1" x14ac:dyDescent="0.25">
      <c r="B90" s="6" t="s">
        <v>23</v>
      </c>
      <c r="C90" s="103"/>
      <c r="D90" s="103"/>
      <c r="E90" s="104"/>
    </row>
    <row r="91" spans="2:5" s="8" customFormat="1" ht="16.5" customHeight="1" x14ac:dyDescent="0.25">
      <c r="B91" s="7" t="s">
        <v>24</v>
      </c>
      <c r="C91" s="92"/>
      <c r="D91" s="92"/>
      <c r="E91" s="93"/>
    </row>
    <row r="92" spans="2:5" s="8" customFormat="1" ht="16.5" customHeight="1" x14ac:dyDescent="0.25">
      <c r="B92" s="7" t="s">
        <v>22</v>
      </c>
      <c r="C92" s="92"/>
      <c r="D92" s="92"/>
      <c r="E92" s="93"/>
    </row>
    <row r="93" spans="2:5" s="8" customFormat="1" ht="16.5" customHeight="1" x14ac:dyDescent="0.25">
      <c r="B93" s="7" t="s">
        <v>0</v>
      </c>
      <c r="C93" s="92"/>
      <c r="D93" s="92"/>
      <c r="E93" s="93"/>
    </row>
    <row r="94" spans="2:5" s="8" customFormat="1" ht="16.5" customHeight="1" x14ac:dyDescent="0.25">
      <c r="B94" s="7" t="s">
        <v>1</v>
      </c>
      <c r="C94" s="92"/>
      <c r="D94" s="92"/>
      <c r="E94" s="93"/>
    </row>
    <row r="95" spans="2:5" s="8" customFormat="1" ht="16.5" customHeight="1" x14ac:dyDescent="0.25">
      <c r="B95" s="7" t="s">
        <v>26</v>
      </c>
      <c r="C95" s="92"/>
      <c r="D95" s="92"/>
      <c r="E95" s="93"/>
    </row>
    <row r="96" spans="2:5" s="8" customFormat="1" ht="16.5" customHeight="1" x14ac:dyDescent="0.25">
      <c r="B96" s="7" t="s">
        <v>25</v>
      </c>
      <c r="C96" s="92"/>
      <c r="D96" s="92"/>
      <c r="E96" s="93"/>
    </row>
    <row r="97" spans="2:5" s="8" customFormat="1" ht="16.5" customHeight="1" x14ac:dyDescent="0.25">
      <c r="B97" s="7" t="s">
        <v>21</v>
      </c>
      <c r="C97" s="92"/>
      <c r="D97" s="92"/>
      <c r="E97" s="93"/>
    </row>
    <row r="98" spans="2:5" s="8" customFormat="1" ht="16.5" customHeight="1" x14ac:dyDescent="0.25">
      <c r="B98" s="10" t="s">
        <v>2</v>
      </c>
      <c r="C98" s="92"/>
      <c r="D98" s="92"/>
      <c r="E98" s="93"/>
    </row>
    <row r="99" spans="2:5" s="8" customFormat="1" ht="16.5" customHeight="1" x14ac:dyDescent="0.25">
      <c r="B99" s="7" t="s">
        <v>18</v>
      </c>
      <c r="C99" s="92"/>
      <c r="D99" s="92"/>
      <c r="E99" s="93"/>
    </row>
    <row r="100" spans="2:5" s="8" customFormat="1" ht="16.5" customHeight="1" x14ac:dyDescent="0.25">
      <c r="B100" s="7" t="s">
        <v>4</v>
      </c>
      <c r="C100" s="92"/>
      <c r="D100" s="92"/>
      <c r="E100" s="93"/>
    </row>
    <row r="101" spans="2:5" s="8" customFormat="1" ht="16.5" customHeight="1" x14ac:dyDescent="0.25">
      <c r="B101" s="10" t="s">
        <v>5</v>
      </c>
      <c r="C101" s="92"/>
      <c r="D101" s="92"/>
      <c r="E101" s="93"/>
    </row>
    <row r="102" spans="2:5" s="8" customFormat="1" ht="16.5" customHeight="1" x14ac:dyDescent="0.25">
      <c r="B102" s="10" t="s">
        <v>6</v>
      </c>
      <c r="C102" s="92"/>
      <c r="D102" s="92"/>
      <c r="E102" s="93"/>
    </row>
    <row r="103" spans="2:5" s="8" customFormat="1" ht="16.5" customHeight="1" x14ac:dyDescent="0.25">
      <c r="B103" s="7" t="s">
        <v>39</v>
      </c>
      <c r="C103" s="92"/>
      <c r="D103" s="92"/>
      <c r="E103" s="93"/>
    </row>
    <row r="104" spans="2:5" s="8" customFormat="1" ht="16.5" customHeight="1" x14ac:dyDescent="0.25">
      <c r="B104" s="7" t="s">
        <v>7</v>
      </c>
      <c r="C104" s="92"/>
      <c r="D104" s="92"/>
      <c r="E104" s="93"/>
    </row>
    <row r="105" spans="2:5" s="8" customFormat="1" ht="62.25" customHeight="1" x14ac:dyDescent="0.25">
      <c r="B105" s="7" t="s">
        <v>43</v>
      </c>
      <c r="C105" s="89"/>
      <c r="D105" s="90"/>
      <c r="E105" s="91"/>
    </row>
    <row r="106" spans="2:5" s="8" customFormat="1" ht="66" customHeight="1" x14ac:dyDescent="0.25">
      <c r="B106" s="7" t="s">
        <v>99</v>
      </c>
      <c r="C106" s="105"/>
      <c r="D106" s="106"/>
      <c r="E106" s="107"/>
    </row>
    <row r="107" spans="2:5" s="8" customFormat="1" ht="16.5" customHeight="1" x14ac:dyDescent="0.25">
      <c r="B107" s="94" t="s">
        <v>28</v>
      </c>
      <c r="C107" s="95"/>
      <c r="D107" s="95"/>
      <c r="E107" s="96"/>
    </row>
    <row r="108" spans="2:5" s="8" customFormat="1" ht="16.5" customHeight="1" x14ac:dyDescent="0.25">
      <c r="B108" s="7" t="s">
        <v>34</v>
      </c>
      <c r="C108" s="1"/>
      <c r="D108" s="11" t="s">
        <v>27</v>
      </c>
      <c r="E108" s="2"/>
    </row>
    <row r="109" spans="2:5" s="8" customFormat="1" ht="16.5" customHeight="1" x14ac:dyDescent="0.25">
      <c r="B109" s="94" t="s">
        <v>29</v>
      </c>
      <c r="C109" s="95"/>
      <c r="D109" s="95"/>
      <c r="E109" s="96"/>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7"/>
      <c r="D115" s="98"/>
      <c r="E115" s="99"/>
    </row>
    <row r="116" spans="2:5" s="8" customFormat="1" ht="6" customHeight="1" thickBot="1" x14ac:dyDescent="0.3"/>
    <row r="117" spans="2:5" s="8" customFormat="1" ht="15.75" thickBot="1" x14ac:dyDescent="0.3">
      <c r="B117" s="100" t="s">
        <v>84</v>
      </c>
      <c r="C117" s="101"/>
      <c r="D117" s="101"/>
      <c r="E117" s="102"/>
    </row>
    <row r="118" spans="2:5" s="8" customFormat="1" ht="27" customHeight="1" x14ac:dyDescent="0.25">
      <c r="B118" s="6" t="s">
        <v>23</v>
      </c>
      <c r="C118" s="103"/>
      <c r="D118" s="103"/>
      <c r="E118" s="104"/>
    </row>
    <row r="119" spans="2:5" s="8" customFormat="1" ht="16.5" customHeight="1" x14ac:dyDescent="0.25">
      <c r="B119" s="7" t="s">
        <v>24</v>
      </c>
      <c r="C119" s="92"/>
      <c r="D119" s="92"/>
      <c r="E119" s="93"/>
    </row>
    <row r="120" spans="2:5" s="8" customFormat="1" ht="16.5" customHeight="1" x14ac:dyDescent="0.25">
      <c r="B120" s="7" t="s">
        <v>22</v>
      </c>
      <c r="C120" s="92"/>
      <c r="D120" s="92"/>
      <c r="E120" s="93"/>
    </row>
    <row r="121" spans="2:5" s="8" customFormat="1" ht="16.5" customHeight="1" x14ac:dyDescent="0.25">
      <c r="B121" s="7" t="s">
        <v>0</v>
      </c>
      <c r="C121" s="92"/>
      <c r="D121" s="92"/>
      <c r="E121" s="93"/>
    </row>
    <row r="122" spans="2:5" s="8" customFormat="1" ht="16.5" customHeight="1" x14ac:dyDescent="0.25">
      <c r="B122" s="7" t="s">
        <v>1</v>
      </c>
      <c r="C122" s="92"/>
      <c r="D122" s="92"/>
      <c r="E122" s="93"/>
    </row>
    <row r="123" spans="2:5" s="8" customFormat="1" ht="16.5" customHeight="1" x14ac:dyDescent="0.25">
      <c r="B123" s="7" t="s">
        <v>26</v>
      </c>
      <c r="C123" s="92"/>
      <c r="D123" s="92"/>
      <c r="E123" s="93"/>
    </row>
    <row r="124" spans="2:5" s="8" customFormat="1" ht="16.5" customHeight="1" x14ac:dyDescent="0.25">
      <c r="B124" s="7" t="s">
        <v>25</v>
      </c>
      <c r="C124" s="92"/>
      <c r="D124" s="92"/>
      <c r="E124" s="93"/>
    </row>
    <row r="125" spans="2:5" s="8" customFormat="1" ht="16.5" customHeight="1" x14ac:dyDescent="0.25">
      <c r="B125" s="7" t="s">
        <v>21</v>
      </c>
      <c r="C125" s="92"/>
      <c r="D125" s="92"/>
      <c r="E125" s="93"/>
    </row>
    <row r="126" spans="2:5" s="8" customFormat="1" ht="16.5" customHeight="1" x14ac:dyDescent="0.25">
      <c r="B126" s="10" t="s">
        <v>2</v>
      </c>
      <c r="C126" s="92"/>
      <c r="D126" s="92"/>
      <c r="E126" s="93"/>
    </row>
    <row r="127" spans="2:5" s="8" customFormat="1" ht="16.5" customHeight="1" x14ac:dyDescent="0.25">
      <c r="B127" s="7" t="s">
        <v>18</v>
      </c>
      <c r="C127" s="92"/>
      <c r="D127" s="92"/>
      <c r="E127" s="93"/>
    </row>
    <row r="128" spans="2:5" s="8" customFormat="1" ht="16.5" customHeight="1" x14ac:dyDescent="0.25">
      <c r="B128" s="7" t="s">
        <v>4</v>
      </c>
      <c r="C128" s="92"/>
      <c r="D128" s="92"/>
      <c r="E128" s="93"/>
    </row>
    <row r="129" spans="2:5" s="8" customFormat="1" ht="16.5" customHeight="1" x14ac:dyDescent="0.25">
      <c r="B129" s="10" t="s">
        <v>5</v>
      </c>
      <c r="C129" s="92"/>
      <c r="D129" s="92"/>
      <c r="E129" s="93"/>
    </row>
    <row r="130" spans="2:5" s="8" customFormat="1" ht="16.5" customHeight="1" x14ac:dyDescent="0.25">
      <c r="B130" s="10" t="s">
        <v>6</v>
      </c>
      <c r="C130" s="92"/>
      <c r="D130" s="92"/>
      <c r="E130" s="93"/>
    </row>
    <row r="131" spans="2:5" s="8" customFormat="1" ht="16.5" customHeight="1" x14ac:dyDescent="0.25">
      <c r="B131" s="7" t="s">
        <v>39</v>
      </c>
      <c r="C131" s="92"/>
      <c r="D131" s="92"/>
      <c r="E131" s="93"/>
    </row>
    <row r="132" spans="2:5" s="8" customFormat="1" ht="16.5" customHeight="1" x14ac:dyDescent="0.25">
      <c r="B132" s="7" t="s">
        <v>7</v>
      </c>
      <c r="C132" s="92"/>
      <c r="D132" s="92"/>
      <c r="E132" s="93"/>
    </row>
    <row r="133" spans="2:5" s="8" customFormat="1" ht="62.25" customHeight="1" x14ac:dyDescent="0.25">
      <c r="B133" s="7" t="s">
        <v>42</v>
      </c>
      <c r="C133" s="89"/>
      <c r="D133" s="90"/>
      <c r="E133" s="91"/>
    </row>
    <row r="134" spans="2:5" s="8" customFormat="1" ht="65.25" customHeight="1" x14ac:dyDescent="0.25">
      <c r="B134" s="7" t="s">
        <v>99</v>
      </c>
      <c r="C134" s="105"/>
      <c r="D134" s="106"/>
      <c r="E134" s="107"/>
    </row>
    <row r="135" spans="2:5" s="8" customFormat="1" ht="16.5" customHeight="1" x14ac:dyDescent="0.25">
      <c r="B135" s="94" t="s">
        <v>28</v>
      </c>
      <c r="C135" s="95"/>
      <c r="D135" s="95"/>
      <c r="E135" s="96"/>
    </row>
    <row r="136" spans="2:5" s="8" customFormat="1" ht="16.5" customHeight="1" x14ac:dyDescent="0.25">
      <c r="B136" s="7" t="s">
        <v>34</v>
      </c>
      <c r="C136" s="1"/>
      <c r="D136" s="11" t="s">
        <v>27</v>
      </c>
      <c r="E136" s="2"/>
    </row>
    <row r="137" spans="2:5" s="8" customFormat="1" ht="16.5" customHeight="1" x14ac:dyDescent="0.25">
      <c r="B137" s="94" t="s">
        <v>29</v>
      </c>
      <c r="C137" s="95"/>
      <c r="D137" s="95"/>
      <c r="E137" s="96"/>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7"/>
      <c r="D143" s="98"/>
      <c r="E143" s="99"/>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8" r:id="rId1"/>
    <hyperlink ref="C28" r:id="rId2"/>
    <hyperlink ref="C74"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abSelected="1" topLeftCell="B1" zoomScaleNormal="100" zoomScaleSheetLayoutView="100" workbookViewId="0">
      <selection activeCell="B46" sqref="B46:E4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0" t="s">
        <v>100</v>
      </c>
      <c r="D2" s="130"/>
      <c r="E2" s="130"/>
    </row>
    <row r="3" spans="2:7" s="8" customFormat="1" ht="20.25" customHeight="1" x14ac:dyDescent="0.25">
      <c r="B3" s="127" t="s">
        <v>60</v>
      </c>
      <c r="C3" s="128"/>
      <c r="D3" s="128" t="s">
        <v>61</v>
      </c>
      <c r="E3" s="129"/>
    </row>
    <row r="4" spans="2:7" s="8" customFormat="1" ht="19.5" customHeight="1" thickBot="1" x14ac:dyDescent="0.3">
      <c r="B4" s="148" t="str">
        <f>'DATOS GENERALES'!C35</f>
        <v xml:space="preserve">CITE productivo </v>
      </c>
      <c r="C4" s="146"/>
      <c r="D4" s="146" t="str">
        <f>'DATOS GENERALES'!C7</f>
        <v xml:space="preserve">Sistema fotovoltaico para incrementar la productividad </v>
      </c>
      <c r="E4" s="147"/>
    </row>
    <row r="5" spans="2:7" s="8" customFormat="1" ht="16.5" customHeight="1" thickBot="1" x14ac:dyDescent="0.3">
      <c r="B5" s="15"/>
    </row>
    <row r="6" spans="2:7" s="8" customFormat="1" ht="15" customHeight="1" x14ac:dyDescent="0.25">
      <c r="B6" s="137" t="s">
        <v>88</v>
      </c>
      <c r="C6" s="138"/>
      <c r="D6" s="138"/>
      <c r="E6" s="139"/>
    </row>
    <row r="7" spans="2:7" s="8" customFormat="1" ht="209.25" customHeight="1" thickBot="1" x14ac:dyDescent="0.3">
      <c r="B7" s="143" t="s">
        <v>172</v>
      </c>
      <c r="C7" s="144"/>
      <c r="D7" s="144"/>
      <c r="E7" s="145"/>
    </row>
    <row r="8" spans="2:7" s="8" customFormat="1" ht="12" customHeight="1" thickBot="1" x14ac:dyDescent="0.3"/>
    <row r="9" spans="2:7" s="8" customFormat="1" x14ac:dyDescent="0.25">
      <c r="B9" s="137" t="s">
        <v>89</v>
      </c>
      <c r="C9" s="138"/>
      <c r="D9" s="138"/>
      <c r="E9" s="139"/>
    </row>
    <row r="10" spans="2:7" s="8" customFormat="1" ht="171" customHeight="1" thickBot="1" x14ac:dyDescent="0.3">
      <c r="B10" s="134" t="s">
        <v>173</v>
      </c>
      <c r="C10" s="135"/>
      <c r="D10" s="135"/>
      <c r="E10" s="136"/>
    </row>
    <row r="11" spans="2:7" s="8" customFormat="1" ht="15.75" customHeight="1" thickBot="1" x14ac:dyDescent="0.3"/>
    <row r="12" spans="2:7" s="8" customFormat="1" x14ac:dyDescent="0.25">
      <c r="B12" s="140" t="s">
        <v>90</v>
      </c>
      <c r="C12" s="141"/>
      <c r="D12" s="141"/>
      <c r="E12" s="142"/>
    </row>
    <row r="13" spans="2:7" s="8" customFormat="1" ht="166.5" customHeight="1" thickBot="1" x14ac:dyDescent="0.3">
      <c r="B13" s="134" t="s">
        <v>174</v>
      </c>
      <c r="C13" s="135"/>
      <c r="D13" s="135"/>
      <c r="E13" s="136"/>
    </row>
    <row r="14" spans="2:7" ht="15" customHeight="1" thickBot="1" x14ac:dyDescent="0.3">
      <c r="B14" s="8"/>
      <c r="C14" s="8"/>
    </row>
    <row r="15" spans="2:7" s="8" customFormat="1" ht="36" customHeight="1" x14ac:dyDescent="0.25">
      <c r="B15" s="140" t="s">
        <v>62</v>
      </c>
      <c r="C15" s="141"/>
      <c r="D15" s="141"/>
      <c r="E15" s="142"/>
      <c r="G15" s="48" t="s">
        <v>64</v>
      </c>
    </row>
    <row r="16" spans="2:7" s="8" customFormat="1" ht="164.25" customHeight="1" thickBot="1" x14ac:dyDescent="0.3">
      <c r="B16" s="134" t="s">
        <v>175</v>
      </c>
      <c r="C16" s="135"/>
      <c r="D16" s="135"/>
      <c r="E16" s="136"/>
      <c r="G16" s="49"/>
    </row>
    <row r="17" spans="1:7" s="8" customFormat="1" ht="15.75" customHeight="1" thickBot="1" x14ac:dyDescent="0.3"/>
    <row r="18" spans="1:7" s="8" customFormat="1" ht="33" customHeight="1" x14ac:dyDescent="0.25">
      <c r="B18" s="137" t="s">
        <v>63</v>
      </c>
      <c r="C18" s="138"/>
      <c r="D18" s="138"/>
      <c r="E18" s="139"/>
    </row>
    <row r="19" spans="1:7" s="8" customFormat="1" ht="322.5" customHeight="1" thickBot="1" x14ac:dyDescent="0.3">
      <c r="B19" s="134" t="s">
        <v>176</v>
      </c>
      <c r="C19" s="135"/>
      <c r="D19" s="135"/>
      <c r="E19" s="136"/>
    </row>
    <row r="20" spans="1:7" s="8" customFormat="1" ht="17.25" customHeight="1" thickBot="1" x14ac:dyDescent="0.3"/>
    <row r="21" spans="1:7" s="8" customFormat="1" ht="15" customHeight="1" x14ac:dyDescent="0.25">
      <c r="B21" s="140" t="s">
        <v>65</v>
      </c>
      <c r="C21" s="141"/>
      <c r="D21" s="141"/>
      <c r="E21" s="142"/>
    </row>
    <row r="22" spans="1:7" s="8" customFormat="1" ht="338.25" customHeight="1" thickBot="1" x14ac:dyDescent="0.3">
      <c r="B22" s="134" t="s">
        <v>115</v>
      </c>
      <c r="C22" s="135"/>
      <c r="D22" s="135"/>
      <c r="E22" s="136"/>
    </row>
    <row r="23" spans="1:7" ht="15" customHeight="1" thickBot="1" x14ac:dyDescent="0.3">
      <c r="B23" s="8"/>
      <c r="C23" s="8"/>
    </row>
    <row r="24" spans="1:7" s="8" customFormat="1" ht="15" customHeight="1" x14ac:dyDescent="0.25">
      <c r="B24" s="140" t="s">
        <v>66</v>
      </c>
      <c r="C24" s="141"/>
      <c r="D24" s="141"/>
      <c r="E24" s="142"/>
    </row>
    <row r="25" spans="1:7" s="8" customFormat="1" ht="180" customHeight="1" thickBot="1" x14ac:dyDescent="0.3">
      <c r="A25" s="8" t="s">
        <v>37</v>
      </c>
      <c r="B25" s="143" t="s">
        <v>177</v>
      </c>
      <c r="C25" s="144"/>
      <c r="D25" s="144"/>
      <c r="E25" s="145"/>
    </row>
    <row r="26" spans="1:7" s="8" customFormat="1" ht="14.25" customHeight="1" thickBot="1" x14ac:dyDescent="0.3"/>
    <row r="27" spans="1:7" s="8" customFormat="1" ht="15" customHeight="1" x14ac:dyDescent="0.25">
      <c r="B27" s="140" t="s">
        <v>67</v>
      </c>
      <c r="C27" s="141"/>
      <c r="D27" s="141"/>
      <c r="E27" s="142"/>
    </row>
    <row r="28" spans="1:7" s="8" customFormat="1" ht="184.5" customHeight="1" thickBot="1" x14ac:dyDescent="0.3">
      <c r="B28" s="143" t="s">
        <v>178</v>
      </c>
      <c r="C28" s="144"/>
      <c r="D28" s="144"/>
      <c r="E28" s="145"/>
    </row>
    <row r="29" spans="1:7" s="8" customFormat="1" ht="12" customHeight="1" thickBot="1" x14ac:dyDescent="0.3"/>
    <row r="30" spans="1:7" s="8" customFormat="1" ht="33" customHeight="1" x14ac:dyDescent="0.25">
      <c r="B30" s="140" t="s">
        <v>91</v>
      </c>
      <c r="C30" s="141"/>
      <c r="D30" s="141"/>
      <c r="E30" s="142"/>
      <c r="G30" s="48" t="s">
        <v>104</v>
      </c>
    </row>
    <row r="31" spans="1:7" s="8" customFormat="1" ht="221.25" customHeight="1" thickBot="1" x14ac:dyDescent="0.3">
      <c r="B31" s="143" t="s">
        <v>179</v>
      </c>
      <c r="C31" s="144"/>
      <c r="D31" s="144"/>
      <c r="E31" s="145"/>
      <c r="G31" s="49"/>
    </row>
    <row r="32" spans="1:7" s="8" customFormat="1" ht="15" customHeight="1" thickBot="1" x14ac:dyDescent="0.3"/>
    <row r="33" spans="1:7" s="8" customFormat="1" ht="30" x14ac:dyDescent="0.25">
      <c r="A33" s="8">
        <v>10</v>
      </c>
      <c r="B33" s="137" t="s">
        <v>69</v>
      </c>
      <c r="C33" s="138"/>
      <c r="D33" s="138"/>
      <c r="E33" s="139"/>
      <c r="G33" s="48" t="s">
        <v>68</v>
      </c>
    </row>
    <row r="34" spans="1:7" s="8" customFormat="1" ht="357" customHeight="1" thickBot="1" x14ac:dyDescent="0.3">
      <c r="B34" s="134" t="s">
        <v>155</v>
      </c>
      <c r="C34" s="135"/>
      <c r="D34" s="135"/>
      <c r="E34" s="136"/>
      <c r="G34" s="49"/>
    </row>
    <row r="35" spans="1:7" s="8" customFormat="1" ht="12.75" customHeight="1" thickBot="1" x14ac:dyDescent="0.3"/>
    <row r="36" spans="1:7" s="8" customFormat="1" x14ac:dyDescent="0.25">
      <c r="B36" s="137" t="s">
        <v>106</v>
      </c>
      <c r="C36" s="138"/>
      <c r="D36" s="138"/>
      <c r="E36" s="139"/>
    </row>
    <row r="37" spans="1:7" s="8" customFormat="1" ht="297" customHeight="1" thickBot="1" x14ac:dyDescent="0.3">
      <c r="B37" s="134" t="s">
        <v>114</v>
      </c>
      <c r="C37" s="135"/>
      <c r="D37" s="135"/>
      <c r="E37" s="136"/>
    </row>
    <row r="38" spans="1:7" s="8" customFormat="1" ht="15.75" customHeight="1" thickBot="1" x14ac:dyDescent="0.3"/>
    <row r="39" spans="1:7" s="8" customFormat="1" x14ac:dyDescent="0.25">
      <c r="B39" s="140" t="s">
        <v>107</v>
      </c>
      <c r="C39" s="141"/>
      <c r="D39" s="141"/>
      <c r="E39" s="142"/>
    </row>
    <row r="40" spans="1:7" s="8" customFormat="1" ht="296.25" customHeight="1" thickBot="1" x14ac:dyDescent="0.3">
      <c r="B40" s="134" t="s">
        <v>180</v>
      </c>
      <c r="C40" s="135"/>
      <c r="D40" s="135"/>
      <c r="E40" s="136"/>
    </row>
    <row r="41" spans="1:7" s="8" customFormat="1" ht="16.5" customHeight="1" thickBot="1" x14ac:dyDescent="0.3"/>
    <row r="42" spans="1:7" s="8" customFormat="1" x14ac:dyDescent="0.25">
      <c r="B42" s="140" t="s">
        <v>105</v>
      </c>
      <c r="C42" s="141"/>
      <c r="D42" s="141"/>
      <c r="E42" s="142"/>
    </row>
    <row r="43" spans="1:7" s="8" customFormat="1" ht="327.75" customHeight="1" thickBot="1" x14ac:dyDescent="0.3">
      <c r="B43" s="134" t="s">
        <v>181</v>
      </c>
      <c r="C43" s="135"/>
      <c r="D43" s="135"/>
      <c r="E43" s="136"/>
    </row>
    <row r="44" spans="1:7" s="8" customFormat="1" ht="13.5" customHeight="1" thickBot="1" x14ac:dyDescent="0.3"/>
    <row r="45" spans="1:7" s="8" customFormat="1" ht="15" customHeight="1" x14ac:dyDescent="0.25">
      <c r="B45" s="137" t="s">
        <v>70</v>
      </c>
      <c r="C45" s="138"/>
      <c r="D45" s="138"/>
      <c r="E45" s="139"/>
    </row>
    <row r="46" spans="1:7" s="8" customFormat="1" ht="291.75" customHeight="1" x14ac:dyDescent="0.25">
      <c r="B46" s="131" t="s">
        <v>182</v>
      </c>
      <c r="C46" s="132"/>
      <c r="D46" s="132"/>
      <c r="E46" s="133"/>
    </row>
    <row r="47" spans="1:7" s="8" customFormat="1" ht="291.75" customHeight="1" thickBot="1" x14ac:dyDescent="0.3">
      <c r="B47" s="134"/>
      <c r="C47" s="135"/>
      <c r="D47" s="135"/>
      <c r="E47" s="136"/>
    </row>
    <row r="48" spans="1:7" s="8" customFormat="1" ht="12" customHeight="1" thickBot="1" x14ac:dyDescent="0.3"/>
    <row r="49" spans="2:5" s="8" customFormat="1" x14ac:dyDescent="0.25">
      <c r="B49" s="137" t="s">
        <v>71</v>
      </c>
      <c r="C49" s="138"/>
      <c r="D49" s="138"/>
      <c r="E49" s="139"/>
    </row>
    <row r="50" spans="2:5" s="8" customFormat="1" x14ac:dyDescent="0.25">
      <c r="B50" s="62" t="s">
        <v>35</v>
      </c>
      <c r="C50" s="84" t="s">
        <v>36</v>
      </c>
      <c r="D50" s="84" t="s">
        <v>72</v>
      </c>
      <c r="E50" s="85" t="s">
        <v>38</v>
      </c>
    </row>
    <row r="51" spans="2:5" s="8" customFormat="1" ht="46.5" customHeight="1" x14ac:dyDescent="0.25">
      <c r="B51" s="63" t="s">
        <v>130</v>
      </c>
      <c r="C51" s="64">
        <v>2</v>
      </c>
      <c r="D51" s="64">
        <v>1</v>
      </c>
      <c r="E51" s="65" t="s">
        <v>136</v>
      </c>
    </row>
    <row r="52" spans="2:5" s="8" customFormat="1" ht="46.5" customHeight="1" x14ac:dyDescent="0.25">
      <c r="B52" s="63" t="s">
        <v>131</v>
      </c>
      <c r="C52" s="64">
        <v>1</v>
      </c>
      <c r="D52" s="64">
        <v>1</v>
      </c>
      <c r="E52" s="65" t="s">
        <v>137</v>
      </c>
    </row>
    <row r="53" spans="2:5" s="8" customFormat="1" ht="46.5" customHeight="1" x14ac:dyDescent="0.25">
      <c r="B53" s="63" t="s">
        <v>132</v>
      </c>
      <c r="C53" s="64">
        <v>4</v>
      </c>
      <c r="D53" s="64">
        <v>3</v>
      </c>
      <c r="E53" s="65" t="s">
        <v>140</v>
      </c>
    </row>
    <row r="54" spans="2:5" s="8" customFormat="1" ht="46.5" customHeight="1" x14ac:dyDescent="0.25">
      <c r="B54" s="63" t="s">
        <v>135</v>
      </c>
      <c r="C54" s="64">
        <v>1</v>
      </c>
      <c r="D54" s="64">
        <v>1</v>
      </c>
      <c r="E54" s="65" t="s">
        <v>138</v>
      </c>
    </row>
    <row r="55" spans="2:5" s="8" customFormat="1" ht="46.5" customHeight="1" x14ac:dyDescent="0.25">
      <c r="B55" s="63" t="s">
        <v>133</v>
      </c>
      <c r="C55" s="64">
        <v>2</v>
      </c>
      <c r="D55" s="64">
        <v>1</v>
      </c>
      <c r="E55" s="65" t="s">
        <v>139</v>
      </c>
    </row>
    <row r="56" spans="2:5" s="8" customFormat="1" ht="46.5" customHeight="1" x14ac:dyDescent="0.25">
      <c r="B56" s="63" t="s">
        <v>134</v>
      </c>
      <c r="C56" s="64">
        <v>1</v>
      </c>
      <c r="D56" s="64">
        <v>2</v>
      </c>
      <c r="E56" s="65" t="s">
        <v>138</v>
      </c>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3" zoomScale="74" zoomScaleNormal="74" zoomScaleSheetLayoutView="100" workbookViewId="0">
      <selection activeCell="J20" sqref="J20"/>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08" t="s">
        <v>101</v>
      </c>
      <c r="C2" s="108"/>
      <c r="D2" s="108"/>
      <c r="E2" s="108"/>
      <c r="F2" s="108"/>
      <c r="G2" s="108"/>
      <c r="H2" s="108"/>
      <c r="I2" s="108"/>
      <c r="J2" s="108"/>
      <c r="K2" s="108"/>
    </row>
    <row r="3" spans="2:13" s="8" customFormat="1" ht="15.75" thickBot="1" x14ac:dyDescent="0.3"/>
    <row r="4" spans="2:13" ht="60" customHeight="1" x14ac:dyDescent="0.25">
      <c r="B4" s="151" t="s">
        <v>53</v>
      </c>
      <c r="C4" s="151" t="s">
        <v>74</v>
      </c>
      <c r="D4" s="155" t="s">
        <v>93</v>
      </c>
      <c r="E4" s="157" t="s">
        <v>94</v>
      </c>
      <c r="F4" s="159" t="s">
        <v>95</v>
      </c>
      <c r="G4" s="160"/>
      <c r="H4" s="149" t="s">
        <v>96</v>
      </c>
      <c r="I4" s="150"/>
      <c r="J4" s="161" t="s">
        <v>98</v>
      </c>
      <c r="K4" s="162"/>
      <c r="L4" s="8"/>
      <c r="M4" s="22" t="s">
        <v>47</v>
      </c>
    </row>
    <row r="5" spans="2:13" ht="30.75" thickBot="1" x14ac:dyDescent="0.3">
      <c r="B5" s="152"/>
      <c r="C5" s="152"/>
      <c r="D5" s="156"/>
      <c r="E5" s="158"/>
      <c r="F5" s="51" t="s">
        <v>48</v>
      </c>
      <c r="G5" s="52" t="s">
        <v>49</v>
      </c>
      <c r="H5" s="52" t="s">
        <v>48</v>
      </c>
      <c r="I5" s="53" t="s">
        <v>49</v>
      </c>
      <c r="J5" s="35" t="s">
        <v>48</v>
      </c>
      <c r="K5" s="36" t="s">
        <v>49</v>
      </c>
      <c r="L5" s="8"/>
      <c r="M5" s="23"/>
    </row>
    <row r="6" spans="2:13" ht="21" customHeight="1" x14ac:dyDescent="0.25">
      <c r="B6" s="79" t="s">
        <v>162</v>
      </c>
      <c r="C6" s="79" t="s">
        <v>124</v>
      </c>
      <c r="D6" s="29">
        <f t="shared" ref="D6" si="0">E6+J6+K6</f>
        <v>50000</v>
      </c>
      <c r="E6" s="41">
        <v>25000</v>
      </c>
      <c r="F6" s="33"/>
      <c r="G6" s="25"/>
      <c r="H6" s="25">
        <v>10000</v>
      </c>
      <c r="I6" s="26">
        <v>15000</v>
      </c>
      <c r="J6" s="69">
        <f t="shared" ref="J6" si="1">F6+H6</f>
        <v>10000</v>
      </c>
      <c r="K6" s="70">
        <f t="shared" ref="K6" si="2">G6+I6</f>
        <v>15000</v>
      </c>
      <c r="L6" s="8"/>
      <c r="M6" s="24" t="str">
        <f>IF(D6=(E6+F6+G6+H6+I6),"OK","ERROR")</f>
        <v>OK</v>
      </c>
    </row>
    <row r="7" spans="2:13" x14ac:dyDescent="0.25">
      <c r="B7" s="80" t="s">
        <v>163</v>
      </c>
      <c r="C7" s="79" t="s">
        <v>125</v>
      </c>
      <c r="D7" s="30">
        <f>E7+J7+K7</f>
        <v>13500</v>
      </c>
      <c r="E7" s="42">
        <v>13500</v>
      </c>
      <c r="F7" s="34"/>
      <c r="G7" s="27"/>
      <c r="H7" s="27"/>
      <c r="I7" s="28"/>
      <c r="J7" s="71">
        <f>F7+H7</f>
        <v>0</v>
      </c>
      <c r="K7" s="72">
        <f>G7+I7</f>
        <v>0</v>
      </c>
      <c r="L7" s="8"/>
      <c r="M7" s="24" t="str">
        <f>IF(D7=(E7+F7+G7+H7+I7),"OK","ERROR")</f>
        <v>OK</v>
      </c>
    </row>
    <row r="8" spans="2:13" x14ac:dyDescent="0.25">
      <c r="B8" s="81" t="s">
        <v>116</v>
      </c>
      <c r="C8" s="79" t="s">
        <v>125</v>
      </c>
      <c r="D8" s="30">
        <f t="shared" ref="D8:D19" si="3">E8+J8+K8</f>
        <v>50000</v>
      </c>
      <c r="E8" s="42">
        <v>50000</v>
      </c>
      <c r="F8" s="34"/>
      <c r="G8" s="27"/>
      <c r="H8" s="27"/>
      <c r="I8" s="28"/>
      <c r="J8" s="71">
        <f t="shared" ref="J8:J19" si="4">F8+H8</f>
        <v>0</v>
      </c>
      <c r="K8" s="72">
        <f t="shared" ref="K8:K19" si="5">G8+I8</f>
        <v>0</v>
      </c>
      <c r="L8" s="8"/>
      <c r="M8" s="24" t="str">
        <f t="shared" ref="M8:M20" si="6">IF(D8=(E8+F8+G8+H8+I8),"OK","ERROR")</f>
        <v>OK</v>
      </c>
    </row>
    <row r="9" spans="2:13" x14ac:dyDescent="0.25">
      <c r="B9" s="80" t="s">
        <v>117</v>
      </c>
      <c r="C9" s="79" t="s">
        <v>125</v>
      </c>
      <c r="D9" s="30">
        <f t="shared" si="3"/>
        <v>5000</v>
      </c>
      <c r="E9" s="42">
        <v>5000</v>
      </c>
      <c r="F9" s="34"/>
      <c r="G9" s="27"/>
      <c r="H9" s="27"/>
      <c r="I9" s="28"/>
      <c r="J9" s="71">
        <f t="shared" si="4"/>
        <v>0</v>
      </c>
      <c r="K9" s="72">
        <f t="shared" si="5"/>
        <v>0</v>
      </c>
      <c r="L9" s="8"/>
      <c r="M9" s="24" t="str">
        <f t="shared" si="6"/>
        <v>OK</v>
      </c>
    </row>
    <row r="10" spans="2:13" x14ac:dyDescent="0.25">
      <c r="B10" s="80" t="s">
        <v>118</v>
      </c>
      <c r="C10" s="79" t="s">
        <v>125</v>
      </c>
      <c r="D10" s="30">
        <f t="shared" si="3"/>
        <v>10500</v>
      </c>
      <c r="E10" s="42">
        <v>10500</v>
      </c>
      <c r="F10" s="34"/>
      <c r="G10" s="27"/>
      <c r="H10" s="27"/>
      <c r="I10" s="28"/>
      <c r="J10" s="71">
        <f t="shared" si="4"/>
        <v>0</v>
      </c>
      <c r="K10" s="72">
        <f t="shared" si="5"/>
        <v>0</v>
      </c>
      <c r="L10" s="8"/>
      <c r="M10" s="24" t="str">
        <f t="shared" si="6"/>
        <v>OK</v>
      </c>
    </row>
    <row r="11" spans="2:13" x14ac:dyDescent="0.25">
      <c r="B11" s="80" t="s">
        <v>119</v>
      </c>
      <c r="C11" s="79" t="s">
        <v>125</v>
      </c>
      <c r="D11" s="30">
        <f t="shared" si="3"/>
        <v>3750</v>
      </c>
      <c r="E11" s="42">
        <v>3500</v>
      </c>
      <c r="F11" s="34"/>
      <c r="G11" s="27"/>
      <c r="H11" s="27"/>
      <c r="I11" s="28">
        <v>250</v>
      </c>
      <c r="J11" s="71">
        <f t="shared" si="4"/>
        <v>0</v>
      </c>
      <c r="K11" s="72">
        <f t="shared" si="5"/>
        <v>250</v>
      </c>
      <c r="L11" s="8"/>
      <c r="M11" s="24" t="str">
        <f t="shared" si="6"/>
        <v>OK</v>
      </c>
    </row>
    <row r="12" spans="2:13" x14ac:dyDescent="0.25">
      <c r="B12" s="80" t="s">
        <v>120</v>
      </c>
      <c r="C12" s="79" t="s">
        <v>125</v>
      </c>
      <c r="D12" s="30">
        <f t="shared" si="3"/>
        <v>5375</v>
      </c>
      <c r="E12" s="42"/>
      <c r="F12" s="34"/>
      <c r="G12" s="27"/>
      <c r="H12" s="27">
        <v>5375</v>
      </c>
      <c r="I12" s="28"/>
      <c r="J12" s="71">
        <f t="shared" si="4"/>
        <v>5375</v>
      </c>
      <c r="K12" s="72">
        <f t="shared" si="5"/>
        <v>0</v>
      </c>
      <c r="L12" s="8"/>
      <c r="M12" s="24" t="str">
        <f t="shared" si="6"/>
        <v>OK</v>
      </c>
    </row>
    <row r="13" spans="2:13" x14ac:dyDescent="0.25">
      <c r="B13" s="80" t="s">
        <v>121</v>
      </c>
      <c r="C13" s="79" t="s">
        <v>125</v>
      </c>
      <c r="D13" s="30">
        <f t="shared" si="3"/>
        <v>7000</v>
      </c>
      <c r="E13" s="42">
        <v>5500</v>
      </c>
      <c r="F13" s="34"/>
      <c r="G13" s="27"/>
      <c r="H13" s="27"/>
      <c r="I13" s="28">
        <v>1500</v>
      </c>
      <c r="J13" s="71">
        <f t="shared" si="4"/>
        <v>0</v>
      </c>
      <c r="K13" s="72">
        <f t="shared" si="5"/>
        <v>1500</v>
      </c>
      <c r="L13" s="8"/>
      <c r="M13" s="24" t="str">
        <f t="shared" si="6"/>
        <v>OK</v>
      </c>
    </row>
    <row r="14" spans="2:13" x14ac:dyDescent="0.25">
      <c r="B14" s="80" t="s">
        <v>122</v>
      </c>
      <c r="C14" s="79" t="s">
        <v>125</v>
      </c>
      <c r="D14" s="30">
        <f t="shared" si="3"/>
        <v>25000</v>
      </c>
      <c r="E14" s="42"/>
      <c r="F14" s="34"/>
      <c r="G14" s="27"/>
      <c r="H14" s="27">
        <v>19000</v>
      </c>
      <c r="I14" s="28">
        <v>6000</v>
      </c>
      <c r="J14" s="71">
        <f t="shared" si="4"/>
        <v>19000</v>
      </c>
      <c r="K14" s="72">
        <f t="shared" si="5"/>
        <v>6000</v>
      </c>
      <c r="L14" s="8"/>
      <c r="M14" s="24" t="str">
        <f t="shared" si="6"/>
        <v>OK</v>
      </c>
    </row>
    <row r="15" spans="2:13" x14ac:dyDescent="0.25">
      <c r="B15" s="80" t="s">
        <v>123</v>
      </c>
      <c r="C15" s="79" t="s">
        <v>125</v>
      </c>
      <c r="D15" s="30">
        <f t="shared" si="3"/>
        <v>5000</v>
      </c>
      <c r="E15" s="42"/>
      <c r="F15" s="34"/>
      <c r="G15" s="27"/>
      <c r="H15" s="27">
        <v>5000</v>
      </c>
      <c r="I15" s="28"/>
      <c r="J15" s="71">
        <f t="shared" si="4"/>
        <v>5000</v>
      </c>
      <c r="K15" s="72">
        <f t="shared" si="5"/>
        <v>0</v>
      </c>
      <c r="L15" s="8"/>
      <c r="M15" s="24" t="str">
        <f t="shared" si="6"/>
        <v>OK</v>
      </c>
    </row>
    <row r="16" spans="2:13" x14ac:dyDescent="0.25">
      <c r="B16" s="80" t="s">
        <v>126</v>
      </c>
      <c r="C16" s="79" t="s">
        <v>124</v>
      </c>
      <c r="D16" s="30">
        <f t="shared" si="3"/>
        <v>20000</v>
      </c>
      <c r="E16" s="42"/>
      <c r="F16" s="34"/>
      <c r="G16" s="27"/>
      <c r="H16" s="27">
        <v>20000</v>
      </c>
      <c r="I16" s="28"/>
      <c r="J16" s="71">
        <f t="shared" si="4"/>
        <v>20000</v>
      </c>
      <c r="K16" s="72">
        <f t="shared" si="5"/>
        <v>0</v>
      </c>
      <c r="L16" s="8"/>
      <c r="M16" s="24" t="str">
        <f t="shared" si="6"/>
        <v>OK</v>
      </c>
    </row>
    <row r="17" spans="2:13" x14ac:dyDescent="0.25">
      <c r="B17" s="80" t="s">
        <v>127</v>
      </c>
      <c r="C17" s="79" t="s">
        <v>124</v>
      </c>
      <c r="D17" s="30">
        <f t="shared" si="3"/>
        <v>5000</v>
      </c>
      <c r="E17" s="42"/>
      <c r="F17" s="34"/>
      <c r="G17" s="27"/>
      <c r="H17" s="27">
        <v>3000</v>
      </c>
      <c r="I17" s="28">
        <v>2000</v>
      </c>
      <c r="J17" s="71">
        <f t="shared" si="4"/>
        <v>3000</v>
      </c>
      <c r="K17" s="72">
        <f t="shared" si="5"/>
        <v>2000</v>
      </c>
      <c r="L17" s="8"/>
      <c r="M17" s="24" t="str">
        <f t="shared" si="6"/>
        <v>OK</v>
      </c>
    </row>
    <row r="18" spans="2:13" x14ac:dyDescent="0.25">
      <c r="B18" s="80" t="s">
        <v>128</v>
      </c>
      <c r="C18" s="79" t="s">
        <v>125</v>
      </c>
      <c r="D18" s="30">
        <f t="shared" si="3"/>
        <v>3000</v>
      </c>
      <c r="E18" s="42"/>
      <c r="F18" s="34"/>
      <c r="G18" s="27"/>
      <c r="H18" s="27">
        <v>1000</v>
      </c>
      <c r="I18" s="28">
        <v>2000</v>
      </c>
      <c r="J18" s="71">
        <f t="shared" si="4"/>
        <v>1000</v>
      </c>
      <c r="K18" s="72">
        <f t="shared" si="5"/>
        <v>2000</v>
      </c>
      <c r="L18" s="8"/>
      <c r="M18" s="24" t="str">
        <f t="shared" si="6"/>
        <v>OK</v>
      </c>
    </row>
    <row r="19" spans="2:13" ht="15.75" thickBot="1" x14ac:dyDescent="0.3">
      <c r="B19" s="82" t="s">
        <v>129</v>
      </c>
      <c r="C19" s="83" t="s">
        <v>124</v>
      </c>
      <c r="D19" s="31">
        <f t="shared" si="3"/>
        <v>31000</v>
      </c>
      <c r="E19" s="42">
        <v>4000</v>
      </c>
      <c r="F19" s="34"/>
      <c r="G19" s="27">
        <v>7800</v>
      </c>
      <c r="H19" s="27">
        <v>10000</v>
      </c>
      <c r="I19" s="28">
        <v>9200</v>
      </c>
      <c r="J19" s="71">
        <f t="shared" si="4"/>
        <v>10000</v>
      </c>
      <c r="K19" s="72">
        <f t="shared" si="5"/>
        <v>17000</v>
      </c>
      <c r="L19" s="8"/>
      <c r="M19" s="24" t="str">
        <f t="shared" si="6"/>
        <v>OK</v>
      </c>
    </row>
    <row r="20" spans="2:13" ht="15.75" thickBot="1" x14ac:dyDescent="0.3">
      <c r="B20" s="153" t="s">
        <v>55</v>
      </c>
      <c r="C20" s="154"/>
      <c r="D20" s="32">
        <f>SUM(D6:D19)</f>
        <v>234125</v>
      </c>
      <c r="E20" s="54">
        <f>ROUND(SUM(E6:E19),0)</f>
        <v>117000</v>
      </c>
      <c r="F20" s="55">
        <f t="shared" ref="F20:K20" si="7">ROUND(SUM(F6:F19),0)</f>
        <v>0</v>
      </c>
      <c r="G20" s="56">
        <f t="shared" si="7"/>
        <v>7800</v>
      </c>
      <c r="H20" s="56">
        <f t="shared" si="7"/>
        <v>73375</v>
      </c>
      <c r="I20" s="57">
        <f t="shared" si="7"/>
        <v>35950</v>
      </c>
      <c r="J20" s="37">
        <f t="shared" si="7"/>
        <v>73375</v>
      </c>
      <c r="K20" s="38">
        <f t="shared" si="7"/>
        <v>43750</v>
      </c>
      <c r="L20" s="8"/>
      <c r="M20" s="24" t="str">
        <f t="shared" si="6"/>
        <v>OK</v>
      </c>
    </row>
    <row r="21" spans="2:13" ht="15.75" thickBot="1" x14ac:dyDescent="0.3">
      <c r="B21" s="153" t="s">
        <v>50</v>
      </c>
      <c r="C21" s="154"/>
      <c r="D21" s="50">
        <v>1</v>
      </c>
      <c r="E21" s="58">
        <f>E20/$D$20</f>
        <v>0.49973304858515749</v>
      </c>
      <c r="F21" s="59">
        <f t="shared" ref="F21:K21" si="8">F20/$D$20</f>
        <v>0</v>
      </c>
      <c r="G21" s="60">
        <f t="shared" si="8"/>
        <v>3.3315536572343832E-2</v>
      </c>
      <c r="H21" s="60">
        <f t="shared" ref="H21:I21" si="9">H20/$D$20</f>
        <v>0.31340096102509341</v>
      </c>
      <c r="I21" s="61">
        <f t="shared" si="9"/>
        <v>0.15355045381740523</v>
      </c>
      <c r="J21" s="39">
        <f t="shared" si="8"/>
        <v>0.31340096102509341</v>
      </c>
      <c r="K21" s="40">
        <f t="shared" si="8"/>
        <v>0.18686599038974908</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4" t="s">
        <v>54</v>
      </c>
      <c r="C24" s="164"/>
      <c r="D24" s="164"/>
      <c r="E24" s="164"/>
      <c r="F24" s="164"/>
      <c r="G24" s="164"/>
      <c r="H24" s="73"/>
      <c r="I24" s="73"/>
      <c r="J24" s="73"/>
      <c r="K24" s="73"/>
      <c r="L24" s="8"/>
      <c r="M24" s="8"/>
    </row>
    <row r="25" spans="2:13" ht="15.75" customHeight="1" x14ac:dyDescent="0.25">
      <c r="B25" s="163" t="s">
        <v>102</v>
      </c>
      <c r="C25" s="163"/>
      <c r="D25" s="163"/>
      <c r="E25" s="163"/>
      <c r="F25" s="163"/>
      <c r="G25" s="43" t="str">
        <f>IF(E20&gt;=100000,"OK","ERROR")</f>
        <v>OK</v>
      </c>
      <c r="H25" s="73"/>
      <c r="I25" s="73"/>
      <c r="J25" s="73"/>
      <c r="K25" s="73"/>
      <c r="L25" s="8"/>
      <c r="M25" s="8"/>
    </row>
    <row r="26" spans="2:13" ht="15.75" customHeight="1" x14ac:dyDescent="0.25">
      <c r="B26" s="163" t="s">
        <v>103</v>
      </c>
      <c r="C26" s="163"/>
      <c r="D26" s="163"/>
      <c r="E26" s="163"/>
      <c r="F26" s="163"/>
      <c r="G26" s="43" t="str">
        <f>IF(E20&lt;=250000,"OK","ERROR")</f>
        <v>OK</v>
      </c>
      <c r="H26" s="73"/>
      <c r="I26" s="73"/>
      <c r="J26" s="73"/>
      <c r="K26" s="73"/>
      <c r="L26" s="8"/>
      <c r="M26" s="8"/>
    </row>
    <row r="27" spans="2:13" ht="15.75" customHeight="1" x14ac:dyDescent="0.25">
      <c r="B27" s="163" t="s">
        <v>75</v>
      </c>
      <c r="C27" s="163"/>
      <c r="D27" s="163"/>
      <c r="E27" s="163"/>
      <c r="F27" s="163"/>
      <c r="G27" s="43" t="str">
        <f>IF(E20&lt;=(D20/2),"OK","ERROR")</f>
        <v>OK</v>
      </c>
      <c r="H27" s="73"/>
      <c r="I27" s="73"/>
      <c r="J27" s="73"/>
      <c r="K27" s="73"/>
      <c r="L27" s="8"/>
      <c r="M27" s="8"/>
    </row>
    <row r="28" spans="2:13" ht="15.75" customHeight="1" x14ac:dyDescent="0.25">
      <c r="B28" s="163" t="s">
        <v>97</v>
      </c>
      <c r="C28" s="163"/>
      <c r="D28" s="163"/>
      <c r="E28" s="163"/>
      <c r="F28" s="163"/>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usuario</cp:lastModifiedBy>
  <cp:lastPrinted>2014-10-30T03:03:18Z</cp:lastPrinted>
  <dcterms:created xsi:type="dcterms:W3CDTF">2012-07-06T03:08:38Z</dcterms:created>
  <dcterms:modified xsi:type="dcterms:W3CDTF">2015-01-27T23:42:34Z</dcterms:modified>
</cp:coreProperties>
</file>