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IICA\"/>
    </mc:Choice>
  </mc:AlternateContent>
  <bookViews>
    <workbookView xWindow="0" yWindow="0" windowWidth="12000" windowHeight="5235"/>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20" i="8" l="1"/>
  <c r="H20" i="8"/>
  <c r="G20" i="8"/>
  <c r="F20" i="8"/>
  <c r="E20" i="8"/>
  <c r="F10" i="1" s="1"/>
  <c r="G26" i="8"/>
  <c r="K19" i="8"/>
  <c r="J19" i="8"/>
  <c r="D19" i="8"/>
  <c r="M19" i="8"/>
  <c r="K18" i="8"/>
  <c r="J18" i="8"/>
  <c r="K17" i="8"/>
  <c r="J17" i="8"/>
  <c r="D17" i="8" s="1"/>
  <c r="M17" i="8" s="1"/>
  <c r="K16" i="8"/>
  <c r="J16" i="8"/>
  <c r="D16" i="8" s="1"/>
  <c r="M16" i="8" s="1"/>
  <c r="K15" i="8"/>
  <c r="J15" i="8"/>
  <c r="D15" i="8"/>
  <c r="M15" i="8"/>
  <c r="K14" i="8"/>
  <c r="J14" i="8"/>
  <c r="D14" i="8" s="1"/>
  <c r="M14" i="8" s="1"/>
  <c r="K13" i="8"/>
  <c r="J13" i="8"/>
  <c r="D13" i="8" s="1"/>
  <c r="M13" i="8" s="1"/>
  <c r="K12" i="8"/>
  <c r="J12" i="8"/>
  <c r="K11" i="8"/>
  <c r="J11" i="8"/>
  <c r="D11" i="8" s="1"/>
  <c r="M11" i="8" s="1"/>
  <c r="K10" i="8"/>
  <c r="J10" i="8"/>
  <c r="D10" i="8" s="1"/>
  <c r="M10" i="8" s="1"/>
  <c r="K9" i="8"/>
  <c r="J9" i="8"/>
  <c r="D9" i="8"/>
  <c r="M9" i="8"/>
  <c r="K8" i="8"/>
  <c r="J8" i="8"/>
  <c r="D8" i="8" s="1"/>
  <c r="M8" i="8" s="1"/>
  <c r="K6" i="8"/>
  <c r="J6" i="8"/>
  <c r="J20" i="8" s="1"/>
  <c r="K7" i="8"/>
  <c r="J7" i="8"/>
  <c r="D18" i="8"/>
  <c r="M18" i="8"/>
  <c r="D12" i="8"/>
  <c r="M12" i="8"/>
  <c r="K20" i="8"/>
  <c r="G28" i="8"/>
  <c r="D7" i="8"/>
  <c r="M7" i="8"/>
  <c r="B4" i="7"/>
  <c r="D4" i="7"/>
  <c r="F11" i="1" l="1"/>
  <c r="D6" i="8"/>
  <c r="G25" i="8"/>
  <c r="D20" i="8" l="1"/>
  <c r="M6" i="8"/>
  <c r="M20" i="8" l="1"/>
  <c r="I21" i="8"/>
  <c r="F9" i="1"/>
  <c r="G21" i="8"/>
  <c r="H21" i="8"/>
  <c r="G27" i="8"/>
  <c r="K21" i="8"/>
  <c r="J21" i="8"/>
  <c r="F21" i="8"/>
  <c r="E21" i="8"/>
</calcChain>
</file>

<file path=xl/sharedStrings.xml><?xml version="1.0" encoding="utf-8"?>
<sst xmlns="http://schemas.openxmlformats.org/spreadsheetml/2006/main" count="300" uniqueCount="188">
  <si>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</si>
  <si>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</si>
  <si>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</si>
  <si>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</si>
  <si>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</si>
  <si>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</si>
  <si>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</si>
  <si>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</si>
  <si>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</si>
  <si>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</si>
  <si>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</si>
  <si>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</si>
  <si>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</si>
  <si>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</si>
  <si>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</si>
  <si>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</si>
  <si>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</si>
  <si>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</si>
  <si>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</si>
  <si>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</si>
  <si>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</si>
  <si>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</si>
  <si>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</si>
  <si>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</si>
  <si>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</si>
  <si>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</si>
  <si>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</si>
  <si>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</si>
  <si>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</si>
  <si>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</si>
  <si>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</si>
  <si>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</si>
  <si>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</si>
  <si>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</si>
  <si>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</si>
  <si>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</si>
  <si>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</si>
  <si>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</si>
  <si>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</si>
  <si>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</si>
  <si>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</si>
  <si>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</si>
  <si>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</si>
  <si>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</si>
  <si>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</si>
  <si>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</si>
  <si>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</si>
  <si>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</si>
  <si>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</si>
  <si>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</si>
  <si>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</si>
  <si>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</si>
  <si>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</si>
  <si>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</si>
  <si>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</si>
  <si>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</si>
  <si>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</si>
  <si>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</si>
  <si>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</si>
  <si>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</si>
  <si>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</si>
  <si>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</si>
  <si>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</si>
  <si>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</si>
  <si>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</si>
  <si>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</si>
  <si>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</si>
  <si>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</si>
  <si>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</si>
  <si>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</si>
  <si>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</si>
  <si>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</si>
  <si>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</si>
  <si>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</si>
  <si>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</si>
  <si>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</si>
  <si>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</si>
  <si>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</si>
  <si>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</si>
  <si>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</si>
  <si>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</si>
  <si>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</si>
  <si>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</si>
  <si>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</si>
  <si>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</si>
  <si>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</si>
  <si>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</si>
  <si>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</si>
  <si>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</si>
  <si>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</si>
  <si>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</si>
  <si>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</si>
  <si>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</si>
  <si>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</si>
  <si>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</si>
  <si>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</si>
  <si>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</si>
  <si>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</si>
  <si>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</si>
  <si>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</si>
  <si>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</si>
  <si>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</si>
  <si>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</si>
  <si>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</si>
  <si>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</si>
  <si>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</si>
  <si>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</si>
  <si>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</si>
  <si>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Fotovoltaico en cadena de valor de fibra de alpaca-Huaytará</t>
  </si>
  <si>
    <t>PERÚ</t>
  </si>
  <si>
    <t>INDIVIDUAL</t>
  </si>
  <si>
    <t>ALIPIO</t>
  </si>
  <si>
    <t>TAIPE QUISPE</t>
  </si>
  <si>
    <t>Huancavelica</t>
  </si>
  <si>
    <t>Perú</t>
  </si>
  <si>
    <t>INDESCO</t>
  </si>
  <si>
    <t>Coordinador proyecto</t>
  </si>
  <si>
    <t xml:space="preserve">Honorarios de personal </t>
  </si>
  <si>
    <t>Promotor de campo (2)</t>
  </si>
  <si>
    <t>Consultoria</t>
  </si>
  <si>
    <t>Bien</t>
  </si>
  <si>
    <t>Construccion de infraestructura del centro de transformacion</t>
  </si>
  <si>
    <t>Construcción del sistema fotovoltaico en centros de transformacion</t>
  </si>
  <si>
    <t>Operación y mantenimiento</t>
  </si>
  <si>
    <t>Alimentos y bebidas</t>
  </si>
  <si>
    <t>Estudios y formulacion de proyectos de energia renovable</t>
  </si>
  <si>
    <t>Talleres y foros</t>
  </si>
  <si>
    <t>Alimentos, pasajes</t>
  </si>
  <si>
    <t>Alimentos, pasajes, alquiler</t>
  </si>
  <si>
    <t>Elaboracion de modulos de capacitacion</t>
  </si>
  <si>
    <t>Bien, servicio</t>
  </si>
  <si>
    <t>Itercambio de experiencias</t>
  </si>
  <si>
    <t>Administracion proyecto</t>
  </si>
  <si>
    <t>Gastos financieros</t>
  </si>
  <si>
    <t>Servicios</t>
  </si>
  <si>
    <t>Personal, servicios, alquiler</t>
  </si>
  <si>
    <t>Equipos, honorarios</t>
  </si>
  <si>
    <t>Equipos, jornales</t>
  </si>
  <si>
    <t>X</t>
  </si>
  <si>
    <t>Estudios (Expediente técnico, linea de base, Sistematización)</t>
  </si>
  <si>
    <t>Instalacion de equipos de esquila,categorización,clasificación, peinado, cardado e hilo artesanal</t>
  </si>
  <si>
    <t>Instalacion de 100 fotovoltaicos</t>
  </si>
  <si>
    <t>www.soluciones practicas.org.bo (energia renovable y uso productivo para cadena de valor en zonas aisladas de Bolivia y Peru)</t>
  </si>
  <si>
    <t>MARCIAL WALTER</t>
  </si>
  <si>
    <t>MARQUEZ VILA</t>
  </si>
  <si>
    <t>INGENIERO ZOOTECNISTA</t>
  </si>
  <si>
    <t>Prol. Augusto B. Leguía Nº 210 Santa Ana</t>
  </si>
  <si>
    <t>067-453661, móvil 972520401.</t>
  </si>
  <si>
    <t>malchimoyanito@hotmail.com</t>
  </si>
  <si>
    <t>Coordinador de la Iniciativa</t>
  </si>
  <si>
    <t>Partida Nº 11000315</t>
  </si>
  <si>
    <t>12 de Marzo de 1993</t>
  </si>
  <si>
    <t xml:space="preserve">Avenida Universitaria Nº 110 </t>
  </si>
  <si>
    <t>indesco03@yahoo.es</t>
  </si>
  <si>
    <t>(1993-2014), Institución especializada en trabajos de mejoramiento de camélidos sudamercianos en convenio con el gobierno nacional e internacional.</t>
  </si>
  <si>
    <t>1994-2014; Especialista en organización de la oferta de fibra de alpaca, categorización, clasificación y transformación de fibra. Miembro de CONACS-Perú.</t>
  </si>
  <si>
    <t>NO</t>
  </si>
  <si>
    <t>www.ongindesco.com</t>
  </si>
  <si>
    <t xml:space="preserve">Mejorar los ingresos económicos de 100 unidades de producciòn y 02 centros de transformaciòn de la cadena de valor de la fibra de alpaca en las zonas altoandinas de la provincia de Huaytará, con la aplicaciòn del sistema fotovoltaico. </t>
  </si>
  <si>
    <t xml:space="preserve">LEY Nº 28041, Ley que promueve la producción, comercialziación de los camélidos, D.S. N° 024-2004-AG.; Ley N° 29157,D.L. Nº 1002 y el D.S. 012-2012-EM. (Leyes de promocion de enrgias renovables)
</t>
  </si>
  <si>
    <r>
      <t>Se instalará sistemas fotovoltaicos de</t>
    </r>
    <r>
      <rPr>
        <sz val="11"/>
        <color rgb="FFFF0000"/>
        <rFont val="Calibri"/>
        <family val="2"/>
        <scheme val="minor"/>
      </rPr>
      <t xml:space="preserve"> </t>
    </r>
    <r>
      <rPr>
        <sz val="11"/>
        <rFont val="Calibri"/>
        <family val="2"/>
        <scheme val="minor"/>
      </rPr>
      <t>220 W e</t>
    </r>
    <r>
      <rPr>
        <sz val="11"/>
        <color theme="1"/>
        <rFont val="Calibri"/>
        <family val="2"/>
        <scheme val="minor"/>
      </rPr>
      <t>n cada unidad productiva, para las buenas prácticas de esquila y mejora de sus condiciones de vida familiar. Las fibras seran acopiados en los centros de producción donde se instalará el sistema fotovolcaico de</t>
    </r>
    <r>
      <rPr>
        <sz val="11"/>
        <color rgb="FFFF0000"/>
        <rFont val="Calibri"/>
        <family val="2"/>
        <scheme val="minor"/>
      </rPr>
      <t xml:space="preserve"> </t>
    </r>
    <r>
      <rPr>
        <sz val="11"/>
        <rFont val="Calibri"/>
        <family val="2"/>
        <scheme val="minor"/>
      </rPr>
      <t>230 W</t>
    </r>
    <r>
      <rPr>
        <sz val="11"/>
        <color theme="1"/>
        <rFont val="Calibri"/>
        <family val="2"/>
        <scheme val="minor"/>
      </rPr>
      <t xml:space="preserve"> para el funcionamiento de equipos y maquinarias de tranformación de hilo artesanal, con la esquila tradicional se pierde en un 20 % de la fibra en compración a la esquila eléctrica, </t>
    </r>
    <r>
      <rPr>
        <b/>
        <sz val="11"/>
        <color theme="1"/>
        <rFont val="Calibri"/>
        <family val="2"/>
        <scheme val="minor"/>
      </rPr>
      <t xml:space="preserve">por tanto la tecnología de iniciativa es apropiado por que los beneficiarios incrementan el 20% de fibra por cabeza/campaña. En los centros de producción se realiza solamente la selección y venta de fibra, con la iniciativa se plantea llegar a hilo artesanal que incrementará en un 200% los ingresos económicos. Los sistemas fotovoltaicos se encuentra en mercado regional con accesibilidad en cuanto a transporte y medios de comunicación, ademas existen personal técnico capacitado para su operación y mantenimiento. EL recurso natural para el uso de la tecnología, es el solar, el ambito de la iniciativa tiene un promedio de 10 horas sol, no existiendo fenómeno de efecto invernadero. Los sistemas fotovoltaicos estan dentro de las energías mas limpias al medio ambiente. Los beneficiarios entre hombres, mujeres y jovenes serán capacitados en el uso y operación de los sistemas fotovoltaicos, esta iniciativa conserva sus costumbres y tradiciones de la zona. </t>
    </r>
  </si>
  <si>
    <t xml:space="preserve">La sostenibilidad de la iniciativa se refiere a la capacidad de continuar generando beneficios en el tiempo, los cambios en el clima durante este siglo tendrán un profundo impacto tanto en las actividades humanas como en los ecosistemas. Si no se toman medidas drásticas e inmediatas, es probable que las temperaturas aumenten hasta 2˚C en el año 2050. Las consecuencias pueden ser tan grandes que se convertirán en uno de los principales retos para la comunidad global. Un componente clave de la respuesta a la adaptación y mitigación al cambio climático y sus efectos. Es momento de propiciar iniciativas de preservación y conservación del medio ambiente y mitigación del cambio climático, la sostenibilidad medioambiental y la adaptación masiva del uso de la energía renovable. En particular para esta iniciativa la energía solar fotovoltaica en la tranformación de la fibra de alpaca, tiene ventajas numerosas. En primer lugar, son sistemas silenciosos, limpios y respetuosos con el medio ambiente. Los mecanismos de gestión ambiental, constituyen el orden técnico, juridico conducentes a lograr racionalidad y eficiencia. A través de los instrumentos técnicos y legales, se establecen las obligaciones de las personas respecto al medio ambiente. En definitiva el conjunto de iniciativas legales y administrativas que nos sirven para alcanzar el objetivo ambiental.
</t>
  </si>
  <si>
    <t>Precios fluctuantes de la fibra en los mercados</t>
  </si>
  <si>
    <t>Clientes que no valoran la producción artesanal</t>
  </si>
  <si>
    <t>Comercialización tradicional de la fibra a intermediarios</t>
  </si>
  <si>
    <t>Manejo de infromación oportuna para la toma de decisiones; Compremeter el acopio y comercialización de fibra a empresas de garantia.</t>
  </si>
  <si>
    <t>Difusión y promoción de la situación real de las alpacas</t>
  </si>
  <si>
    <t>Fortalecer capacidades para el manejo productivo y comercial de la fibra</t>
  </si>
  <si>
    <t>Verificar las baterias de acumulación esté bien ventilado y que las baterías se encuentren protegidas de los rayos solares.</t>
  </si>
  <si>
    <t>Riesgo de Incendio</t>
  </si>
  <si>
    <t>Mantenga el área de la batería de acumulación fuera del alcance de llamas, chispas y cualquier otra fuente que pueda provocar incendio</t>
  </si>
  <si>
    <t>Las actividades de esta iniciativa quedan asentados en un sistema de derechos y en las obligaciones correspondientes del estado, establecidos en la legislación internacional. Los derechos civiles, culturales, económicos, políticos y sociales brindan un marco de referencia para los planes, las políticas y los procesos de desarrollo. Un EBDH reconoce la importancia del desarrollo de la capacidad de los beneficiarios, sin distinguir hombres, mujeres, jóvenes, raza, religión, etc. Actualmente en el Perú existen miles de personas que no tienen acceso a la energía eléctrica. Para estas poblaciones el acceso al suministro eléctrico representa un elemento clave para la lucha contra la pobreza, para promover la salud, la educación, el bienestar de las personas, el desarrollo económico de las comunidades y para el acceso al suministro de agua potable, entre otros beneficios.La energías renovables presentan características que las convierten en la solución más adecuada a la hora de realizar programas de electrificación rural en sistemas aislados, puesto que facilitan el aprovechamento de una fuente de energía limpia y gratuita en el lugar de consumo, con pocas necesidades de operación y mantenimiento; además las modernas tecnologías existentes permiten aprovechar la energía eléctrica sin dificultades hasta 24 horas diarias y la hacen ser la opción energética mas sostenible en términos económicos, sociales y ambientales.</t>
  </si>
  <si>
    <t xml:space="preserve">El desarrollo de la cadena de valor de fibra de alpaca es prioridad sectorial, cadena que se promociona debido a su gran importancia en la economía de pequeños productores alpaqueros. En particular, la fibra de Alpaca combina factores de inclusión de familias pobres como la generación de ingresos económicos debido a la demanda del producto en mercados competitivos nacional e internacional. El propósito del proyecto es el “Incremento de las condiciones económicas de unidades y organizaciones productivas de la cadena de fibra de alpaca mediante el uso de energía renovable "Fotovoltaicos" en la provincia de Huaytará- Huancavelica” se trabajará desde la esquila hasta el producto de hilo artesanal, que permite el incremento de los ingresos económicos y la generación de empleo en los beneficiarios. 
Plantea desarrollar 03 componentes: 1) Infraestructura de la energía renovable 2)Promoción e incidencia del uso de energía renovable 3) Fortalecer  capacidades de la población alpaquera.
</t>
  </si>
  <si>
    <r>
      <t xml:space="preserve">Los beneficiarios son  hombres, mujeres, jovenes y niños de las zonas altoandinas del distrito de Pilpichaca, provincia de Huaytara, región Huancavelica, ubicados geográficamente a mas de 3500 msnm; no cuentan con servicios básicos. Su actividad economica es eminentemente </t>
    </r>
    <r>
      <rPr>
        <sz val="11"/>
        <rFont val="Calibri"/>
        <family val="2"/>
        <scheme val="minor"/>
      </rPr>
      <t>alpaquera con un promedio de 200 cabezas por familia, La iniciativa considera 100 unidades productivas y 02 centros de transformación de fibra de alpaca, uso de energía renovable Fotovoltaico para la esquila de fibra en unidades productivas y categorización, clasificación y transformación en los centros.</t>
    </r>
  </si>
  <si>
    <t xml:space="preserve">La problemática está en la comercialización de fibra de alpaca en bellones a intermediarios, quienes pagan precios irrisorios (libra $2,5), cuyas causas son: Unidades productivas con desconocimiento de uso de tecnologias de tranformación y comercialización de fibra de alpaca, alto costo de energía convencional, recursos económicos precarios, consecuencia de ello no exixte el valor agregado de la cadena de fibra, ante este escenario los productores plantean la instalación de fotovoltaicos en cada unidad productiva, adecuación de la infraestructura productiva para el funcionamiento de equipos y buenas prácticas de esquila y producción de hilo artesanal se obtiene un valor agregado de 200% (Kilo $20) con respecto al costo del bellon. </t>
  </si>
  <si>
    <t>En el ambito de intervención no existe propuestas similares, sin embargo se tiene experiencia del proyecto "Energia Renovable y uso productivo para cadenas de valor en zonas aisladas de Bolivia y Perú". Nuestra propuesta difiere trabajar en la cadena de valor desde la buenas prácticas de esquila, categorización, clasificación y transformación en hilo artesanal mediante el uso de la energía renovable "Fotovoltaicos", los cuales se comercializará en mercados potenciales regional e internacional.</t>
  </si>
  <si>
    <t>El negocio considera importante trabajar la cadena de valor de fibra de alpaca  con el sistema fotovoltaico en la unidad productiva y centros de transformación, etapas claves del negocio 1. ESQUILA Y ACOPIO, realizado en las (100) unidades de producción, quienes tendrán asistencia técnica y esquila limpia, seleccionada y ganancia en volumen, los productores organizados (centros de transformación) acopian la producción evitando participación de los intermediarios, acopio con adecuado procedimiento de control de calidad (categorización, depuración, empaque y transporte) 2. TRANSFORMACION, los centros existentes vienen realizando hasta la clasificación, con el proyecto se implementará equipos semi industriales para la producción de hilo artesanal con el uso de rueca, etapa que tendrá estrategia de acompañamiento de actores como CITE TEXTIL, Sierra exportadora y DIRCETUR y asistencia técnica del proyecto 3. COMERCIALIZACION, etapa que realiza la Central Productores Alpaqueros de Pilpichaca, donde se trabajará la obtención de patente que proteja en todo los protocolos técnicos desarrollados, registro de marca, eficiencia en la distribución del hilo artesanal a compradores locales e internacionales y monitorear las ventas y clientes. Para lograr el objetivo se necesita fortalecer las unidades de producción y centros de transformación existente, potenciar la labor de los gobiernos local y regional y coordinar con organismos privados y estatales para el desarrollo e investigación. Pilpichaca primer distrito productor de fibra de alpaca de la región de Huancavelica, la cual garantiza la disposición del insumo principal y con el proyecto los productores mejoraran sus ingresos económicos de $ 2.5 por libra de fibra a $20 Kg. de hilo artesanal, asimismo contribuye a la igualdad de género e inclusión social. El precio del producto se determina por la oferta y demanda. El pago a las unidades productoras se realizará contratos y convenios para establecer pagos en efectivo.</t>
  </si>
  <si>
    <t>La actividad económica principal del distrito de Pilpichaca es la producción de alpacas y están organizados en asociaciones quienes vienen buscando el incremento del precio de la fibra de alpaca, la iniciativa es una alternativa económica y tecnológica viable, puesto que la fibra de alpaca (raza Huacaya) tiene ventaja comparativa basada en las siguientes características; presencia de colores naturales, no requiere ser teñida, es fuerte y resistente ideal para el proceso de semi industrializado, la esquila mecanizada y procesamiento se hará en el mismo lugar de producción con sistema fotovoltaico con promedio 10 horas sol/día. Existen instituciones que han ofrecido iniciativas parte de la cadena (mejoramiento genético, acopio y selección de la fibra de alpaca). Además el uso de la energía renovable genera un ahorro de costos en la transformación de la fibra de alpaca en comparación al consumo de energía convencional cuyos costos son elevados.</t>
  </si>
  <si>
    <t>El proyecto inicia con la participación plena de hombres, mujeres y jóvenes; organizados en asociaciones quienes forman los centros de transformación del hilo artesanal, que identificaron el modelo de negocio, incorporando al gobierno local y Regional para el cofinanciamiento del proyecto, por el alto costo de energía convencional en las unidades productivas que están distanciados uno de otras, la tecnología del sistema fotovoltaico es preferido por los productores, de fácil operación y mantenimiento y menor riesgo. En el proceso de ejecución se tiene previsto incorporar a los agentes de la cadena, proveedores de servicios de tecnología, de promoción como CITE TEXTIL, Sierra Exportadora, PROCOMPITE, DIRCETUR. Para su extensión del uso de energia renovable, se tiene acciones de incidencia politica, de investigación. La administración de la cadena de valor será mediante las asociaciones inscrito en los registros públicos y las normas vigentes de PYMES.</t>
  </si>
  <si>
    <t>El calentamiento global provocado por los gases de efecto invernadero y el declive de los picos de producción de las fuentes primarias de energía son problemas ligados al uso de energía (petróleo) ante la crisis la mayoría de los países ha adoptado una serie de acciones siendo una de ella el Protocolo de Kioto. En el Perú se ha promulgado la  Ley de Promoción de la Inversión para la generación de electricidad con el uso de energía renovable – Decreto Legislativo N° 1002 – mayo 2008, Reglamento de la generación de electricidad con energías renovables Decreto Supremo 012-2011-EM (Marzo 2011). Reemplaza al Reglamento original (Decreto Supremo 050-2008-EM). En la región de Huancavelica se han creado Centros de Energía Renovable CERE que busca la promoción del uso de energía.Ley 29337, Ley de promoción a la competitividad productiva y su reglamento.</t>
  </si>
  <si>
    <t>Para el escalamiento del proyecto se tiene propuesto incorporar a (200)  nuevos productores en un periodo de dos años, puesto que en la zona existen más de 800 unidades agropecuarias. Dentro de la cadena de valor de la alpaca se trabajará en la Reproducción con tecnologías de punta en genética (mejoramiento de finura de la fibra), mejoramiento de la alimentación de las alpacas, sistema de manejo semi estabulados,  los pastos con instalaciones de obras hidráulicas financiadas por los gobiernos locales y regional, Confección de prendas habiendo materia prima (hilo) y recurso humano capacitado es posible confeccionar prendas para el mercado regional e internacional, acción que incorpora a la mayoría de las mujeres de la zona. 
INDESCO tiene una propuesta de continuar con el desarrollo de la actividad alpaquera, por ser una institución Huancavelica y con experiencia reconocida.</t>
  </si>
  <si>
    <t>No existencia de Entidad Bancaria en la zona</t>
  </si>
  <si>
    <t>Riesgo eléctrico de cortocircuitos</t>
  </si>
  <si>
    <t>Generación de agente bancario en la zona</t>
  </si>
  <si>
    <t>El mercado se ubica en el distrito de Pilpichaca, zona de mayor producción regional de fibra de alpaca. El destino final del hilado artesanal en el mercado regional e internacional.</t>
  </si>
  <si>
    <t>El financiamiento del proyecto está compuesto de IICA la suma de US $ 249, 072 la entidad proponente de US $ 282,840 donde participan el Gobierno Regional de Huancavelica, Municipalidad Distrital de Pilpichaca e INDESCO. Los rubros del costo son: Equipo técnico-honorarios US $ 53,573, Estudios-consultoría US $ 8,500, construcción de infraestructura de centros de transformación US $ 147,142, Instalación de los sistemas fotovoltaicos US $ 119,858, equipos de esquila US $ 132,200, fortalecimiento de capacidades de talleres, intercambio de experiencia US $ 43,140, administración del proyecto US $ 26,000 y gastos financieros US $ 1,500.  El aporte de la entidad proponente se compone de US $ 218,185 en aporte monetario y US $ 64,655 no monetario, valorizado aporte de los beneficiarios en material y mano de obra no calificada. Los centros de transformación tienen capital para acopio de la fibra de alpaca. Dentro del proyecto participan 100 unidades productivas con una reproducción de 200 cabezas, haciendo un total de 2000 cabezas, mediante la esquila mecanizada se logra una producción de lana de 14400 libras por campaña, las cuales serán entregados a los centros de acopio. EL periodo de evaluación es de 10 años del cual se obtiene un VAN de S/. 5 722 164.48 un TIR de 88.37%, a precios internacional. La distribución de los ingresos será en forma de equidad y de acuerdo a la producción por cada productor. El riesgo que se presenta en el manejo del recurso en el proceso de acopio es de tener robo a falta de banco en zona, pero este problema se soluciona con una estrategia de pago en escala y mediante los agentes de bancos.</t>
  </si>
  <si>
    <t>La difusión de las instalaciones de producción de energía por fuente renovable gozan cada vez mas de mayor aceptación y éxito, gracias a los avances tecnológicos y a la reducción de costos de fabricación de los equipos que al día de hoy están al mínimo nivel económico; esto hace de las energías ecológicas una opción cada vez más interesante para los consumidores, proyectándose como las fuentes energéticas claves. El Perú, en razón de su privilegiada posición geográfica muy cercana al meridiano ecuatorial y a los abundantes recursos naturales de sol y viento existentes, resultan ser lugares con las condiciones óptimas para la producción de energía con plantas solares fotovoltaicas y/o eólicas; estas circunstancias favorecen una importante producción de energia a costo de operación cero, permetiendo una rápida recuperación de las inversiones iniciales, es decir, el retorno de su inversión se amortiza cada vez que se ahorra una factura eléctrica. Su mantenimiento es mínimo y tienen un periodo de vida útil comprobado en más de 35 años; es decir,  después de la inversión inicial no tienen ningún gasto de generación por combustible ni cargos por el uso de la red eléctrica convencional, dado que la energía del sol es gratis. La iniciativa egnerará 120 empleos permanentes (100 en unidades productivas y 20 en centros de transformación). 850 beneficiarios indirectos.</t>
  </si>
  <si>
    <t>INSTITUTO INTEGRAL DE DESARROLLO COMUNAL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</si>
</sst>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General_)"/>
    <numFmt numFmtId="165" formatCode="[$$-409]#,##0"/>
    <numFmt numFmtId="166" formatCode="[$$-409]#,##0_ ;[Red]\-[$$-409]#,##0\ "/>
    <numFmt numFmtId="167" formatCode="[$$-409]#,##0.00"/>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right/>
      <top style="thin">
        <color auto="1"/>
      </top>
      <bottom style="medium">
        <color auto="1"/>
      </bottom>
      <diagonal/>
    </border>
    <border>
      <left/>
      <right/>
      <top style="thin">
        <color auto="1"/>
      </top>
      <bottom style="thin">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right/>
      <top style="medium">
        <color auto="1"/>
      </top>
      <bottom style="thin">
        <color auto="1"/>
      </bottom>
      <diagonal/>
    </border>
    <border>
      <left/>
      <right/>
      <top/>
      <bottom style="thin">
        <color auto="1"/>
      </bottom>
      <diagonal/>
    </border>
    <border>
      <left style="thin">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4">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167" fontId="7" fillId="0" borderId="1" xfId="0" applyNumberFormat="1" applyFont="1" applyBorder="1" applyAlignment="1" applyProtection="1">
      <alignment horizontal="center"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13" fillId="2" borderId="1" xfId="3"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21" fillId="0" borderId="1" xfId="0" applyFont="1" applyBorder="1" applyAlignment="1" applyProtection="1">
      <alignment horizontal="left" vertical="center" wrapText="1"/>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ngindesco.com/" TargetMode="External"/><Relationship Id="rId2" Type="http://schemas.openxmlformats.org/officeDocument/2006/relationships/hyperlink" Target="mailto:indesco03@yahoo.es" TargetMode="External"/><Relationship Id="rId1" Type="http://schemas.openxmlformats.org/officeDocument/2006/relationships/hyperlink" Target="mailto:atq_69@hotmai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topLeftCell="A28" zoomScaleSheetLayoutView="120" workbookViewId="0">
      <selection activeCell="C34" sqref="C34:E34"/>
    </sheetView>
  </sheetViews>
  <sheetFormatPr baseColWidth="10" defaultColWidth="30.7109375" defaultRowHeight="15" x14ac:dyDescent="0.25"/>
  <cols>
    <col min="1" max="1" width="3.140625" style="8" customWidth="1"/>
    <col min="2" max="2" width="33.42578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1" t="s">
        <v>52</v>
      </c>
      <c r="C2" s="121"/>
      <c r="D2" s="121"/>
      <c r="E2" s="121"/>
      <c r="F2" s="121"/>
    </row>
    <row r="3" spans="2:8" s="8" customFormat="1" ht="5.25" customHeight="1" x14ac:dyDescent="0.25"/>
    <row r="4" spans="2:8" s="8" customFormat="1" ht="48.75" customHeight="1" x14ac:dyDescent="0.25">
      <c r="B4" s="109" t="s">
        <v>100</v>
      </c>
      <c r="C4" s="109"/>
      <c r="D4" s="109"/>
      <c r="E4" s="109"/>
      <c r="F4" s="109"/>
    </row>
    <row r="5" spans="2:8" s="8" customFormat="1" ht="5.25" customHeight="1" thickBot="1" x14ac:dyDescent="0.3"/>
    <row r="6" spans="2:8" s="8" customFormat="1" x14ac:dyDescent="0.25">
      <c r="B6" s="116" t="s">
        <v>33</v>
      </c>
      <c r="C6" s="117"/>
      <c r="D6" s="117"/>
      <c r="E6" s="117"/>
      <c r="F6" s="118"/>
    </row>
    <row r="7" spans="2:8" s="8" customFormat="1" ht="36" customHeight="1" x14ac:dyDescent="0.25">
      <c r="B7" s="7" t="s">
        <v>56</v>
      </c>
      <c r="C7" s="111" t="s">
        <v>108</v>
      </c>
      <c r="D7" s="112"/>
      <c r="E7" s="112"/>
      <c r="F7" s="113"/>
      <c r="H7" s="13"/>
    </row>
    <row r="8" spans="2:8" s="8" customFormat="1" ht="34.5" customHeight="1" x14ac:dyDescent="0.25">
      <c r="B8" s="114" t="s">
        <v>57</v>
      </c>
      <c r="C8" s="115"/>
      <c r="D8" s="115"/>
      <c r="E8" s="115"/>
      <c r="F8" s="21">
        <v>15</v>
      </c>
    </row>
    <row r="9" spans="2:8" s="8" customFormat="1" ht="25.5" customHeight="1" x14ac:dyDescent="0.25">
      <c r="B9" s="114" t="s">
        <v>76</v>
      </c>
      <c r="C9" s="115"/>
      <c r="D9" s="115"/>
      <c r="E9" s="115"/>
      <c r="F9" s="86">
        <f>'FINANCIAMIENTO PROYECTO'!D20</f>
        <v>531912</v>
      </c>
      <c r="H9" s="8" t="s">
        <v>73</v>
      </c>
    </row>
    <row r="10" spans="2:8" s="8" customFormat="1" ht="24" customHeight="1" x14ac:dyDescent="0.25">
      <c r="B10" s="114" t="s">
        <v>77</v>
      </c>
      <c r="C10" s="115"/>
      <c r="D10" s="115"/>
      <c r="E10" s="115"/>
      <c r="F10" s="86">
        <f>'FINANCIAMIENTO PROYECTO'!E20</f>
        <v>249072</v>
      </c>
      <c r="H10" s="8" t="s">
        <v>73</v>
      </c>
    </row>
    <row r="11" spans="2:8" s="8" customFormat="1" ht="24" customHeight="1" x14ac:dyDescent="0.25">
      <c r="B11" s="114" t="s">
        <v>78</v>
      </c>
      <c r="C11" s="115"/>
      <c r="D11" s="115"/>
      <c r="E11" s="115"/>
      <c r="F11" s="86">
        <f>'FINANCIAMIENTO PROYECTO'!J20+'FINANCIAMIENTO PROYECTO'!K20</f>
        <v>282840</v>
      </c>
      <c r="H11" s="8" t="s">
        <v>73</v>
      </c>
    </row>
    <row r="12" spans="2:8" ht="21.75" customHeight="1" x14ac:dyDescent="0.25">
      <c r="B12" s="114" t="s">
        <v>86</v>
      </c>
      <c r="C12" s="115"/>
      <c r="D12" s="115"/>
      <c r="E12" s="115"/>
      <c r="F12" s="20" t="s">
        <v>109</v>
      </c>
    </row>
    <row r="13" spans="2:8" ht="23.25" customHeight="1" x14ac:dyDescent="0.25">
      <c r="B13" s="114" t="s">
        <v>87</v>
      </c>
      <c r="C13" s="115"/>
      <c r="D13" s="115"/>
      <c r="E13" s="115"/>
      <c r="F13" s="21" t="s">
        <v>110</v>
      </c>
    </row>
    <row r="14" spans="2:8" ht="90.75" customHeight="1" x14ac:dyDescent="0.25">
      <c r="B14" s="62" t="s">
        <v>85</v>
      </c>
      <c r="C14" s="93" t="s">
        <v>158</v>
      </c>
      <c r="D14" s="93"/>
      <c r="E14" s="93"/>
      <c r="F14" s="94"/>
    </row>
    <row r="15" spans="2:8" ht="80.25" customHeight="1" x14ac:dyDescent="0.25">
      <c r="B15" s="44" t="s">
        <v>79</v>
      </c>
      <c r="C15" s="93" t="s">
        <v>184</v>
      </c>
      <c r="D15" s="93"/>
      <c r="E15" s="93"/>
      <c r="F15" s="94"/>
    </row>
    <row r="16" spans="2:8" ht="80.25" customHeight="1" thickBot="1" x14ac:dyDescent="0.3">
      <c r="B16" s="12" t="s">
        <v>92</v>
      </c>
      <c r="C16" s="119" t="s">
        <v>159</v>
      </c>
      <c r="D16" s="119"/>
      <c r="E16" s="119"/>
      <c r="F16" s="120"/>
    </row>
    <row r="17" spans="2:5" s="8" customFormat="1" ht="8.25" customHeight="1" thickBot="1" x14ac:dyDescent="0.3"/>
    <row r="18" spans="2:5" ht="20.25" customHeight="1" thickBot="1" x14ac:dyDescent="0.3">
      <c r="B18" s="122" t="s">
        <v>80</v>
      </c>
      <c r="C18" s="123"/>
      <c r="D18" s="123"/>
      <c r="E18" s="124"/>
    </row>
    <row r="19" spans="2:5" x14ac:dyDescent="0.25">
      <c r="B19" s="14" t="s">
        <v>14</v>
      </c>
      <c r="C19" s="104" t="s">
        <v>143</v>
      </c>
      <c r="D19" s="104"/>
      <c r="E19" s="105"/>
    </row>
    <row r="20" spans="2:5" x14ac:dyDescent="0.25">
      <c r="B20" s="10" t="s">
        <v>15</v>
      </c>
      <c r="C20" s="93" t="s">
        <v>144</v>
      </c>
      <c r="D20" s="93"/>
      <c r="E20" s="94"/>
    </row>
    <row r="21" spans="2:5" ht="16.5" customHeight="1" x14ac:dyDescent="0.25">
      <c r="B21" s="7" t="s">
        <v>21</v>
      </c>
      <c r="C21" s="93">
        <v>23238899</v>
      </c>
      <c r="D21" s="93"/>
      <c r="E21" s="94"/>
    </row>
    <row r="22" spans="2:5" x14ac:dyDescent="0.25">
      <c r="B22" s="10" t="s">
        <v>16</v>
      </c>
      <c r="C22" s="93" t="s">
        <v>145</v>
      </c>
      <c r="D22" s="93"/>
      <c r="E22" s="94"/>
    </row>
    <row r="23" spans="2:5" x14ac:dyDescent="0.25">
      <c r="B23" s="10" t="s">
        <v>17</v>
      </c>
      <c r="C23" s="93" t="s">
        <v>146</v>
      </c>
      <c r="D23" s="93"/>
      <c r="E23" s="94"/>
    </row>
    <row r="24" spans="2:5" x14ac:dyDescent="0.25">
      <c r="B24" s="10" t="s">
        <v>3</v>
      </c>
      <c r="C24" s="93" t="s">
        <v>113</v>
      </c>
      <c r="D24" s="93"/>
      <c r="E24" s="94"/>
    </row>
    <row r="25" spans="2:5" x14ac:dyDescent="0.25">
      <c r="B25" s="10" t="s">
        <v>18</v>
      </c>
      <c r="C25" s="93" t="s">
        <v>113</v>
      </c>
      <c r="D25" s="93"/>
      <c r="E25" s="94"/>
    </row>
    <row r="26" spans="2:5" x14ac:dyDescent="0.25">
      <c r="B26" s="10" t="s">
        <v>4</v>
      </c>
      <c r="C26" s="93" t="s">
        <v>114</v>
      </c>
      <c r="D26" s="93"/>
      <c r="E26" s="94"/>
    </row>
    <row r="27" spans="2:5" x14ac:dyDescent="0.25">
      <c r="B27" s="10" t="s">
        <v>19</v>
      </c>
      <c r="C27" s="93" t="s">
        <v>147</v>
      </c>
      <c r="D27" s="93"/>
      <c r="E27" s="94"/>
    </row>
    <row r="28" spans="2:5" x14ac:dyDescent="0.25">
      <c r="B28" s="10" t="s">
        <v>20</v>
      </c>
      <c r="C28" s="110" t="s">
        <v>148</v>
      </c>
      <c r="D28" s="93"/>
      <c r="E28" s="94"/>
    </row>
    <row r="29" spans="2:5" ht="30" x14ac:dyDescent="0.25">
      <c r="B29" s="18" t="s">
        <v>40</v>
      </c>
      <c r="C29" s="93" t="s">
        <v>149</v>
      </c>
      <c r="D29" s="93"/>
      <c r="E29" s="94"/>
    </row>
    <row r="30" spans="2:5" x14ac:dyDescent="0.25">
      <c r="B30" s="10" t="s">
        <v>41</v>
      </c>
      <c r="C30" s="93">
        <v>20</v>
      </c>
      <c r="D30" s="93"/>
      <c r="E30" s="94"/>
    </row>
    <row r="31" spans="2:5" ht="60.75" thickBot="1" x14ac:dyDescent="0.3">
      <c r="B31" s="18" t="s">
        <v>44</v>
      </c>
      <c r="C31" s="119" t="s">
        <v>155</v>
      </c>
      <c r="D31" s="119"/>
      <c r="E31" s="120"/>
    </row>
    <row r="32" spans="2:5" s="8" customFormat="1" ht="9.75" customHeight="1" thickBot="1" x14ac:dyDescent="0.3"/>
    <row r="33" spans="2:5" s="8" customFormat="1" ht="16.5" customHeight="1" thickBot="1" x14ac:dyDescent="0.3">
      <c r="B33" s="122" t="s">
        <v>81</v>
      </c>
      <c r="C33" s="123"/>
      <c r="D33" s="123"/>
      <c r="E33" s="124"/>
    </row>
    <row r="34" spans="2:5" s="8" customFormat="1" ht="27" customHeight="1" x14ac:dyDescent="0.25">
      <c r="B34" s="6" t="s">
        <v>23</v>
      </c>
      <c r="C34" s="104" t="s">
        <v>187</v>
      </c>
      <c r="D34" s="104"/>
      <c r="E34" s="105"/>
    </row>
    <row r="35" spans="2:5" s="8" customFormat="1" ht="16.5" customHeight="1" x14ac:dyDescent="0.25">
      <c r="B35" s="7" t="s">
        <v>24</v>
      </c>
      <c r="C35" s="93" t="s">
        <v>115</v>
      </c>
      <c r="D35" s="93"/>
      <c r="E35" s="94"/>
    </row>
    <row r="36" spans="2:5" s="8" customFormat="1" ht="16.5" customHeight="1" x14ac:dyDescent="0.25">
      <c r="B36" s="7" t="s">
        <v>22</v>
      </c>
      <c r="C36" s="93">
        <v>20202598171</v>
      </c>
      <c r="D36" s="93"/>
      <c r="E36" s="94"/>
    </row>
    <row r="37" spans="2:5" s="8" customFormat="1" ht="16.5" customHeight="1" x14ac:dyDescent="0.25">
      <c r="B37" s="7" t="s">
        <v>0</v>
      </c>
      <c r="C37" s="93" t="s">
        <v>150</v>
      </c>
      <c r="D37" s="93"/>
      <c r="E37" s="94"/>
    </row>
    <row r="38" spans="2:5" s="8" customFormat="1" ht="16.5" customHeight="1" x14ac:dyDescent="0.25">
      <c r="B38" s="7" t="s">
        <v>1</v>
      </c>
      <c r="C38" s="93" t="s">
        <v>151</v>
      </c>
      <c r="D38" s="93"/>
      <c r="E38" s="94"/>
    </row>
    <row r="39" spans="2:5" s="8" customFormat="1" ht="16.5" customHeight="1" x14ac:dyDescent="0.25">
      <c r="B39" s="7" t="s">
        <v>26</v>
      </c>
      <c r="C39" s="93" t="s">
        <v>111</v>
      </c>
      <c r="D39" s="93"/>
      <c r="E39" s="94"/>
    </row>
    <row r="40" spans="2:5" s="8" customFormat="1" ht="16.5" customHeight="1" x14ac:dyDescent="0.25">
      <c r="B40" s="7" t="s">
        <v>25</v>
      </c>
      <c r="C40" s="93" t="s">
        <v>112</v>
      </c>
      <c r="D40" s="93"/>
      <c r="E40" s="94"/>
    </row>
    <row r="41" spans="2:5" s="8" customFormat="1" ht="16.5" customHeight="1" x14ac:dyDescent="0.25">
      <c r="B41" s="7" t="s">
        <v>21</v>
      </c>
      <c r="C41" s="93">
        <v>23275984</v>
      </c>
      <c r="D41" s="93"/>
      <c r="E41" s="94"/>
    </row>
    <row r="42" spans="2:5" s="8" customFormat="1" ht="16.5" customHeight="1" x14ac:dyDescent="0.25">
      <c r="B42" s="10" t="s">
        <v>2</v>
      </c>
      <c r="C42" s="93" t="s">
        <v>152</v>
      </c>
      <c r="D42" s="93"/>
      <c r="E42" s="94"/>
    </row>
    <row r="43" spans="2:5" s="8" customFormat="1" ht="16.5" customHeight="1" x14ac:dyDescent="0.25">
      <c r="B43" s="7" t="s">
        <v>18</v>
      </c>
      <c r="C43" s="93" t="s">
        <v>113</v>
      </c>
      <c r="D43" s="93"/>
      <c r="E43" s="94"/>
    </row>
    <row r="44" spans="2:5" s="8" customFormat="1" ht="16.5" customHeight="1" x14ac:dyDescent="0.25">
      <c r="B44" s="7" t="s">
        <v>4</v>
      </c>
      <c r="C44" s="93" t="s">
        <v>114</v>
      </c>
      <c r="D44" s="93"/>
      <c r="E44" s="94"/>
    </row>
    <row r="45" spans="2:5" s="8" customFormat="1" ht="16.5" customHeight="1" x14ac:dyDescent="0.25">
      <c r="B45" s="10" t="s">
        <v>5</v>
      </c>
      <c r="C45" s="93">
        <v>51067453080</v>
      </c>
      <c r="D45" s="93"/>
      <c r="E45" s="94"/>
    </row>
    <row r="46" spans="2:5" s="8" customFormat="1" ht="16.5" customHeight="1" x14ac:dyDescent="0.25">
      <c r="B46" s="10" t="s">
        <v>6</v>
      </c>
      <c r="C46" s="110" t="s">
        <v>153</v>
      </c>
      <c r="D46" s="93"/>
      <c r="E46" s="94"/>
    </row>
    <row r="47" spans="2:5" s="8" customFormat="1" ht="16.5" customHeight="1" x14ac:dyDescent="0.25">
      <c r="B47" s="7" t="s">
        <v>39</v>
      </c>
      <c r="C47" s="93">
        <v>51067453080</v>
      </c>
      <c r="D47" s="93"/>
      <c r="E47" s="94"/>
    </row>
    <row r="48" spans="2:5" s="8" customFormat="1" ht="16.5" customHeight="1" x14ac:dyDescent="0.25">
      <c r="B48" s="7" t="s">
        <v>7</v>
      </c>
      <c r="C48" s="110" t="s">
        <v>157</v>
      </c>
      <c r="D48" s="93"/>
      <c r="E48" s="94"/>
    </row>
    <row r="49" spans="2:5" s="8" customFormat="1" ht="62.25" customHeight="1" x14ac:dyDescent="0.25">
      <c r="B49" s="7" t="s">
        <v>43</v>
      </c>
      <c r="C49" s="106" t="s">
        <v>154</v>
      </c>
      <c r="D49" s="107"/>
      <c r="E49" s="108"/>
    </row>
    <row r="50" spans="2:5" s="8" customFormat="1" ht="18.75" customHeight="1" x14ac:dyDescent="0.25">
      <c r="B50" s="7" t="s">
        <v>45</v>
      </c>
      <c r="C50" s="90">
        <v>20</v>
      </c>
      <c r="D50" s="91"/>
      <c r="E50" s="92"/>
    </row>
    <row r="51" spans="2:5" s="8" customFormat="1" ht="61.5" customHeight="1" x14ac:dyDescent="0.25">
      <c r="B51" s="7" t="s">
        <v>99</v>
      </c>
      <c r="C51" s="90" t="s">
        <v>156</v>
      </c>
      <c r="D51" s="91"/>
      <c r="E51" s="92"/>
    </row>
    <row r="52" spans="2:5" s="8" customFormat="1" ht="16.5" customHeight="1" x14ac:dyDescent="0.25">
      <c r="B52" s="95" t="s">
        <v>28</v>
      </c>
      <c r="C52" s="96"/>
      <c r="D52" s="96"/>
      <c r="E52" s="97"/>
    </row>
    <row r="53" spans="2:5" s="8" customFormat="1" ht="16.5" customHeight="1" x14ac:dyDescent="0.25">
      <c r="B53" s="7" t="s">
        <v>34</v>
      </c>
      <c r="C53" s="1"/>
      <c r="D53" s="11" t="s">
        <v>27</v>
      </c>
      <c r="E53" s="2" t="s">
        <v>138</v>
      </c>
    </row>
    <row r="54" spans="2:5" s="8" customFormat="1" ht="16.5" customHeight="1" x14ac:dyDescent="0.25">
      <c r="B54" s="95" t="s">
        <v>29</v>
      </c>
      <c r="C54" s="96"/>
      <c r="D54" s="96"/>
      <c r="E54" s="97"/>
    </row>
    <row r="55" spans="2:5" s="8" customFormat="1" ht="16.5" customHeight="1" x14ac:dyDescent="0.25">
      <c r="B55" s="7" t="s">
        <v>8</v>
      </c>
      <c r="C55" s="3"/>
      <c r="D55" s="11" t="s">
        <v>30</v>
      </c>
      <c r="E55" s="2"/>
    </row>
    <row r="56" spans="2:5" s="8" customFormat="1" ht="16.5" customHeight="1" x14ac:dyDescent="0.25">
      <c r="B56" s="7" t="s">
        <v>10</v>
      </c>
      <c r="C56" s="3"/>
      <c r="D56" s="11" t="s">
        <v>11</v>
      </c>
      <c r="E56" s="2" t="s">
        <v>138</v>
      </c>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8"/>
      <c r="D59" s="99"/>
      <c r="E59" s="100"/>
    </row>
    <row r="60" spans="2:5" s="8" customFormat="1" ht="9.75" customHeight="1" thickBot="1" x14ac:dyDescent="0.3"/>
    <row r="61" spans="2:5" s="8" customFormat="1" ht="15.75" customHeight="1" thickBot="1" x14ac:dyDescent="0.3">
      <c r="B61" s="122" t="s">
        <v>82</v>
      </c>
      <c r="C61" s="123"/>
      <c r="D61" s="123"/>
      <c r="E61" s="124"/>
    </row>
    <row r="62" spans="2:5" s="8" customFormat="1" ht="27" customHeight="1" x14ac:dyDescent="0.25">
      <c r="B62" s="6" t="s">
        <v>23</v>
      </c>
      <c r="C62" s="104"/>
      <c r="D62" s="104"/>
      <c r="E62" s="105"/>
    </row>
    <row r="63" spans="2:5" s="8" customFormat="1" ht="16.5" customHeight="1" x14ac:dyDescent="0.25">
      <c r="B63" s="7" t="s">
        <v>24</v>
      </c>
      <c r="C63" s="93"/>
      <c r="D63" s="93"/>
      <c r="E63" s="94"/>
    </row>
    <row r="64" spans="2:5" s="8" customFormat="1" ht="16.5" customHeight="1" x14ac:dyDescent="0.25">
      <c r="B64" s="7" t="s">
        <v>22</v>
      </c>
      <c r="C64" s="93"/>
      <c r="D64" s="93"/>
      <c r="E64" s="94"/>
    </row>
    <row r="65" spans="2:5" s="8" customFormat="1" ht="16.5" customHeight="1" x14ac:dyDescent="0.25">
      <c r="B65" s="7" t="s">
        <v>0</v>
      </c>
      <c r="C65" s="93"/>
      <c r="D65" s="93"/>
      <c r="E65" s="94"/>
    </row>
    <row r="66" spans="2:5" s="8" customFormat="1" ht="16.5" customHeight="1" x14ac:dyDescent="0.25">
      <c r="B66" s="7" t="s">
        <v>1</v>
      </c>
      <c r="C66" s="93"/>
      <c r="D66" s="93"/>
      <c r="E66" s="94"/>
    </row>
    <row r="67" spans="2:5" s="8" customFormat="1" ht="16.5" customHeight="1" x14ac:dyDescent="0.25">
      <c r="B67" s="7" t="s">
        <v>26</v>
      </c>
      <c r="C67" s="93"/>
      <c r="D67" s="93"/>
      <c r="E67" s="94"/>
    </row>
    <row r="68" spans="2:5" s="8" customFormat="1" ht="16.5" customHeight="1" x14ac:dyDescent="0.25">
      <c r="B68" s="7" t="s">
        <v>25</v>
      </c>
      <c r="C68" s="93"/>
      <c r="D68" s="93"/>
      <c r="E68" s="94"/>
    </row>
    <row r="69" spans="2:5" s="8" customFormat="1" ht="16.5" customHeight="1" x14ac:dyDescent="0.25">
      <c r="B69" s="7" t="s">
        <v>21</v>
      </c>
      <c r="C69" s="93"/>
      <c r="D69" s="93"/>
      <c r="E69" s="94"/>
    </row>
    <row r="70" spans="2:5" s="8" customFormat="1" ht="16.5" customHeight="1" x14ac:dyDescent="0.25">
      <c r="B70" s="10" t="s">
        <v>2</v>
      </c>
      <c r="C70" s="93"/>
      <c r="D70" s="93"/>
      <c r="E70" s="94"/>
    </row>
    <row r="71" spans="2:5" s="8" customFormat="1" ht="16.5" customHeight="1" x14ac:dyDescent="0.25">
      <c r="B71" s="7" t="s">
        <v>18</v>
      </c>
      <c r="C71" s="93"/>
      <c r="D71" s="93"/>
      <c r="E71" s="94"/>
    </row>
    <row r="72" spans="2:5" s="8" customFormat="1" ht="16.5" customHeight="1" x14ac:dyDescent="0.25">
      <c r="B72" s="7" t="s">
        <v>4</v>
      </c>
      <c r="C72" s="93"/>
      <c r="D72" s="93"/>
      <c r="E72" s="94"/>
    </row>
    <row r="73" spans="2:5" s="8" customFormat="1" ht="16.5" customHeight="1" x14ac:dyDescent="0.25">
      <c r="B73" s="10" t="s">
        <v>5</v>
      </c>
      <c r="C73" s="93"/>
      <c r="D73" s="93"/>
      <c r="E73" s="94"/>
    </row>
    <row r="74" spans="2:5" s="8" customFormat="1" ht="16.5" customHeight="1" x14ac:dyDescent="0.25">
      <c r="B74" s="10" t="s">
        <v>6</v>
      </c>
      <c r="C74" s="93"/>
      <c r="D74" s="93"/>
      <c r="E74" s="94"/>
    </row>
    <row r="75" spans="2:5" s="8" customFormat="1" ht="16.5" customHeight="1" x14ac:dyDescent="0.25">
      <c r="B75" s="7" t="s">
        <v>39</v>
      </c>
      <c r="C75" s="93"/>
      <c r="D75" s="93"/>
      <c r="E75" s="94"/>
    </row>
    <row r="76" spans="2:5" s="8" customFormat="1" ht="16.5" customHeight="1" x14ac:dyDescent="0.25">
      <c r="B76" s="7" t="s">
        <v>7</v>
      </c>
      <c r="C76" s="93"/>
      <c r="D76" s="93"/>
      <c r="E76" s="94"/>
    </row>
    <row r="77" spans="2:5" s="8" customFormat="1" ht="62.25" customHeight="1" x14ac:dyDescent="0.25">
      <c r="B77" s="7" t="s">
        <v>43</v>
      </c>
      <c r="C77" s="90"/>
      <c r="D77" s="91"/>
      <c r="E77" s="92"/>
    </row>
    <row r="78" spans="2:5" s="8" customFormat="1" ht="66" customHeight="1" x14ac:dyDescent="0.25">
      <c r="B78" s="7" t="s">
        <v>99</v>
      </c>
      <c r="C78" s="106"/>
      <c r="D78" s="107"/>
      <c r="E78" s="108"/>
    </row>
    <row r="79" spans="2:5" s="8" customFormat="1" ht="16.5" customHeight="1" x14ac:dyDescent="0.25">
      <c r="B79" s="95" t="s">
        <v>28</v>
      </c>
      <c r="C79" s="96"/>
      <c r="D79" s="96"/>
      <c r="E79" s="97"/>
    </row>
    <row r="80" spans="2:5" s="8" customFormat="1" ht="16.5" customHeight="1" x14ac:dyDescent="0.25">
      <c r="B80" s="7" t="s">
        <v>34</v>
      </c>
      <c r="C80" s="87"/>
      <c r="D80" s="11" t="s">
        <v>27</v>
      </c>
      <c r="E80" s="88"/>
    </row>
    <row r="81" spans="2:5" s="8" customFormat="1" ht="16.5" customHeight="1" x14ac:dyDescent="0.25">
      <c r="B81" s="95" t="s">
        <v>29</v>
      </c>
      <c r="C81" s="96"/>
      <c r="D81" s="96"/>
      <c r="E81" s="97"/>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8"/>
      <c r="D87" s="99"/>
      <c r="E87" s="100"/>
    </row>
    <row r="88" spans="2:5" s="8" customFormat="1" ht="16.5" customHeight="1" thickBot="1" x14ac:dyDescent="0.3"/>
    <row r="89" spans="2:5" s="8" customFormat="1" ht="15.75" thickBot="1" x14ac:dyDescent="0.3">
      <c r="B89" s="101" t="s">
        <v>83</v>
      </c>
      <c r="C89" s="102"/>
      <c r="D89" s="102"/>
      <c r="E89" s="103"/>
    </row>
    <row r="90" spans="2:5" s="8" customFormat="1" ht="27" customHeight="1" x14ac:dyDescent="0.25">
      <c r="B90" s="6" t="s">
        <v>23</v>
      </c>
      <c r="C90" s="104"/>
      <c r="D90" s="104"/>
      <c r="E90" s="105"/>
    </row>
    <row r="91" spans="2:5" s="8" customFormat="1" ht="16.5" customHeight="1" x14ac:dyDescent="0.25">
      <c r="B91" s="7" t="s">
        <v>24</v>
      </c>
      <c r="C91" s="93"/>
      <c r="D91" s="93"/>
      <c r="E91" s="94"/>
    </row>
    <row r="92" spans="2:5" s="8" customFormat="1" ht="16.5" customHeight="1" x14ac:dyDescent="0.25">
      <c r="B92" s="7" t="s">
        <v>22</v>
      </c>
      <c r="C92" s="93"/>
      <c r="D92" s="93"/>
      <c r="E92" s="94"/>
    </row>
    <row r="93" spans="2:5" s="8" customFormat="1" ht="16.5" customHeight="1" x14ac:dyDescent="0.25">
      <c r="B93" s="7" t="s">
        <v>0</v>
      </c>
      <c r="C93" s="93"/>
      <c r="D93" s="93"/>
      <c r="E93" s="94"/>
    </row>
    <row r="94" spans="2:5" s="8" customFormat="1" ht="16.5" customHeight="1" x14ac:dyDescent="0.25">
      <c r="B94" s="7" t="s">
        <v>1</v>
      </c>
      <c r="C94" s="93"/>
      <c r="D94" s="93"/>
      <c r="E94" s="94"/>
    </row>
    <row r="95" spans="2:5" s="8" customFormat="1" ht="16.5" customHeight="1" x14ac:dyDescent="0.25">
      <c r="B95" s="7" t="s">
        <v>26</v>
      </c>
      <c r="C95" s="93"/>
      <c r="D95" s="93"/>
      <c r="E95" s="94"/>
    </row>
    <row r="96" spans="2:5" s="8" customFormat="1" ht="16.5" customHeight="1" x14ac:dyDescent="0.25">
      <c r="B96" s="7" t="s">
        <v>25</v>
      </c>
      <c r="C96" s="93"/>
      <c r="D96" s="93"/>
      <c r="E96" s="94"/>
    </row>
    <row r="97" spans="2:5" s="8" customFormat="1" ht="16.5" customHeight="1" x14ac:dyDescent="0.25">
      <c r="B97" s="7" t="s">
        <v>21</v>
      </c>
      <c r="C97" s="93"/>
      <c r="D97" s="93"/>
      <c r="E97" s="94"/>
    </row>
    <row r="98" spans="2:5" s="8" customFormat="1" ht="16.5" customHeight="1" x14ac:dyDescent="0.25">
      <c r="B98" s="10" t="s">
        <v>2</v>
      </c>
      <c r="C98" s="93"/>
      <c r="D98" s="93"/>
      <c r="E98" s="94"/>
    </row>
    <row r="99" spans="2:5" s="8" customFormat="1" ht="16.5" customHeight="1" x14ac:dyDescent="0.25">
      <c r="B99" s="7" t="s">
        <v>18</v>
      </c>
      <c r="C99" s="93"/>
      <c r="D99" s="93"/>
      <c r="E99" s="94"/>
    </row>
    <row r="100" spans="2:5" s="8" customFormat="1" ht="16.5" customHeight="1" x14ac:dyDescent="0.25">
      <c r="B100" s="7" t="s">
        <v>4</v>
      </c>
      <c r="C100" s="93"/>
      <c r="D100" s="93"/>
      <c r="E100" s="94"/>
    </row>
    <row r="101" spans="2:5" s="8" customFormat="1" ht="16.5" customHeight="1" x14ac:dyDescent="0.25">
      <c r="B101" s="10" t="s">
        <v>5</v>
      </c>
      <c r="C101" s="93"/>
      <c r="D101" s="93"/>
      <c r="E101" s="94"/>
    </row>
    <row r="102" spans="2:5" s="8" customFormat="1" ht="16.5" customHeight="1" x14ac:dyDescent="0.25">
      <c r="B102" s="10" t="s">
        <v>6</v>
      </c>
      <c r="C102" s="93"/>
      <c r="D102" s="93"/>
      <c r="E102" s="94"/>
    </row>
    <row r="103" spans="2:5" s="8" customFormat="1" ht="16.5" customHeight="1" x14ac:dyDescent="0.25">
      <c r="B103" s="7" t="s">
        <v>39</v>
      </c>
      <c r="C103" s="93"/>
      <c r="D103" s="93"/>
      <c r="E103" s="94"/>
    </row>
    <row r="104" spans="2:5" s="8" customFormat="1" ht="16.5" customHeight="1" x14ac:dyDescent="0.25">
      <c r="B104" s="7" t="s">
        <v>7</v>
      </c>
      <c r="C104" s="93"/>
      <c r="D104" s="93"/>
      <c r="E104" s="94"/>
    </row>
    <row r="105" spans="2:5" s="8" customFormat="1" ht="62.25" customHeight="1" x14ac:dyDescent="0.25">
      <c r="B105" s="7" t="s">
        <v>43</v>
      </c>
      <c r="C105" s="90"/>
      <c r="D105" s="91"/>
      <c r="E105" s="92"/>
    </row>
    <row r="106" spans="2:5" s="8" customFormat="1" ht="66" customHeight="1" x14ac:dyDescent="0.25">
      <c r="B106" s="7" t="s">
        <v>99</v>
      </c>
      <c r="C106" s="106"/>
      <c r="D106" s="107"/>
      <c r="E106" s="108"/>
    </row>
    <row r="107" spans="2:5" s="8" customFormat="1" ht="16.5" customHeight="1" x14ac:dyDescent="0.25">
      <c r="B107" s="95" t="s">
        <v>28</v>
      </c>
      <c r="C107" s="96"/>
      <c r="D107" s="96"/>
      <c r="E107" s="97"/>
    </row>
    <row r="108" spans="2:5" s="8" customFormat="1" ht="16.5" customHeight="1" x14ac:dyDescent="0.25">
      <c r="B108" s="7" t="s">
        <v>34</v>
      </c>
      <c r="C108" s="1"/>
      <c r="D108" s="11" t="s">
        <v>27</v>
      </c>
      <c r="E108" s="2"/>
    </row>
    <row r="109" spans="2:5" s="8" customFormat="1" ht="16.5" customHeight="1" x14ac:dyDescent="0.25">
      <c r="B109" s="95" t="s">
        <v>29</v>
      </c>
      <c r="C109" s="96"/>
      <c r="D109" s="96"/>
      <c r="E109" s="97"/>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8"/>
      <c r="D115" s="99"/>
      <c r="E115" s="100"/>
    </row>
    <row r="116" spans="2:5" s="8" customFormat="1" ht="6" customHeight="1" thickBot="1" x14ac:dyDescent="0.3"/>
    <row r="117" spans="2:5" s="8" customFormat="1" ht="15.75" thickBot="1" x14ac:dyDescent="0.3">
      <c r="B117" s="101" t="s">
        <v>84</v>
      </c>
      <c r="C117" s="102"/>
      <c r="D117" s="102"/>
      <c r="E117" s="103"/>
    </row>
    <row r="118" spans="2:5" s="8" customFormat="1" ht="27" customHeight="1" x14ac:dyDescent="0.25">
      <c r="B118" s="6" t="s">
        <v>23</v>
      </c>
      <c r="C118" s="104"/>
      <c r="D118" s="104"/>
      <c r="E118" s="105"/>
    </row>
    <row r="119" spans="2:5" s="8" customFormat="1" ht="16.5" customHeight="1" x14ac:dyDescent="0.25">
      <c r="B119" s="7" t="s">
        <v>24</v>
      </c>
      <c r="C119" s="93"/>
      <c r="D119" s="93"/>
      <c r="E119" s="94"/>
    </row>
    <row r="120" spans="2:5" s="8" customFormat="1" ht="16.5" customHeight="1" x14ac:dyDescent="0.25">
      <c r="B120" s="7" t="s">
        <v>22</v>
      </c>
      <c r="C120" s="93"/>
      <c r="D120" s="93"/>
      <c r="E120" s="94"/>
    </row>
    <row r="121" spans="2:5" s="8" customFormat="1" ht="16.5" customHeight="1" x14ac:dyDescent="0.25">
      <c r="B121" s="7" t="s">
        <v>0</v>
      </c>
      <c r="C121" s="93"/>
      <c r="D121" s="93"/>
      <c r="E121" s="94"/>
    </row>
    <row r="122" spans="2:5" s="8" customFormat="1" ht="16.5" customHeight="1" x14ac:dyDescent="0.25">
      <c r="B122" s="7" t="s">
        <v>1</v>
      </c>
      <c r="C122" s="93"/>
      <c r="D122" s="93"/>
      <c r="E122" s="94"/>
    </row>
    <row r="123" spans="2:5" s="8" customFormat="1" ht="16.5" customHeight="1" x14ac:dyDescent="0.25">
      <c r="B123" s="7" t="s">
        <v>26</v>
      </c>
      <c r="C123" s="93"/>
      <c r="D123" s="93"/>
      <c r="E123" s="94"/>
    </row>
    <row r="124" spans="2:5" s="8" customFormat="1" ht="16.5" customHeight="1" x14ac:dyDescent="0.25">
      <c r="B124" s="7" t="s">
        <v>25</v>
      </c>
      <c r="C124" s="93"/>
      <c r="D124" s="93"/>
      <c r="E124" s="94"/>
    </row>
    <row r="125" spans="2:5" s="8" customFormat="1" ht="16.5" customHeight="1" x14ac:dyDescent="0.25">
      <c r="B125" s="7" t="s">
        <v>21</v>
      </c>
      <c r="C125" s="93"/>
      <c r="D125" s="93"/>
      <c r="E125" s="94"/>
    </row>
    <row r="126" spans="2:5" s="8" customFormat="1" ht="16.5" customHeight="1" x14ac:dyDescent="0.25">
      <c r="B126" s="10" t="s">
        <v>2</v>
      </c>
      <c r="C126" s="93"/>
      <c r="D126" s="93"/>
      <c r="E126" s="94"/>
    </row>
    <row r="127" spans="2:5" s="8" customFormat="1" ht="16.5" customHeight="1" x14ac:dyDescent="0.25">
      <c r="B127" s="7" t="s">
        <v>18</v>
      </c>
      <c r="C127" s="93"/>
      <c r="D127" s="93"/>
      <c r="E127" s="94"/>
    </row>
    <row r="128" spans="2:5" s="8" customFormat="1" ht="16.5" customHeight="1" x14ac:dyDescent="0.25">
      <c r="B128" s="7" t="s">
        <v>4</v>
      </c>
      <c r="C128" s="93"/>
      <c r="D128" s="93"/>
      <c r="E128" s="94"/>
    </row>
    <row r="129" spans="2:5" s="8" customFormat="1" ht="16.5" customHeight="1" x14ac:dyDescent="0.25">
      <c r="B129" s="10" t="s">
        <v>5</v>
      </c>
      <c r="C129" s="93"/>
      <c r="D129" s="93"/>
      <c r="E129" s="94"/>
    </row>
    <row r="130" spans="2:5" s="8" customFormat="1" ht="16.5" customHeight="1" x14ac:dyDescent="0.25">
      <c r="B130" s="10" t="s">
        <v>6</v>
      </c>
      <c r="C130" s="93"/>
      <c r="D130" s="93"/>
      <c r="E130" s="94"/>
    </row>
    <row r="131" spans="2:5" s="8" customFormat="1" ht="16.5" customHeight="1" x14ac:dyDescent="0.25">
      <c r="B131" s="7" t="s">
        <v>39</v>
      </c>
      <c r="C131" s="93"/>
      <c r="D131" s="93"/>
      <c r="E131" s="94"/>
    </row>
    <row r="132" spans="2:5" s="8" customFormat="1" ht="16.5" customHeight="1" x14ac:dyDescent="0.25">
      <c r="B132" s="7" t="s">
        <v>7</v>
      </c>
      <c r="C132" s="93"/>
      <c r="D132" s="93"/>
      <c r="E132" s="94"/>
    </row>
    <row r="133" spans="2:5" s="8" customFormat="1" ht="62.25" customHeight="1" x14ac:dyDescent="0.25">
      <c r="B133" s="7" t="s">
        <v>42</v>
      </c>
      <c r="C133" s="90"/>
      <c r="D133" s="91"/>
      <c r="E133" s="92"/>
    </row>
    <row r="134" spans="2:5" s="8" customFormat="1" ht="65.25" customHeight="1" x14ac:dyDescent="0.25">
      <c r="B134" s="7" t="s">
        <v>99</v>
      </c>
      <c r="C134" s="106"/>
      <c r="D134" s="107"/>
      <c r="E134" s="108"/>
    </row>
    <row r="135" spans="2:5" s="8" customFormat="1" ht="16.5" customHeight="1" x14ac:dyDescent="0.25">
      <c r="B135" s="95" t="s">
        <v>28</v>
      </c>
      <c r="C135" s="96"/>
      <c r="D135" s="96"/>
      <c r="E135" s="97"/>
    </row>
    <row r="136" spans="2:5" s="8" customFormat="1" ht="16.5" customHeight="1" x14ac:dyDescent="0.25">
      <c r="B136" s="7" t="s">
        <v>34</v>
      </c>
      <c r="C136" s="1"/>
      <c r="D136" s="11" t="s">
        <v>27</v>
      </c>
      <c r="E136" s="2"/>
    </row>
    <row r="137" spans="2:5" s="8" customFormat="1" ht="16.5" customHeight="1" x14ac:dyDescent="0.25">
      <c r="B137" s="95" t="s">
        <v>29</v>
      </c>
      <c r="C137" s="96"/>
      <c r="D137" s="96"/>
      <c r="E137" s="97"/>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8"/>
      <c r="D143" s="99"/>
      <c r="E143" s="100"/>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display="atq_69@hotmail.es"/>
    <hyperlink ref="C46" r:id="rId2"/>
    <hyperlink ref="C48" r:id="rId3"/>
  </hyperlinks>
  <pageMargins left="0.70866141732283472" right="0.70866141732283472" top="0.74803149606299213" bottom="0.74803149606299213" header="0.31496062992125984" footer="0.31496062992125984"/>
  <rowBreaks count="4" manualBreakCount="4">
    <brk id="17" min="1" max="4" man="1"/>
    <brk id="59" min="1" max="4" man="1"/>
    <brk id="87" min="1" max="4" man="1"/>
    <brk id="115" min="1" max="4"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B37" zoomScale="130" zoomScaleNormal="130" zoomScaleSheetLayoutView="100" workbookViewId="0">
      <selection activeCell="B43" sqref="B43:E43"/>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28" t="s">
        <v>100</v>
      </c>
      <c r="D2" s="128"/>
      <c r="E2" s="128"/>
    </row>
    <row r="3" spans="2:7" s="8" customFormat="1" ht="20.25" customHeight="1" x14ac:dyDescent="0.25">
      <c r="B3" s="125" t="s">
        <v>60</v>
      </c>
      <c r="C3" s="126"/>
      <c r="D3" s="126" t="s">
        <v>61</v>
      </c>
      <c r="E3" s="127"/>
    </row>
    <row r="4" spans="2:7" s="8" customFormat="1" ht="19.5" customHeight="1" thickBot="1" x14ac:dyDescent="0.3">
      <c r="B4" s="146" t="str">
        <f>'DATOS GENERALES'!C35</f>
        <v>INDESCO</v>
      </c>
      <c r="C4" s="144"/>
      <c r="D4" s="144" t="str">
        <f>'DATOS GENERALES'!C7</f>
        <v>Fotovoltaico en cadena de valor de fibra de alpaca-Huaytará</v>
      </c>
      <c r="E4" s="145"/>
    </row>
    <row r="5" spans="2:7" s="8" customFormat="1" ht="16.5" customHeight="1" thickBot="1" x14ac:dyDescent="0.3">
      <c r="B5" s="15"/>
    </row>
    <row r="6" spans="2:7" s="8" customFormat="1" ht="15" customHeight="1" x14ac:dyDescent="0.25">
      <c r="B6" s="135" t="s">
        <v>88</v>
      </c>
      <c r="C6" s="136"/>
      <c r="D6" s="136"/>
      <c r="E6" s="137"/>
    </row>
    <row r="7" spans="2:7" s="8" customFormat="1" ht="209.25" customHeight="1" thickBot="1" x14ac:dyDescent="0.3">
      <c r="B7" s="141" t="s">
        <v>172</v>
      </c>
      <c r="C7" s="142"/>
      <c r="D7" s="142"/>
      <c r="E7" s="143"/>
    </row>
    <row r="8" spans="2:7" s="8" customFormat="1" ht="12" customHeight="1" thickBot="1" x14ac:dyDescent="0.3"/>
    <row r="9" spans="2:7" s="8" customFormat="1" x14ac:dyDescent="0.25">
      <c r="B9" s="135" t="s">
        <v>89</v>
      </c>
      <c r="C9" s="136"/>
      <c r="D9" s="136"/>
      <c r="E9" s="137"/>
    </row>
    <row r="10" spans="2:7" s="8" customFormat="1" ht="171" customHeight="1" thickBot="1" x14ac:dyDescent="0.3">
      <c r="B10" s="132" t="s">
        <v>173</v>
      </c>
      <c r="C10" s="133"/>
      <c r="D10" s="133"/>
      <c r="E10" s="134"/>
    </row>
    <row r="11" spans="2:7" s="8" customFormat="1" ht="15.75" customHeight="1" thickBot="1" x14ac:dyDescent="0.3"/>
    <row r="12" spans="2:7" s="8" customFormat="1" x14ac:dyDescent="0.25">
      <c r="B12" s="138" t="s">
        <v>90</v>
      </c>
      <c r="C12" s="139"/>
      <c r="D12" s="139"/>
      <c r="E12" s="140"/>
    </row>
    <row r="13" spans="2:7" s="8" customFormat="1" ht="166.5" customHeight="1" thickBot="1" x14ac:dyDescent="0.3">
      <c r="B13" s="132" t="s">
        <v>174</v>
      </c>
      <c r="C13" s="133"/>
      <c r="D13" s="133"/>
      <c r="E13" s="134"/>
    </row>
    <row r="14" spans="2:7" ht="15" customHeight="1" thickBot="1" x14ac:dyDescent="0.3">
      <c r="B14" s="8"/>
      <c r="C14" s="8"/>
    </row>
    <row r="15" spans="2:7" s="8" customFormat="1" ht="36" customHeight="1" x14ac:dyDescent="0.25">
      <c r="B15" s="138" t="s">
        <v>62</v>
      </c>
      <c r="C15" s="139"/>
      <c r="D15" s="139"/>
      <c r="E15" s="140"/>
      <c r="G15" s="48" t="s">
        <v>64</v>
      </c>
    </row>
    <row r="16" spans="2:7" s="8" customFormat="1" ht="164.25" customHeight="1" thickBot="1" x14ac:dyDescent="0.3">
      <c r="B16" s="132" t="s">
        <v>175</v>
      </c>
      <c r="C16" s="133"/>
      <c r="D16" s="133"/>
      <c r="E16" s="134"/>
      <c r="G16" s="49" t="s">
        <v>142</v>
      </c>
    </row>
    <row r="17" spans="1:7" s="8" customFormat="1" ht="15.75" customHeight="1" thickBot="1" x14ac:dyDescent="0.3"/>
    <row r="18" spans="1:7" s="8" customFormat="1" ht="33" customHeight="1" x14ac:dyDescent="0.25">
      <c r="B18" s="135" t="s">
        <v>63</v>
      </c>
      <c r="C18" s="136"/>
      <c r="D18" s="136"/>
      <c r="E18" s="137"/>
    </row>
    <row r="19" spans="1:7" s="8" customFormat="1" ht="322.5" customHeight="1" thickBot="1" x14ac:dyDescent="0.3">
      <c r="B19" s="132" t="s">
        <v>160</v>
      </c>
      <c r="C19" s="133"/>
      <c r="D19" s="133"/>
      <c r="E19" s="134"/>
    </row>
    <row r="20" spans="1:7" s="8" customFormat="1" ht="17.25" customHeight="1" thickBot="1" x14ac:dyDescent="0.3"/>
    <row r="21" spans="1:7" s="8" customFormat="1" ht="15" customHeight="1" x14ac:dyDescent="0.25">
      <c r="B21" s="138" t="s">
        <v>65</v>
      </c>
      <c r="C21" s="139"/>
      <c r="D21" s="139"/>
      <c r="E21" s="140"/>
    </row>
    <row r="22" spans="1:7" s="8" customFormat="1" ht="338.25" customHeight="1" thickBot="1" x14ac:dyDescent="0.3">
      <c r="B22" s="132" t="s">
        <v>176</v>
      </c>
      <c r="C22" s="133"/>
      <c r="D22" s="133"/>
      <c r="E22" s="134"/>
    </row>
    <row r="23" spans="1:7" ht="15" customHeight="1" thickBot="1" x14ac:dyDescent="0.3">
      <c r="B23" s="8"/>
      <c r="C23" s="8"/>
    </row>
    <row r="24" spans="1:7" s="8" customFormat="1" ht="15" customHeight="1" x14ac:dyDescent="0.25">
      <c r="B24" s="138" t="s">
        <v>66</v>
      </c>
      <c r="C24" s="139"/>
      <c r="D24" s="139"/>
      <c r="E24" s="140"/>
    </row>
    <row r="25" spans="1:7" s="8" customFormat="1" ht="180" customHeight="1" thickBot="1" x14ac:dyDescent="0.3">
      <c r="A25" s="8" t="s">
        <v>37</v>
      </c>
      <c r="B25" s="141" t="s">
        <v>177</v>
      </c>
      <c r="C25" s="142"/>
      <c r="D25" s="142"/>
      <c r="E25" s="143"/>
    </row>
    <row r="26" spans="1:7" s="8" customFormat="1" ht="14.25" customHeight="1" thickBot="1" x14ac:dyDescent="0.3"/>
    <row r="27" spans="1:7" s="8" customFormat="1" ht="15" customHeight="1" x14ac:dyDescent="0.25">
      <c r="B27" s="138" t="s">
        <v>67</v>
      </c>
      <c r="C27" s="139"/>
      <c r="D27" s="139"/>
      <c r="E27" s="140"/>
    </row>
    <row r="28" spans="1:7" s="8" customFormat="1" ht="184.5" customHeight="1" thickBot="1" x14ac:dyDescent="0.3">
      <c r="B28" s="141" t="s">
        <v>178</v>
      </c>
      <c r="C28" s="142"/>
      <c r="D28" s="142"/>
      <c r="E28" s="143"/>
    </row>
    <row r="29" spans="1:7" s="8" customFormat="1" ht="12" customHeight="1" thickBot="1" x14ac:dyDescent="0.3"/>
    <row r="30" spans="1:7" s="8" customFormat="1" ht="33" customHeight="1" x14ac:dyDescent="0.25">
      <c r="B30" s="138" t="s">
        <v>91</v>
      </c>
      <c r="C30" s="139"/>
      <c r="D30" s="139"/>
      <c r="E30" s="140"/>
      <c r="G30" s="48" t="s">
        <v>104</v>
      </c>
    </row>
    <row r="31" spans="1:7" s="8" customFormat="1" ht="221.25" customHeight="1" thickBot="1" x14ac:dyDescent="0.3">
      <c r="B31" s="141" t="s">
        <v>179</v>
      </c>
      <c r="C31" s="142"/>
      <c r="D31" s="142"/>
      <c r="E31" s="143"/>
      <c r="G31" s="49"/>
    </row>
    <row r="32" spans="1:7" s="8" customFormat="1" ht="15" customHeight="1" thickBot="1" x14ac:dyDescent="0.3"/>
    <row r="33" spans="1:7" s="8" customFormat="1" ht="30" x14ac:dyDescent="0.25">
      <c r="A33" s="8">
        <v>10</v>
      </c>
      <c r="B33" s="135" t="s">
        <v>69</v>
      </c>
      <c r="C33" s="136"/>
      <c r="D33" s="136"/>
      <c r="E33" s="137"/>
      <c r="G33" s="48" t="s">
        <v>68</v>
      </c>
    </row>
    <row r="34" spans="1:7" s="8" customFormat="1" ht="357" customHeight="1" thickBot="1" x14ac:dyDescent="0.3">
      <c r="B34" s="132" t="s">
        <v>180</v>
      </c>
      <c r="C34" s="133"/>
      <c r="D34" s="133"/>
      <c r="E34" s="134"/>
      <c r="G34" s="49"/>
    </row>
    <row r="35" spans="1:7" s="8" customFormat="1" ht="12.75" customHeight="1" thickBot="1" x14ac:dyDescent="0.3"/>
    <row r="36" spans="1:7" s="8" customFormat="1" x14ac:dyDescent="0.25">
      <c r="B36" s="135" t="s">
        <v>106</v>
      </c>
      <c r="C36" s="136"/>
      <c r="D36" s="136"/>
      <c r="E36" s="137"/>
    </row>
    <row r="37" spans="1:7" s="8" customFormat="1" ht="297" customHeight="1" thickBot="1" x14ac:dyDescent="0.3">
      <c r="B37" s="132" t="s">
        <v>171</v>
      </c>
      <c r="C37" s="133"/>
      <c r="D37" s="133"/>
      <c r="E37" s="134"/>
    </row>
    <row r="38" spans="1:7" s="8" customFormat="1" ht="15.75" customHeight="1" thickBot="1" x14ac:dyDescent="0.3"/>
    <row r="39" spans="1:7" s="8" customFormat="1" x14ac:dyDescent="0.25">
      <c r="B39" s="138" t="s">
        <v>107</v>
      </c>
      <c r="C39" s="139"/>
      <c r="D39" s="139"/>
      <c r="E39" s="140"/>
    </row>
    <row r="40" spans="1:7" s="8" customFormat="1" ht="296.25" customHeight="1" thickBot="1" x14ac:dyDescent="0.3">
      <c r="B40" s="132" t="s">
        <v>161</v>
      </c>
      <c r="C40" s="133"/>
      <c r="D40" s="133"/>
      <c r="E40" s="134"/>
    </row>
    <row r="41" spans="1:7" s="8" customFormat="1" ht="16.5" customHeight="1" thickBot="1" x14ac:dyDescent="0.3"/>
    <row r="42" spans="1:7" s="8" customFormat="1" x14ac:dyDescent="0.25">
      <c r="B42" s="138" t="s">
        <v>105</v>
      </c>
      <c r="C42" s="139"/>
      <c r="D42" s="139"/>
      <c r="E42" s="140"/>
    </row>
    <row r="43" spans="1:7" s="8" customFormat="1" ht="327.75" customHeight="1" thickBot="1" x14ac:dyDescent="0.3">
      <c r="B43" s="132" t="s">
        <v>186</v>
      </c>
      <c r="C43" s="133"/>
      <c r="D43" s="133"/>
      <c r="E43" s="134"/>
    </row>
    <row r="44" spans="1:7" s="8" customFormat="1" ht="13.5" customHeight="1" thickBot="1" x14ac:dyDescent="0.3"/>
    <row r="45" spans="1:7" s="8" customFormat="1" ht="15" customHeight="1" x14ac:dyDescent="0.25">
      <c r="B45" s="135" t="s">
        <v>70</v>
      </c>
      <c r="C45" s="136"/>
      <c r="D45" s="136"/>
      <c r="E45" s="137"/>
    </row>
    <row r="46" spans="1:7" s="8" customFormat="1" ht="291.75" customHeight="1" x14ac:dyDescent="0.25">
      <c r="B46" s="129" t="s">
        <v>185</v>
      </c>
      <c r="C46" s="130"/>
      <c r="D46" s="130"/>
      <c r="E46" s="131"/>
    </row>
    <row r="47" spans="1:7" s="8" customFormat="1" ht="291.75" customHeight="1" thickBot="1" x14ac:dyDescent="0.3">
      <c r="B47" s="132"/>
      <c r="C47" s="133"/>
      <c r="D47" s="133"/>
      <c r="E47" s="134"/>
    </row>
    <row r="48" spans="1:7" s="8" customFormat="1" ht="12" customHeight="1" thickBot="1" x14ac:dyDescent="0.3"/>
    <row r="49" spans="2:5" s="8" customFormat="1" x14ac:dyDescent="0.25">
      <c r="B49" s="135" t="s">
        <v>71</v>
      </c>
      <c r="C49" s="136"/>
      <c r="D49" s="136"/>
      <c r="E49" s="137"/>
    </row>
    <row r="50" spans="2:5" s="8" customFormat="1" x14ac:dyDescent="0.25">
      <c r="B50" s="62" t="s">
        <v>35</v>
      </c>
      <c r="C50" s="84" t="s">
        <v>36</v>
      </c>
      <c r="D50" s="84" t="s">
        <v>72</v>
      </c>
      <c r="E50" s="85" t="s">
        <v>38</v>
      </c>
    </row>
    <row r="51" spans="2:5" s="8" customFormat="1" ht="46.5" customHeight="1" x14ac:dyDescent="0.25">
      <c r="B51" s="63" t="s">
        <v>162</v>
      </c>
      <c r="C51" s="163">
        <v>5</v>
      </c>
      <c r="D51" s="163">
        <v>5</v>
      </c>
      <c r="E51" s="65" t="s">
        <v>165</v>
      </c>
    </row>
    <row r="52" spans="2:5" s="8" customFormat="1" ht="46.5" customHeight="1" x14ac:dyDescent="0.25">
      <c r="B52" s="63" t="s">
        <v>163</v>
      </c>
      <c r="C52" s="163">
        <v>5</v>
      </c>
      <c r="D52" s="163">
        <v>5</v>
      </c>
      <c r="E52" s="65" t="s">
        <v>166</v>
      </c>
    </row>
    <row r="53" spans="2:5" s="8" customFormat="1" ht="46.5" customHeight="1" x14ac:dyDescent="0.25">
      <c r="B53" s="63" t="s">
        <v>164</v>
      </c>
      <c r="C53" s="64">
        <v>5</v>
      </c>
      <c r="D53" s="64">
        <v>5</v>
      </c>
      <c r="E53" s="65" t="s">
        <v>167</v>
      </c>
    </row>
    <row r="54" spans="2:5" s="8" customFormat="1" ht="46.5" customHeight="1" x14ac:dyDescent="0.25">
      <c r="B54" s="63" t="s">
        <v>182</v>
      </c>
      <c r="C54" s="64">
        <v>1</v>
      </c>
      <c r="D54" s="64">
        <v>1</v>
      </c>
      <c r="E54" s="65" t="s">
        <v>168</v>
      </c>
    </row>
    <row r="55" spans="2:5" s="8" customFormat="1" ht="46.5" customHeight="1" x14ac:dyDescent="0.25">
      <c r="B55" s="63" t="s">
        <v>169</v>
      </c>
      <c r="C55" s="64">
        <v>1</v>
      </c>
      <c r="D55" s="64">
        <v>1</v>
      </c>
      <c r="E55" s="65" t="s">
        <v>170</v>
      </c>
    </row>
    <row r="56" spans="2:5" s="8" customFormat="1" ht="46.5" customHeight="1" x14ac:dyDescent="0.25">
      <c r="B56" s="63" t="s">
        <v>181</v>
      </c>
      <c r="C56" s="64">
        <v>1</v>
      </c>
      <c r="D56" s="64">
        <v>1</v>
      </c>
      <c r="E56" s="65" t="s">
        <v>183</v>
      </c>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orientation="portrait" horizontalDpi="0" verticalDpi="0" r:id="rId1"/>
  <rowBreaks count="3" manualBreakCount="3">
    <brk id="19" min="1" max="4" man="1"/>
    <brk id="32" min="1" max="4" man="1"/>
    <brk id="47" min="1" max="4"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B7" zoomScale="70" zoomScaleNormal="70" zoomScaleSheetLayoutView="100" zoomScalePageLayoutView="70" workbookViewId="0">
      <selection activeCell="E33" sqref="E33"/>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09" t="s">
        <v>101</v>
      </c>
      <c r="C2" s="109"/>
      <c r="D2" s="109"/>
      <c r="E2" s="109"/>
      <c r="F2" s="109"/>
      <c r="G2" s="109"/>
      <c r="H2" s="109"/>
      <c r="I2" s="109"/>
      <c r="J2" s="109"/>
      <c r="K2" s="109"/>
    </row>
    <row r="3" spans="2:13" s="8" customFormat="1" ht="15.75" thickBot="1" x14ac:dyDescent="0.3"/>
    <row r="4" spans="2:13" ht="60" customHeight="1" x14ac:dyDescent="0.25">
      <c r="B4" s="149" t="s">
        <v>53</v>
      </c>
      <c r="C4" s="149" t="s">
        <v>74</v>
      </c>
      <c r="D4" s="153" t="s">
        <v>93</v>
      </c>
      <c r="E4" s="155" t="s">
        <v>94</v>
      </c>
      <c r="F4" s="157" t="s">
        <v>95</v>
      </c>
      <c r="G4" s="158"/>
      <c r="H4" s="147" t="s">
        <v>96</v>
      </c>
      <c r="I4" s="148"/>
      <c r="J4" s="159" t="s">
        <v>98</v>
      </c>
      <c r="K4" s="160"/>
      <c r="L4" s="8"/>
      <c r="M4" s="22" t="s">
        <v>47</v>
      </c>
    </row>
    <row r="5" spans="2:13" ht="30.75" thickBot="1" x14ac:dyDescent="0.3">
      <c r="B5" s="150"/>
      <c r="C5" s="150"/>
      <c r="D5" s="154"/>
      <c r="E5" s="156"/>
      <c r="F5" s="51" t="s">
        <v>48</v>
      </c>
      <c r="G5" s="52" t="s">
        <v>49</v>
      </c>
      <c r="H5" s="52" t="s">
        <v>48</v>
      </c>
      <c r="I5" s="53" t="s">
        <v>49</v>
      </c>
      <c r="J5" s="35" t="s">
        <v>48</v>
      </c>
      <c r="K5" s="36" t="s">
        <v>49</v>
      </c>
      <c r="L5" s="8"/>
      <c r="M5" s="23"/>
    </row>
    <row r="6" spans="2:13" ht="21" customHeight="1" x14ac:dyDescent="0.25">
      <c r="B6" s="79" t="s">
        <v>116</v>
      </c>
      <c r="C6" s="79" t="s">
        <v>117</v>
      </c>
      <c r="D6" s="29">
        <f t="shared" ref="D6" si="0">E6+J6+K6</f>
        <v>21429</v>
      </c>
      <c r="E6" s="41">
        <v>21429</v>
      </c>
      <c r="F6" s="33"/>
      <c r="G6" s="25"/>
      <c r="H6" s="25"/>
      <c r="I6" s="26"/>
      <c r="J6" s="69">
        <f>F6+H6</f>
        <v>0</v>
      </c>
      <c r="K6" s="70">
        <f>G6+I6</f>
        <v>0</v>
      </c>
      <c r="L6" s="8"/>
      <c r="M6" s="24" t="str">
        <f>IF(D6=(E6+F6+G6+H6+I6),"OK","ERROR")</f>
        <v>OK</v>
      </c>
    </row>
    <row r="7" spans="2:13" x14ac:dyDescent="0.25">
      <c r="B7" s="80" t="s">
        <v>118</v>
      </c>
      <c r="C7" s="79" t="s">
        <v>117</v>
      </c>
      <c r="D7" s="30">
        <f>E7+J7+K7</f>
        <v>32143</v>
      </c>
      <c r="E7" s="42">
        <v>32143</v>
      </c>
      <c r="F7" s="34"/>
      <c r="G7" s="27"/>
      <c r="H7" s="27"/>
      <c r="I7" s="28"/>
      <c r="J7" s="71">
        <f>F7+H7</f>
        <v>0</v>
      </c>
      <c r="K7" s="72">
        <f>G7+I7</f>
        <v>0</v>
      </c>
      <c r="L7" s="8"/>
      <c r="M7" s="24" t="str">
        <f>IF(D7=(E7+F7+G7+H7+I7),"OK","ERROR")</f>
        <v>OK</v>
      </c>
    </row>
    <row r="8" spans="2:13" x14ac:dyDescent="0.25">
      <c r="B8" s="81" t="s">
        <v>139</v>
      </c>
      <c r="C8" s="79" t="s">
        <v>119</v>
      </c>
      <c r="D8" s="30">
        <f t="shared" ref="D8:D19" si="1">E8+J8+K8</f>
        <v>8500</v>
      </c>
      <c r="E8" s="42">
        <v>8500</v>
      </c>
      <c r="F8" s="34"/>
      <c r="G8" s="27"/>
      <c r="H8" s="27"/>
      <c r="I8" s="28"/>
      <c r="J8" s="71">
        <f t="shared" ref="J8:J19" si="2">F8+H8</f>
        <v>0</v>
      </c>
      <c r="K8" s="72">
        <f t="shared" ref="K8:K19" si="3">G8+I8</f>
        <v>0</v>
      </c>
      <c r="L8" s="8"/>
      <c r="M8" s="24" t="str">
        <f t="shared" ref="M8:M20" si="4">IF(D8=(E8+F8+G8+H8+I8),"OK","ERROR")</f>
        <v>OK</v>
      </c>
    </row>
    <row r="9" spans="2:13" ht="30" x14ac:dyDescent="0.25">
      <c r="B9" s="80" t="s">
        <v>141</v>
      </c>
      <c r="C9" s="79" t="s">
        <v>137</v>
      </c>
      <c r="D9" s="30">
        <f t="shared" si="1"/>
        <v>100001</v>
      </c>
      <c r="E9" s="42">
        <v>44643</v>
      </c>
      <c r="F9" s="34">
        <v>44643</v>
      </c>
      <c r="G9" s="27">
        <v>10715</v>
      </c>
      <c r="H9" s="89"/>
      <c r="I9" s="28"/>
      <c r="J9" s="71">
        <f>F9+H9</f>
        <v>44643</v>
      </c>
      <c r="K9" s="72">
        <f>G9+I9</f>
        <v>10715</v>
      </c>
      <c r="L9" s="8"/>
      <c r="M9" s="24" t="str">
        <f>IF(D9=(E9+F9+G9+H9+I9),"OK","ERROR")</f>
        <v>OK</v>
      </c>
    </row>
    <row r="10" spans="2:13" ht="45" x14ac:dyDescent="0.25">
      <c r="B10" s="80" t="s">
        <v>121</v>
      </c>
      <c r="C10" s="79" t="s">
        <v>120</v>
      </c>
      <c r="D10" s="30">
        <f t="shared" si="1"/>
        <v>147142</v>
      </c>
      <c r="E10" s="42"/>
      <c r="F10" s="34">
        <v>107142</v>
      </c>
      <c r="G10" s="27">
        <v>40000</v>
      </c>
      <c r="H10" s="27"/>
      <c r="I10" s="28"/>
      <c r="J10" s="71">
        <f t="shared" si="2"/>
        <v>107142</v>
      </c>
      <c r="K10" s="72">
        <f t="shared" si="3"/>
        <v>40000</v>
      </c>
      <c r="L10" s="8"/>
      <c r="M10" s="24" t="str">
        <f t="shared" si="4"/>
        <v>OK</v>
      </c>
    </row>
    <row r="11" spans="2:13" ht="45" x14ac:dyDescent="0.25">
      <c r="B11" s="80" t="s">
        <v>122</v>
      </c>
      <c r="C11" s="79" t="s">
        <v>136</v>
      </c>
      <c r="D11" s="30">
        <f t="shared" si="1"/>
        <v>19857</v>
      </c>
      <c r="E11" s="42">
        <v>17857</v>
      </c>
      <c r="F11" s="34"/>
      <c r="G11" s="27">
        <v>2000</v>
      </c>
      <c r="H11" s="27"/>
      <c r="I11" s="28"/>
      <c r="J11" s="71">
        <f t="shared" si="2"/>
        <v>0</v>
      </c>
      <c r="K11" s="72">
        <f t="shared" si="3"/>
        <v>2000</v>
      </c>
      <c r="L11" s="8"/>
      <c r="M11" s="24" t="str">
        <f t="shared" si="4"/>
        <v>OK</v>
      </c>
    </row>
    <row r="12" spans="2:13" ht="60" x14ac:dyDescent="0.25">
      <c r="B12" s="80" t="s">
        <v>140</v>
      </c>
      <c r="C12" s="79" t="s">
        <v>136</v>
      </c>
      <c r="D12" s="30">
        <f t="shared" si="1"/>
        <v>132200</v>
      </c>
      <c r="E12" s="42">
        <v>67500</v>
      </c>
      <c r="F12" s="34">
        <v>62500</v>
      </c>
      <c r="G12" s="27">
        <v>2200</v>
      </c>
      <c r="H12" s="27"/>
      <c r="I12" s="28"/>
      <c r="J12" s="71">
        <f t="shared" si="2"/>
        <v>62500</v>
      </c>
      <c r="K12" s="72">
        <f t="shared" si="3"/>
        <v>2200</v>
      </c>
      <c r="L12" s="8"/>
      <c r="M12" s="24" t="str">
        <f t="shared" si="4"/>
        <v>OK</v>
      </c>
    </row>
    <row r="13" spans="2:13" x14ac:dyDescent="0.25">
      <c r="B13" s="80" t="s">
        <v>123</v>
      </c>
      <c r="C13" s="79" t="s">
        <v>124</v>
      </c>
      <c r="D13" s="30">
        <f t="shared" si="1"/>
        <v>2640</v>
      </c>
      <c r="E13" s="42">
        <v>2400</v>
      </c>
      <c r="F13" s="34"/>
      <c r="G13" s="27">
        <v>240</v>
      </c>
      <c r="H13" s="27"/>
      <c r="I13" s="28"/>
      <c r="J13" s="71">
        <f t="shared" si="2"/>
        <v>0</v>
      </c>
      <c r="K13" s="72">
        <f t="shared" si="3"/>
        <v>240</v>
      </c>
      <c r="L13" s="8"/>
      <c r="M13" s="24" t="str">
        <f t="shared" si="4"/>
        <v>OK</v>
      </c>
    </row>
    <row r="14" spans="2:13" ht="45" x14ac:dyDescent="0.25">
      <c r="B14" s="80" t="s">
        <v>125</v>
      </c>
      <c r="C14" s="79" t="s">
        <v>119</v>
      </c>
      <c r="D14" s="30">
        <f t="shared" si="1"/>
        <v>11600</v>
      </c>
      <c r="E14" s="42">
        <v>9600</v>
      </c>
      <c r="F14" s="34"/>
      <c r="G14" s="27">
        <v>2000</v>
      </c>
      <c r="H14" s="27"/>
      <c r="I14" s="28"/>
      <c r="J14" s="71">
        <f t="shared" si="2"/>
        <v>0</v>
      </c>
      <c r="K14" s="72">
        <f t="shared" si="3"/>
        <v>2000</v>
      </c>
      <c r="L14" s="8"/>
      <c r="M14" s="24" t="str">
        <f t="shared" si="4"/>
        <v>OK</v>
      </c>
    </row>
    <row r="15" spans="2:13" x14ac:dyDescent="0.25">
      <c r="B15" s="80" t="s">
        <v>126</v>
      </c>
      <c r="C15" s="79" t="s">
        <v>128</v>
      </c>
      <c r="D15" s="30">
        <f t="shared" si="1"/>
        <v>18900</v>
      </c>
      <c r="E15" s="42">
        <v>15000</v>
      </c>
      <c r="F15" s="34">
        <v>2400</v>
      </c>
      <c r="G15" s="27">
        <v>1500</v>
      </c>
      <c r="H15" s="27"/>
      <c r="I15" s="28"/>
      <c r="J15" s="71">
        <f t="shared" si="2"/>
        <v>2400</v>
      </c>
      <c r="K15" s="72">
        <f t="shared" si="3"/>
        <v>1500</v>
      </c>
      <c r="L15" s="8"/>
      <c r="M15" s="24" t="str">
        <f t="shared" si="4"/>
        <v>OK</v>
      </c>
    </row>
    <row r="16" spans="2:13" ht="30" x14ac:dyDescent="0.25">
      <c r="B16" s="80" t="s">
        <v>129</v>
      </c>
      <c r="C16" s="79" t="s">
        <v>130</v>
      </c>
      <c r="D16" s="30">
        <f t="shared" si="1"/>
        <v>5000</v>
      </c>
      <c r="E16" s="42">
        <v>4000</v>
      </c>
      <c r="F16" s="34"/>
      <c r="G16" s="27">
        <v>1000</v>
      </c>
      <c r="H16" s="27"/>
      <c r="I16" s="28"/>
      <c r="J16" s="71">
        <f t="shared" si="2"/>
        <v>0</v>
      </c>
      <c r="K16" s="72">
        <f t="shared" si="3"/>
        <v>1000</v>
      </c>
      <c r="L16" s="8"/>
      <c r="M16" s="24" t="str">
        <f t="shared" si="4"/>
        <v>OK</v>
      </c>
    </row>
    <row r="17" spans="2:13" x14ac:dyDescent="0.25">
      <c r="B17" s="80" t="s">
        <v>131</v>
      </c>
      <c r="C17" s="79" t="s">
        <v>127</v>
      </c>
      <c r="D17" s="30">
        <f t="shared" si="1"/>
        <v>5000</v>
      </c>
      <c r="E17" s="42">
        <v>5000</v>
      </c>
      <c r="F17" s="34"/>
      <c r="G17" s="27"/>
      <c r="H17" s="27"/>
      <c r="I17" s="28"/>
      <c r="J17" s="71">
        <f t="shared" si="2"/>
        <v>0</v>
      </c>
      <c r="K17" s="72">
        <f t="shared" si="3"/>
        <v>0</v>
      </c>
      <c r="L17" s="8"/>
      <c r="M17" s="24" t="str">
        <f t="shared" si="4"/>
        <v>OK</v>
      </c>
    </row>
    <row r="18" spans="2:13" x14ac:dyDescent="0.25">
      <c r="B18" s="80" t="s">
        <v>132</v>
      </c>
      <c r="C18" s="79" t="s">
        <v>135</v>
      </c>
      <c r="D18" s="30">
        <f t="shared" si="1"/>
        <v>26000</v>
      </c>
      <c r="E18" s="42">
        <v>21000</v>
      </c>
      <c r="F18" s="34"/>
      <c r="G18" s="27">
        <v>5000</v>
      </c>
      <c r="H18" s="27"/>
      <c r="I18" s="28"/>
      <c r="J18" s="71">
        <f t="shared" si="2"/>
        <v>0</v>
      </c>
      <c r="K18" s="72">
        <f t="shared" si="3"/>
        <v>5000</v>
      </c>
      <c r="L18" s="8"/>
      <c r="M18" s="24" t="str">
        <f t="shared" si="4"/>
        <v>OK</v>
      </c>
    </row>
    <row r="19" spans="2:13" ht="15.75" thickBot="1" x14ac:dyDescent="0.3">
      <c r="B19" s="82" t="s">
        <v>133</v>
      </c>
      <c r="C19" s="83" t="s">
        <v>134</v>
      </c>
      <c r="D19" s="31">
        <f t="shared" si="1"/>
        <v>1500</v>
      </c>
      <c r="E19" s="42"/>
      <c r="F19" s="34">
        <v>1500</v>
      </c>
      <c r="G19" s="27"/>
      <c r="H19" s="27"/>
      <c r="I19" s="28"/>
      <c r="J19" s="71">
        <f t="shared" si="2"/>
        <v>1500</v>
      </c>
      <c r="K19" s="72">
        <f t="shared" si="3"/>
        <v>0</v>
      </c>
      <c r="L19" s="8"/>
      <c r="M19" s="24" t="str">
        <f t="shared" si="4"/>
        <v>OK</v>
      </c>
    </row>
    <row r="20" spans="2:13" ht="15.75" thickBot="1" x14ac:dyDescent="0.3">
      <c r="B20" s="151" t="s">
        <v>55</v>
      </c>
      <c r="C20" s="152"/>
      <c r="D20" s="32">
        <f>SUM(D6:D19)</f>
        <v>531912</v>
      </c>
      <c r="E20" s="54">
        <f>ROUND(SUM(E6:E19),0)</f>
        <v>249072</v>
      </c>
      <c r="F20" s="55">
        <f t="shared" ref="F20:K20" si="5">ROUND(SUM(F6:F19),0)</f>
        <v>218185</v>
      </c>
      <c r="G20" s="56">
        <f t="shared" si="5"/>
        <v>64655</v>
      </c>
      <c r="H20" s="56">
        <f>ROUND(SUM(H6:H19),0)</f>
        <v>0</v>
      </c>
      <c r="I20" s="57">
        <f>ROUND(SUM(I6:I19),0)</f>
        <v>0</v>
      </c>
      <c r="J20" s="37">
        <f t="shared" si="5"/>
        <v>218185</v>
      </c>
      <c r="K20" s="38">
        <f t="shared" si="5"/>
        <v>64655</v>
      </c>
      <c r="L20" s="8"/>
      <c r="M20" s="24" t="str">
        <f t="shared" si="4"/>
        <v>OK</v>
      </c>
    </row>
    <row r="21" spans="2:13" ht="15.75" thickBot="1" x14ac:dyDescent="0.3">
      <c r="B21" s="151" t="s">
        <v>50</v>
      </c>
      <c r="C21" s="152"/>
      <c r="D21" s="50">
        <v>1</v>
      </c>
      <c r="E21" s="58">
        <f>E20/$D$20</f>
        <v>0.46825790732301581</v>
      </c>
      <c r="F21" s="59">
        <f t="shared" ref="F21:K21" si="6">F20/$D$20</f>
        <v>0.41019003143377097</v>
      </c>
      <c r="G21" s="60">
        <f t="shared" si="6"/>
        <v>0.12155206124321316</v>
      </c>
      <c r="H21" s="60">
        <f t="shared" ref="H21:I21" si="7">H20/$D$20</f>
        <v>0</v>
      </c>
      <c r="I21" s="61">
        <f t="shared" si="7"/>
        <v>0</v>
      </c>
      <c r="J21" s="39">
        <f t="shared" si="6"/>
        <v>0.41019003143377097</v>
      </c>
      <c r="K21" s="40">
        <f t="shared" si="6"/>
        <v>0.12155206124321316</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2" t="s">
        <v>54</v>
      </c>
      <c r="C24" s="162"/>
      <c r="D24" s="162"/>
      <c r="E24" s="162"/>
      <c r="F24" s="162"/>
      <c r="G24" s="162"/>
      <c r="H24" s="73"/>
      <c r="I24" s="73"/>
      <c r="J24" s="73"/>
      <c r="K24" s="73"/>
      <c r="L24" s="8"/>
      <c r="M24" s="8"/>
    </row>
    <row r="25" spans="2:13" ht="15.75" customHeight="1" x14ac:dyDescent="0.25">
      <c r="B25" s="161" t="s">
        <v>102</v>
      </c>
      <c r="C25" s="161"/>
      <c r="D25" s="161"/>
      <c r="E25" s="161"/>
      <c r="F25" s="161"/>
      <c r="G25" s="43" t="str">
        <f>IF(E20&gt;=100000,"OK","ERROR")</f>
        <v>OK</v>
      </c>
      <c r="H25" s="73"/>
      <c r="I25" s="73"/>
      <c r="J25" s="73"/>
      <c r="K25" s="73"/>
      <c r="L25" s="8"/>
      <c r="M25" s="8"/>
    </row>
    <row r="26" spans="2:13" ht="15.75" customHeight="1" x14ac:dyDescent="0.25">
      <c r="B26" s="161" t="s">
        <v>103</v>
      </c>
      <c r="C26" s="161"/>
      <c r="D26" s="161"/>
      <c r="E26" s="161"/>
      <c r="F26" s="161"/>
      <c r="G26" s="43" t="str">
        <f>IF(E20&lt;=250000,"OK","ERROR")</f>
        <v>OK</v>
      </c>
      <c r="H26" s="73"/>
      <c r="I26" s="73"/>
      <c r="J26" s="73"/>
      <c r="K26" s="73"/>
      <c r="L26" s="8"/>
      <c r="M26" s="8"/>
    </row>
    <row r="27" spans="2:13" ht="15.75" customHeight="1" x14ac:dyDescent="0.25">
      <c r="B27" s="161" t="s">
        <v>75</v>
      </c>
      <c r="C27" s="161"/>
      <c r="D27" s="161"/>
      <c r="E27" s="161"/>
      <c r="F27" s="161"/>
      <c r="G27" s="43" t="str">
        <f>IF(E20&lt;=(D20/2),"OK","ERROR")</f>
        <v>OK</v>
      </c>
      <c r="H27" s="73"/>
      <c r="I27" s="73"/>
      <c r="J27" s="73"/>
      <c r="K27" s="73"/>
      <c r="L27" s="8"/>
      <c r="M27" s="8"/>
    </row>
    <row r="28" spans="2:13" ht="15.75" customHeight="1" x14ac:dyDescent="0.25">
      <c r="B28" s="161" t="s">
        <v>97</v>
      </c>
      <c r="C28" s="161"/>
      <c r="D28" s="161"/>
      <c r="E28" s="161"/>
      <c r="F28" s="161"/>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master</cp:lastModifiedBy>
  <cp:lastPrinted>2014-10-30T03:03:18Z</cp:lastPrinted>
  <dcterms:created xsi:type="dcterms:W3CDTF">2012-07-06T03:08:38Z</dcterms:created>
  <dcterms:modified xsi:type="dcterms:W3CDTF">2015-01-29T17:28:08Z</dcterms:modified>
</cp:coreProperties>
</file>