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sktop\"/>
    </mc:Choice>
  </mc:AlternateContent>
  <bookViews>
    <workbookView xWindow="0" yWindow="0" windowWidth="19635" windowHeight="7380" activeTab="1"/>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concurrentCalc="0"/>
</workbook>
</file>

<file path=xl/calcChain.xml><?xml version="1.0" encoding="utf-8"?>
<calcChain xmlns="http://schemas.openxmlformats.org/spreadsheetml/2006/main">
  <c r="K6" i="8" l="1"/>
  <c r="K7" i="8"/>
  <c r="K8" i="8"/>
  <c r="K9" i="8"/>
  <c r="K10" i="8"/>
  <c r="K11" i="8"/>
  <c r="K12" i="8"/>
  <c r="K13" i="8"/>
  <c r="K14" i="8"/>
  <c r="K15" i="8"/>
  <c r="K16" i="8"/>
  <c r="K17" i="8"/>
  <c r="K18" i="8"/>
  <c r="K19" i="8"/>
  <c r="K20" i="8"/>
  <c r="E20" i="8"/>
  <c r="G28" i="8"/>
  <c r="J6" i="8"/>
  <c r="D6" i="8"/>
  <c r="J7" i="8"/>
  <c r="D7" i="8"/>
  <c r="J8" i="8"/>
  <c r="D8" i="8"/>
  <c r="J9" i="8"/>
  <c r="D9" i="8"/>
  <c r="J10" i="8"/>
  <c r="D10" i="8"/>
  <c r="J11" i="8"/>
  <c r="D11" i="8"/>
  <c r="J12" i="8"/>
  <c r="D12" i="8"/>
  <c r="J13" i="8"/>
  <c r="D13" i="8"/>
  <c r="J14" i="8"/>
  <c r="D14" i="8"/>
  <c r="J15" i="8"/>
  <c r="D15" i="8"/>
  <c r="J16" i="8"/>
  <c r="D16" i="8"/>
  <c r="J17" i="8"/>
  <c r="D17" i="8"/>
  <c r="J18" i="8"/>
  <c r="D18" i="8"/>
  <c r="J19" i="8"/>
  <c r="D19" i="8"/>
  <c r="D20" i="8"/>
  <c r="F9" i="1"/>
  <c r="J20" i="8"/>
  <c r="F11" i="1"/>
  <c r="I20" i="8"/>
  <c r="H20" i="8"/>
  <c r="G20" i="8"/>
  <c r="F20" i="8"/>
  <c r="G26" i="8"/>
  <c r="M15" i="8"/>
  <c r="M19" i="8"/>
  <c r="M18" i="8"/>
  <c r="M17" i="8"/>
  <c r="M14" i="8"/>
  <c r="M13" i="8"/>
  <c r="M11" i="8"/>
  <c r="M10" i="8"/>
  <c r="M8" i="8"/>
  <c r="M6" i="8"/>
  <c r="M9" i="8"/>
  <c r="M12" i="8"/>
  <c r="F10" i="1"/>
  <c r="M16" i="8"/>
  <c r="M7" i="8"/>
  <c r="G25" i="8"/>
  <c r="F21" i="8"/>
  <c r="K21" i="8"/>
  <c r="M20" i="8"/>
  <c r="J21" i="8"/>
  <c r="G27" i="8"/>
  <c r="E21" i="8"/>
  <c r="I21" i="8"/>
  <c r="G21" i="8"/>
  <c r="H21" i="8"/>
  <c r="B4" i="7"/>
  <c r="D4" i="7"/>
</calcChain>
</file>

<file path=xl/sharedStrings.xml><?xml version="1.0" encoding="utf-8"?>
<sst xmlns="http://schemas.openxmlformats.org/spreadsheetml/2006/main" count="285" uniqueCount="177">
  <si>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</si>
  <si>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</si>
  <si>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</si>
  <si>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</si>
  <si>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</si>
  <si>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</si>
  <si>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</si>
  <si>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</si>
  <si>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</si>
  <si>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</si>
  <si>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</si>
  <si>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</si>
  <si>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</si>
  <si>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</si>
  <si>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</si>
  <si>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</si>
  <si>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</si>
  <si>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</si>
  <si>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</si>
  <si>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</si>
  <si>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</si>
  <si>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</si>
  <si>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</si>
  <si>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</si>
  <si>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</si>
  <si>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</si>
  <si>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</si>
  <si>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</si>
  <si>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</si>
  <si>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</si>
  <si>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</si>
  <si>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</si>
  <si>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</si>
  <si>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</si>
  <si>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</si>
  <si>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</si>
  <si>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</si>
  <si>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</si>
  <si>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</si>
  <si>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</si>
  <si>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</si>
  <si>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</si>
  <si>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</si>
  <si>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</si>
  <si>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</si>
  <si>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</si>
  <si>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</si>
  <si>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</si>
  <si>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</si>
  <si>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</si>
  <si>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</si>
  <si>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</si>
  <si>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</si>
  <si>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</si>
  <si>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</si>
  <si>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</si>
  <si>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</si>
  <si>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</si>
  <si>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</si>
  <si>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</si>
  <si>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</si>
  <si>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</si>
  <si>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</si>
  <si>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</si>
  <si>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</si>
  <si>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</si>
  <si>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</si>
  <si>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</si>
  <si>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</si>
  <si>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</si>
  <si>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</si>
  <si>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</si>
  <si>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</si>
  <si>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</si>
  <si>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</si>
  <si>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</si>
  <si>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</si>
  <si>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</si>
  <si>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</si>
  <si>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</si>
  <si>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</si>
  <si>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</si>
  <si>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</si>
  <si>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</si>
  <si>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</si>
  <si>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</si>
  <si>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</si>
  <si>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</si>
  <si>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</si>
  <si>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</si>
  <si>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</si>
  <si>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</si>
  <si>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</si>
  <si>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</si>
  <si>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</si>
  <si>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</si>
  <si>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</si>
  <si>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</si>
  <si>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</si>
  <si>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</si>
  <si>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</si>
  <si>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</si>
  <si>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</si>
  <si>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</si>
  <si>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</si>
  <si>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</si>
  <si>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</si>
  <si>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</si>
  <si>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Perú</t>
  </si>
  <si>
    <t>individual</t>
  </si>
  <si>
    <t>Cooperativa de Servicios Multiples CAPEMA</t>
  </si>
  <si>
    <t>CAPEMA</t>
  </si>
  <si>
    <t xml:space="preserve">El propósito de la presente propuesta se enmarca en la misión de nuestra cooperativa de generar procesos de producción y beneficio humedo que permitan obtener un grano de café de alta calidad que cubra las exigencias de los mercados de cafes especiales diferenciados (Norteamerica y Europa). </t>
  </si>
  <si>
    <t>La propuesta tiene en cuenta y esta en conformidad con las leyes y regulaciones locales, regionales y nacionales tal es el Reglamento técnico para los productos orgánicos D.S 044-2006-AG.</t>
  </si>
  <si>
    <t>En CAPEMA, la cadena de valor se inicia con los productores organizados quienes son los encargados del manejo y producción de café desde el cerezo hasta pergamino. La cooperativa es la responsable de la gestion de recursos de financiamiento para la comercializacion através de finanacieras internacionales. La comercializacion se realiza mediante la exportación de cafe orgánico - comercio justo a los diversos clientes de Europa y Norteamerica.  Los servicios de proceso de cafe pergamino a cafe oro/exportable se realizan en la planta de proceso de Norandino. La gobernanza en la presente propuesta es compartida y equitativa dado a que los productores organizados en la cooperativa CAPEMA, junto a los demas actores coordinamos anualmente las diversas acciones y estrategias de produccion,  gestión, comerciales y de financiamiento que conllevan al logro de los objetivos comunes dentro de la cadena.</t>
  </si>
  <si>
    <t xml:space="preserve"> 
La presente propuesta se alinea con los trabajos del MINAGRI a través de la DGPA Órgano del Ministerio de Agricultura y Riego, encargado de conducir y coordinar la formulación de las políticas nacionales y sectoriales, planes sectoriales y las normas en materia agraria de cumplimiento obligatorio por todos los niveles de gobierno. El café en nuestra región es potencial por tratarse de un cultivo tropical y sustituto a cultivos ilícitos, las políticas públicas que el Ministerio de Agricultura y Riego (MINAGRI) a través de la Dirección General de Negocios Agrarios (DGNA) y del Programa de Compensaciones para la Competitividad (AGROIDEAS) viene implementando incentivos para la asociatividad, el cual tiene como objetivo promover la asociatividad de pequeños y medianos productores agrarios bajo cualquier modalidad reconocida por Ley, como medio para generar economías de escala en sus sistemas de producción, mejorar su articulación a mercados, y fortalecer su capacidad de negociación. </t>
  </si>
  <si>
    <t>Demanda de los clientes sea mayor que la oferta</t>
  </si>
  <si>
    <t xml:space="preserve">infraestructura de beneficio húmedo sea insufiente  </t>
  </si>
  <si>
    <t>Incremento conservador de asociados por ende fincas de café a la cooperativa</t>
  </si>
  <si>
    <t>Replicabilidad de los módulos de beneficio húmedo de café centralizado en otras areas.</t>
  </si>
  <si>
    <t>Fuentes de financiamiento comercial sean insuficientes</t>
  </si>
  <si>
    <t>Los servicios de terceros no sean oportunos y de calidad</t>
  </si>
  <si>
    <t>Establecer contratos de contratos con programaciones de embarques y procesos anualmente.</t>
  </si>
  <si>
    <t>Aplicación a diversas fuentes de financiamiento nacionales e  internacionales con anticipación.</t>
  </si>
  <si>
    <t>Aparición e insercion de nuevos mercados</t>
  </si>
  <si>
    <t>Manteniento de la información de mercados al dia dia.</t>
  </si>
  <si>
    <t>Politicas Publicas que no favorecen al cultivo de café.</t>
  </si>
  <si>
    <t>Establecimiento de politicas de fortalecimiento organizacional de la cooperativa y de sus asociados.</t>
  </si>
  <si>
    <t>El mercado principal de esta iniciativa se orienta a cubrir las demandas de nichos de mercados de cafés especiales diferenciados en calidad de taza y certificados, ubicados en Norteamerica y Europa.</t>
  </si>
  <si>
    <t>Mejorando la Calidad del Grano de Café en el Valle Alto Mayo</t>
  </si>
  <si>
    <t>Lourdes del Rosario</t>
  </si>
  <si>
    <t>Villegas Merino</t>
  </si>
  <si>
    <t>Ing Agrónomo</t>
  </si>
  <si>
    <t>Jr. Las Orquideas N° 121 Barrio Calvario</t>
  </si>
  <si>
    <t>Moyobamba</t>
  </si>
  <si>
    <t>Región San Martín</t>
  </si>
  <si>
    <t>lourdes_vm6@hotmail.com</t>
  </si>
  <si>
    <t xml:space="preserve">Responsable del area Comercial y de Exportaciones </t>
  </si>
  <si>
    <t>5 años</t>
  </si>
  <si>
    <t>09731195</t>
  </si>
  <si>
    <t>Cesar</t>
  </si>
  <si>
    <t>Montalvan Chanzapa</t>
  </si>
  <si>
    <t>00824150</t>
  </si>
  <si>
    <t>Región San Martin</t>
  </si>
  <si>
    <t>montalvan_c@hotmail.com</t>
  </si>
  <si>
    <t>8 años</t>
  </si>
  <si>
    <t>No</t>
  </si>
  <si>
    <t>x</t>
  </si>
  <si>
    <t>Tengo 17 años de experiencia en los diversos procesos del cultivo de café: manejo productivo, certificaciones y proceso comercial y exportación.</t>
  </si>
  <si>
    <t>La cooperativa realiza actividades integrales de mejoramiento de cultivo y comerciales, que contribuyen al logro de los objetivos de la organización.</t>
  </si>
  <si>
    <t>Preparación de área de instalacion de la iniciativa</t>
  </si>
  <si>
    <t>valoración mano de obra de los beneficiaios</t>
  </si>
  <si>
    <t>Construcción de centro de acopioy beneficio humedo de café</t>
  </si>
  <si>
    <t>Instalacion eimplementacion de modulo de beneficio húmedo</t>
  </si>
  <si>
    <t>Acopio y beneficio humedo de café</t>
  </si>
  <si>
    <t>asesoria en proceso de Beneficio Humedo</t>
  </si>
  <si>
    <t>asesor</t>
  </si>
  <si>
    <t>Gastos bancarios</t>
  </si>
  <si>
    <t>Adquisición de equipo especializados necesarios para el objeto del proyecto, costos del personal tecnico como supervisor del proyecto</t>
  </si>
  <si>
    <t>personal tecnico de planta, repuestos y mentenimiento</t>
  </si>
  <si>
    <t>comisions y transferencias</t>
  </si>
  <si>
    <t>Administración del proyecto</t>
  </si>
  <si>
    <t>equipos informáticos y utliles de oficina</t>
  </si>
  <si>
    <t>La cooperativa CAPEMA, viene trabajando desde el año 2007 en la implementación de una agricultura sostenible con prácticas de manejo orgánico y amigable con el medio ambiente, mediante la capacitacion permanente de sus productores en el cumpliento de las normas y estandares de produccion nacionales e internacionales, para lograr un desarrollo social, ambiental y economico en las familias. contando  en la actualidad una área certificada de café orgánico – comecio justo de 716 has, con una oferta exportable anual de 8500 qq café oro.  El propósito de la presente propuesta se enmarca en la misión de nuestra cooperativa generar procesos de producción y beneficio humedo que permitan obtener un grano de café de alta calidad que cubra las exigencias de los mercados de cafes especiales diferenciados (Norteamerica y Europa), con productores que se capacitan permanentemente, que respetan y cumplen las normas y estándares de producción orgánica (NOP-USDA Y EU) y de Comercio Justo.</t>
  </si>
  <si>
    <t xml:space="preserve">El ambito de accion de CAPEMA es la Margen Derecha e Izquierda del rio Mayo involucrando a 11 caserios o sectores, teniendo como beneficiarios directos a 242  familias rurales que actualmente benefician su cafe de manera tradicional e indivual. Indirectamente se beneficiaria a1100 familias rurales. El presente proyecto se orienta a familias cafetaleras de escasos recursos económicos. que dependen de la caficultura como principal fuente de ingresos. Sus áreas de explotación en este cultivo son en promedio de 03 hectáreas por familia, con rendimientos de 15qq/ha. En promedio las familias están conformadas por 5 miembros de los cuales la mayoría de los hijos están en edad escolar (3 - 12 años).  Estas familias son migrantes de la costa y sierra del Perú (Piura y Cajamarca).  </t>
  </si>
  <si>
    <t>CAPEMA, tiene una area certificada de café en produccion de 716 has, ubicadas en el valle del Alto Mayo a altitudes que oscilan entre los 850a 1900 msnm con caracteristicas agroecológicas y clímaticas que confieren al grano de café una excelente calidad en taza, esto no puede ser logrado debido a que hay variacion en las buenas practicas de post cosecha entre los asociados, que afectan directamente en las calidades de cafe que ellos producen. Actualmente la calidad de taza es buena con un promedio de 82 puntos; La implementacion de módulos de Beneficio húmedo centralizado permitira contar con los equipos e infraestructura necesaria y adecuada, para lograr un café de calidad en taza superior a los 84 puntos, accediendo a nuevos mercados, mejor precio, mayores ingresos a los productores.</t>
  </si>
  <si>
    <t>Los módulos de beneficio húmedo centralizados se vienen instalando en diversos paises productores de café, donde se orienta al trabajo comunal y asociativo de los productores, Permite trabajar con diversos tipos de energias y tecnologias. La capacidad de proceso anual es de 540,000 latas de cafe cerezo, obteniendo 22500 qq de cafe pergamino seco, CAPEMA en el primer año utilizara el 60% de la capacidad del módulo, pudiendo dar sevicios a terceros que serian los beneficiarios indirectos. Todas las tecnologias, energias renovables, equipos y servicios que se desean validar en la presente iniicativa han sido valiados en diversas realidades socio culturales y geográficas.</t>
  </si>
  <si>
    <t>Los productores tienen un flujo de proceso del café desde las fincas hasta el centro de acopio (CAPEMA), que lo realizan individualmente, las tecnologias y servicios usados son variables de acuerdo a la experiencia, disponibilidad de agua, equipos (tipo y condiciones) e infraestructura que tiene cada uno y disponibilidad del tiempo, por ello la calidad del grano es variable. La instalación de un módulo de beneficio húmedo centralizado en el area de intervención son apropiados a la realidad local dado a que la zona cuenta con las condiciones agroecologicas, clímaticas favorables a la produccion de un cafe de excelente calidad, el sistema de acopio de cafe cereza no se desarrolla en la zona; se acopia como cafe pergamino, lo cual indica que no se tendria competencia a nivel de proceso, ademas los productores se encuentran formando caserios que distancian a 15 minutos entre si; con vias de acceso de trochas carrozables y caminos de herradura. El proceso de beneficio húmedo de cafe en forma centralizada,   va a permitirles  contar con equipos e infraestructuras adecuadas para el mejoramiento de la calidad del grano de cafe.. A nvel ambiental se cuenta con las energias renovales hídrica (fuentes de agua natural) y termica (radiación solar) de bajo costo, con una serie de ventajas y disponibles en la zona para su aprovechamiento en la implementación del sistema contribuyendo asi al cumplimiento de los estandares y normas de poducción de café orgánico y de comercio justo . Socialmente facilita el trabajo de los productores, al disponer de tiempo para otras actividades de diversificacion, ademas de mejorar y uniformizar la calidad del café a ofertar, teniendo asi, la oportunidad de accedea a nichos de mercado de cafes especiales, generando mayores ingresos a la cooperativa y permitiendo pagar mejores precios al productor de acuerdo a la calidad fisica y organoléptica, lo cual generaria mejores ingresos economicos a las familias y desarrollo de estas localidades.</t>
  </si>
  <si>
    <t>El Objetivo de nuestro modelo de negocio es acceder y posesionarnos en los nichos de mercado de cafes especiales, para obtener mejores precios, y generar mayores ingresos economicos a las familias cafetaleras.  Nuestro negocio es vender cafe oro, de excelente calidad (Fisica y Organoléptica), que cuenta con certificacion orgánico - comercio justo y que cumpla con las exigencias de los nichos de mercado o de cafes especiales de Europa y Norteamérica. Nuestro producto se produce en fincas de pequeños productores del Valle Alto Mayo - San Martin- Perú, quienes práctican una agricultura social y ambiental sostenible cumpliendo así con los estandares y criterios de certificación Organica (NOP-USDA) y EU (CEE, ) y de comercio justo (Fairtrade). Estos productores se encuentran organizados en la cooperativa CAPEMA, la cual tiene como objetivo principal "lograr el desarrollo integral de las familias cafetaleras de esta región". La oferta exportable anual es de 9180 qq de cafe oro, durante los meses de Abril a Diciembre; de la cual el 60% se negocia directamente atraves de la cooperativa y  el 40%. a traves de un operador comercial.  Los contratos son negociados a inicios de la campaña o cosecha y  estos son preferiblemente a precio FOB, es decir cafe oro puesto en Puerto de embarque,La cooperativa CAPEMA, se negocian puerto de embarque de Paita, (por condiciones de Seguridad, accesibilidad, tiempo,  y costos).  La estrategia de fijación de precios se realiza através de la gerencia con contratos de preferencia abiertos y precios a fijar opcion vendedor con diferenciales de PBNY+50, mediante esta opción el vendedor decide cuando fijar el precio de acuerdo a la posicion de bolsa del mes de embarque que indica el contrato. Para el desarrollo de nuestro producto tenemos como socios principales a nuestros productores asociados a CAPEMA, el operador comercial y planta de proceso NORANDINO, certificadoras: Control Unión y Flo-Cert, las financieras Root Capital, Rabobank.</t>
  </si>
  <si>
    <t>La caficultura en el Valle Alto Mayo se caracteriza por estar formados por dos tipos de productores: productores no organizados (85%) y productores organizados (15%) a través de Asociaciones, comités y cooperativas. por este motivo el café pergamino presenta diferencias en rendimientos (55% - 81%) y humedades (40% cafés húmedos o comerciales y 12% cafés secos) lo cual conlleva a tener diferentes calidades en tazas que van desde mala, regular y buena. La presente iniciativa no tiene competencia, dado a que en el Alto Mayo no se acopia café en cereza ni se beneficia en módulos de beneficio húmedo centralizados con equipos e infraestructura adecuada. Las ventajas comparativas frente a otros productores; es que los beneficiarios disponen de tiempo para actividades de manejo, cosecha y diversificación, tendran un ahorro de inversión del proceso de beneficiado individual al centralizado de mas del 50% (no necesitan equipos, ni infraestructura, ni jornales para el secado y lavado).</t>
  </si>
  <si>
    <t xml:space="preserve">
El modelo de la iniciativa tiene como actividad principal la produccion de cafes especiales de alta calidad la cual al realizase organicamente, su sostenibilidad es mayor en el tiempo propendiendose así a un desarrollo ambiental, social y económico que garantiza la estabildad del cultivo, de los prodcutores y del medio ambiente, donde los beneficiarios son productores que participan en calidad de socios en la cooperativa CAPEMA, teniendo mayor oportunidad de adoptar nuevas tecnologías de producción orgánicas. Su potencial de crecimiento se alcazará por replicabilidad, entre los productores beneficarios directos y de los beneficiarios indirectos los cuales podrian accder al servicio de proceso. En la actualidad en el proceso de cosecha y post cosecha la practica de beneficio humedo individual del cafe acarrea costos adicionales de hasta el 57 %, este costo se carga en los equipos de despulpado, infraestructura de fermentacion, lavado y secado y en la mano de obra post cosecha. Con la implmentación del módulo de beneficio húmedo centralizado se proyecta el ahorro de estos costos adicionales por parte del productor, se obtiene mejoramiento de la calidad fisica y organoléptica y mayores volumenes de acopio de cafe.</t>
  </si>
  <si>
    <t>Materiales e insumos relacionados directamnete con el proyecto, valoración mano de obra de los beneficiaios</t>
  </si>
  <si>
    <t xml:space="preserve">Los productores organizados en la Cooperativa CAPEMA, son parte del capital social que conforman el sector cafetalero en la región San Martin, su sostenibilidad se logra en la diversificación productiva con productos de autoconsumo, los beneficarios directos presentan un potencial mas alto en la resolución de problemas y reducción de limitantes en la produccion y oferta del café a lo largo del tiempo y a nivel de comunidad  tienen una participación en las acciones y proyectos locales, se logra el empoderamiento de los productores  en la adopción de nuevas tecnologias, teniendo  la comunidad local como el actor principal. esta sostenibilidad se caracteriza por el alto grado de concenso social que contribuye en la concertación de ideas, principios y propuestas entre los productores. El impacto que se genera es positivo pues los productores disponen de tiempo para desarrollar actividades de diversificación, aprovechamiento de oportunidades laborales y de capacitación de hombres y mujeres, disminuye la deserción escolar. </t>
  </si>
  <si>
    <t xml:space="preserve">El financiamiento de la presente iniciativa se presenta de la siguiente manera: 15% aporte de los productores en mano de obra de trabajos de construcción e implmentacióon del Modulo de beneficio húmedo,35% aporte de la cooperativa procedente de recursos propios en y el 50% solicitado al programa de AEA. Partimos con informacion general actual que la produccion de café pergamino de la cooperativa CAPEMA es de 13500 qq/56 kgs de la cual 7,000 qq serian aprovechados en el primer año de implementación del módulo de beneficio para el analsis del financiamiento y rentabilidad de la iniciativa en dos escenarios: pesimista y conservador. Desde el escenario pesimista o de precios bajos y mínimos, partimos de la calidad de cafe que se oferta en la actualidad: cafe de 65% rendimiento y 12% humedad, con una producción de 7000 qq café pergamino (procedente de 161,000 latas en 180 dias correspondiente al 60% de la cosecha de cafe cereza) obtendria 4550quintales de cafe oro (46 kgs), lo cual significa 10.83 contenedores (1 cont = 420 quintales café oro) los cuales por la condiciones de ser contratos de cafe organico comercio justo el precio minimo de compra seria de $190.00 quintal de 46 kgs; con lo cual se generaria un ingreso por ventas de $864234.00. Con la implementacion de esta iniciativa en el mismo escenario se ofertaria un cafe de 75% rendimiento y 12% humedad generándose 5250 quintales de cafe oro, lo cual significa 12.50 contenedores,los cuales en las mismas condicones del contrato de venta y precio se generarían un ingreso por ventas de $997,500.00, lo cual significa un incremento  en los ingresos por ventas de cafes especiales de  $133,266.00. En el escenario conservador de la iniciativa tendriamos en la actualidad con el 65% rendimiento y 12% humedad y a precios promedios de bolda de NY de $180.00 + $50 (diferencial de cafe organico comercio justo) tendriamos un precio promedio de $230.00 qq/46kgs de cafe oro;  se generan ingresos por ventas de $1046,178.00.. Con la implementacion de la iniciativa en el mismo escenario con cafe de 75% de rendimiento y 12% de humedad y al mismo precio promedio de $230.00 se obtendrian ingresos por ventas de cafes especiales de $1207,500.00, lo cual significa un ingreso en elos ingresos por ventas de cafés especiales de $161,322.00.  Los costos de la implementacion de la iniciativa es de $200,000.00, considera la construcción de la infraestructura de acopio y beneficio húmedo de cafe cerezo, adquisición e  instalación de 01 unidad de beneficio ecólogico, adquisicon e instalacion de 02 tanques de agua, adquisicion e instalacion de 01 bombas de ariete, la construccion del area de secado de 150 mt2 techada con policarbonato transparente, pampillo de cemento y 40 bandejas de secado. Existe la probabilidad de acurrencia de problemas financieros en las etapas de acopio de café cerezo por el riesgo de incrementar los volúmenes de cafe cerezo, para ello se debe buscar fuentes de financiamiento adicionales. </t>
  </si>
  <si>
    <t>La producción y oferta de cafes especiales de alta calidad permite una sostenibilidad económica directa al grupo de pequeños productores asociados en la cooperativa CAPEMA, permitiendo acceder a nuevos nichos de mercado a traves de microlotes o de cafes diferenciados por calidad cuya diferenciacion esta en el precio (plus adicional).los ingresos generados por las ventas de cafes especiales de alta calidad se incrementar lograndose impactos positivos a nivel organizacional. Las fincas certificadas presentan la ventaja comparativa en el proceso de exportación al mercado organico y de comercio justo, el cual tiene un plus adicional en el precio de venta.  Indirectamente tiene una sostenibilidad economica a nivel local o de comunidad, pues generaría fuentes de empleo y de servicios de beneficio humedo de cafe permanente en epoca de cosecha al resto de productores de las localidades. Impacto positivo el productor no es dependiente de los precios bajos de los intermediarios locales de la zona, generándose un ciclo de positivo y rentable de estímulo y satisfacción. se obtiene un margen bruto positivo lo que significa que cubre con los costos de producción. Riesgo, se ha identificado el riesgo de la baja fuerte del precio de bolsa del cafe, disminución de la mano de obra en la cosecha, por migración. Ante estos riesgos proponemos como estrategia de mitigación desarrollo de la oferta y gestión comercial de cafes de microlotes o cafes de origen.</t>
  </si>
  <si>
    <t>Av Progreso N° 325 Calzada.</t>
  </si>
  <si>
    <t>Los productores organizados que practicas una agricultura organica y de comercio justo, logran una mayor sostenibilidad ambiental, dado a que los subproductos del beneficio húmedo son manejos por separado en el caso de la pulpa se reutiliza en la preparación de abonos orgánicos mediante su compostaje. En las aguas miel esta se destina a pozas de oxidación o sedimentación, siendo el aporte de contaminacion mínimo en la producción orgánica. Se hace un uso racional de las energias renovables hídrica y térmica en los procesos de beneficio de cafe cerezo, contribuyendo directamente con la conservación del medio ambiente . Se aprecian impactos positivos pues se logran mecanismos eficientes de adaptación al cambio climático, fomento del manejo y uso de residuos organicos de post cosecha (abonos organicos) en el proceso productivo.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</si>
</sst>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66">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3" fontId="0" fillId="2" borderId="6" xfId="0" applyNumberFormat="1" applyFill="1" applyBorder="1" applyAlignment="1" applyProtection="1">
      <alignment horizontal="center" vertical="center" wrapText="1"/>
      <protection locked="0"/>
    </xf>
    <xf numFmtId="0" fontId="0" fillId="0" borderId="0" xfId="0" applyProtection="1">
      <protection locked="0"/>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49" fontId="0" fillId="2" borderId="1" xfId="0" applyNumberFormat="1" applyFill="1" applyBorder="1" applyAlignment="1" applyProtection="1">
      <alignment horizontal="left" vertical="center" wrapText="1"/>
      <protection locked="0"/>
    </xf>
    <xf numFmtId="49" fontId="0" fillId="2" borderId="6" xfId="0" applyNumberFormat="1" applyFill="1" applyBorder="1" applyAlignment="1" applyProtection="1">
      <alignment horizontal="left" vertical="center" wrapText="1"/>
      <protection locked="0"/>
    </xf>
    <xf numFmtId="14" fontId="0" fillId="2" borderId="1" xfId="0" applyNumberFormat="1" applyFill="1" applyBorder="1" applyAlignment="1" applyProtection="1">
      <alignment horizontal="left" vertical="center" wrapText="1"/>
      <protection locked="0"/>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xf>
    <xf numFmtId="0" fontId="13" fillId="2" borderId="1" xfId="3"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ontalvan_c@hotmail.com" TargetMode="External"/><Relationship Id="rId1" Type="http://schemas.openxmlformats.org/officeDocument/2006/relationships/hyperlink" Target="mailto:lourdes_vm6@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opLeftCell="A156" zoomScale="70" zoomScaleNormal="70" zoomScaleSheetLayoutView="120" workbookViewId="0">
      <selection activeCell="C42" sqref="C42:E42"/>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23" t="s">
        <v>52</v>
      </c>
      <c r="C2" s="123"/>
      <c r="D2" s="123"/>
      <c r="E2" s="123"/>
      <c r="F2" s="123"/>
    </row>
    <row r="3" spans="2:8" s="8" customFormat="1" ht="5.25" customHeight="1" x14ac:dyDescent="0.25"/>
    <row r="4" spans="2:8" s="8" customFormat="1" ht="48.75" customHeight="1" x14ac:dyDescent="0.25">
      <c r="B4" s="109" t="s">
        <v>100</v>
      </c>
      <c r="C4" s="109"/>
      <c r="D4" s="109"/>
      <c r="E4" s="109"/>
      <c r="F4" s="109"/>
    </row>
    <row r="5" spans="2:8" s="8" customFormat="1" ht="5.25" customHeight="1" thickBot="1" x14ac:dyDescent="0.3"/>
    <row r="6" spans="2:8" s="8" customFormat="1" x14ac:dyDescent="0.25">
      <c r="B6" s="118" t="s">
        <v>33</v>
      </c>
      <c r="C6" s="119"/>
      <c r="D6" s="119"/>
      <c r="E6" s="119"/>
      <c r="F6" s="120"/>
    </row>
    <row r="7" spans="2:8" s="8" customFormat="1" ht="36" customHeight="1" x14ac:dyDescent="0.25">
      <c r="B7" s="7" t="s">
        <v>56</v>
      </c>
      <c r="C7" s="113" t="s">
        <v>129</v>
      </c>
      <c r="D7" s="114"/>
      <c r="E7" s="114"/>
      <c r="F7" s="115"/>
      <c r="H7" s="13"/>
    </row>
    <row r="8" spans="2:8" s="8" customFormat="1" ht="34.5" customHeight="1" x14ac:dyDescent="0.25">
      <c r="B8" s="116" t="s">
        <v>57</v>
      </c>
      <c r="C8" s="117"/>
      <c r="D8" s="117"/>
      <c r="E8" s="117"/>
      <c r="F8" s="88">
        <v>15</v>
      </c>
    </row>
    <row r="9" spans="2:8" s="8" customFormat="1" ht="25.5" customHeight="1" x14ac:dyDescent="0.25">
      <c r="B9" s="116" t="s">
        <v>76</v>
      </c>
      <c r="C9" s="117"/>
      <c r="D9" s="117"/>
      <c r="E9" s="117"/>
      <c r="F9" s="85">
        <f>'FINANCIAMIENTO PROYECTO'!D20</f>
        <v>200000</v>
      </c>
      <c r="H9" s="8" t="s">
        <v>73</v>
      </c>
    </row>
    <row r="10" spans="2:8" s="8" customFormat="1" ht="24" customHeight="1" x14ac:dyDescent="0.25">
      <c r="B10" s="116" t="s">
        <v>77</v>
      </c>
      <c r="C10" s="117"/>
      <c r="D10" s="117"/>
      <c r="E10" s="117"/>
      <c r="F10" s="85">
        <f>'FINANCIAMIENTO PROYECTO'!E20</f>
        <v>100000</v>
      </c>
      <c r="H10" s="8" t="s">
        <v>73</v>
      </c>
    </row>
    <row r="11" spans="2:8" s="8" customFormat="1" ht="24" customHeight="1" x14ac:dyDescent="0.25">
      <c r="B11" s="116" t="s">
        <v>78</v>
      </c>
      <c r="C11" s="117"/>
      <c r="D11" s="117"/>
      <c r="E11" s="117"/>
      <c r="F11" s="85">
        <f>'FINANCIAMIENTO PROYECTO'!J20+'FINANCIAMIENTO PROYECTO'!K20</f>
        <v>100000</v>
      </c>
      <c r="H11" s="8" t="s">
        <v>73</v>
      </c>
    </row>
    <row r="12" spans="2:8" ht="21.75" customHeight="1" x14ac:dyDescent="0.25">
      <c r="B12" s="116" t="s">
        <v>86</v>
      </c>
      <c r="C12" s="117"/>
      <c r="D12" s="117"/>
      <c r="E12" s="117"/>
      <c r="F12" s="20" t="s">
        <v>108</v>
      </c>
    </row>
    <row r="13" spans="2:8" ht="23.25" customHeight="1" x14ac:dyDescent="0.25">
      <c r="B13" s="116" t="s">
        <v>87</v>
      </c>
      <c r="C13" s="117"/>
      <c r="D13" s="117"/>
      <c r="E13" s="117"/>
      <c r="F13" s="21" t="s">
        <v>109</v>
      </c>
    </row>
    <row r="14" spans="2:8" ht="90.75" customHeight="1" x14ac:dyDescent="0.25">
      <c r="B14" s="62" t="s">
        <v>85</v>
      </c>
      <c r="C14" s="93" t="s">
        <v>112</v>
      </c>
      <c r="D14" s="93"/>
      <c r="E14" s="93"/>
      <c r="F14" s="94"/>
    </row>
    <row r="15" spans="2:8" ht="80.25" customHeight="1" x14ac:dyDescent="0.25">
      <c r="B15" s="44" t="s">
        <v>79</v>
      </c>
      <c r="C15" s="93" t="s">
        <v>128</v>
      </c>
      <c r="D15" s="93"/>
      <c r="E15" s="93"/>
      <c r="F15" s="94"/>
    </row>
    <row r="16" spans="2:8" ht="80.25" customHeight="1" thickBot="1" x14ac:dyDescent="0.3">
      <c r="B16" s="12" t="s">
        <v>92</v>
      </c>
      <c r="C16" s="121" t="s">
        <v>113</v>
      </c>
      <c r="D16" s="121"/>
      <c r="E16" s="121"/>
      <c r="F16" s="122"/>
    </row>
    <row r="17" spans="2:5" s="8" customFormat="1" ht="8.25" customHeight="1" thickBot="1" x14ac:dyDescent="0.3"/>
    <row r="18" spans="2:5" ht="20.25" customHeight="1" thickBot="1" x14ac:dyDescent="0.3">
      <c r="B18" s="125" t="s">
        <v>80</v>
      </c>
      <c r="C18" s="126"/>
      <c r="D18" s="126"/>
      <c r="E18" s="127"/>
    </row>
    <row r="19" spans="2:5" x14ac:dyDescent="0.25">
      <c r="B19" s="14" t="s">
        <v>14</v>
      </c>
      <c r="C19" s="104" t="s">
        <v>130</v>
      </c>
      <c r="D19" s="104"/>
      <c r="E19" s="105"/>
    </row>
    <row r="20" spans="2:5" x14ac:dyDescent="0.25">
      <c r="B20" s="10" t="s">
        <v>15</v>
      </c>
      <c r="C20" s="93" t="s">
        <v>131</v>
      </c>
      <c r="D20" s="93"/>
      <c r="E20" s="94"/>
    </row>
    <row r="21" spans="2:5" ht="16.5" customHeight="1" x14ac:dyDescent="0.25">
      <c r="B21" s="7" t="s">
        <v>21</v>
      </c>
      <c r="C21" s="110" t="s">
        <v>139</v>
      </c>
      <c r="D21" s="110"/>
      <c r="E21" s="111"/>
    </row>
    <row r="22" spans="2:5" x14ac:dyDescent="0.25">
      <c r="B22" s="10" t="s">
        <v>16</v>
      </c>
      <c r="C22" s="93" t="s">
        <v>132</v>
      </c>
      <c r="D22" s="93"/>
      <c r="E22" s="94"/>
    </row>
    <row r="23" spans="2:5" x14ac:dyDescent="0.25">
      <c r="B23" s="10" t="s">
        <v>17</v>
      </c>
      <c r="C23" s="93" t="s">
        <v>133</v>
      </c>
      <c r="D23" s="93"/>
      <c r="E23" s="94"/>
    </row>
    <row r="24" spans="2:5" x14ac:dyDescent="0.25">
      <c r="B24" s="10" t="s">
        <v>3</v>
      </c>
      <c r="C24" s="93" t="s">
        <v>134</v>
      </c>
      <c r="D24" s="93"/>
      <c r="E24" s="94"/>
    </row>
    <row r="25" spans="2:5" x14ac:dyDescent="0.25">
      <c r="B25" s="10" t="s">
        <v>18</v>
      </c>
      <c r="C25" s="93" t="s">
        <v>135</v>
      </c>
      <c r="D25" s="93"/>
      <c r="E25" s="94"/>
    </row>
    <row r="26" spans="2:5" x14ac:dyDescent="0.25">
      <c r="B26" s="10" t="s">
        <v>4</v>
      </c>
      <c r="C26" s="93" t="s">
        <v>108</v>
      </c>
      <c r="D26" s="93"/>
      <c r="E26" s="94"/>
    </row>
    <row r="27" spans="2:5" x14ac:dyDescent="0.25">
      <c r="B27" s="10" t="s">
        <v>19</v>
      </c>
      <c r="C27" s="93">
        <v>956675740</v>
      </c>
      <c r="D27" s="93"/>
      <c r="E27" s="94"/>
    </row>
    <row r="28" spans="2:5" x14ac:dyDescent="0.25">
      <c r="B28" s="10" t="s">
        <v>20</v>
      </c>
      <c r="C28" s="124" t="s">
        <v>136</v>
      </c>
      <c r="D28" s="93"/>
      <c r="E28" s="94"/>
    </row>
    <row r="29" spans="2:5" ht="30" x14ac:dyDescent="0.25">
      <c r="B29" s="18" t="s">
        <v>40</v>
      </c>
      <c r="C29" s="93" t="s">
        <v>137</v>
      </c>
      <c r="D29" s="93"/>
      <c r="E29" s="94"/>
    </row>
    <row r="30" spans="2:5" x14ac:dyDescent="0.25">
      <c r="B30" s="10" t="s">
        <v>41</v>
      </c>
      <c r="C30" s="93" t="s">
        <v>138</v>
      </c>
      <c r="D30" s="93"/>
      <c r="E30" s="94"/>
    </row>
    <row r="31" spans="2:5" ht="60.75" thickBot="1" x14ac:dyDescent="0.3">
      <c r="B31" s="18" t="s">
        <v>44</v>
      </c>
      <c r="C31" s="121" t="s">
        <v>148</v>
      </c>
      <c r="D31" s="121"/>
      <c r="E31" s="122"/>
    </row>
    <row r="32" spans="2:5" s="8" customFormat="1" ht="9.75" customHeight="1" thickBot="1" x14ac:dyDescent="0.3"/>
    <row r="33" spans="2:5" s="8" customFormat="1" ht="16.5" customHeight="1" thickBot="1" x14ac:dyDescent="0.3">
      <c r="B33" s="125" t="s">
        <v>81</v>
      </c>
      <c r="C33" s="126"/>
      <c r="D33" s="126"/>
      <c r="E33" s="127"/>
    </row>
    <row r="34" spans="2:5" s="8" customFormat="1" ht="27" customHeight="1" x14ac:dyDescent="0.25">
      <c r="B34" s="6" t="s">
        <v>23</v>
      </c>
      <c r="C34" s="104" t="s">
        <v>110</v>
      </c>
      <c r="D34" s="104"/>
      <c r="E34" s="105"/>
    </row>
    <row r="35" spans="2:5" s="8" customFormat="1" ht="16.5" customHeight="1" x14ac:dyDescent="0.25">
      <c r="B35" s="7" t="s">
        <v>24</v>
      </c>
      <c r="C35" s="93" t="s">
        <v>111</v>
      </c>
      <c r="D35" s="93"/>
      <c r="E35" s="94"/>
    </row>
    <row r="36" spans="2:5" s="8" customFormat="1" ht="16.5" customHeight="1" x14ac:dyDescent="0.25">
      <c r="B36" s="7" t="s">
        <v>22</v>
      </c>
      <c r="C36" s="93">
        <v>20450242021</v>
      </c>
      <c r="D36" s="93"/>
      <c r="E36" s="94"/>
    </row>
    <row r="37" spans="2:5" s="8" customFormat="1" ht="16.5" customHeight="1" x14ac:dyDescent="0.25">
      <c r="B37" s="7" t="s">
        <v>0</v>
      </c>
      <c r="C37" s="93">
        <v>11011675</v>
      </c>
      <c r="D37" s="93"/>
      <c r="E37" s="94"/>
    </row>
    <row r="38" spans="2:5" s="8" customFormat="1" ht="16.5" customHeight="1" x14ac:dyDescent="0.25">
      <c r="B38" s="7" t="s">
        <v>1</v>
      </c>
      <c r="C38" s="112">
        <v>39199</v>
      </c>
      <c r="D38" s="93"/>
      <c r="E38" s="94"/>
    </row>
    <row r="39" spans="2:5" s="8" customFormat="1" ht="16.5" customHeight="1" x14ac:dyDescent="0.25">
      <c r="B39" s="7" t="s">
        <v>26</v>
      </c>
      <c r="C39" s="93" t="s">
        <v>140</v>
      </c>
      <c r="D39" s="93"/>
      <c r="E39" s="94"/>
    </row>
    <row r="40" spans="2:5" s="8" customFormat="1" ht="16.5" customHeight="1" x14ac:dyDescent="0.25">
      <c r="B40" s="7" t="s">
        <v>25</v>
      </c>
      <c r="C40" s="93" t="s">
        <v>141</v>
      </c>
      <c r="D40" s="93"/>
      <c r="E40" s="94"/>
    </row>
    <row r="41" spans="2:5" s="8" customFormat="1" ht="16.5" customHeight="1" x14ac:dyDescent="0.25">
      <c r="B41" s="7" t="s">
        <v>21</v>
      </c>
      <c r="C41" s="110" t="s">
        <v>142</v>
      </c>
      <c r="D41" s="110"/>
      <c r="E41" s="111"/>
    </row>
    <row r="42" spans="2:5" s="8" customFormat="1" ht="16.5" customHeight="1" x14ac:dyDescent="0.25">
      <c r="B42" s="10" t="s">
        <v>2</v>
      </c>
      <c r="C42" s="93" t="s">
        <v>175</v>
      </c>
      <c r="D42" s="93"/>
      <c r="E42" s="94"/>
    </row>
    <row r="43" spans="2:5" s="8" customFormat="1" ht="16.5" customHeight="1" x14ac:dyDescent="0.25">
      <c r="B43" s="7" t="s">
        <v>18</v>
      </c>
      <c r="C43" s="93" t="s">
        <v>143</v>
      </c>
      <c r="D43" s="93"/>
      <c r="E43" s="94"/>
    </row>
    <row r="44" spans="2:5" s="8" customFormat="1" ht="16.5" customHeight="1" x14ac:dyDescent="0.25">
      <c r="B44" s="7" t="s">
        <v>4</v>
      </c>
      <c r="C44" s="93" t="s">
        <v>108</v>
      </c>
      <c r="D44" s="93"/>
      <c r="E44" s="94"/>
    </row>
    <row r="45" spans="2:5" s="8" customFormat="1" ht="16.5" customHeight="1" x14ac:dyDescent="0.25">
      <c r="B45" s="10" t="s">
        <v>5</v>
      </c>
      <c r="C45" s="93">
        <v>942886495</v>
      </c>
      <c r="D45" s="93"/>
      <c r="E45" s="94"/>
    </row>
    <row r="46" spans="2:5" s="8" customFormat="1" ht="16.5" customHeight="1" x14ac:dyDescent="0.25">
      <c r="B46" s="10" t="s">
        <v>6</v>
      </c>
      <c r="C46" s="124" t="s">
        <v>144</v>
      </c>
      <c r="D46" s="93"/>
      <c r="E46" s="94"/>
    </row>
    <row r="47" spans="2:5" s="8" customFormat="1" ht="16.5" customHeight="1" x14ac:dyDescent="0.25">
      <c r="B47" s="7" t="s">
        <v>39</v>
      </c>
      <c r="C47" s="93"/>
      <c r="D47" s="93"/>
      <c r="E47" s="94"/>
    </row>
    <row r="48" spans="2:5" s="8" customFormat="1" ht="16.5" customHeight="1" x14ac:dyDescent="0.25">
      <c r="B48" s="7" t="s">
        <v>7</v>
      </c>
      <c r="C48" s="93"/>
      <c r="D48" s="93"/>
      <c r="E48" s="94"/>
    </row>
    <row r="49" spans="2:5" s="8" customFormat="1" ht="62.25" customHeight="1" x14ac:dyDescent="0.25">
      <c r="B49" s="7" t="s">
        <v>43</v>
      </c>
      <c r="C49" s="106" t="s">
        <v>149</v>
      </c>
      <c r="D49" s="107"/>
      <c r="E49" s="108"/>
    </row>
    <row r="50" spans="2:5" s="8" customFormat="1" ht="18.75" customHeight="1" x14ac:dyDescent="0.25">
      <c r="B50" s="7" t="s">
        <v>45</v>
      </c>
      <c r="C50" s="90" t="s">
        <v>145</v>
      </c>
      <c r="D50" s="91"/>
      <c r="E50" s="92"/>
    </row>
    <row r="51" spans="2:5" s="8" customFormat="1" ht="61.5" customHeight="1" x14ac:dyDescent="0.25">
      <c r="B51" s="7" t="s">
        <v>99</v>
      </c>
      <c r="C51" s="106" t="s">
        <v>146</v>
      </c>
      <c r="D51" s="107"/>
      <c r="E51" s="108"/>
    </row>
    <row r="52" spans="2:5" s="8" customFormat="1" ht="16.5" customHeight="1" x14ac:dyDescent="0.25">
      <c r="B52" s="95" t="s">
        <v>28</v>
      </c>
      <c r="C52" s="96"/>
      <c r="D52" s="96"/>
      <c r="E52" s="97"/>
    </row>
    <row r="53" spans="2:5" s="8" customFormat="1" ht="16.5" customHeight="1" x14ac:dyDescent="0.25">
      <c r="B53" s="7" t="s">
        <v>34</v>
      </c>
      <c r="C53" s="1"/>
      <c r="D53" s="11" t="s">
        <v>27</v>
      </c>
      <c r="E53" s="2" t="s">
        <v>147</v>
      </c>
    </row>
    <row r="54" spans="2:5" s="8" customFormat="1" ht="16.5" customHeight="1" x14ac:dyDescent="0.25">
      <c r="B54" s="95" t="s">
        <v>29</v>
      </c>
      <c r="C54" s="96"/>
      <c r="D54" s="96"/>
      <c r="E54" s="97"/>
    </row>
    <row r="55" spans="2:5" s="8" customFormat="1" ht="16.5" customHeight="1" x14ac:dyDescent="0.25">
      <c r="B55" s="7" t="s">
        <v>8</v>
      </c>
      <c r="C55" s="3"/>
      <c r="D55" s="11" t="s">
        <v>30</v>
      </c>
      <c r="E55" s="2"/>
    </row>
    <row r="56" spans="2:5" s="8" customFormat="1" ht="16.5" customHeight="1" x14ac:dyDescent="0.25">
      <c r="B56" s="7" t="s">
        <v>10</v>
      </c>
      <c r="C56" s="3"/>
      <c r="D56" s="11" t="s">
        <v>11</v>
      </c>
      <c r="E56" s="2"/>
    </row>
    <row r="57" spans="2:5" s="8" customFormat="1" ht="16.5" customHeight="1" x14ac:dyDescent="0.25">
      <c r="B57" s="7" t="s">
        <v>31</v>
      </c>
      <c r="C57" s="3"/>
      <c r="D57" s="11" t="s">
        <v>59</v>
      </c>
      <c r="E57" s="2"/>
    </row>
    <row r="58" spans="2:5" s="8" customFormat="1" ht="16.5" customHeight="1" x14ac:dyDescent="0.25">
      <c r="B58" s="7" t="s">
        <v>58</v>
      </c>
      <c r="C58" s="4" t="s">
        <v>147</v>
      </c>
      <c r="D58" s="11" t="s">
        <v>12</v>
      </c>
      <c r="E58" s="5"/>
    </row>
    <row r="59" spans="2:5" s="8" customFormat="1" ht="16.5" customHeight="1" thickBot="1" x14ac:dyDescent="0.3">
      <c r="B59" s="12" t="s">
        <v>13</v>
      </c>
      <c r="C59" s="98"/>
      <c r="D59" s="99"/>
      <c r="E59" s="100"/>
    </row>
    <row r="60" spans="2:5" s="8" customFormat="1" ht="9.75" customHeight="1" thickBot="1" x14ac:dyDescent="0.3"/>
    <row r="61" spans="2:5" s="8" customFormat="1" ht="15.75" customHeight="1" thickBot="1" x14ac:dyDescent="0.3">
      <c r="B61" s="125" t="s">
        <v>82</v>
      </c>
      <c r="C61" s="126"/>
      <c r="D61" s="126"/>
      <c r="E61" s="127"/>
    </row>
    <row r="62" spans="2:5" s="8" customFormat="1" ht="27" customHeight="1" x14ac:dyDescent="0.25">
      <c r="B62" s="6" t="s">
        <v>23</v>
      </c>
      <c r="C62" s="104"/>
      <c r="D62" s="104"/>
      <c r="E62" s="105"/>
    </row>
    <row r="63" spans="2:5" s="8" customFormat="1" ht="16.5" customHeight="1" x14ac:dyDescent="0.25">
      <c r="B63" s="7" t="s">
        <v>24</v>
      </c>
      <c r="C63" s="93"/>
      <c r="D63" s="93"/>
      <c r="E63" s="94"/>
    </row>
    <row r="64" spans="2:5" s="8" customFormat="1" ht="16.5" customHeight="1" x14ac:dyDescent="0.25">
      <c r="B64" s="7" t="s">
        <v>22</v>
      </c>
      <c r="C64" s="93"/>
      <c r="D64" s="93"/>
      <c r="E64" s="94"/>
    </row>
    <row r="65" spans="2:5" s="8" customFormat="1" ht="16.5" customHeight="1" x14ac:dyDescent="0.25">
      <c r="B65" s="7" t="s">
        <v>0</v>
      </c>
      <c r="C65" s="93"/>
      <c r="D65" s="93"/>
      <c r="E65" s="94"/>
    </row>
    <row r="66" spans="2:5" s="8" customFormat="1" ht="16.5" customHeight="1" x14ac:dyDescent="0.25">
      <c r="B66" s="7" t="s">
        <v>1</v>
      </c>
      <c r="C66" s="93"/>
      <c r="D66" s="93"/>
      <c r="E66" s="94"/>
    </row>
    <row r="67" spans="2:5" s="8" customFormat="1" ht="16.5" customHeight="1" x14ac:dyDescent="0.25">
      <c r="B67" s="7" t="s">
        <v>26</v>
      </c>
      <c r="C67" s="93"/>
      <c r="D67" s="93"/>
      <c r="E67" s="94"/>
    </row>
    <row r="68" spans="2:5" s="8" customFormat="1" ht="16.5" customHeight="1" x14ac:dyDescent="0.25">
      <c r="B68" s="7" t="s">
        <v>25</v>
      </c>
      <c r="C68" s="93"/>
      <c r="D68" s="93"/>
      <c r="E68" s="94"/>
    </row>
    <row r="69" spans="2:5" s="8" customFormat="1" ht="16.5" customHeight="1" x14ac:dyDescent="0.25">
      <c r="B69" s="7" t="s">
        <v>21</v>
      </c>
      <c r="C69" s="93"/>
      <c r="D69" s="93"/>
      <c r="E69" s="94"/>
    </row>
    <row r="70" spans="2:5" s="8" customFormat="1" ht="16.5" customHeight="1" x14ac:dyDescent="0.25">
      <c r="B70" s="10" t="s">
        <v>2</v>
      </c>
      <c r="C70" s="93"/>
      <c r="D70" s="93"/>
      <c r="E70" s="94"/>
    </row>
    <row r="71" spans="2:5" s="8" customFormat="1" ht="16.5" customHeight="1" x14ac:dyDescent="0.25">
      <c r="B71" s="7" t="s">
        <v>18</v>
      </c>
      <c r="C71" s="93"/>
      <c r="D71" s="93"/>
      <c r="E71" s="94"/>
    </row>
    <row r="72" spans="2:5" s="8" customFormat="1" ht="16.5" customHeight="1" x14ac:dyDescent="0.25">
      <c r="B72" s="7" t="s">
        <v>4</v>
      </c>
      <c r="C72" s="93"/>
      <c r="D72" s="93"/>
      <c r="E72" s="94"/>
    </row>
    <row r="73" spans="2:5" s="8" customFormat="1" ht="16.5" customHeight="1" x14ac:dyDescent="0.25">
      <c r="B73" s="10" t="s">
        <v>5</v>
      </c>
      <c r="C73" s="93"/>
      <c r="D73" s="93"/>
      <c r="E73" s="94"/>
    </row>
    <row r="74" spans="2:5" s="8" customFormat="1" ht="16.5" customHeight="1" x14ac:dyDescent="0.25">
      <c r="B74" s="10" t="s">
        <v>6</v>
      </c>
      <c r="C74" s="93"/>
      <c r="D74" s="93"/>
      <c r="E74" s="94"/>
    </row>
    <row r="75" spans="2:5" s="8" customFormat="1" ht="16.5" customHeight="1" x14ac:dyDescent="0.25">
      <c r="B75" s="7" t="s">
        <v>39</v>
      </c>
      <c r="C75" s="93"/>
      <c r="D75" s="93"/>
      <c r="E75" s="94"/>
    </row>
    <row r="76" spans="2:5" s="8" customFormat="1" ht="16.5" customHeight="1" x14ac:dyDescent="0.25">
      <c r="B76" s="7" t="s">
        <v>7</v>
      </c>
      <c r="C76" s="93"/>
      <c r="D76" s="93"/>
      <c r="E76" s="94"/>
    </row>
    <row r="77" spans="2:5" s="8" customFormat="1" ht="62.25" customHeight="1" x14ac:dyDescent="0.25">
      <c r="B77" s="7" t="s">
        <v>43</v>
      </c>
      <c r="C77" s="90"/>
      <c r="D77" s="91"/>
      <c r="E77" s="92"/>
    </row>
    <row r="78" spans="2:5" s="8" customFormat="1" ht="66" customHeight="1" x14ac:dyDescent="0.25">
      <c r="B78" s="7" t="s">
        <v>99</v>
      </c>
      <c r="C78" s="106"/>
      <c r="D78" s="107"/>
      <c r="E78" s="108"/>
    </row>
    <row r="79" spans="2:5" s="8" customFormat="1" ht="16.5" customHeight="1" x14ac:dyDescent="0.25">
      <c r="B79" s="95" t="s">
        <v>28</v>
      </c>
      <c r="C79" s="96"/>
      <c r="D79" s="96"/>
      <c r="E79" s="97"/>
    </row>
    <row r="80" spans="2:5" s="8" customFormat="1" ht="16.5" customHeight="1" x14ac:dyDescent="0.25">
      <c r="B80" s="7" t="s">
        <v>34</v>
      </c>
      <c r="C80" s="86"/>
      <c r="D80" s="11" t="s">
        <v>27</v>
      </c>
      <c r="E80" s="87"/>
    </row>
    <row r="81" spans="2:5" s="8" customFormat="1" ht="16.5" customHeight="1" x14ac:dyDescent="0.25">
      <c r="B81" s="95" t="s">
        <v>29</v>
      </c>
      <c r="C81" s="96"/>
      <c r="D81" s="96"/>
      <c r="E81" s="97"/>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5" t="s">
        <v>59</v>
      </c>
      <c r="C86" s="46"/>
      <c r="D86" s="11" t="s">
        <v>58</v>
      </c>
      <c r="E86" s="47"/>
    </row>
    <row r="87" spans="2:5" s="8" customFormat="1" ht="16.5" customHeight="1" thickBot="1" x14ac:dyDescent="0.3">
      <c r="B87" s="12" t="s">
        <v>13</v>
      </c>
      <c r="C87" s="98"/>
      <c r="D87" s="99"/>
      <c r="E87" s="100"/>
    </row>
    <row r="88" spans="2:5" s="8" customFormat="1" ht="16.5" customHeight="1" thickBot="1" x14ac:dyDescent="0.3"/>
    <row r="89" spans="2:5" s="8" customFormat="1" ht="15.75" thickBot="1" x14ac:dyDescent="0.3">
      <c r="B89" s="101" t="s">
        <v>83</v>
      </c>
      <c r="C89" s="102"/>
      <c r="D89" s="102"/>
      <c r="E89" s="103"/>
    </row>
    <row r="90" spans="2:5" s="8" customFormat="1" ht="27" customHeight="1" x14ac:dyDescent="0.25">
      <c r="B90" s="6" t="s">
        <v>23</v>
      </c>
      <c r="C90" s="104"/>
      <c r="D90" s="104"/>
      <c r="E90" s="105"/>
    </row>
    <row r="91" spans="2:5" s="8" customFormat="1" ht="16.5" customHeight="1" x14ac:dyDescent="0.25">
      <c r="B91" s="7" t="s">
        <v>24</v>
      </c>
      <c r="C91" s="93"/>
      <c r="D91" s="93"/>
      <c r="E91" s="94"/>
    </row>
    <row r="92" spans="2:5" s="8" customFormat="1" ht="16.5" customHeight="1" x14ac:dyDescent="0.25">
      <c r="B92" s="7" t="s">
        <v>22</v>
      </c>
      <c r="C92" s="93"/>
      <c r="D92" s="93"/>
      <c r="E92" s="94"/>
    </row>
    <row r="93" spans="2:5" s="8" customFormat="1" ht="16.5" customHeight="1" x14ac:dyDescent="0.25">
      <c r="B93" s="7" t="s">
        <v>0</v>
      </c>
      <c r="C93" s="93"/>
      <c r="D93" s="93"/>
      <c r="E93" s="94"/>
    </row>
    <row r="94" spans="2:5" s="8" customFormat="1" ht="16.5" customHeight="1" x14ac:dyDescent="0.25">
      <c r="B94" s="7" t="s">
        <v>1</v>
      </c>
      <c r="C94" s="93"/>
      <c r="D94" s="93"/>
      <c r="E94" s="94"/>
    </row>
    <row r="95" spans="2:5" s="8" customFormat="1" ht="16.5" customHeight="1" x14ac:dyDescent="0.25">
      <c r="B95" s="7" t="s">
        <v>26</v>
      </c>
      <c r="C95" s="93"/>
      <c r="D95" s="93"/>
      <c r="E95" s="94"/>
    </row>
    <row r="96" spans="2:5" s="8" customFormat="1" ht="16.5" customHeight="1" x14ac:dyDescent="0.25">
      <c r="B96" s="7" t="s">
        <v>25</v>
      </c>
      <c r="C96" s="93"/>
      <c r="D96" s="93"/>
      <c r="E96" s="94"/>
    </row>
    <row r="97" spans="2:5" s="8" customFormat="1" ht="16.5" customHeight="1" x14ac:dyDescent="0.25">
      <c r="B97" s="7" t="s">
        <v>21</v>
      </c>
      <c r="C97" s="93"/>
      <c r="D97" s="93"/>
      <c r="E97" s="94"/>
    </row>
    <row r="98" spans="2:5" s="8" customFormat="1" ht="16.5" customHeight="1" x14ac:dyDescent="0.25">
      <c r="B98" s="10" t="s">
        <v>2</v>
      </c>
      <c r="C98" s="93"/>
      <c r="D98" s="93"/>
      <c r="E98" s="94"/>
    </row>
    <row r="99" spans="2:5" s="8" customFormat="1" ht="16.5" customHeight="1" x14ac:dyDescent="0.25">
      <c r="B99" s="7" t="s">
        <v>18</v>
      </c>
      <c r="C99" s="93"/>
      <c r="D99" s="93"/>
      <c r="E99" s="94"/>
    </row>
    <row r="100" spans="2:5" s="8" customFormat="1" ht="16.5" customHeight="1" x14ac:dyDescent="0.25">
      <c r="B100" s="7" t="s">
        <v>4</v>
      </c>
      <c r="C100" s="93"/>
      <c r="D100" s="93"/>
      <c r="E100" s="94"/>
    </row>
    <row r="101" spans="2:5" s="8" customFormat="1" ht="16.5" customHeight="1" x14ac:dyDescent="0.25">
      <c r="B101" s="10" t="s">
        <v>5</v>
      </c>
      <c r="C101" s="93"/>
      <c r="D101" s="93"/>
      <c r="E101" s="94"/>
    </row>
    <row r="102" spans="2:5" s="8" customFormat="1" ht="16.5" customHeight="1" x14ac:dyDescent="0.25">
      <c r="B102" s="10" t="s">
        <v>6</v>
      </c>
      <c r="C102" s="93"/>
      <c r="D102" s="93"/>
      <c r="E102" s="94"/>
    </row>
    <row r="103" spans="2:5" s="8" customFormat="1" ht="16.5" customHeight="1" x14ac:dyDescent="0.25">
      <c r="B103" s="7" t="s">
        <v>39</v>
      </c>
      <c r="C103" s="93"/>
      <c r="D103" s="93"/>
      <c r="E103" s="94"/>
    </row>
    <row r="104" spans="2:5" s="8" customFormat="1" ht="16.5" customHeight="1" x14ac:dyDescent="0.25">
      <c r="B104" s="7" t="s">
        <v>7</v>
      </c>
      <c r="C104" s="93"/>
      <c r="D104" s="93"/>
      <c r="E104" s="94"/>
    </row>
    <row r="105" spans="2:5" s="8" customFormat="1" ht="62.25" customHeight="1" x14ac:dyDescent="0.25">
      <c r="B105" s="7" t="s">
        <v>43</v>
      </c>
      <c r="C105" s="90"/>
      <c r="D105" s="91"/>
      <c r="E105" s="92"/>
    </row>
    <row r="106" spans="2:5" s="8" customFormat="1" ht="66" customHeight="1" x14ac:dyDescent="0.25">
      <c r="B106" s="7" t="s">
        <v>99</v>
      </c>
      <c r="C106" s="106"/>
      <c r="D106" s="107"/>
      <c r="E106" s="108"/>
    </row>
    <row r="107" spans="2:5" s="8" customFormat="1" ht="16.5" customHeight="1" x14ac:dyDescent="0.25">
      <c r="B107" s="95" t="s">
        <v>28</v>
      </c>
      <c r="C107" s="96"/>
      <c r="D107" s="96"/>
      <c r="E107" s="97"/>
    </row>
    <row r="108" spans="2:5" s="8" customFormat="1" ht="16.5" customHeight="1" x14ac:dyDescent="0.25">
      <c r="B108" s="7" t="s">
        <v>34</v>
      </c>
      <c r="C108" s="1"/>
      <c r="D108" s="11" t="s">
        <v>27</v>
      </c>
      <c r="E108" s="2"/>
    </row>
    <row r="109" spans="2:5" s="8" customFormat="1" ht="16.5" customHeight="1" x14ac:dyDescent="0.25">
      <c r="B109" s="95" t="s">
        <v>29</v>
      </c>
      <c r="C109" s="96"/>
      <c r="D109" s="96"/>
      <c r="E109" s="97"/>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5" t="s">
        <v>59</v>
      </c>
      <c r="C114" s="46"/>
      <c r="D114" s="11" t="s">
        <v>58</v>
      </c>
      <c r="E114" s="47"/>
    </row>
    <row r="115" spans="2:5" s="8" customFormat="1" ht="16.5" customHeight="1" thickBot="1" x14ac:dyDescent="0.3">
      <c r="B115" s="12" t="s">
        <v>13</v>
      </c>
      <c r="C115" s="98"/>
      <c r="D115" s="99"/>
      <c r="E115" s="100"/>
    </row>
    <row r="116" spans="2:5" s="8" customFormat="1" ht="6" customHeight="1" thickBot="1" x14ac:dyDescent="0.3"/>
    <row r="117" spans="2:5" s="8" customFormat="1" ht="15.75" thickBot="1" x14ac:dyDescent="0.3">
      <c r="B117" s="101" t="s">
        <v>84</v>
      </c>
      <c r="C117" s="102"/>
      <c r="D117" s="102"/>
      <c r="E117" s="103"/>
    </row>
    <row r="118" spans="2:5" s="8" customFormat="1" ht="27" customHeight="1" x14ac:dyDescent="0.25">
      <c r="B118" s="6" t="s">
        <v>23</v>
      </c>
      <c r="C118" s="104"/>
      <c r="D118" s="104"/>
      <c r="E118" s="105"/>
    </row>
    <row r="119" spans="2:5" s="8" customFormat="1" ht="16.5" customHeight="1" x14ac:dyDescent="0.25">
      <c r="B119" s="7" t="s">
        <v>24</v>
      </c>
      <c r="C119" s="93"/>
      <c r="D119" s="93"/>
      <c r="E119" s="94"/>
    </row>
    <row r="120" spans="2:5" s="8" customFormat="1" ht="16.5" customHeight="1" x14ac:dyDescent="0.25">
      <c r="B120" s="7" t="s">
        <v>22</v>
      </c>
      <c r="C120" s="93"/>
      <c r="D120" s="93"/>
      <c r="E120" s="94"/>
    </row>
    <row r="121" spans="2:5" s="8" customFormat="1" ht="16.5" customHeight="1" x14ac:dyDescent="0.25">
      <c r="B121" s="7" t="s">
        <v>0</v>
      </c>
      <c r="C121" s="93"/>
      <c r="D121" s="93"/>
      <c r="E121" s="94"/>
    </row>
    <row r="122" spans="2:5" s="8" customFormat="1" ht="16.5" customHeight="1" x14ac:dyDescent="0.25">
      <c r="B122" s="7" t="s">
        <v>1</v>
      </c>
      <c r="C122" s="93"/>
      <c r="D122" s="93"/>
      <c r="E122" s="94"/>
    </row>
    <row r="123" spans="2:5" s="8" customFormat="1" ht="16.5" customHeight="1" x14ac:dyDescent="0.25">
      <c r="B123" s="7" t="s">
        <v>26</v>
      </c>
      <c r="C123" s="93"/>
      <c r="D123" s="93"/>
      <c r="E123" s="94"/>
    </row>
    <row r="124" spans="2:5" s="8" customFormat="1" ht="16.5" customHeight="1" x14ac:dyDescent="0.25">
      <c r="B124" s="7" t="s">
        <v>25</v>
      </c>
      <c r="C124" s="93"/>
      <c r="D124" s="93"/>
      <c r="E124" s="94"/>
    </row>
    <row r="125" spans="2:5" s="8" customFormat="1" ht="16.5" customHeight="1" x14ac:dyDescent="0.25">
      <c r="B125" s="7" t="s">
        <v>21</v>
      </c>
      <c r="C125" s="93"/>
      <c r="D125" s="93"/>
      <c r="E125" s="94"/>
    </row>
    <row r="126" spans="2:5" s="8" customFormat="1" ht="16.5" customHeight="1" x14ac:dyDescent="0.25">
      <c r="B126" s="10" t="s">
        <v>2</v>
      </c>
      <c r="C126" s="93"/>
      <c r="D126" s="93"/>
      <c r="E126" s="94"/>
    </row>
    <row r="127" spans="2:5" s="8" customFormat="1" ht="16.5" customHeight="1" x14ac:dyDescent="0.25">
      <c r="B127" s="7" t="s">
        <v>18</v>
      </c>
      <c r="C127" s="93"/>
      <c r="D127" s="93"/>
      <c r="E127" s="94"/>
    </row>
    <row r="128" spans="2:5" s="8" customFormat="1" ht="16.5" customHeight="1" x14ac:dyDescent="0.25">
      <c r="B128" s="7" t="s">
        <v>4</v>
      </c>
      <c r="C128" s="93"/>
      <c r="D128" s="93"/>
      <c r="E128" s="94"/>
    </row>
    <row r="129" spans="2:5" s="8" customFormat="1" ht="16.5" customHeight="1" x14ac:dyDescent="0.25">
      <c r="B129" s="10" t="s">
        <v>5</v>
      </c>
      <c r="C129" s="93"/>
      <c r="D129" s="93"/>
      <c r="E129" s="94"/>
    </row>
    <row r="130" spans="2:5" s="8" customFormat="1" ht="16.5" customHeight="1" x14ac:dyDescent="0.25">
      <c r="B130" s="10" t="s">
        <v>6</v>
      </c>
      <c r="C130" s="93"/>
      <c r="D130" s="93"/>
      <c r="E130" s="94"/>
    </row>
    <row r="131" spans="2:5" s="8" customFormat="1" ht="16.5" customHeight="1" x14ac:dyDescent="0.25">
      <c r="B131" s="7" t="s">
        <v>39</v>
      </c>
      <c r="C131" s="93"/>
      <c r="D131" s="93"/>
      <c r="E131" s="94"/>
    </row>
    <row r="132" spans="2:5" s="8" customFormat="1" ht="16.5" customHeight="1" x14ac:dyDescent="0.25">
      <c r="B132" s="7" t="s">
        <v>7</v>
      </c>
      <c r="C132" s="93"/>
      <c r="D132" s="93"/>
      <c r="E132" s="94"/>
    </row>
    <row r="133" spans="2:5" s="8" customFormat="1" ht="62.25" customHeight="1" x14ac:dyDescent="0.25">
      <c r="B133" s="7" t="s">
        <v>42</v>
      </c>
      <c r="C133" s="90"/>
      <c r="D133" s="91"/>
      <c r="E133" s="92"/>
    </row>
    <row r="134" spans="2:5" s="8" customFormat="1" ht="65.25" customHeight="1" x14ac:dyDescent="0.25">
      <c r="B134" s="7" t="s">
        <v>99</v>
      </c>
      <c r="C134" s="106"/>
      <c r="D134" s="107"/>
      <c r="E134" s="108"/>
    </row>
    <row r="135" spans="2:5" s="8" customFormat="1" ht="16.5" customHeight="1" x14ac:dyDescent="0.25">
      <c r="B135" s="95" t="s">
        <v>28</v>
      </c>
      <c r="C135" s="96"/>
      <c r="D135" s="96"/>
      <c r="E135" s="97"/>
    </row>
    <row r="136" spans="2:5" s="8" customFormat="1" ht="16.5" customHeight="1" x14ac:dyDescent="0.25">
      <c r="B136" s="7" t="s">
        <v>34</v>
      </c>
      <c r="C136" s="1"/>
      <c r="D136" s="11" t="s">
        <v>27</v>
      </c>
      <c r="E136" s="2"/>
    </row>
    <row r="137" spans="2:5" s="8" customFormat="1" ht="16.5" customHeight="1" x14ac:dyDescent="0.25">
      <c r="B137" s="95" t="s">
        <v>29</v>
      </c>
      <c r="C137" s="96"/>
      <c r="D137" s="96"/>
      <c r="E137" s="97"/>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5" t="s">
        <v>59</v>
      </c>
      <c r="C142" s="46"/>
      <c r="D142" s="11" t="s">
        <v>58</v>
      </c>
      <c r="E142" s="47"/>
    </row>
    <row r="143" spans="2:5" s="8" customFormat="1" ht="16.5" customHeight="1" thickBot="1" x14ac:dyDescent="0.3">
      <c r="B143" s="12" t="s">
        <v>13</v>
      </c>
      <c r="C143" s="98"/>
      <c r="D143" s="99"/>
      <c r="E143" s="100"/>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s>
  <pageMargins left="0.70866141732283472" right="0.70866141732283472" top="0.74803149606299213" bottom="0.74803149606299213" header="0.31496062992125984" footer="0.31496062992125984"/>
  <pageSetup paperSize="9" scale="83" fitToHeight="0" orientation="portrait" r:id="rId3"/>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abSelected="1" topLeftCell="A38" zoomScale="80" zoomScaleNormal="80" zoomScaleSheetLayoutView="100" workbookViewId="0">
      <selection activeCell="B40" sqref="B40:E40"/>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31" t="s">
        <v>100</v>
      </c>
      <c r="D2" s="131"/>
      <c r="E2" s="131"/>
    </row>
    <row r="3" spans="2:7" s="8" customFormat="1" ht="20.25" customHeight="1" x14ac:dyDescent="0.25">
      <c r="B3" s="128" t="s">
        <v>60</v>
      </c>
      <c r="C3" s="129"/>
      <c r="D3" s="129" t="s">
        <v>61</v>
      </c>
      <c r="E3" s="130"/>
    </row>
    <row r="4" spans="2:7" s="8" customFormat="1" ht="19.5" customHeight="1" thickBot="1" x14ac:dyDescent="0.3">
      <c r="B4" s="149" t="str">
        <f>'DATOS GENERALES'!C35</f>
        <v>CAPEMA</v>
      </c>
      <c r="C4" s="147"/>
      <c r="D4" s="147" t="str">
        <f>'DATOS GENERALES'!C7</f>
        <v>Mejorando la Calidad del Grano de Café en el Valle Alto Mayo</v>
      </c>
      <c r="E4" s="148"/>
    </row>
    <row r="5" spans="2:7" s="8" customFormat="1" ht="16.5" customHeight="1" thickBot="1" x14ac:dyDescent="0.3">
      <c r="B5" s="15"/>
    </row>
    <row r="6" spans="2:7" s="8" customFormat="1" ht="15" customHeight="1" x14ac:dyDescent="0.25">
      <c r="B6" s="138" t="s">
        <v>88</v>
      </c>
      <c r="C6" s="139"/>
      <c r="D6" s="139"/>
      <c r="E6" s="140"/>
    </row>
    <row r="7" spans="2:7" s="8" customFormat="1" ht="209.25" customHeight="1" thickBot="1" x14ac:dyDescent="0.3">
      <c r="B7" s="144" t="s">
        <v>163</v>
      </c>
      <c r="C7" s="145"/>
      <c r="D7" s="145"/>
      <c r="E7" s="146"/>
    </row>
    <row r="8" spans="2:7" s="8" customFormat="1" ht="12" customHeight="1" thickBot="1" x14ac:dyDescent="0.3"/>
    <row r="9" spans="2:7" s="8" customFormat="1" x14ac:dyDescent="0.25">
      <c r="B9" s="138" t="s">
        <v>89</v>
      </c>
      <c r="C9" s="139"/>
      <c r="D9" s="139"/>
      <c r="E9" s="140"/>
    </row>
    <row r="10" spans="2:7" s="8" customFormat="1" ht="171" customHeight="1" thickBot="1" x14ac:dyDescent="0.3">
      <c r="B10" s="135" t="s">
        <v>164</v>
      </c>
      <c r="C10" s="136"/>
      <c r="D10" s="136"/>
      <c r="E10" s="137"/>
    </row>
    <row r="11" spans="2:7" s="8" customFormat="1" ht="15.75" customHeight="1" thickBot="1" x14ac:dyDescent="0.3"/>
    <row r="12" spans="2:7" s="8" customFormat="1" x14ac:dyDescent="0.25">
      <c r="B12" s="141" t="s">
        <v>90</v>
      </c>
      <c r="C12" s="142"/>
      <c r="D12" s="142"/>
      <c r="E12" s="143"/>
    </row>
    <row r="13" spans="2:7" s="8" customFormat="1" ht="166.5" customHeight="1" thickBot="1" x14ac:dyDescent="0.3">
      <c r="B13" s="135" t="s">
        <v>165</v>
      </c>
      <c r="C13" s="136"/>
      <c r="D13" s="136"/>
      <c r="E13" s="137"/>
    </row>
    <row r="14" spans="2:7" ht="15" customHeight="1" thickBot="1" x14ac:dyDescent="0.3">
      <c r="B14" s="8"/>
      <c r="C14" s="8"/>
    </row>
    <row r="15" spans="2:7" s="8" customFormat="1" ht="36" customHeight="1" x14ac:dyDescent="0.25">
      <c r="B15" s="141" t="s">
        <v>62</v>
      </c>
      <c r="C15" s="142"/>
      <c r="D15" s="142"/>
      <c r="E15" s="143"/>
      <c r="G15" s="48" t="s">
        <v>64</v>
      </c>
    </row>
    <row r="16" spans="2:7" s="8" customFormat="1" ht="164.25" customHeight="1" thickBot="1" x14ac:dyDescent="0.3">
      <c r="B16" s="135" t="s">
        <v>166</v>
      </c>
      <c r="C16" s="136"/>
      <c r="D16" s="136"/>
      <c r="E16" s="137"/>
      <c r="G16" s="49"/>
    </row>
    <row r="17" spans="1:7" s="8" customFormat="1" ht="15.75" customHeight="1" thickBot="1" x14ac:dyDescent="0.3"/>
    <row r="18" spans="1:7" s="8" customFormat="1" ht="33" customHeight="1" x14ac:dyDescent="0.25">
      <c r="B18" s="138" t="s">
        <v>63</v>
      </c>
      <c r="C18" s="139"/>
      <c r="D18" s="139"/>
      <c r="E18" s="140"/>
    </row>
    <row r="19" spans="1:7" s="8" customFormat="1" ht="322.5" customHeight="1" thickBot="1" x14ac:dyDescent="0.3">
      <c r="B19" s="135" t="s">
        <v>167</v>
      </c>
      <c r="C19" s="136"/>
      <c r="D19" s="136"/>
      <c r="E19" s="137"/>
    </row>
    <row r="20" spans="1:7" s="8" customFormat="1" ht="17.25" customHeight="1" thickBot="1" x14ac:dyDescent="0.3"/>
    <row r="21" spans="1:7" s="8" customFormat="1" ht="15" customHeight="1" x14ac:dyDescent="0.25">
      <c r="B21" s="141" t="s">
        <v>65</v>
      </c>
      <c r="C21" s="142"/>
      <c r="D21" s="142"/>
      <c r="E21" s="143"/>
    </row>
    <row r="22" spans="1:7" s="8" customFormat="1" ht="338.25" customHeight="1" thickBot="1" x14ac:dyDescent="0.3">
      <c r="B22" s="135" t="s">
        <v>168</v>
      </c>
      <c r="C22" s="136"/>
      <c r="D22" s="136"/>
      <c r="E22" s="137"/>
    </row>
    <row r="23" spans="1:7" ht="15" customHeight="1" thickBot="1" x14ac:dyDescent="0.3">
      <c r="B23" s="8"/>
      <c r="C23" s="8"/>
    </row>
    <row r="24" spans="1:7" s="8" customFormat="1" ht="15" customHeight="1" x14ac:dyDescent="0.25">
      <c r="B24" s="141" t="s">
        <v>66</v>
      </c>
      <c r="C24" s="142"/>
      <c r="D24" s="142"/>
      <c r="E24" s="143"/>
    </row>
    <row r="25" spans="1:7" s="8" customFormat="1" ht="180" customHeight="1" thickBot="1" x14ac:dyDescent="0.3">
      <c r="A25" s="8" t="s">
        <v>37</v>
      </c>
      <c r="B25" s="144" t="s">
        <v>169</v>
      </c>
      <c r="C25" s="145"/>
      <c r="D25" s="145"/>
      <c r="E25" s="146"/>
    </row>
    <row r="26" spans="1:7" s="8" customFormat="1" ht="14.25" customHeight="1" thickBot="1" x14ac:dyDescent="0.3"/>
    <row r="27" spans="1:7" s="8" customFormat="1" ht="15" customHeight="1" x14ac:dyDescent="0.25">
      <c r="B27" s="141" t="s">
        <v>67</v>
      </c>
      <c r="C27" s="142"/>
      <c r="D27" s="142"/>
      <c r="E27" s="143"/>
    </row>
    <row r="28" spans="1:7" s="8" customFormat="1" ht="184.5" customHeight="1" thickBot="1" x14ac:dyDescent="0.3">
      <c r="B28" s="144" t="s">
        <v>114</v>
      </c>
      <c r="C28" s="145"/>
      <c r="D28" s="145"/>
      <c r="E28" s="146"/>
    </row>
    <row r="29" spans="1:7" s="8" customFormat="1" ht="12" customHeight="1" thickBot="1" x14ac:dyDescent="0.3"/>
    <row r="30" spans="1:7" s="8" customFormat="1" ht="33" customHeight="1" x14ac:dyDescent="0.25">
      <c r="B30" s="141" t="s">
        <v>91</v>
      </c>
      <c r="C30" s="142"/>
      <c r="D30" s="142"/>
      <c r="E30" s="143"/>
      <c r="G30" s="48" t="s">
        <v>104</v>
      </c>
    </row>
    <row r="31" spans="1:7" s="8" customFormat="1" ht="221.25" customHeight="1" thickBot="1" x14ac:dyDescent="0.3">
      <c r="B31" s="144" t="s">
        <v>115</v>
      </c>
      <c r="C31" s="145"/>
      <c r="D31" s="145"/>
      <c r="E31" s="146"/>
      <c r="G31" s="49"/>
    </row>
    <row r="32" spans="1:7" s="8" customFormat="1" ht="15" customHeight="1" thickBot="1" x14ac:dyDescent="0.3"/>
    <row r="33" spans="1:7" s="8" customFormat="1" ht="30" x14ac:dyDescent="0.25">
      <c r="A33" s="8">
        <v>10</v>
      </c>
      <c r="B33" s="138" t="s">
        <v>69</v>
      </c>
      <c r="C33" s="139"/>
      <c r="D33" s="139"/>
      <c r="E33" s="140"/>
      <c r="G33" s="48" t="s">
        <v>68</v>
      </c>
    </row>
    <row r="34" spans="1:7" s="8" customFormat="1" ht="357" customHeight="1" thickBot="1" x14ac:dyDescent="0.3">
      <c r="B34" s="135" t="s">
        <v>170</v>
      </c>
      <c r="C34" s="136"/>
      <c r="D34" s="136"/>
      <c r="E34" s="137"/>
      <c r="G34" s="49"/>
    </row>
    <row r="35" spans="1:7" s="8" customFormat="1" ht="12.75" customHeight="1" thickBot="1" x14ac:dyDescent="0.3"/>
    <row r="36" spans="1:7" s="8" customFormat="1" x14ac:dyDescent="0.25">
      <c r="B36" s="138" t="s">
        <v>106</v>
      </c>
      <c r="C36" s="139"/>
      <c r="D36" s="139"/>
      <c r="E36" s="140"/>
    </row>
    <row r="37" spans="1:7" s="8" customFormat="1" ht="297" customHeight="1" thickBot="1" x14ac:dyDescent="0.3">
      <c r="B37" s="135" t="s">
        <v>172</v>
      </c>
      <c r="C37" s="136"/>
      <c r="D37" s="136"/>
      <c r="E37" s="137"/>
    </row>
    <row r="38" spans="1:7" s="8" customFormat="1" ht="15.75" customHeight="1" thickBot="1" x14ac:dyDescent="0.3"/>
    <row r="39" spans="1:7" s="8" customFormat="1" x14ac:dyDescent="0.25">
      <c r="B39" s="141" t="s">
        <v>107</v>
      </c>
      <c r="C39" s="142"/>
      <c r="D39" s="142"/>
      <c r="E39" s="143"/>
    </row>
    <row r="40" spans="1:7" s="8" customFormat="1" ht="296.25" customHeight="1" thickBot="1" x14ac:dyDescent="0.3">
      <c r="B40" s="135" t="s">
        <v>176</v>
      </c>
      <c r="C40" s="136"/>
      <c r="D40" s="136"/>
      <c r="E40" s="137"/>
    </row>
    <row r="41" spans="1:7" s="8" customFormat="1" ht="16.5" customHeight="1" thickBot="1" x14ac:dyDescent="0.3"/>
    <row r="42" spans="1:7" s="8" customFormat="1" x14ac:dyDescent="0.25">
      <c r="B42" s="141" t="s">
        <v>105</v>
      </c>
      <c r="C42" s="142"/>
      <c r="D42" s="142"/>
      <c r="E42" s="143"/>
    </row>
    <row r="43" spans="1:7" s="8" customFormat="1" ht="327.75" customHeight="1" thickBot="1" x14ac:dyDescent="0.3">
      <c r="B43" s="135" t="s">
        <v>174</v>
      </c>
      <c r="C43" s="136"/>
      <c r="D43" s="136"/>
      <c r="E43" s="137"/>
    </row>
    <row r="44" spans="1:7" s="8" customFormat="1" ht="13.5" customHeight="1" thickBot="1" x14ac:dyDescent="0.3"/>
    <row r="45" spans="1:7" s="8" customFormat="1" ht="15" customHeight="1" x14ac:dyDescent="0.25">
      <c r="B45" s="138" t="s">
        <v>70</v>
      </c>
      <c r="C45" s="139"/>
      <c r="D45" s="139"/>
      <c r="E45" s="140"/>
    </row>
    <row r="46" spans="1:7" s="8" customFormat="1" ht="291.75" customHeight="1" x14ac:dyDescent="0.25">
      <c r="B46" s="132" t="s">
        <v>173</v>
      </c>
      <c r="C46" s="133"/>
      <c r="D46" s="133"/>
      <c r="E46" s="134"/>
    </row>
    <row r="47" spans="1:7" s="8" customFormat="1" ht="291.75" customHeight="1" thickBot="1" x14ac:dyDescent="0.3">
      <c r="B47" s="135"/>
      <c r="C47" s="136"/>
      <c r="D47" s="136"/>
      <c r="E47" s="137"/>
    </row>
    <row r="48" spans="1:7" s="8" customFormat="1" ht="12" customHeight="1" thickBot="1" x14ac:dyDescent="0.3"/>
    <row r="49" spans="2:5" s="8" customFormat="1" x14ac:dyDescent="0.25">
      <c r="B49" s="138" t="s">
        <v>71</v>
      </c>
      <c r="C49" s="139"/>
      <c r="D49" s="139"/>
      <c r="E49" s="140"/>
    </row>
    <row r="50" spans="2:5" s="8" customFormat="1" x14ac:dyDescent="0.25">
      <c r="B50" s="62" t="s">
        <v>35</v>
      </c>
      <c r="C50" s="83" t="s">
        <v>36</v>
      </c>
      <c r="D50" s="83" t="s">
        <v>72</v>
      </c>
      <c r="E50" s="84" t="s">
        <v>38</v>
      </c>
    </row>
    <row r="51" spans="2:5" s="8" customFormat="1" ht="46.5" customHeight="1" x14ac:dyDescent="0.25">
      <c r="B51" s="63" t="s">
        <v>116</v>
      </c>
      <c r="C51" s="64">
        <v>2</v>
      </c>
      <c r="D51" s="64">
        <v>2</v>
      </c>
      <c r="E51" s="65" t="s">
        <v>118</v>
      </c>
    </row>
    <row r="52" spans="2:5" s="8" customFormat="1" ht="46.5" customHeight="1" x14ac:dyDescent="0.25">
      <c r="B52" s="63" t="s">
        <v>117</v>
      </c>
      <c r="C52" s="64">
        <v>2</v>
      </c>
      <c r="D52" s="64">
        <v>2</v>
      </c>
      <c r="E52" s="65" t="s">
        <v>119</v>
      </c>
    </row>
    <row r="53" spans="2:5" s="8" customFormat="1" ht="46.5" customHeight="1" x14ac:dyDescent="0.25">
      <c r="B53" s="63" t="s">
        <v>120</v>
      </c>
      <c r="C53" s="64">
        <v>2</v>
      </c>
      <c r="D53" s="64">
        <v>3</v>
      </c>
      <c r="E53" s="65" t="s">
        <v>123</v>
      </c>
    </row>
    <row r="54" spans="2:5" s="8" customFormat="1" ht="46.5" customHeight="1" x14ac:dyDescent="0.25">
      <c r="B54" s="63" t="s">
        <v>121</v>
      </c>
      <c r="C54" s="64">
        <v>2</v>
      </c>
      <c r="D54" s="64">
        <v>3</v>
      </c>
      <c r="E54" s="65" t="s">
        <v>122</v>
      </c>
    </row>
    <row r="55" spans="2:5" s="8" customFormat="1" ht="46.5" customHeight="1" x14ac:dyDescent="0.25">
      <c r="B55" s="63" t="s">
        <v>124</v>
      </c>
      <c r="C55" s="64">
        <v>1</v>
      </c>
      <c r="D55" s="64">
        <v>1</v>
      </c>
      <c r="E55" s="65" t="s">
        <v>125</v>
      </c>
    </row>
    <row r="56" spans="2:5" s="8" customFormat="1" ht="46.5" customHeight="1" x14ac:dyDescent="0.25">
      <c r="B56" s="63" t="s">
        <v>126</v>
      </c>
      <c r="C56" s="64">
        <v>1</v>
      </c>
      <c r="D56" s="64">
        <v>1</v>
      </c>
      <c r="E56" s="65" t="s">
        <v>127</v>
      </c>
    </row>
    <row r="57" spans="2:5" s="8" customFormat="1" ht="46.5" customHeight="1" x14ac:dyDescent="0.25">
      <c r="B57" s="63"/>
      <c r="C57" s="64"/>
      <c r="D57" s="64"/>
      <c r="E57" s="65"/>
    </row>
    <row r="58" spans="2:5" s="8" customFormat="1" ht="46.5" customHeight="1" x14ac:dyDescent="0.25">
      <c r="B58" s="63"/>
      <c r="C58" s="64"/>
      <c r="D58" s="64"/>
      <c r="E58" s="65"/>
    </row>
    <row r="59" spans="2:5" s="8" customFormat="1" ht="46.5" customHeight="1" x14ac:dyDescent="0.25">
      <c r="B59" s="63"/>
      <c r="C59" s="64"/>
      <c r="D59" s="64"/>
      <c r="E59" s="65"/>
    </row>
    <row r="60" spans="2:5" s="8" customFormat="1" ht="46.5" customHeight="1" thickBot="1" x14ac:dyDescent="0.3">
      <c r="B60" s="66"/>
      <c r="C60" s="67"/>
      <c r="D60" s="67"/>
      <c r="E60" s="68"/>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49:E49"/>
    <mergeCell ref="B30:E30"/>
    <mergeCell ref="B24:E24"/>
    <mergeCell ref="B25:E25"/>
    <mergeCell ref="B22:E22"/>
    <mergeCell ref="B28:E28"/>
    <mergeCell ref="B27:E27"/>
    <mergeCell ref="B45:E45"/>
    <mergeCell ref="B39:E39"/>
    <mergeCell ref="B40:E40"/>
    <mergeCell ref="B42:E42"/>
    <mergeCell ref="B43:E43"/>
    <mergeCell ref="B18:E18"/>
    <mergeCell ref="B19:E19"/>
    <mergeCell ref="B21:E21"/>
    <mergeCell ref="D4:E4"/>
    <mergeCell ref="B4:C4"/>
    <mergeCell ref="B15:E15"/>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opLeftCell="A9" zoomScaleNormal="100" zoomScaleSheetLayoutView="100" workbookViewId="0">
      <selection activeCell="C15" sqref="C15"/>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09" t="s">
        <v>101</v>
      </c>
      <c r="C2" s="109"/>
      <c r="D2" s="109"/>
      <c r="E2" s="109"/>
      <c r="F2" s="109"/>
      <c r="G2" s="109"/>
      <c r="H2" s="109"/>
      <c r="I2" s="109"/>
      <c r="J2" s="109"/>
      <c r="K2" s="109"/>
    </row>
    <row r="3" spans="2:13" s="8" customFormat="1" ht="15.75" thickBot="1" x14ac:dyDescent="0.3"/>
    <row r="4" spans="2:13" ht="60" customHeight="1" x14ac:dyDescent="0.25">
      <c r="B4" s="152" t="s">
        <v>53</v>
      </c>
      <c r="C4" s="152" t="s">
        <v>74</v>
      </c>
      <c r="D4" s="156" t="s">
        <v>93</v>
      </c>
      <c r="E4" s="158" t="s">
        <v>94</v>
      </c>
      <c r="F4" s="160" t="s">
        <v>95</v>
      </c>
      <c r="G4" s="161"/>
      <c r="H4" s="150" t="s">
        <v>96</v>
      </c>
      <c r="I4" s="151"/>
      <c r="J4" s="162" t="s">
        <v>98</v>
      </c>
      <c r="K4" s="163"/>
      <c r="L4" s="8"/>
      <c r="M4" s="22" t="s">
        <v>47</v>
      </c>
    </row>
    <row r="5" spans="2:13" ht="30.75" thickBot="1" x14ac:dyDescent="0.3">
      <c r="B5" s="153"/>
      <c r="C5" s="153"/>
      <c r="D5" s="157"/>
      <c r="E5" s="159"/>
      <c r="F5" s="51" t="s">
        <v>48</v>
      </c>
      <c r="G5" s="52" t="s">
        <v>49</v>
      </c>
      <c r="H5" s="52" t="s">
        <v>48</v>
      </c>
      <c r="I5" s="53" t="s">
        <v>49</v>
      </c>
      <c r="J5" s="35" t="s">
        <v>48</v>
      </c>
      <c r="K5" s="36" t="s">
        <v>49</v>
      </c>
      <c r="L5" s="8"/>
      <c r="M5" s="23"/>
    </row>
    <row r="6" spans="2:13" ht="21" customHeight="1" x14ac:dyDescent="0.25">
      <c r="B6" s="79" t="s">
        <v>150</v>
      </c>
      <c r="C6" s="79" t="s">
        <v>151</v>
      </c>
      <c r="D6" s="29">
        <f>E6+J6+K6</f>
        <v>10000</v>
      </c>
      <c r="E6" s="41"/>
      <c r="F6" s="33"/>
      <c r="G6" s="25">
        <v>10000</v>
      </c>
      <c r="H6" s="25"/>
      <c r="I6" s="26"/>
      <c r="J6" s="69">
        <f>F6+H6</f>
        <v>0</v>
      </c>
      <c r="K6" s="70">
        <f>G6+I6</f>
        <v>10000</v>
      </c>
      <c r="L6" s="8"/>
      <c r="M6" s="24" t="str">
        <f>IF(D6=(E6+F6+G6+H6+I6),"OK","ERROR")</f>
        <v>OK</v>
      </c>
    </row>
    <row r="7" spans="2:13" ht="75" x14ac:dyDescent="0.25">
      <c r="B7" s="80" t="s">
        <v>152</v>
      </c>
      <c r="C7" s="79" t="s">
        <v>171</v>
      </c>
      <c r="D7" s="30">
        <f>E7+J7+K7</f>
        <v>60000</v>
      </c>
      <c r="E7" s="42">
        <v>30000</v>
      </c>
      <c r="F7" s="34">
        <v>10000</v>
      </c>
      <c r="G7" s="27">
        <v>20000</v>
      </c>
      <c r="H7" s="27"/>
      <c r="I7" s="28"/>
      <c r="J7" s="71">
        <f>F7+H7</f>
        <v>10000</v>
      </c>
      <c r="K7" s="72">
        <f>G7+I7</f>
        <v>20000</v>
      </c>
      <c r="L7" s="8"/>
      <c r="M7" s="24" t="str">
        <f>IF(D7=(E7+F7+G7+H7+I7),"OK","ERROR")</f>
        <v>OK</v>
      </c>
    </row>
    <row r="8" spans="2:13" ht="90" x14ac:dyDescent="0.25">
      <c r="B8" s="80" t="s">
        <v>153</v>
      </c>
      <c r="C8" s="79" t="s">
        <v>158</v>
      </c>
      <c r="D8" s="30">
        <f t="shared" ref="D8:D19" si="0">E8+J8+K8</f>
        <v>61000</v>
      </c>
      <c r="E8" s="42">
        <v>41000</v>
      </c>
      <c r="F8" s="34">
        <v>20000</v>
      </c>
      <c r="G8" s="27"/>
      <c r="H8" s="27"/>
      <c r="I8" s="28"/>
      <c r="J8" s="71">
        <f t="shared" ref="J8:J19" si="1">F8+H8</f>
        <v>20000</v>
      </c>
      <c r="K8" s="72">
        <f t="shared" ref="K8:K19" si="2">G8+I8</f>
        <v>0</v>
      </c>
      <c r="L8" s="8"/>
      <c r="M8" s="24" t="str">
        <f t="shared" ref="M8:M20" si="3">IF(D8=(E8+F8+G8+H8+I8),"OK","ERROR")</f>
        <v>OK</v>
      </c>
    </row>
    <row r="9" spans="2:13" ht="30" x14ac:dyDescent="0.25">
      <c r="B9" s="80" t="s">
        <v>154</v>
      </c>
      <c r="C9" s="79" t="s">
        <v>159</v>
      </c>
      <c r="D9" s="30">
        <f t="shared" si="0"/>
        <v>48000</v>
      </c>
      <c r="E9" s="42">
        <v>25000</v>
      </c>
      <c r="F9" s="34">
        <v>23000</v>
      </c>
      <c r="G9" s="27"/>
      <c r="H9" s="27"/>
      <c r="I9" s="28"/>
      <c r="J9" s="71">
        <f t="shared" si="1"/>
        <v>23000</v>
      </c>
      <c r="K9" s="72">
        <f t="shared" si="2"/>
        <v>0</v>
      </c>
      <c r="L9" s="8"/>
      <c r="M9" s="24" t="str">
        <f t="shared" si="3"/>
        <v>OK</v>
      </c>
    </row>
    <row r="10" spans="2:13" ht="30" x14ac:dyDescent="0.25">
      <c r="B10" s="80" t="s">
        <v>155</v>
      </c>
      <c r="C10" s="79" t="s">
        <v>156</v>
      </c>
      <c r="D10" s="30">
        <f t="shared" si="0"/>
        <v>4000</v>
      </c>
      <c r="E10" s="42">
        <v>4000</v>
      </c>
      <c r="F10" s="34"/>
      <c r="G10" s="27"/>
      <c r="H10" s="27"/>
      <c r="I10" s="28"/>
      <c r="J10" s="71">
        <f t="shared" si="1"/>
        <v>0</v>
      </c>
      <c r="K10" s="72">
        <f t="shared" si="2"/>
        <v>0</v>
      </c>
      <c r="L10" s="8"/>
      <c r="M10" s="24" t="str">
        <f t="shared" si="3"/>
        <v>OK</v>
      </c>
    </row>
    <row r="11" spans="2:13" x14ac:dyDescent="0.25">
      <c r="B11" s="89" t="s">
        <v>157</v>
      </c>
      <c r="C11" s="89" t="s">
        <v>160</v>
      </c>
      <c r="D11" s="30">
        <f t="shared" si="0"/>
        <v>7000</v>
      </c>
      <c r="E11" s="42"/>
      <c r="F11" s="34">
        <v>7000</v>
      </c>
      <c r="G11" s="27"/>
      <c r="H11" s="27"/>
      <c r="I11" s="28"/>
      <c r="J11" s="71">
        <f t="shared" si="1"/>
        <v>7000</v>
      </c>
      <c r="K11" s="72">
        <f t="shared" si="2"/>
        <v>0</v>
      </c>
      <c r="L11" s="8"/>
      <c r="M11" s="24" t="str">
        <f t="shared" si="3"/>
        <v>OK</v>
      </c>
    </row>
    <row r="12" spans="2:13" ht="30" x14ac:dyDescent="0.25">
      <c r="B12" s="80" t="s">
        <v>161</v>
      </c>
      <c r="C12" s="79" t="s">
        <v>162</v>
      </c>
      <c r="D12" s="30">
        <f t="shared" si="0"/>
        <v>10000</v>
      </c>
      <c r="E12" s="42"/>
      <c r="F12" s="34">
        <v>10000</v>
      </c>
      <c r="G12" s="27"/>
      <c r="H12" s="27"/>
      <c r="I12" s="28"/>
      <c r="J12" s="71">
        <f t="shared" si="1"/>
        <v>10000</v>
      </c>
      <c r="K12" s="72">
        <f t="shared" si="2"/>
        <v>0</v>
      </c>
      <c r="L12" s="8"/>
      <c r="M12" s="24" t="str">
        <f t="shared" si="3"/>
        <v>OK</v>
      </c>
    </row>
    <row r="13" spans="2:13" x14ac:dyDescent="0.25">
      <c r="B13" s="80"/>
      <c r="C13" s="79"/>
      <c r="D13" s="30">
        <f t="shared" si="0"/>
        <v>0</v>
      </c>
      <c r="E13" s="42"/>
      <c r="F13" s="34"/>
      <c r="G13" s="27"/>
      <c r="H13" s="27"/>
      <c r="I13" s="28"/>
      <c r="J13" s="71">
        <f t="shared" si="1"/>
        <v>0</v>
      </c>
      <c r="K13" s="72">
        <f t="shared" si="2"/>
        <v>0</v>
      </c>
      <c r="L13" s="8"/>
      <c r="M13" s="24" t="str">
        <f t="shared" si="3"/>
        <v>OK</v>
      </c>
    </row>
    <row r="14" spans="2:13" x14ac:dyDescent="0.25">
      <c r="B14" s="80"/>
      <c r="C14" s="79"/>
      <c r="D14" s="30">
        <f t="shared" si="0"/>
        <v>0</v>
      </c>
      <c r="E14" s="42"/>
      <c r="F14" s="34"/>
      <c r="G14" s="27"/>
      <c r="H14" s="27"/>
      <c r="I14" s="28"/>
      <c r="J14" s="71">
        <f t="shared" si="1"/>
        <v>0</v>
      </c>
      <c r="K14" s="72">
        <f t="shared" si="2"/>
        <v>0</v>
      </c>
      <c r="L14" s="8"/>
      <c r="M14" s="24" t="str">
        <f t="shared" si="3"/>
        <v>OK</v>
      </c>
    </row>
    <row r="15" spans="2:13" x14ac:dyDescent="0.25">
      <c r="B15" s="89"/>
      <c r="C15" s="89"/>
      <c r="D15" s="30">
        <f t="shared" si="0"/>
        <v>0</v>
      </c>
      <c r="E15" s="42"/>
      <c r="F15" s="34"/>
      <c r="G15" s="27"/>
      <c r="H15" s="27"/>
      <c r="I15" s="28"/>
      <c r="J15" s="71">
        <f t="shared" si="1"/>
        <v>0</v>
      </c>
      <c r="K15" s="72">
        <f t="shared" si="2"/>
        <v>0</v>
      </c>
      <c r="L15" s="8"/>
      <c r="M15" s="24" t="str">
        <f t="shared" si="3"/>
        <v>OK</v>
      </c>
    </row>
    <row r="16" spans="2:13" x14ac:dyDescent="0.25">
      <c r="B16" s="80"/>
      <c r="C16" s="79"/>
      <c r="D16" s="30">
        <f t="shared" si="0"/>
        <v>0</v>
      </c>
      <c r="E16" s="42"/>
      <c r="F16" s="34"/>
      <c r="G16" s="27"/>
      <c r="H16" s="27"/>
      <c r="I16" s="28"/>
      <c r="J16" s="71">
        <f t="shared" si="1"/>
        <v>0</v>
      </c>
      <c r="K16" s="72">
        <f t="shared" si="2"/>
        <v>0</v>
      </c>
      <c r="L16" s="8"/>
      <c r="M16" s="24" t="str">
        <f t="shared" si="3"/>
        <v>OK</v>
      </c>
    </row>
    <row r="17" spans="2:13" x14ac:dyDescent="0.25">
      <c r="B17" s="80"/>
      <c r="C17" s="79"/>
      <c r="D17" s="30">
        <f t="shared" si="0"/>
        <v>0</v>
      </c>
      <c r="E17" s="42"/>
      <c r="F17" s="34"/>
      <c r="G17" s="27"/>
      <c r="H17" s="27"/>
      <c r="I17" s="28"/>
      <c r="J17" s="71">
        <f t="shared" si="1"/>
        <v>0</v>
      </c>
      <c r="K17" s="72">
        <f t="shared" si="2"/>
        <v>0</v>
      </c>
      <c r="L17" s="8"/>
      <c r="M17" s="24" t="str">
        <f t="shared" si="3"/>
        <v>OK</v>
      </c>
    </row>
    <row r="18" spans="2:13" x14ac:dyDescent="0.25">
      <c r="B18" s="80"/>
      <c r="C18" s="79"/>
      <c r="D18" s="30">
        <f t="shared" si="0"/>
        <v>0</v>
      </c>
      <c r="E18" s="42"/>
      <c r="F18" s="34"/>
      <c r="G18" s="27"/>
      <c r="H18" s="27"/>
      <c r="I18" s="28"/>
      <c r="J18" s="71">
        <f t="shared" si="1"/>
        <v>0</v>
      </c>
      <c r="K18" s="72">
        <f t="shared" si="2"/>
        <v>0</v>
      </c>
      <c r="L18" s="8"/>
      <c r="M18" s="24" t="str">
        <f t="shared" si="3"/>
        <v>OK</v>
      </c>
    </row>
    <row r="19" spans="2:13" ht="15.75" thickBot="1" x14ac:dyDescent="0.3">
      <c r="B19" s="81"/>
      <c r="C19" s="82"/>
      <c r="D19" s="31">
        <f t="shared" si="0"/>
        <v>0</v>
      </c>
      <c r="E19" s="42"/>
      <c r="F19" s="34"/>
      <c r="G19" s="27"/>
      <c r="H19" s="27"/>
      <c r="I19" s="28"/>
      <c r="J19" s="71">
        <f t="shared" si="1"/>
        <v>0</v>
      </c>
      <c r="K19" s="72">
        <f t="shared" si="2"/>
        <v>0</v>
      </c>
      <c r="L19" s="8"/>
      <c r="M19" s="24" t="str">
        <f t="shared" si="3"/>
        <v>OK</v>
      </c>
    </row>
    <row r="20" spans="2:13" ht="15.75" thickBot="1" x14ac:dyDescent="0.3">
      <c r="B20" s="154" t="s">
        <v>55</v>
      </c>
      <c r="C20" s="155"/>
      <c r="D20" s="32">
        <f>SUM(D6:D19)</f>
        <v>200000</v>
      </c>
      <c r="E20" s="54">
        <f>ROUND(SUM(E6:E19),0)</f>
        <v>100000</v>
      </c>
      <c r="F20" s="55">
        <f t="shared" ref="F20:K20" si="4">ROUND(SUM(F6:F19),0)</f>
        <v>70000</v>
      </c>
      <c r="G20" s="56">
        <f t="shared" si="4"/>
        <v>30000</v>
      </c>
      <c r="H20" s="56">
        <f t="shared" si="4"/>
        <v>0</v>
      </c>
      <c r="I20" s="57">
        <f t="shared" si="4"/>
        <v>0</v>
      </c>
      <c r="J20" s="37">
        <f t="shared" si="4"/>
        <v>70000</v>
      </c>
      <c r="K20" s="38">
        <f t="shared" si="4"/>
        <v>30000</v>
      </c>
      <c r="L20" s="8"/>
      <c r="M20" s="24" t="str">
        <f t="shared" si="3"/>
        <v>OK</v>
      </c>
    </row>
    <row r="21" spans="2:13" ht="15.75" thickBot="1" x14ac:dyDescent="0.3">
      <c r="B21" s="154" t="s">
        <v>50</v>
      </c>
      <c r="C21" s="155"/>
      <c r="D21" s="50">
        <v>1</v>
      </c>
      <c r="E21" s="58">
        <f>E20/$D$20</f>
        <v>0.5</v>
      </c>
      <c r="F21" s="59">
        <f t="shared" ref="F21:K21" si="5">F20/$D$20</f>
        <v>0.35</v>
      </c>
      <c r="G21" s="60">
        <f t="shared" si="5"/>
        <v>0.15</v>
      </c>
      <c r="H21" s="60">
        <f>H20/$D$20</f>
        <v>0</v>
      </c>
      <c r="I21" s="61">
        <f>I20/$D$20</f>
        <v>0</v>
      </c>
      <c r="J21" s="39">
        <f t="shared" si="5"/>
        <v>0.35</v>
      </c>
      <c r="K21" s="40">
        <f t="shared" si="5"/>
        <v>0.15</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65" t="s">
        <v>54</v>
      </c>
      <c r="C24" s="165"/>
      <c r="D24" s="165"/>
      <c r="E24" s="165"/>
      <c r="F24" s="165"/>
      <c r="G24" s="165"/>
      <c r="H24" s="73"/>
      <c r="I24" s="73"/>
      <c r="J24" s="73"/>
      <c r="K24" s="73"/>
      <c r="L24" s="8"/>
      <c r="M24" s="8"/>
    </row>
    <row r="25" spans="2:13" ht="15.75" customHeight="1" x14ac:dyDescent="0.25">
      <c r="B25" s="164" t="s">
        <v>102</v>
      </c>
      <c r="C25" s="164"/>
      <c r="D25" s="164"/>
      <c r="E25" s="164"/>
      <c r="F25" s="164"/>
      <c r="G25" s="43" t="str">
        <f>IF(E20&gt;=100000,"OK","ERROR")</f>
        <v>OK</v>
      </c>
      <c r="H25" s="73"/>
      <c r="I25" s="73"/>
      <c r="J25" s="73"/>
      <c r="K25" s="73"/>
      <c r="L25" s="8"/>
      <c r="M25" s="8"/>
    </row>
    <row r="26" spans="2:13" ht="15.75" customHeight="1" x14ac:dyDescent="0.25">
      <c r="B26" s="164" t="s">
        <v>103</v>
      </c>
      <c r="C26" s="164"/>
      <c r="D26" s="164"/>
      <c r="E26" s="164"/>
      <c r="F26" s="164"/>
      <c r="G26" s="43" t="str">
        <f>IF(E20&lt;=250000,"OK","ERROR")</f>
        <v>OK</v>
      </c>
      <c r="H26" s="73"/>
      <c r="I26" s="73"/>
      <c r="J26" s="73"/>
      <c r="K26" s="73"/>
      <c r="L26" s="8"/>
      <c r="M26" s="8"/>
    </row>
    <row r="27" spans="2:13" ht="15.75" customHeight="1" x14ac:dyDescent="0.25">
      <c r="B27" s="164" t="s">
        <v>75</v>
      </c>
      <c r="C27" s="164"/>
      <c r="D27" s="164"/>
      <c r="E27" s="164"/>
      <c r="F27" s="164"/>
      <c r="G27" s="43" t="str">
        <f>IF(E20&lt;=(D20/2),"OK","ERROR")</f>
        <v>OK</v>
      </c>
      <c r="H27" s="73"/>
      <c r="I27" s="73"/>
      <c r="J27" s="73"/>
      <c r="K27" s="73"/>
      <c r="L27" s="8"/>
      <c r="M27" s="8"/>
    </row>
    <row r="28" spans="2:13" ht="15.75" customHeight="1" x14ac:dyDescent="0.25">
      <c r="B28" s="164" t="s">
        <v>97</v>
      </c>
      <c r="C28" s="164"/>
      <c r="D28" s="164"/>
      <c r="E28" s="164"/>
      <c r="F28" s="164"/>
      <c r="G28" s="43" t="str">
        <f>IF(K20&lt;=(E20*0.4),"OK","ERROR")</f>
        <v>OK</v>
      </c>
      <c r="H28" s="73"/>
      <c r="I28" s="73"/>
      <c r="J28" s="73"/>
      <c r="K28" s="73"/>
      <c r="L28" s="8"/>
      <c r="M28" s="8"/>
    </row>
    <row r="29" spans="2:13" s="8" customFormat="1" x14ac:dyDescent="0.25"/>
    <row r="30" spans="2:13" s="8" customFormat="1" x14ac:dyDescent="0.25">
      <c r="I30" s="74"/>
    </row>
    <row r="31" spans="2:13" s="8" customFormat="1" x14ac:dyDescent="0.25">
      <c r="G31" s="43"/>
    </row>
    <row r="32" spans="2:13" s="8" customFormat="1" x14ac:dyDescent="0.25"/>
    <row r="33" spans="2:2" s="8" customFormat="1" x14ac:dyDescent="0.25"/>
    <row r="34" spans="2:2" s="8" customFormat="1" x14ac:dyDescent="0.25">
      <c r="B34" s="75"/>
    </row>
    <row r="35" spans="2:2" s="8" customFormat="1" x14ac:dyDescent="0.25">
      <c r="B35" s="76"/>
    </row>
    <row r="36" spans="2:2" s="8" customFormat="1" x14ac:dyDescent="0.25">
      <c r="B36" s="75"/>
    </row>
    <row r="37" spans="2:2" s="8" customFormat="1" x14ac:dyDescent="0.25">
      <c r="B37" s="77"/>
    </row>
    <row r="38" spans="2:2" s="8" customFormat="1" x14ac:dyDescent="0.25"/>
    <row r="39" spans="2:2" s="8" customFormat="1" x14ac:dyDescent="0.25"/>
    <row r="40" spans="2:2" s="8" customFormat="1" x14ac:dyDescent="0.25">
      <c r="B40" s="78"/>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7:F27"/>
    <mergeCell ref="B28:F28"/>
    <mergeCell ref="B25:F25"/>
    <mergeCell ref="B26:F26"/>
    <mergeCell ref="B24:G24"/>
    <mergeCell ref="B2:K2"/>
    <mergeCell ref="H4:I4"/>
    <mergeCell ref="C4:C5"/>
    <mergeCell ref="B20:C20"/>
    <mergeCell ref="B21:C21"/>
    <mergeCell ref="B4:B5"/>
    <mergeCell ref="D4:D5"/>
    <mergeCell ref="E4:E5"/>
    <mergeCell ref="F4:G4"/>
    <mergeCell ref="J4:K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Usuario</cp:lastModifiedBy>
  <cp:lastPrinted>2014-10-30T03:03:18Z</cp:lastPrinted>
  <dcterms:created xsi:type="dcterms:W3CDTF">2012-07-06T03:08:38Z</dcterms:created>
  <dcterms:modified xsi:type="dcterms:W3CDTF">2015-01-24T18:20:01Z</dcterms:modified>
</cp:coreProperties>
</file>