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D6" i="8" s="1"/>
  <c r="M6" i="8" s="1"/>
  <c r="K7" i="8"/>
  <c r="J7" i="8"/>
  <c r="D8" i="8" l="1"/>
  <c r="M8" i="8" s="1"/>
  <c r="D10" i="8"/>
  <c r="M10" i="8" s="1"/>
  <c r="D14" i="8"/>
  <c r="M14" i="8" s="1"/>
  <c r="D18" i="8"/>
  <c r="M18" i="8" s="1"/>
  <c r="D13" i="8"/>
  <c r="M13"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<sst xmlns="http://schemas.openxmlformats.org/spreadsheetml/2006/main" count="304" uniqueCount="191">
  <si>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</si>
  <si>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</si>
  <si>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</si>
  <si>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</si>
  <si>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</si>
  <si>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</si>
  <si>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</si>
  <si>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</si>
  <si>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</si>
  <si>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</si>
  <si>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</si>
  <si>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</si>
  <si>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</si>
  <si>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</si>
  <si>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</si>
  <si>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</si>
  <si>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</si>
  <si>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</si>
  <si>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</si>
  <si>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</si>
  <si>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</si>
  <si>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</si>
  <si>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</si>
  <si>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</si>
  <si>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</si>
  <si>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</si>
  <si>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</si>
  <si>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</si>
  <si>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</si>
  <si>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</si>
  <si>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</si>
  <si>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</si>
  <si>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</si>
  <si>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</si>
  <si>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</si>
  <si>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</si>
  <si>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</si>
  <si>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</si>
  <si>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</si>
  <si>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</si>
  <si>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</si>
  <si>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</si>
  <si>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</si>
  <si>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</si>
  <si>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</si>
  <si>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</si>
  <si>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</si>
  <si>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</si>
  <si>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</si>
  <si>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</si>
  <si>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</si>
  <si>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</si>
  <si>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</si>
  <si>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</si>
  <si>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</si>
  <si>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</si>
  <si>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</si>
  <si>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</si>
  <si>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</si>
  <si>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</si>
  <si>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</si>
  <si>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</si>
  <si>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</si>
  <si>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</si>
  <si>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</si>
  <si>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</si>
  <si>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</si>
  <si>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</si>
  <si>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</si>
  <si>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</si>
  <si>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</si>
  <si>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</si>
  <si>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</si>
  <si>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</si>
  <si>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</si>
  <si>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</si>
  <si>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</si>
  <si>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</si>
  <si>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</si>
  <si>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</si>
  <si>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</si>
  <si>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</si>
  <si>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</si>
  <si>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</si>
  <si>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</si>
  <si>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</si>
  <si>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</si>
  <si>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</si>
  <si>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</si>
  <si>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</si>
  <si>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</si>
  <si>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</si>
  <si>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</si>
  <si>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</si>
  <si>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</si>
  <si>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</si>
  <si>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</si>
  <si>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Patricia</t>
  </si>
  <si>
    <t>Paredes Chávez</t>
  </si>
  <si>
    <t>DNI 23946084</t>
  </si>
  <si>
    <t>Arquitecta</t>
  </si>
  <si>
    <t>Urb. Larapa F-5-21</t>
  </si>
  <si>
    <t>Cusco</t>
  </si>
  <si>
    <t>Peru</t>
  </si>
  <si>
    <t>974-783031</t>
  </si>
  <si>
    <t>pparedes@guamanpoma.org</t>
  </si>
  <si>
    <t>Coordinación del equipo de Vivienda</t>
  </si>
  <si>
    <t>Participación en procesos de mejoramiento de vivienda en comunidades  de Cusco para la ejecución de proyectos con apoyo de cooperación española.</t>
  </si>
  <si>
    <t>Centro Guaman Poma de Ayala</t>
  </si>
  <si>
    <t>GPA</t>
  </si>
  <si>
    <t>P.R. 11006680 T3F459 Asiento 1</t>
  </si>
  <si>
    <t>Jose María</t>
  </si>
  <si>
    <t>Gomez García</t>
  </si>
  <si>
    <t>Jr. Retiro 346</t>
  </si>
  <si>
    <t>51-84-225552</t>
  </si>
  <si>
    <t>direccion@guamanpoma.org</t>
  </si>
  <si>
    <t>51-84-235931</t>
  </si>
  <si>
    <t>http://www.guamanpoma.org/</t>
  </si>
  <si>
    <t>No</t>
  </si>
  <si>
    <t>x</t>
  </si>
  <si>
    <t>Fomento de energía solar en comunidades y periferie de Cusco</t>
  </si>
  <si>
    <t>Julio 2015 a Octubre 2016</t>
  </si>
  <si>
    <t>Perú</t>
  </si>
  <si>
    <t>individual</t>
  </si>
  <si>
    <t xml:space="preserve">Fomentar uso de energía solar en 1) Familias indígenas a través de calentadores solares para mejorar su salubridad 2) Jóvenes emprendedores fortalecen capacidades para el manejo de tecnología de aprovechamiento solar 3) Microempresas utilizan sistemas fotovoltaicos para mejorar su competitividad. </t>
  </si>
  <si>
    <t>Se trabajará con familias en 15 comunidades rurales y con 45 jóvenes emprendedores y 15 microempresas de zonas periurbanas en el Valle sur de Cusco, la que será la zona de potencial crecimiento.</t>
  </si>
  <si>
    <t>La iniciativa está en conformidad con las leyes y regulaciones locales, regionales y nacionales, con 35 años de ejecución, respetando los derechos intelectuales para nuestra correcta marcha.</t>
  </si>
  <si>
    <t>Las familias rurales de Cusco no acceden al agua caliente y carecen de prácticas básicas en salubridad e higiene, viven en un entorno climático hostil. Las instituciones del Estado no desarrollan iniciativas de aprovechamiento de energía solar para resolver estos problemas. Por lo que el apoyo es de suma importancia. El propósito de la iniciativa es 1) motivar a 100 familias a usar energía solar para mejorar sus condiciones de habilitad y salubridad, instalando 100 calentadores solares y sensibilizando con capacitaciones 2) Fortalecer a 45 jóvenes en el uso de tecnologías de aprovechamiento de energía solar, desarrollando capacidades para promover su inserción en el mercado laboral 3) Asesorar 15 microempresas en el ahorro energético y el uso eficiente de recursos, complementando con un sistema fotovoltaico. Se considera estrategias participativas y la difusión masiva de estos procesos. El punto más crítico es buscar el aporte de los beneficiarios.</t>
  </si>
  <si>
    <t xml:space="preserve">Beneficiarios directos son 565 personas. En zona rural 100 familias, en zona periurbana 45 jóvenes emprendedores y 15 empresas. Beneficiarios indirectos son aproximadamente 2,000 personas de áreas rurales y periurbanas. En las zonas rurales los ingresos mensuales menores que 250$, el 49.8% son varones y 50.1% mujeres, 64% es población joven &lt;29 años, 56% dedicados a actividades agropecuarias. En zonas periurbanas los jóvenes beneficiarios se seleccionarán por su conocimiento técnico y su estado de empleo (sin empleo fijo). Las microempresas se seleccionarán del sector carpintería, son empresas familiares pequeñas (63% varones, 37% mujeres) y muchas veces informales con pocos ingresos. </t>
  </si>
  <si>
    <t>En zonas rurales de Cusco existe precariedad en viviendas y se suman las agrestes condiciones climáticas. Con la iniciativa las familias podrán hacer uso de agua caliente y así mejorar sus condiciones de habitabilidad. Los calentadores solares instalados por la EP (2007 -2011) se ha validado y perfeccionado para futuras intervenciones. El uso de tecnologías solares en Cusco es poco y existe poca gente calificada para su manejo. Un problema en Cusco es la alta tasa de desempleo juvenil. La iniciativa fortalecerá capacidades de jóvenes en tecnologías solares y favoreciendo su inserción en el mercado laboral. Se trabajará con microempresas de carpinterías, rubro que apoyamos desde 1992, en las que se instalarán sistemas fotovoltaicos reduciendo sus gastos energéticos.</t>
  </si>
  <si>
    <t xml:space="preserve">Calentadores Solares: La EP ha instalado más de 100 calentadores solares en comunidades rurales del valle de Cusco entre los años 2007 a 2011. En el año 2014 se ha realizado una evaluación de 32 calentadores instalados, en base a la cual se ha desarrollado mejoras y se cuenta con una nueva versión de calentador solar. Hasta julio de 2015 se instalarán 40 calentadores solares nuevos. 
Sistemas fotovoltaicos: Se utilizarán insumos que se adquieren en el mercado local y nacional. La EP tiene experiencias con sistemas fotovoltaicos de actividades desarrolladas en la RED Inti en los años 2005 a 2012 y con su misma planta fotovoltaica instalada en la institución para abastecer de energía a oficinas. Informaciones: https://app.box.com/signup/collablink/d_3010117799/7cbab4509ac96. 
</t>
  </si>
  <si>
    <t xml:space="preserve">En Cusco la alta radiación solar (5.4 kWh/m2/dia) permite una excelente potencia, tanto para la instalación de calentadores solares como paneles fotovoltaicos.
Los calentadores solares desarrollados por la EP se fabrican en un taller local, con materiales comprados en las tiendas locales. Por su sistema simple y bajo costo de fabricación el calentador solar es muy apropiado para las zonas rurales. La evaluación del año 2013 de calentadores solares instalados entre el 2007 al 2010, ha demostrado que: los componentes principales no muestran debilidades y se espera una durabilidad de más que 15 años. Los componentes con menos durabilidad son económicos y fáciles de reemplazar. Este calentador solar tipo “colector con tanque integral”, calentado directamente por radiación solar, no necesita un tanque para el almacenamiento del agua caliente, por ello su costo es 50% más bajo que los calentadores ofertados en el mercado local, por lo que las familias pueden aportar 25% de su costo.
Se ha demostrado además que la gente está contenta con el funcionamiento y capacitad de los calentadores solares y las mujeres y los niños son quienes aprovechan mayormente. Se mejora su salubridad y su trabajo en el hogar (lavado de ropa, buena higiene en la cocina). Ya existen viviendas en el ámbito que cuentan con duchas con agua fría, por eso la instalación del calentador es posible con pocas adaptaciones. 
Para los sistemas fotovoltaicos se eligen componentes de buena calidad con funcionamiento garantizado de 10 años (placas fotovoltaicas) o 5 años (inversores, Cargadores), obtenibles en la zona. Las microempresas están en la capacidad de aportar el 25% de la inversión requerida y serán ellos mismos los que realizarán el mantenimiento anual luego de ser capacitados.
Para la aplicación de capacitaciones (jóvenes emprendedores), la EP con su departamento de escuela tiene años de experiencia importante, adecuando metodologías de acuerdo a las condiciones de los beneficiarios.
</t>
  </si>
  <si>
    <t xml:space="preserve">La iniciativa se orienta a mejorar las condiciones de salubridad y ahorro energético de áreas rurales y periurbanas: 
Uso y difusión de calentadores solares: Se desarrollarán sistemas de capacitación modular dirigidos a familias rurales con temas aprovechamiento de la energía solar, salubridad, mejoramiento de la vivienda. Se visitarán a las familias participantes en sus viviendas, caracterizándolos y seleccionando beneficiarios (mujeres jefas de hogar, nro. niños/hogar, habilidades especiales). Se instalarán 100 calentadores para uso en baño y cocina. Aportes familia: 25%, 1 pago previo a instalación. 
Ahorro energético y recursos en microempresas: Se convocará a microempresas carpinteras de áreas periurbanas, con quienes se desarrollará talleres con temas motivadores para el uso y de sistemas alternativos, ahorro energético y eficiencia de recursos en la carpintería. Se realizarán visitas a las empresas para iniciar el proceso de selección de 15 empresas, criterios: capacidad de aporte. Se ejecutará una asesoría por el uso eficiente de recursos y temas ambientales  y se instalarán 15 sistemas fotovoltaicos para reducir costos de energía eléctrica. Aportes beneficiarios: 25%, 2 cuotas previas a la instalación. 
Desarrollo de capacidades en tecnología de aprovechamiento de la energía solar: Se convocará a 45 jóvenes con conocimiento de gasfitería y electricidad, provenientes de comunidades y de áreas periurbanas, quienes participarán en un sistema de capacitación de 5 módulos en tecnologías solares y competitividad empresarial. Los beneficiarios participarán en la instalación de los sistemas solares antes descritos, desarrollando sus habilidades para favorecer su inserción laboral. Los participantes aportarán el 25% del costo de las capacitaciones en 2 pagos. La producción de los calentadores solares se hará bajo dirección de la EP en talleres locales. Los sistemas se los entregarán listos para su funcionamiento,  con capacitación en uso y mantenimiento.
</t>
  </si>
  <si>
    <t xml:space="preserve">En la ciudad del Cusco no existe oferta de calentadores solares artesanales, ni la instalación de sistemas fotovoltaicos sin fines de lucro, por lo que existe una ventaja comparativa para atender a la demanda existente. De acuerdo a la evaluación realizada por la EP, los beneficiarios de calentadores refieren que están satisfechos. Así mismo en la ciudad no se oferta capacitaciones sobre sistemas fotovoltaicos. En caso de ejecutar, la presente iniciativa se constituirá en un proyecto piloto para la región de Cusco.
La EP cuenta con experiencia en procesos de formación, ha ejecutado sistemas de capacitación para municipalidades y sociedad civil. Con las diversas aéreas institucionales (Escuela de Gobernabilidad, Vivero de Empresas Ccapac, Desarrollo Económico y Vivienda), la EP cuenta con una base amplia para desarrollar en las diversas tareas de la iniciativa. La EP está trabajando más de 35 años en el ámbito y goza la cofinancia de la población y las instituciones locales.  
</t>
  </si>
  <si>
    <t>La EP mantiene contacto con comunidades y municipalidades, reflexionando sobre la problemática local y las alternativas de solución. Con las municipalidades se ha socializado los objetivos y estrategias de la iniciativa, han expresado su interés y disposición de participar en el proceso mediante la suscripción de convenios marco. Nuestro deseo es su involucramiento para el desarrollo de sus capacidades y la búsqueda conjunta de alternativas para el desarrollo sostenible. Con las juntas directivas de comunidades, con quienes venimos ejecutando otros proyectos, se ha socializado la iniciativa, ellos expresan estar dispuestos a participar en lo que se considere necesario, reconocen la existencia de necesidades particulares especialmente en aquellas cuyos jefes de hogar son mujeres. Con las empresas carpinteras el contacto permanente por medio de nuestra empresa Vivero Ccapac, concluye en la voluntad y el deseo de participar en el proceso.</t>
  </si>
  <si>
    <t xml:space="preserve">A largo plazo el gobierno persigue un desarrollo “limpio” o “bajo en carbono”, con la Planificación ante el Cambio Climático (Plan CC). Existe un planteamiento para desarrollarlo y luego ejecutarlo. El plan CC persigue p.ej. la generación de energía eléctrica con paneles fotovoltaicos al nivel del consumidor final, también está prevista la sustitución de calentadores eléctricos de agua por sistemas de calentadores solares en grandes cantidades. La planificación es para regiones con mucho sol, en particular también para la región Cusco. 
En el corto plazo el Ministerio de Energía y Minas tiene la meta de instalar 500 mil paneles fotovoltaicos en zonas rurales hasta el 2016 para aumentar el coeficiente de electrificación a nivel nacional, aunque se desconoce exactamente las zonas de trabajo. En este sentido La iniciativa está alineada con los temas planteados por el Estado.
http://www.planccperu.org/
http://dger.minem.gob.pe/
</t>
  </si>
  <si>
    <t xml:space="preserve">Para las familias de las 15 comunidades la instalación de los 100 calentadores serán muy visibles por lo que es muy probable que suba la demanda de calentadores de manera importante. La socialización de los avances en asambleas comunales, la visita a las viviendas intervenidas por parte de otras familias de la comunidad, así como pasantías, serán estrategias para este objetivo. Con la capacitación los jóvenes se fortalecerán capacidades en la ciudad para contar con personal que maneje estos temas. Dependiendo de la experiencia de microempresas con el uso de los sistemas fotovoltaicos, desearán aumentar la potencia de su generador solar o motivar otras empresas de invertir en estos sistemas.
Autoridades y regidores municipales, como se coordinará todas las acciones con las municipalidades, estarán sensibilizadas en el tema central de la iniciativa, motivadas a considerar acciones en sus programaciones.
Distribuidores son vendedores de insumos y maestros/obreros que fabrican e instalan los sistemas solares. Se incrementarán las ventas y las nuevas referencias. El taller en el cual se producen los calentadores solares, va a poder aumentar su personal por el tiempo de la producción.
Con las 100 familias indígenas hay más de 500 personas beneficiarias directas. El perfil tipo de la población es de ser menor de 29 años 63.99%. El 50.1% son mujeres y 49.9% son varones, el  59.17% habla en su lengua materna, carece de seguro médico 56.41%, se dedica a la agricultura y ganadería 56.41%. En el ámbito se encuentran 1132 familias con un total de 4,302 personas con potencial para extender el proyecto. En Cusco existen 537 microempresas carpinteras, de subsistencia, en las que 63% son varones y 37% mujeres, siendo potencial para aumentar la iniciativa.
Para que se pueda incrementar el volumen de intervención se deberá aumentar el personal de la EP así como sus distribuidores.
Diagnósticos: https://app.box.com/signup/collablink/d_3010117799/7cbab4509ac96
</t>
  </si>
  <si>
    <t xml:space="preserve">Los calentadores solares contribuyen a la mejora de la salubridad e higiene personal de las familias campesinas, facilita el trabajo de las mujeres quienes se encargan del cuidado del hogar entre otras actividades productivas. La familia puede realizar la limpieza de ropa y utensilios de cocina con agua caliente. Los varones podrán hacer uso del agua caliente luego de una jornada larga de trabajo agrícola. Así la familia mejorará su salubridad y así se podrán ahorrar gastos para otras necesidades. Las otras formas de producir agua caliente en comunidades rurales son de alto costo (electricidad) o son trabajosas y contaminantes (leña). 
Sistemas fotovoltaicos: Las microempresas con sus integrantes varones y mujeres, disminuirán sus gastos en electricidad, debido a la asesoría en temas de eficiencia de energías y recursos se favorecerá su competitividad y su situación económica. Un riesgo en este componente sería la existencia de informalidad en el medio. Para mitigar esta situación se tratará de trabajar con empresas formales.
Capacitación de 45 jóvenes en energías solares: La capacitación significa mejores posibilidades para los jóvenes (70% varones, 30% mujeres) en el mercado laboral. Se capacita a jóvenes con alguna experiencia de trabajo en electricidad o gasfitería. El conocimiento en el tema de las energías renovables podría ser una clave para este grupo en su carrera profesional a mediano plazo.
</t>
  </si>
  <si>
    <t xml:space="preserve">Tener agua caliente de manera fácil accesible y barata, ayuda a resolver problemas causados por el cambio climático por la liberación de recursos (económicos, tiempo). Para enfrentar el clima extremo en las alturas (altas variaciones), el calentador incrementa la habitabilidad de la vivienda y facilita la mejora la salubridad y la energía de la familia.
Los sistemas de placas fotovoltaicas también sirven para acumular experiencia, para luego extender los sistemas para el uso rural en las comunidades indígenas para producir energía segura, independiente y barata, por ejemplo para sistemas de riego y así mitigar las consecuencias del cambio climático.
Los sistemas de capacitación facilitan abordar los temas del cambio climático en general pero también otros temas ambientales, como la gestión de residuos sólidos, el ahorro de energía y recursos naturales, energías renovables y limpias. La instalación de los calentadores solares en las comunidades acostumbra a la gente al uso de energías renovables y evita que se utilice electricidad o gas para el calentamiento del agua en un futuro. Los sistemas fotovoltaicos substituyen energía eléctrica, producido por energías fósiles (en Perú 40%). Además se permite el ahorro de energías y recursos en general debido a las asesorías en las microempresas. 
La iniciativa sensibiliza a los beneficiarios y también la sociedad en los temas ambientales y el ahorro de energías y recursos.
</t>
  </si>
  <si>
    <t xml:space="preserve">En el proyecto se va a invertir aproximadamente 100,000$ en el mercado local. Con esta inversión pueden beneficiarse distribuidores de materiales, alimentos, equipos, maestros y obreros locales. Pocas inversiones se realizan fuera de la región. 
La iniciativa no generar empleos permanentes en el corto plazo. Aunque se va a generar empleos dignos mientras dure la iniciativa. El taller que producirá los calentadores solares va a poder aumentar su personal. También se dará trabajo a otros maestros y obreros para la instalación de los sistemas solares. 
Se mejorará las posibilidades de trabajar de 45 jóvenes, los cuales se capacitarán en temas de energía solar. Participarán en la instalación de los calentadores y sistemas fotovoltaicos como actividad de práctica y a la vez como empleo temporal. Las habilidades que desarrollen les permitirán a mediano y largo plazo generarse empleos dignos. 
Para promover la competitividad de 15 microempresas se trabajará la posibilidad de aumentar su negocio y así posiblemente aumentar su personal. 
Con las actividades en zonas peuribanas  se benefician tanto varones como mujeres, sin embargo son más los varones. Con la intención de promover la equidad de género se favorecerá la participación de mujeres en el sistema de capacitación en energías solares adecuando los horarios a la disponibilidad de las y los beneficiarios. Las empresas pequeñas casi siempre son conformadas por familias también con mujeres y niñas.
</t>
  </si>
  <si>
    <t xml:space="preserve">La iniciativa generará ingresos por la venta de los productos a los clientes (beneficiarios). Cada grupo aportará entre 25 y 30% de los gastos directos de su producto (Calentador Solar, Sistema Fotovoltaica, Sistema de capacitación en energías solares) en efectivo. Además habrá ingresos para la mano de obra de los beneficiarios (Calentadores solares y Sistemas fotovoltaicas) y en aporte valorizado por el uso de sus locales (comunidades) para talleres. Más ingreso se genera por la valoración del uso de Infraestructura y equipos de la Entidad Proponente, los cuales son locales (auditorios y  un taller) para las sistemas de capacitación, equipos informáticos, para presentaciones y en equipos de sonido. Además se utilizarán los vehículos de la Entidad Proponente para la mayoría de los viajes los cuales también se valoriza.
El 22% (43 mil $) se cubrirá por parte de otra financiera: Fundación Social Universal de España (FSU), la que financiará a GPA un proyecto de 345 mil $ con actividades coincidentes (Sistema de capacitación en comunidades, calentadores solares) en el mismo ámbito. Este proyecto empieza entre Junio y Septiembre del año 2015 con una duración de 2 años. Así se va aprovechar sinergias y financiar un parte de la presente iniciativa. Otra fuente financiera es la organización Misión Belén de Suiza  con 7% (15 mil $). Esta organización está financiando la jornada completa de un técnico especialista en energías renovables que se encarga de todas los aspectos técnicos y también participa de los sistemas de capacitación. El compromiso de Misión Belén dura hasta el mes de agosto del año 2016 con opción de prolongarlo.
Además la Entidad Proponente aporta con “Gastos de Contrapartida”, siendo el 10% (21 mil $) de los costos totales de la iniciativa. El aporte de los beneficiarios es 11%  (23.2 mil $) de los costos totales del proyecto.
La Entidad Proponente tiene suficiente liquidez para mantener el funcionamiento de la institución, también para hacer inversiones de emergencia. En cooperación con el coordinador del proyecto y el equipo de contabilidad se evalúa la situación financiera mensualmente lo cual también ayuda el sistema de monitoreo institucional. Así como las reuniones de monitoreo semanal de los equipos, las reuniones semestral en junio y anual en diciembre estas últimas con el concejo directivo y ejecutivo  en el cual están todos los responsables de áreas, programas y dirección general, que evalúan y orientan la ejecución de los procesos.
El monto previsto del Programa AEA es 50% (101.8 mil $). De estos se gasta más en personal (51 %, 62 mil $) y después en materiales de insumo (29 %, 29 mil $) de los cuales es 26 % (27 mil $) son para materiales de construcción (calentadores solares y sistemas fotovoltaicos). En los demás rubros se gasta menos de 5 % (en cada uno). 
Todos los ingresos y también las inversiones están planteadas en el corto plazo durante de la iniciativa.
</t>
  </si>
  <si>
    <t>7 años en procesos similares con más de 100 calentadores funcionando en viviendas y colegios, permanentes sistemas de capacitación para adultos.</t>
  </si>
  <si>
    <r>
      <rPr>
        <b/>
        <sz val="11"/>
        <rFont val="Calibri"/>
        <family val="2"/>
        <scheme val="minor"/>
      </rPr>
      <t>(1) TITULO DE LA INICIATIVA:</t>
    </r>
    <r>
      <rPr>
        <sz val="11"/>
        <rFont val="Calibri"/>
        <family val="2"/>
        <scheme val="minor"/>
      </rPr>
      <t xml:space="preserve"> (hasta 60 caracteres)</t>
    </r>
  </si>
  <si>
    <r>
      <t xml:space="preserve"> (2) DURACIÓN DEL PROYECTO DE APALANCAMIENTO DE LA INICIATIVA A SER COFINANCIADO POR EL PROGRAMA AEA: </t>
    </r>
    <r>
      <rPr>
        <sz val="11"/>
        <rFont val="Calibri"/>
        <family val="2"/>
        <scheme val="minor"/>
      </rPr>
      <t>(meses)</t>
    </r>
  </si>
  <si>
    <r>
      <t>(3) FINANCIAMIENTO TOTAL DEL PROYECTO:</t>
    </r>
    <r>
      <rPr>
        <sz val="11"/>
        <rFont val="Calibri"/>
        <family val="2"/>
        <scheme val="minor"/>
      </rPr>
      <t xml:space="preserve"> (US$)</t>
    </r>
  </si>
  <si>
    <r>
      <t>(4) COFINANCIAMIENTO TOTAL SOLICITADO AL PROGRAMA AEA:</t>
    </r>
    <r>
      <rPr>
        <sz val="11"/>
        <rFont val="Calibri"/>
        <family val="2"/>
        <scheme val="minor"/>
      </rPr>
      <t xml:space="preserve"> (US$)</t>
    </r>
  </si>
  <si>
    <r>
      <t>(5) APORTE DE CONTRAPARTIDA PARA LA EJECUCIÓN DEL PROYECTO:</t>
    </r>
    <r>
      <rPr>
        <sz val="11"/>
        <rFont val="Calibri"/>
        <family val="2"/>
        <scheme val="minor"/>
      </rPr>
      <t xml:space="preserve"> (US$)</t>
    </r>
  </si>
  <si>
    <r>
      <t>(6) PAÍS AL QUE POSTULA:</t>
    </r>
    <r>
      <rPr>
        <sz val="11"/>
        <rFont val="Calibri"/>
        <family val="2"/>
        <scheme val="minor"/>
      </rPr>
      <t xml:space="preserve"> (país)</t>
    </r>
  </si>
  <si>
    <r>
      <t xml:space="preserve">(7) POSTULACIÓN INDIVIDUAL O ASOCIADA: </t>
    </r>
    <r>
      <rPr>
        <sz val="11"/>
        <rFont val="Calibri"/>
        <family val="2"/>
        <scheme val="minor"/>
      </rPr>
      <t>(individual o asociada)</t>
    </r>
  </si>
  <si>
    <r>
      <t xml:space="preserve">(8) RESUMEN DEL PROPÓSITO: </t>
    </r>
    <r>
      <rPr>
        <sz val="11"/>
        <rFont val="Calibri"/>
        <family val="2"/>
        <scheme val="minor"/>
      </rPr>
      <t>(hasta 300 caracteres)</t>
    </r>
  </si>
  <si>
    <r>
      <t xml:space="preserve">(9) MERCADO PRINCIPAL DE LA INICIATIVA: </t>
    </r>
    <r>
      <rPr>
        <sz val="11"/>
        <rFont val="Calibri"/>
        <family val="2"/>
        <scheme val="minor"/>
      </rPr>
      <t xml:space="preserve"> (hasta 200 caracteres)</t>
    </r>
  </si>
  <si>
    <r>
      <rPr>
        <b/>
        <sz val="11"/>
        <rFont val="Calibri"/>
        <family val="2"/>
        <scheme val="minor"/>
      </rPr>
      <t>(10) ASPECTOS LEGALES DE ELEGIBILIDAD DE LA INICIATIVA :</t>
    </r>
    <r>
      <rPr>
        <sz val="11"/>
        <rFont val="Calibri"/>
        <family val="2"/>
        <scheme val="minor"/>
      </rPr>
      <t xml:space="preserve"> (hasta 200 caracteres)</t>
    </r>
  </si>
  <si>
    <t>8 años</t>
  </si>
  <si>
    <r>
      <t xml:space="preserve">(13) SOSTENIBILIDAD ECONÓMICA E IMPACTOS / RIESGOS ASOCIADOS: </t>
    </r>
    <r>
      <rPr>
        <sz val="14"/>
        <color rgb="FFFF0000"/>
        <rFont val="Calibri"/>
        <family val="2"/>
        <scheme val="minor"/>
      </rPr>
      <t>(hasta 1500 caracteres)</t>
    </r>
  </si>
  <si>
    <t>http://www.planccperu.org/
http://dger.minem.gob.pe/</t>
  </si>
  <si>
    <t>climático: Incremento de lluvias, de diciembre a marzo, genera dificultad o inaccesibilidad hacia las comunidades.</t>
  </si>
  <si>
    <t xml:space="preserve">Adaptar la planificación y trabajar en los lugares posibles. Además se preverá reservas de 1 mes en la planificación.  </t>
  </si>
  <si>
    <t>Limitada disponibilidad de recursos humanos para la ejecución de otros proyectos.</t>
  </si>
  <si>
    <t xml:space="preserve">Planificación del abastecimiento personal institucional previo a la ejecución del proyecto. Se Contratará personal de acuerdo a los requerimientos de la iniciativa. </t>
  </si>
  <si>
    <t xml:space="preserve">Postergación del inicio del proyecto FSU (financiera vinculado con la presente iniciativa). </t>
  </si>
  <si>
    <t>Cambio de la programación, indicando actividades sin vinculo al otro proyecto. Facilitación de recursos de la EP de manera temporal hasta obtener los aportes previstos.</t>
  </si>
  <si>
    <t>No se encuentra suficientes beneficiarios para la implementación de los sistemas fotovoltaicos, debido a limitaciones para el cumplimiento de los aportes económicos.</t>
  </si>
  <si>
    <t>Búsqueda de apoyo financiero de entidades bancarias u otras fuentes. Cambio de los beneficiarios (distritos, sector productivo).</t>
  </si>
  <si>
    <t>Cambio del precio o desabastecimiento de insumos.</t>
  </si>
  <si>
    <t>Se buscará varios posibles distribuidores para los productos y servicios críticos al inicio del proyecto.</t>
  </si>
  <si>
    <t xml:space="preserve">- Evaluación del estado y nivel de satisfacción de calentadores solares de la EP instalados en los años 2007 a 2011
https://app.box.com/signup/collablink/d_3010117799/7cbab4509ac96. </t>
  </si>
  <si>
    <t>Consultorías_asesorías_y_similares</t>
  </si>
  <si>
    <t>Personal</t>
  </si>
  <si>
    <t>Viajes</t>
  </si>
  <si>
    <t>Alimentos_y_Bebidas</t>
  </si>
  <si>
    <t>Alquileres</t>
  </si>
  <si>
    <t>Equipos_especiales</t>
  </si>
  <si>
    <t>Materiales_Insumos</t>
  </si>
  <si>
    <t>Servicios_de_Publicidad_y_difusión</t>
  </si>
  <si>
    <t>Otros_Gastos</t>
  </si>
  <si>
    <t>Costos de Personal técnico</t>
  </si>
  <si>
    <t>Valoación de la mano de obra de los beneficiarios</t>
  </si>
  <si>
    <t>Licencias o software expecializados</t>
  </si>
  <si>
    <t>Equipos informáticos como: PC, laptop, impresoras…</t>
  </si>
  <si>
    <t>Otros</t>
  </si>
  <si>
    <t>GASTOS DE CONTRAPARTIDA</t>
  </si>
  <si>
    <t>Honorarios, Mano de obra, servicios</t>
  </si>
  <si>
    <t>Tecnico y administrativo</t>
  </si>
  <si>
    <t>Pasajes, Alquiler vehiculos, combustible</t>
  </si>
  <si>
    <t>Refrigerios</t>
  </si>
  <si>
    <t>Locales y equipos multimedia</t>
  </si>
  <si>
    <t>equipos especializados</t>
  </si>
  <si>
    <t>Materiales de construcción y otros</t>
  </si>
  <si>
    <t>Edición, impresión, difusión</t>
  </si>
  <si>
    <t>Servicios y fotocopías</t>
  </si>
  <si>
    <t>- Diagnóstico del componente de vivienda productiva de las comunidades indígenas del Valle del Cusco (2013) 
- Diagnóstico de relaciones de género en 44 comunidades indígenas del Valle de Cusco (2013) 
- Diagnóstico de la situación de la mujer y de las relaciones de género en el distrito de San Jerónimo 
- Diagnóstico de salud del distrito de San Jerónimo (2011) 
- “ESTUDIO DE MERCADO CARPINTERÍA EN MADERA EN LA CIUDAD DE CUSCO”, Julio 2012
- Diagnostico Carpinteria en Madera Cusco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</si>
</sst>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1"/>
      <name val="Calibri"/>
      <family val="2"/>
      <scheme val="minor"/>
    </font>
    <font>
      <b/>
      <sz val="11"/>
      <name val="Calibri"/>
      <family val="2"/>
      <scheme val="minor"/>
    </font>
    <font>
      <sz val="10.5"/>
      <name val="Calibri"/>
      <family val="2"/>
      <scheme val="minor"/>
    </font>
    <font>
      <sz val="14"/>
      <color theme="1"/>
      <name val="Calibri"/>
      <family val="2"/>
      <scheme val="minor"/>
    </font>
    <font>
      <b/>
      <sz val="14"/>
      <color theme="1"/>
      <name val="Calibri"/>
      <family val="2"/>
      <scheme val="minor"/>
    </font>
    <font>
      <sz val="14"/>
      <color rgb="FFFF0000"/>
      <name val="Calibri"/>
      <family val="2"/>
      <scheme val="minor"/>
    </font>
    <font>
      <sz val="13"/>
      <color theme="1"/>
      <name val="Calibri"/>
      <family val="2"/>
      <scheme val="minor"/>
    </font>
    <font>
      <sz val="9"/>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84">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7"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0" fontId="10" fillId="4" borderId="0" xfId="0" applyFont="1" applyFill="1" applyAlignment="1" applyProtection="1">
      <alignment horizontal="center"/>
    </xf>
    <xf numFmtId="0" fontId="0" fillId="5" borderId="40" xfId="0" applyFill="1" applyBorder="1" applyAlignment="1" applyProtection="1">
      <alignment vertical="center" wrapText="1"/>
    </xf>
    <xf numFmtId="0" fontId="0" fillId="2" borderId="41" xfId="0" applyFill="1" applyBorder="1" applyProtection="1">
      <protection locked="0"/>
    </xf>
    <xf numFmtId="0" fontId="0" fillId="2" borderId="42" xfId="0" applyFill="1" applyBorder="1" applyProtection="1">
      <protection locked="0"/>
    </xf>
    <xf numFmtId="0" fontId="2" fillId="3" borderId="27" xfId="0" applyFont="1" applyFill="1" applyBorder="1" applyAlignment="1" applyProtection="1">
      <alignment vertical="center" wrapText="1"/>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5" xfId="0" applyFont="1" applyFill="1" applyBorder="1" applyAlignment="1" applyProtection="1">
      <alignment horizontal="left" vertical="center" wrapText="1"/>
      <protection locked="0"/>
    </xf>
    <xf numFmtId="0" fontId="7" fillId="0" borderId="33"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8"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21" fillId="2" borderId="17" xfId="0" applyFont="1" applyFill="1" applyBorder="1" applyAlignment="1" applyProtection="1">
      <alignment horizontal="center" vertical="center" wrapText="1"/>
      <protection locked="0"/>
    </xf>
    <xf numFmtId="0" fontId="21" fillId="5" borderId="5" xfId="0" applyFont="1" applyFill="1" applyBorder="1" applyAlignment="1" applyProtection="1">
      <alignment vertical="center" wrapText="1"/>
    </xf>
    <xf numFmtId="0" fontId="23" fillId="0" borderId="0" xfId="0" applyFont="1" applyAlignment="1">
      <alignment horizontal="center" vertical="center"/>
    </xf>
    <xf numFmtId="166" fontId="21" fillId="8" borderId="6" xfId="0" applyNumberFormat="1" applyFont="1" applyFill="1" applyBorder="1" applyAlignment="1" applyProtection="1">
      <alignment horizontal="center" vertical="center" wrapText="1"/>
    </xf>
    <xf numFmtId="0" fontId="22" fillId="5" borderId="5" xfId="0" applyFont="1" applyFill="1" applyBorder="1" applyAlignment="1" applyProtection="1">
      <alignment horizontal="left" vertical="center" wrapText="1"/>
    </xf>
    <xf numFmtId="0" fontId="22" fillId="5" borderId="5" xfId="0" applyFont="1" applyFill="1" applyBorder="1" applyAlignment="1" applyProtection="1">
      <alignment horizontal="left" vertical="top" wrapText="1"/>
    </xf>
    <xf numFmtId="0" fontId="21" fillId="5" borderId="7" xfId="0" applyFont="1" applyFill="1" applyBorder="1" applyAlignment="1" applyProtection="1">
      <alignment vertical="center" wrapText="1"/>
    </xf>
    <xf numFmtId="0" fontId="24" fillId="0" borderId="29" xfId="0" applyFont="1" applyBorder="1" applyAlignment="1" applyProtection="1">
      <alignment vertical="center" wrapText="1"/>
      <protection locked="0"/>
    </xf>
    <xf numFmtId="0" fontId="23" fillId="0" borderId="0" xfId="0" applyFont="1" applyAlignment="1">
      <alignment horizontal="left" vertical="center" wrapText="1"/>
    </xf>
    <xf numFmtId="0" fontId="21" fillId="0" borderId="1" xfId="0" applyFont="1" applyBorder="1" applyAlignment="1" applyProtection="1">
      <alignment horizontal="left" vertical="center" wrapText="1"/>
      <protection locked="0"/>
    </xf>
    <xf numFmtId="0" fontId="23" fillId="0" borderId="0" xfId="0" applyFont="1" applyAlignment="1" applyProtection="1">
      <alignment horizontal="left" vertical="center" wrapText="1"/>
    </xf>
    <xf numFmtId="0" fontId="28" fillId="0" borderId="0" xfId="0" applyFont="1" applyAlignment="1" applyProtection="1">
      <alignment horizontal="left" vertical="center" wrapText="1"/>
    </xf>
    <xf numFmtId="0" fontId="0" fillId="0" borderId="29" xfId="0" quotePrefix="1" applyFont="1" applyBorder="1" applyAlignment="1" applyProtection="1">
      <alignmen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21" fillId="2" borderId="1" xfId="0" applyFont="1" applyFill="1" applyBorder="1" applyAlignment="1" applyProtection="1">
      <alignment horizontal="left" vertical="center" wrapText="1"/>
      <protection locked="0"/>
    </xf>
    <xf numFmtId="0" fontId="21" fillId="2" borderId="6" xfId="0"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13" fillId="2" borderId="1" xfId="3"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2" fillId="5" borderId="5" xfId="0" applyFont="1" applyFill="1" applyBorder="1" applyAlignment="1" applyProtection="1">
      <alignment horizontal="left" vertical="center" wrapText="1"/>
    </xf>
    <xf numFmtId="0" fontId="21" fillId="5" borderId="1" xfId="0" applyFont="1" applyFill="1" applyBorder="1" applyAlignment="1" applyProtection="1">
      <alignment horizontal="left" vertical="center" wrapText="1"/>
    </xf>
    <xf numFmtId="0" fontId="0" fillId="4" borderId="0" xfId="0" applyFill="1" applyAlignment="1" applyProtection="1">
      <alignment horizontal="left" vertical="center" wrapText="1"/>
    </xf>
    <xf numFmtId="15" fontId="0" fillId="2" borderId="1" xfId="0" applyNumberFormat="1" applyFill="1" applyBorder="1" applyAlignment="1" applyProtection="1">
      <alignment horizontal="left" vertical="center" wrapText="1"/>
      <protection locked="0"/>
    </xf>
    <xf numFmtId="0" fontId="21" fillId="2" borderId="18" xfId="0" quotePrefix="1" applyNumberFormat="1" applyFont="1" applyFill="1" applyBorder="1" applyAlignment="1" applyProtection="1">
      <alignment horizontal="center" vertical="center" wrapText="1"/>
      <protection locked="0"/>
    </xf>
    <xf numFmtId="0" fontId="21" fillId="2" borderId="22" xfId="0" applyNumberFormat="1" applyFont="1" applyFill="1" applyBorder="1" applyAlignment="1" applyProtection="1">
      <alignment horizontal="center" vertical="center" wrapText="1"/>
      <protection locked="0"/>
    </xf>
    <xf numFmtId="0" fontId="21" fillId="2" borderId="17" xfId="0" applyNumberFormat="1" applyFont="1" applyFill="1" applyBorder="1" applyAlignment="1" applyProtection="1">
      <alignment horizontal="center" vertical="center" wrapText="1"/>
      <protection locked="0"/>
    </xf>
    <xf numFmtId="0" fontId="22" fillId="6" borderId="2" xfId="0" applyFont="1" applyFill="1" applyBorder="1" applyAlignment="1" applyProtection="1">
      <alignment horizontal="left" vertical="center" wrapText="1"/>
    </xf>
    <xf numFmtId="0" fontId="22" fillId="6" borderId="3" xfId="0" applyFont="1" applyFill="1" applyBorder="1" applyAlignment="1" applyProtection="1">
      <alignment horizontal="left" vertical="center" wrapText="1"/>
    </xf>
    <xf numFmtId="0" fontId="22" fillId="6" borderId="4" xfId="0" applyFont="1" applyFill="1" applyBorder="1" applyAlignment="1" applyProtection="1">
      <alignment horizontal="left" vertical="center" wrapText="1"/>
    </xf>
    <xf numFmtId="0" fontId="21" fillId="2" borderId="8" xfId="0" applyFont="1" applyFill="1" applyBorder="1" applyAlignment="1" applyProtection="1">
      <alignment horizontal="left" vertical="center" wrapText="1"/>
      <protection locked="0"/>
    </xf>
    <xf numFmtId="0" fontId="21" fillId="2" borderId="9" xfId="0" applyFont="1" applyFill="1" applyBorder="1" applyAlignment="1" applyProtection="1">
      <alignment horizontal="left" vertical="center" wrapText="1"/>
      <protection locked="0"/>
    </xf>
    <xf numFmtId="0" fontId="21" fillId="2" borderId="18" xfId="0" applyFont="1" applyFill="1" applyBorder="1" applyAlignment="1" applyProtection="1">
      <alignment horizontal="center" vertical="center" wrapText="1"/>
      <protection locked="0"/>
    </xf>
    <xf numFmtId="0" fontId="21" fillId="2" borderId="22" xfId="0" applyFont="1" applyFill="1" applyBorder="1" applyAlignment="1" applyProtection="1">
      <alignment horizontal="center" vertical="center" wrapText="1"/>
      <protection locked="0"/>
    </xf>
    <xf numFmtId="0" fontId="21" fillId="2" borderId="17"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3"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4" fillId="0" borderId="34" xfId="0" applyFont="1" applyBorder="1" applyAlignment="1" applyProtection="1">
      <alignment horizontal="left" vertical="center" wrapText="1"/>
      <protection locked="0"/>
    </xf>
    <xf numFmtId="0" fontId="24" fillId="0" borderId="21" xfId="0" applyFont="1" applyBorder="1" applyAlignment="1" applyProtection="1">
      <alignment horizontal="left" vertical="center" wrapText="1"/>
      <protection locked="0"/>
    </xf>
    <xf numFmtId="0" fontId="24" fillId="0" borderId="16" xfId="0" applyFont="1" applyBorder="1" applyAlignment="1" applyProtection="1">
      <alignment horizontal="left" vertical="center" wrapText="1"/>
      <protection locked="0"/>
    </xf>
    <xf numFmtId="0" fontId="24" fillId="0" borderId="7" xfId="0" applyFont="1" applyBorder="1" applyAlignment="1" applyProtection="1">
      <alignment horizontal="left" vertical="center" wrapText="1"/>
      <protection locked="0"/>
    </xf>
    <xf numFmtId="0" fontId="24" fillId="0" borderId="8" xfId="0" applyFont="1" applyBorder="1" applyAlignment="1" applyProtection="1">
      <alignment horizontal="left" vertical="center" wrapText="1"/>
      <protection locked="0"/>
    </xf>
    <xf numFmtId="0" fontId="24" fillId="0" borderId="9" xfId="0" applyFont="1" applyBorder="1" applyAlignment="1" applyProtection="1">
      <alignment horizontal="left" vertical="center" wrapText="1"/>
      <protection locked="0"/>
    </xf>
    <xf numFmtId="0" fontId="25" fillId="3" borderId="43" xfId="0" applyFont="1" applyFill="1" applyBorder="1" applyAlignment="1" applyProtection="1">
      <alignment horizontal="left" vertical="center" wrapText="1"/>
    </xf>
    <xf numFmtId="0" fontId="25" fillId="3" borderId="44" xfId="0" applyFont="1" applyFill="1" applyBorder="1" applyAlignment="1" applyProtection="1">
      <alignment horizontal="left" vertical="center" wrapText="1"/>
    </xf>
    <xf numFmtId="0" fontId="25" fillId="3" borderId="45" xfId="0" applyFont="1" applyFill="1" applyBorder="1" applyAlignment="1" applyProtection="1">
      <alignment horizontal="left" vertical="center" wrapText="1"/>
    </xf>
    <xf numFmtId="0" fontId="27" fillId="0" borderId="7" xfId="0" applyFont="1" applyBorder="1" applyAlignment="1" applyProtection="1">
      <alignment horizontal="left" vertical="center" wrapText="1"/>
      <protection locked="0"/>
    </xf>
    <xf numFmtId="0" fontId="27" fillId="0" borderId="8" xfId="0" applyFont="1" applyBorder="1" applyAlignment="1" applyProtection="1">
      <alignment horizontal="left" vertical="center" wrapText="1"/>
      <protection locked="0"/>
    </xf>
    <xf numFmtId="0" fontId="27" fillId="0" borderId="9" xfId="0" applyFont="1" applyBorder="1" applyAlignment="1" applyProtection="1">
      <alignment horizontal="left" vertical="center" wrapText="1"/>
      <protection locked="0"/>
    </xf>
    <xf numFmtId="0" fontId="24" fillId="0" borderId="8" xfId="0" applyFont="1" applyFill="1" applyBorder="1" applyAlignment="1" applyProtection="1">
      <alignment horizontal="left" vertical="top"/>
    </xf>
    <xf numFmtId="0" fontId="24" fillId="0" borderId="9" xfId="0" applyFont="1" applyFill="1" applyBorder="1" applyAlignment="1" applyProtection="1">
      <alignment horizontal="left" vertical="top"/>
    </xf>
    <xf numFmtId="0" fontId="24"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6" xfId="0" applyFont="1" applyFill="1" applyBorder="1" applyAlignment="1" applyProtection="1">
      <alignment horizontal="left" vertical="center" wrapText="1"/>
    </xf>
    <xf numFmtId="0" fontId="24" fillId="0" borderId="5" xfId="0" applyFont="1" applyBorder="1" applyAlignment="1" applyProtection="1">
      <alignment horizontal="left" vertical="center" wrapText="1"/>
      <protection locked="0"/>
    </xf>
    <xf numFmtId="0" fontId="24" fillId="0" borderId="1" xfId="0" applyFont="1" applyBorder="1" applyAlignment="1" applyProtection="1">
      <alignment horizontal="left" vertical="center" wrapText="1"/>
      <protection locked="0"/>
    </xf>
    <xf numFmtId="0" fontId="24"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2" xfId="0" applyFont="1" applyFill="1" applyBorder="1" applyAlignment="1" applyProtection="1">
      <alignment horizontal="center" vertical="center" wrapText="1"/>
    </xf>
    <xf numFmtId="0" fontId="6" fillId="9" borderId="39" xfId="0" applyFont="1" applyFill="1" applyBorder="1" applyAlignment="1" applyProtection="1">
      <alignment horizontal="center" vertical="center" wrapText="1"/>
    </xf>
    <xf numFmtId="0" fontId="6" fillId="7" borderId="36" xfId="0" applyFont="1" applyFill="1" applyBorder="1" applyAlignment="1" applyProtection="1">
      <alignment horizontal="center" vertical="center" wrapText="1"/>
    </xf>
    <xf numFmtId="0" fontId="6" fillId="7" borderId="34"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uamanpoma.org/" TargetMode="External"/><Relationship Id="rId2" Type="http://schemas.openxmlformats.org/officeDocument/2006/relationships/hyperlink" Target="mailto:direccion@guamanpoma.org" TargetMode="External"/><Relationship Id="rId1" Type="http://schemas.openxmlformats.org/officeDocument/2006/relationships/hyperlink" Target="mailto:pparedes@guamanpoma.or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CJ428"/>
  <sheetViews>
    <sheetView tabSelected="1" zoomScale="70" zoomScaleNormal="70" zoomScaleSheetLayoutView="120" workbookViewId="0">
      <selection activeCell="I14" sqref="I14"/>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17" t="s">
        <v>52</v>
      </c>
      <c r="C2" s="117"/>
      <c r="D2" s="117"/>
      <c r="E2" s="117"/>
      <c r="F2" s="117"/>
    </row>
    <row r="3" spans="2:8" s="8" customFormat="1" ht="5.25" customHeight="1" x14ac:dyDescent="0.25"/>
    <row r="4" spans="2:8" s="8" customFormat="1" ht="48.75" customHeight="1" x14ac:dyDescent="0.25">
      <c r="B4" s="124" t="s">
        <v>90</v>
      </c>
      <c r="C4" s="124"/>
      <c r="D4" s="124"/>
      <c r="E4" s="124"/>
      <c r="F4" s="124"/>
    </row>
    <row r="5" spans="2:8" s="8" customFormat="1" ht="5.25" customHeight="1" thickBot="1" x14ac:dyDescent="0.3"/>
    <row r="6" spans="2:8" s="8" customFormat="1" x14ac:dyDescent="0.25">
      <c r="B6" s="129" t="s">
        <v>33</v>
      </c>
      <c r="C6" s="130"/>
      <c r="D6" s="130"/>
      <c r="E6" s="130"/>
      <c r="F6" s="131"/>
    </row>
    <row r="7" spans="2:8" s="8" customFormat="1" ht="36" customHeight="1" x14ac:dyDescent="0.25">
      <c r="B7" s="82" t="s">
        <v>142</v>
      </c>
      <c r="C7" s="126" t="s">
        <v>120</v>
      </c>
      <c r="D7" s="127"/>
      <c r="E7" s="127"/>
      <c r="F7" s="128"/>
      <c r="H7" s="13"/>
    </row>
    <row r="8" spans="2:8" s="8" customFormat="1" ht="34.5" customHeight="1" x14ac:dyDescent="0.25">
      <c r="B8" s="122" t="s">
        <v>143</v>
      </c>
      <c r="C8" s="123"/>
      <c r="D8" s="123"/>
      <c r="E8" s="123"/>
      <c r="F8" s="83" t="s">
        <v>121</v>
      </c>
    </row>
    <row r="9" spans="2:8" s="8" customFormat="1" ht="25.5" customHeight="1" x14ac:dyDescent="0.25">
      <c r="B9" s="122" t="s">
        <v>144</v>
      </c>
      <c r="C9" s="123"/>
      <c r="D9" s="123"/>
      <c r="E9" s="123"/>
      <c r="F9" s="84">
        <f>'FINANCIAMIENTO PROYECTO'!D20</f>
        <v>204155</v>
      </c>
      <c r="H9" s="8" t="s">
        <v>71</v>
      </c>
    </row>
    <row r="10" spans="2:8" s="8" customFormat="1" ht="24" customHeight="1" x14ac:dyDescent="0.25">
      <c r="B10" s="122" t="s">
        <v>145</v>
      </c>
      <c r="C10" s="123"/>
      <c r="D10" s="123"/>
      <c r="E10" s="123"/>
      <c r="F10" s="84">
        <f>'FINANCIAMIENTO PROYECTO'!E20</f>
        <v>101879</v>
      </c>
      <c r="H10" s="8" t="s">
        <v>71</v>
      </c>
    </row>
    <row r="11" spans="2:8" s="8" customFormat="1" ht="24" customHeight="1" x14ac:dyDescent="0.25">
      <c r="B11" s="122" t="s">
        <v>146</v>
      </c>
      <c r="C11" s="123"/>
      <c r="D11" s="123"/>
      <c r="E11" s="123"/>
      <c r="F11" s="84">
        <f>'FINANCIAMIENTO PROYECTO'!J20+'FINANCIAMIENTO PROYECTO'!K20</f>
        <v>102276</v>
      </c>
      <c r="H11" s="8" t="s">
        <v>71</v>
      </c>
    </row>
    <row r="12" spans="2:8" ht="21.75" customHeight="1" x14ac:dyDescent="0.25">
      <c r="B12" s="122" t="s">
        <v>147</v>
      </c>
      <c r="C12" s="123"/>
      <c r="D12" s="123"/>
      <c r="E12" s="123"/>
      <c r="F12" s="81" t="s">
        <v>122</v>
      </c>
    </row>
    <row r="13" spans="2:8" ht="23.25" customHeight="1" x14ac:dyDescent="0.25">
      <c r="B13" s="122" t="s">
        <v>148</v>
      </c>
      <c r="C13" s="123"/>
      <c r="D13" s="123"/>
      <c r="E13" s="123"/>
      <c r="F13" s="83" t="s">
        <v>123</v>
      </c>
    </row>
    <row r="14" spans="2:8" ht="90.75" customHeight="1" x14ac:dyDescent="0.25">
      <c r="B14" s="85" t="s">
        <v>149</v>
      </c>
      <c r="C14" s="97" t="s">
        <v>124</v>
      </c>
      <c r="D14" s="97"/>
      <c r="E14" s="97"/>
      <c r="F14" s="98"/>
    </row>
    <row r="15" spans="2:8" ht="80.25" customHeight="1" x14ac:dyDescent="0.25">
      <c r="B15" s="86" t="s">
        <v>150</v>
      </c>
      <c r="C15" s="97" t="s">
        <v>125</v>
      </c>
      <c r="D15" s="97"/>
      <c r="E15" s="97"/>
      <c r="F15" s="98"/>
    </row>
    <row r="16" spans="2:8" ht="80.25" customHeight="1" thickBot="1" x14ac:dyDescent="0.3">
      <c r="B16" s="87" t="s">
        <v>151</v>
      </c>
      <c r="C16" s="132" t="s">
        <v>126</v>
      </c>
      <c r="D16" s="132"/>
      <c r="E16" s="132"/>
      <c r="F16" s="133"/>
    </row>
    <row r="17" spans="2:5" s="8" customFormat="1" ht="8.25" customHeight="1" thickBot="1" x14ac:dyDescent="0.35"/>
    <row r="18" spans="2:5" ht="20.25" customHeight="1" thickBot="1" x14ac:dyDescent="0.35">
      <c r="B18" s="119" t="s">
        <v>74</v>
      </c>
      <c r="C18" s="120"/>
      <c r="D18" s="120"/>
      <c r="E18" s="121"/>
    </row>
    <row r="19" spans="2:5" ht="14.45" x14ac:dyDescent="0.3">
      <c r="B19" s="14" t="s">
        <v>14</v>
      </c>
      <c r="C19" s="101" t="s">
        <v>97</v>
      </c>
      <c r="D19" s="101"/>
      <c r="E19" s="102"/>
    </row>
    <row r="20" spans="2:5" x14ac:dyDescent="0.25">
      <c r="B20" s="10" t="s">
        <v>15</v>
      </c>
      <c r="C20" s="99" t="s">
        <v>98</v>
      </c>
      <c r="D20" s="99"/>
      <c r="E20" s="100"/>
    </row>
    <row r="21" spans="2:5" ht="16.5" customHeight="1" x14ac:dyDescent="0.3">
      <c r="B21" s="7" t="s">
        <v>21</v>
      </c>
      <c r="C21" s="99" t="s">
        <v>99</v>
      </c>
      <c r="D21" s="99"/>
      <c r="E21" s="100"/>
    </row>
    <row r="22" spans="2:5" x14ac:dyDescent="0.25">
      <c r="B22" s="10" t="s">
        <v>16</v>
      </c>
      <c r="C22" s="99" t="s">
        <v>100</v>
      </c>
      <c r="D22" s="99"/>
      <c r="E22" s="100"/>
    </row>
    <row r="23" spans="2:5" x14ac:dyDescent="0.25">
      <c r="B23" s="10" t="s">
        <v>17</v>
      </c>
      <c r="C23" s="99" t="s">
        <v>101</v>
      </c>
      <c r="D23" s="99"/>
      <c r="E23" s="100"/>
    </row>
    <row r="24" spans="2:5" ht="14.45" x14ac:dyDescent="0.3">
      <c r="B24" s="10" t="s">
        <v>3</v>
      </c>
      <c r="C24" s="99" t="s">
        <v>102</v>
      </c>
      <c r="D24" s="99"/>
      <c r="E24" s="100"/>
    </row>
    <row r="25" spans="2:5" x14ac:dyDescent="0.25">
      <c r="B25" s="10" t="s">
        <v>18</v>
      </c>
      <c r="C25" s="99" t="s">
        <v>102</v>
      </c>
      <c r="D25" s="99"/>
      <c r="E25" s="100"/>
    </row>
    <row r="26" spans="2:5" x14ac:dyDescent="0.25">
      <c r="B26" s="10" t="s">
        <v>4</v>
      </c>
      <c r="C26" s="99" t="s">
        <v>103</v>
      </c>
      <c r="D26" s="99"/>
      <c r="E26" s="100"/>
    </row>
    <row r="27" spans="2:5" x14ac:dyDescent="0.25">
      <c r="B27" s="10" t="s">
        <v>19</v>
      </c>
      <c r="C27" s="99" t="s">
        <v>104</v>
      </c>
      <c r="D27" s="99"/>
      <c r="E27" s="100"/>
    </row>
    <row r="28" spans="2:5" x14ac:dyDescent="0.25">
      <c r="B28" s="10" t="s">
        <v>20</v>
      </c>
      <c r="C28" s="118" t="s">
        <v>105</v>
      </c>
      <c r="D28" s="99"/>
      <c r="E28" s="100"/>
    </row>
    <row r="29" spans="2:5" ht="30" x14ac:dyDescent="0.25">
      <c r="B29" s="18" t="s">
        <v>40</v>
      </c>
      <c r="C29" s="99" t="s">
        <v>106</v>
      </c>
      <c r="D29" s="99"/>
      <c r="E29" s="100"/>
    </row>
    <row r="30" spans="2:5" x14ac:dyDescent="0.25">
      <c r="B30" s="10" t="s">
        <v>41</v>
      </c>
      <c r="C30" s="99" t="s">
        <v>152</v>
      </c>
      <c r="D30" s="99"/>
      <c r="E30" s="100"/>
    </row>
    <row r="31" spans="2:5" ht="60.75" thickBot="1" x14ac:dyDescent="0.3">
      <c r="B31" s="18" t="s">
        <v>44</v>
      </c>
      <c r="C31" s="103" t="s">
        <v>107</v>
      </c>
      <c r="D31" s="103"/>
      <c r="E31" s="104"/>
    </row>
    <row r="32" spans="2:5" s="8" customFormat="1" ht="9.75" customHeight="1" thickBot="1" x14ac:dyDescent="0.3"/>
    <row r="33" spans="2:5" s="8" customFormat="1" ht="16.5" customHeight="1" thickBot="1" x14ac:dyDescent="0.3">
      <c r="B33" s="119" t="s">
        <v>75</v>
      </c>
      <c r="C33" s="120"/>
      <c r="D33" s="120"/>
      <c r="E33" s="121"/>
    </row>
    <row r="34" spans="2:5" s="8" customFormat="1" ht="27" customHeight="1" x14ac:dyDescent="0.25">
      <c r="B34" s="6" t="s">
        <v>23</v>
      </c>
      <c r="C34" s="101" t="s">
        <v>108</v>
      </c>
      <c r="D34" s="101"/>
      <c r="E34" s="102"/>
    </row>
    <row r="35" spans="2:5" s="8" customFormat="1" ht="16.5" customHeight="1" x14ac:dyDescent="0.25">
      <c r="B35" s="7" t="s">
        <v>24</v>
      </c>
      <c r="C35" s="99" t="s">
        <v>109</v>
      </c>
      <c r="D35" s="99"/>
      <c r="E35" s="100"/>
    </row>
    <row r="36" spans="2:5" s="8" customFormat="1" ht="16.5" customHeight="1" x14ac:dyDescent="0.25">
      <c r="B36" s="7" t="s">
        <v>22</v>
      </c>
      <c r="C36" s="99">
        <v>20114542751</v>
      </c>
      <c r="D36" s="99"/>
      <c r="E36" s="100"/>
    </row>
    <row r="37" spans="2:5" s="8" customFormat="1" ht="16.5" customHeight="1" x14ac:dyDescent="0.25">
      <c r="B37" s="7" t="s">
        <v>0</v>
      </c>
      <c r="C37" s="99" t="s">
        <v>110</v>
      </c>
      <c r="D37" s="99"/>
      <c r="E37" s="100"/>
    </row>
    <row r="38" spans="2:5" s="8" customFormat="1" ht="16.5" customHeight="1" x14ac:dyDescent="0.25">
      <c r="B38" s="7" t="s">
        <v>1</v>
      </c>
      <c r="C38" s="125">
        <v>29364</v>
      </c>
      <c r="D38" s="99"/>
      <c r="E38" s="100"/>
    </row>
    <row r="39" spans="2:5" s="8" customFormat="1" ht="16.5" customHeight="1" x14ac:dyDescent="0.25">
      <c r="B39" s="7" t="s">
        <v>26</v>
      </c>
      <c r="C39" s="99" t="s">
        <v>111</v>
      </c>
      <c r="D39" s="99"/>
      <c r="E39" s="100"/>
    </row>
    <row r="40" spans="2:5" s="8" customFormat="1" ht="16.5" customHeight="1" x14ac:dyDescent="0.25">
      <c r="B40" s="7" t="s">
        <v>25</v>
      </c>
      <c r="C40" s="99" t="s">
        <v>112</v>
      </c>
      <c r="D40" s="99"/>
      <c r="E40" s="100"/>
    </row>
    <row r="41" spans="2:5" s="8" customFormat="1" ht="16.5" customHeight="1" x14ac:dyDescent="0.25">
      <c r="B41" s="7" t="s">
        <v>21</v>
      </c>
      <c r="C41" s="99">
        <v>198334</v>
      </c>
      <c r="D41" s="99"/>
      <c r="E41" s="100"/>
    </row>
    <row r="42" spans="2:5" s="8" customFormat="1" ht="16.5" customHeight="1" x14ac:dyDescent="0.25">
      <c r="B42" s="10" t="s">
        <v>2</v>
      </c>
      <c r="C42" s="99" t="s">
        <v>113</v>
      </c>
      <c r="D42" s="99"/>
      <c r="E42" s="100"/>
    </row>
    <row r="43" spans="2:5" s="8" customFormat="1" ht="16.5" customHeight="1" x14ac:dyDescent="0.25">
      <c r="B43" s="7" t="s">
        <v>18</v>
      </c>
      <c r="C43" s="99" t="s">
        <v>102</v>
      </c>
      <c r="D43" s="99"/>
      <c r="E43" s="100"/>
    </row>
    <row r="44" spans="2:5" s="8" customFormat="1" ht="16.5" customHeight="1" x14ac:dyDescent="0.25">
      <c r="B44" s="7" t="s">
        <v>4</v>
      </c>
      <c r="C44" s="99" t="s">
        <v>103</v>
      </c>
      <c r="D44" s="99"/>
      <c r="E44" s="100"/>
    </row>
    <row r="45" spans="2:5" s="8" customFormat="1" ht="16.5" customHeight="1" x14ac:dyDescent="0.25">
      <c r="B45" s="10" t="s">
        <v>5</v>
      </c>
      <c r="C45" s="99" t="s">
        <v>116</v>
      </c>
      <c r="D45" s="99"/>
      <c r="E45" s="100"/>
    </row>
    <row r="46" spans="2:5" s="8" customFormat="1" ht="16.5" customHeight="1" x14ac:dyDescent="0.25">
      <c r="B46" s="10" t="s">
        <v>6</v>
      </c>
      <c r="C46" s="118" t="s">
        <v>115</v>
      </c>
      <c r="D46" s="99"/>
      <c r="E46" s="100"/>
    </row>
    <row r="47" spans="2:5" s="8" customFormat="1" ht="16.5" customHeight="1" x14ac:dyDescent="0.25">
      <c r="B47" s="7" t="s">
        <v>39</v>
      </c>
      <c r="C47" s="99" t="s">
        <v>114</v>
      </c>
      <c r="D47" s="99"/>
      <c r="E47" s="100"/>
    </row>
    <row r="48" spans="2:5" s="8" customFormat="1" ht="16.5" customHeight="1" x14ac:dyDescent="0.25">
      <c r="B48" s="7" t="s">
        <v>7</v>
      </c>
      <c r="C48" s="118" t="s">
        <v>117</v>
      </c>
      <c r="D48" s="99"/>
      <c r="E48" s="100"/>
    </row>
    <row r="49" spans="2:5" s="8" customFormat="1" ht="62.25" customHeight="1" x14ac:dyDescent="0.25">
      <c r="B49" s="7" t="s">
        <v>43</v>
      </c>
      <c r="C49" s="134" t="s">
        <v>141</v>
      </c>
      <c r="D49" s="135"/>
      <c r="E49" s="136"/>
    </row>
    <row r="50" spans="2:5" s="8" customFormat="1" ht="18.75" customHeight="1" x14ac:dyDescent="0.25">
      <c r="B50" s="7" t="s">
        <v>45</v>
      </c>
      <c r="C50" s="105">
        <v>35</v>
      </c>
      <c r="D50" s="106"/>
      <c r="E50" s="107"/>
    </row>
    <row r="51" spans="2:5" s="8" customFormat="1" ht="61.5" customHeight="1" x14ac:dyDescent="0.25">
      <c r="B51" s="7" t="s">
        <v>89</v>
      </c>
      <c r="C51" s="105" t="s">
        <v>118</v>
      </c>
      <c r="D51" s="106"/>
      <c r="E51" s="107"/>
    </row>
    <row r="52" spans="2:5" s="8" customFormat="1" ht="16.5" customHeight="1" x14ac:dyDescent="0.25">
      <c r="B52" s="114" t="s">
        <v>28</v>
      </c>
      <c r="C52" s="115"/>
      <c r="D52" s="115"/>
      <c r="E52" s="116"/>
    </row>
    <row r="53" spans="2:5" s="8" customFormat="1" ht="16.5" customHeight="1" x14ac:dyDescent="0.25">
      <c r="B53" s="7" t="s">
        <v>34</v>
      </c>
      <c r="C53" s="1"/>
      <c r="D53" s="11" t="s">
        <v>27</v>
      </c>
      <c r="E53" s="2" t="s">
        <v>119</v>
      </c>
    </row>
    <row r="54" spans="2:5" s="8" customFormat="1" ht="16.5" customHeight="1" x14ac:dyDescent="0.25">
      <c r="B54" s="114" t="s">
        <v>29</v>
      </c>
      <c r="C54" s="115"/>
      <c r="D54" s="115"/>
      <c r="E54" s="116"/>
    </row>
    <row r="55" spans="2:5" s="8" customFormat="1" ht="16.5" customHeight="1" x14ac:dyDescent="0.25">
      <c r="B55" s="7" t="s">
        <v>8</v>
      </c>
      <c r="C55" s="3"/>
      <c r="D55" s="11" t="s">
        <v>30</v>
      </c>
      <c r="E55" s="2"/>
    </row>
    <row r="56" spans="2:5" s="8" customFormat="1" ht="16.5" customHeight="1" x14ac:dyDescent="0.25">
      <c r="B56" s="7" t="s">
        <v>10</v>
      </c>
      <c r="C56" s="3"/>
      <c r="D56" s="11" t="s">
        <v>11</v>
      </c>
      <c r="E56" s="2" t="s">
        <v>119</v>
      </c>
    </row>
    <row r="57" spans="2:5" s="8" customFormat="1" ht="16.5" customHeight="1" x14ac:dyDescent="0.25">
      <c r="B57" s="7" t="s">
        <v>31</v>
      </c>
      <c r="C57" s="3"/>
      <c r="D57" s="11" t="s">
        <v>57</v>
      </c>
      <c r="E57" s="2"/>
    </row>
    <row r="58" spans="2:5" s="8" customFormat="1" ht="16.5" customHeight="1" x14ac:dyDescent="0.25">
      <c r="B58" s="7" t="s">
        <v>56</v>
      </c>
      <c r="C58" s="4"/>
      <c r="D58" s="11" t="s">
        <v>12</v>
      </c>
      <c r="E58" s="5"/>
    </row>
    <row r="59" spans="2:5" s="8" customFormat="1" ht="16.5" customHeight="1" thickBot="1" x14ac:dyDescent="0.3">
      <c r="B59" s="12" t="s">
        <v>13</v>
      </c>
      <c r="C59" s="108"/>
      <c r="D59" s="109"/>
      <c r="E59" s="110"/>
    </row>
    <row r="60" spans="2:5" s="8" customFormat="1" ht="9.75" customHeight="1" thickBot="1" x14ac:dyDescent="0.3"/>
    <row r="61" spans="2:5" s="8" customFormat="1" ht="15.75" customHeight="1" thickBot="1" x14ac:dyDescent="0.3">
      <c r="B61" s="119" t="s">
        <v>76</v>
      </c>
      <c r="C61" s="120"/>
      <c r="D61" s="120"/>
      <c r="E61" s="121"/>
    </row>
    <row r="62" spans="2:5" s="8" customFormat="1" ht="27" customHeight="1" x14ac:dyDescent="0.25">
      <c r="B62" s="6" t="s">
        <v>23</v>
      </c>
      <c r="C62" s="101"/>
      <c r="D62" s="101"/>
      <c r="E62" s="102"/>
    </row>
    <row r="63" spans="2:5" s="8" customFormat="1" ht="16.5" customHeight="1" x14ac:dyDescent="0.25">
      <c r="B63" s="7" t="s">
        <v>24</v>
      </c>
      <c r="C63" s="99"/>
      <c r="D63" s="99"/>
      <c r="E63" s="100"/>
    </row>
    <row r="64" spans="2:5" s="8" customFormat="1" ht="16.5" customHeight="1" x14ac:dyDescent="0.25">
      <c r="B64" s="7" t="s">
        <v>22</v>
      </c>
      <c r="C64" s="99"/>
      <c r="D64" s="99"/>
      <c r="E64" s="100"/>
    </row>
    <row r="65" spans="2:5" s="8" customFormat="1" ht="16.5" customHeight="1" x14ac:dyDescent="0.25">
      <c r="B65" s="7" t="s">
        <v>0</v>
      </c>
      <c r="C65" s="99"/>
      <c r="D65" s="99"/>
      <c r="E65" s="100"/>
    </row>
    <row r="66" spans="2:5" s="8" customFormat="1" ht="16.5" customHeight="1" x14ac:dyDescent="0.25">
      <c r="B66" s="7" t="s">
        <v>1</v>
      </c>
      <c r="C66" s="99"/>
      <c r="D66" s="99"/>
      <c r="E66" s="100"/>
    </row>
    <row r="67" spans="2:5" s="8" customFormat="1" ht="16.5" customHeight="1" x14ac:dyDescent="0.25">
      <c r="B67" s="7" t="s">
        <v>26</v>
      </c>
      <c r="C67" s="99"/>
      <c r="D67" s="99"/>
      <c r="E67" s="100"/>
    </row>
    <row r="68" spans="2:5" s="8" customFormat="1" ht="16.5" customHeight="1" x14ac:dyDescent="0.25">
      <c r="B68" s="7" t="s">
        <v>25</v>
      </c>
      <c r="C68" s="99"/>
      <c r="D68" s="99"/>
      <c r="E68" s="100"/>
    </row>
    <row r="69" spans="2:5" s="8" customFormat="1" ht="16.5" customHeight="1" x14ac:dyDescent="0.25">
      <c r="B69" s="7" t="s">
        <v>21</v>
      </c>
      <c r="C69" s="99"/>
      <c r="D69" s="99"/>
      <c r="E69" s="100"/>
    </row>
    <row r="70" spans="2:5" s="8" customFormat="1" ht="16.5" customHeight="1" x14ac:dyDescent="0.25">
      <c r="B70" s="10" t="s">
        <v>2</v>
      </c>
      <c r="C70" s="99"/>
      <c r="D70" s="99"/>
      <c r="E70" s="100"/>
    </row>
    <row r="71" spans="2:5" s="8" customFormat="1" ht="16.5" customHeight="1" x14ac:dyDescent="0.25">
      <c r="B71" s="7" t="s">
        <v>18</v>
      </c>
      <c r="C71" s="99"/>
      <c r="D71" s="99"/>
      <c r="E71" s="100"/>
    </row>
    <row r="72" spans="2:5" s="8" customFormat="1" ht="16.5" customHeight="1" x14ac:dyDescent="0.25">
      <c r="B72" s="7" t="s">
        <v>4</v>
      </c>
      <c r="C72" s="99"/>
      <c r="D72" s="99"/>
      <c r="E72" s="100"/>
    </row>
    <row r="73" spans="2:5" s="8" customFormat="1" ht="16.5" customHeight="1" x14ac:dyDescent="0.25">
      <c r="B73" s="10" t="s">
        <v>5</v>
      </c>
      <c r="C73" s="99"/>
      <c r="D73" s="99"/>
      <c r="E73" s="100"/>
    </row>
    <row r="74" spans="2:5" s="8" customFormat="1" ht="16.5" customHeight="1" x14ac:dyDescent="0.25">
      <c r="B74" s="10" t="s">
        <v>6</v>
      </c>
      <c r="C74" s="99"/>
      <c r="D74" s="99"/>
      <c r="E74" s="100"/>
    </row>
    <row r="75" spans="2:5" s="8" customFormat="1" ht="16.5" customHeight="1" x14ac:dyDescent="0.25">
      <c r="B75" s="7" t="s">
        <v>39</v>
      </c>
      <c r="C75" s="99"/>
      <c r="D75" s="99"/>
      <c r="E75" s="100"/>
    </row>
    <row r="76" spans="2:5" s="8" customFormat="1" ht="16.5" customHeight="1" x14ac:dyDescent="0.25">
      <c r="B76" s="7" t="s">
        <v>7</v>
      </c>
      <c r="C76" s="99"/>
      <c r="D76" s="99"/>
      <c r="E76" s="100"/>
    </row>
    <row r="77" spans="2:5" s="8" customFormat="1" ht="62.25" customHeight="1" x14ac:dyDescent="0.25">
      <c r="B77" s="7" t="s">
        <v>43</v>
      </c>
      <c r="C77" s="105"/>
      <c r="D77" s="106"/>
      <c r="E77" s="107"/>
    </row>
    <row r="78" spans="2:5" s="8" customFormat="1" ht="66" customHeight="1" x14ac:dyDescent="0.25">
      <c r="B78" s="7" t="s">
        <v>89</v>
      </c>
      <c r="C78" s="94"/>
      <c r="D78" s="95"/>
      <c r="E78" s="96"/>
    </row>
    <row r="79" spans="2:5" s="8" customFormat="1" ht="16.5" customHeight="1" x14ac:dyDescent="0.25">
      <c r="B79" s="114" t="s">
        <v>28</v>
      </c>
      <c r="C79" s="115"/>
      <c r="D79" s="115"/>
      <c r="E79" s="116"/>
    </row>
    <row r="80" spans="2:5" s="8" customFormat="1" ht="16.5" customHeight="1" x14ac:dyDescent="0.25">
      <c r="B80" s="7" t="s">
        <v>34</v>
      </c>
      <c r="C80" s="79"/>
      <c r="D80" s="11" t="s">
        <v>27</v>
      </c>
      <c r="E80" s="80"/>
    </row>
    <row r="81" spans="2:5" s="8" customFormat="1" ht="16.5" customHeight="1" x14ac:dyDescent="0.25">
      <c r="B81" s="114" t="s">
        <v>29</v>
      </c>
      <c r="C81" s="115"/>
      <c r="D81" s="115"/>
      <c r="E81" s="116"/>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0" t="s">
        <v>57</v>
      </c>
      <c r="C86" s="41"/>
      <c r="D86" s="11" t="s">
        <v>56</v>
      </c>
      <c r="E86" s="42"/>
    </row>
    <row r="87" spans="2:5" s="8" customFormat="1" ht="16.5" customHeight="1" thickBot="1" x14ac:dyDescent="0.3">
      <c r="B87" s="12" t="s">
        <v>13</v>
      </c>
      <c r="C87" s="108"/>
      <c r="D87" s="109"/>
      <c r="E87" s="110"/>
    </row>
    <row r="88" spans="2:5" s="8" customFormat="1" ht="16.5" customHeight="1" thickBot="1" x14ac:dyDescent="0.3"/>
    <row r="89" spans="2:5" s="8" customFormat="1" ht="15.75" thickBot="1" x14ac:dyDescent="0.3">
      <c r="B89" s="111" t="s">
        <v>77</v>
      </c>
      <c r="C89" s="112"/>
      <c r="D89" s="112"/>
      <c r="E89" s="113"/>
    </row>
    <row r="90" spans="2:5" s="8" customFormat="1" ht="27" customHeight="1" x14ac:dyDescent="0.25">
      <c r="B90" s="6" t="s">
        <v>23</v>
      </c>
      <c r="C90" s="101"/>
      <c r="D90" s="101"/>
      <c r="E90" s="102"/>
    </row>
    <row r="91" spans="2:5" s="8" customFormat="1" ht="16.5" customHeight="1" x14ac:dyDescent="0.25">
      <c r="B91" s="7" t="s">
        <v>24</v>
      </c>
      <c r="C91" s="99"/>
      <c r="D91" s="99"/>
      <c r="E91" s="100"/>
    </row>
    <row r="92" spans="2:5" s="8" customFormat="1" ht="16.5" customHeight="1" x14ac:dyDescent="0.25">
      <c r="B92" s="7" t="s">
        <v>22</v>
      </c>
      <c r="C92" s="99"/>
      <c r="D92" s="99"/>
      <c r="E92" s="100"/>
    </row>
    <row r="93" spans="2:5" s="8" customFormat="1" ht="16.5" customHeight="1" x14ac:dyDescent="0.25">
      <c r="B93" s="7" t="s">
        <v>0</v>
      </c>
      <c r="C93" s="99"/>
      <c r="D93" s="99"/>
      <c r="E93" s="100"/>
    </row>
    <row r="94" spans="2:5" s="8" customFormat="1" ht="16.5" customHeight="1" x14ac:dyDescent="0.25">
      <c r="B94" s="7" t="s">
        <v>1</v>
      </c>
      <c r="C94" s="99"/>
      <c r="D94" s="99"/>
      <c r="E94" s="100"/>
    </row>
    <row r="95" spans="2:5" s="8" customFormat="1" ht="16.5" customHeight="1" x14ac:dyDescent="0.25">
      <c r="B95" s="7" t="s">
        <v>26</v>
      </c>
      <c r="C95" s="99"/>
      <c r="D95" s="99"/>
      <c r="E95" s="100"/>
    </row>
    <row r="96" spans="2:5" s="8" customFormat="1" ht="16.5" customHeight="1" x14ac:dyDescent="0.25">
      <c r="B96" s="7" t="s">
        <v>25</v>
      </c>
      <c r="C96" s="99"/>
      <c r="D96" s="99"/>
      <c r="E96" s="100"/>
    </row>
    <row r="97" spans="2:5" s="8" customFormat="1" ht="16.5" customHeight="1" x14ac:dyDescent="0.25">
      <c r="B97" s="7" t="s">
        <v>21</v>
      </c>
      <c r="C97" s="99"/>
      <c r="D97" s="99"/>
      <c r="E97" s="100"/>
    </row>
    <row r="98" spans="2:5" s="8" customFormat="1" ht="16.5" customHeight="1" x14ac:dyDescent="0.25">
      <c r="B98" s="10" t="s">
        <v>2</v>
      </c>
      <c r="C98" s="99"/>
      <c r="D98" s="99"/>
      <c r="E98" s="100"/>
    </row>
    <row r="99" spans="2:5" s="8" customFormat="1" ht="16.5" customHeight="1" x14ac:dyDescent="0.25">
      <c r="B99" s="7" t="s">
        <v>18</v>
      </c>
      <c r="C99" s="99"/>
      <c r="D99" s="99"/>
      <c r="E99" s="100"/>
    </row>
    <row r="100" spans="2:5" s="8" customFormat="1" ht="16.5" customHeight="1" x14ac:dyDescent="0.25">
      <c r="B100" s="7" t="s">
        <v>4</v>
      </c>
      <c r="C100" s="99"/>
      <c r="D100" s="99"/>
      <c r="E100" s="100"/>
    </row>
    <row r="101" spans="2:5" s="8" customFormat="1" ht="16.5" customHeight="1" x14ac:dyDescent="0.25">
      <c r="B101" s="10" t="s">
        <v>5</v>
      </c>
      <c r="C101" s="99"/>
      <c r="D101" s="99"/>
      <c r="E101" s="100"/>
    </row>
    <row r="102" spans="2:5" s="8" customFormat="1" ht="16.5" customHeight="1" x14ac:dyDescent="0.25">
      <c r="B102" s="10" t="s">
        <v>6</v>
      </c>
      <c r="C102" s="99"/>
      <c r="D102" s="99"/>
      <c r="E102" s="100"/>
    </row>
    <row r="103" spans="2:5" s="8" customFormat="1" ht="16.5" customHeight="1" x14ac:dyDescent="0.25">
      <c r="B103" s="7" t="s">
        <v>39</v>
      </c>
      <c r="C103" s="99"/>
      <c r="D103" s="99"/>
      <c r="E103" s="100"/>
    </row>
    <row r="104" spans="2:5" s="8" customFormat="1" ht="16.5" customHeight="1" x14ac:dyDescent="0.25">
      <c r="B104" s="7" t="s">
        <v>7</v>
      </c>
      <c r="C104" s="99"/>
      <c r="D104" s="99"/>
      <c r="E104" s="100"/>
    </row>
    <row r="105" spans="2:5" s="8" customFormat="1" ht="62.25" customHeight="1" x14ac:dyDescent="0.25">
      <c r="B105" s="7" t="s">
        <v>43</v>
      </c>
      <c r="C105" s="105"/>
      <c r="D105" s="106"/>
      <c r="E105" s="107"/>
    </row>
    <row r="106" spans="2:5" s="8" customFormat="1" ht="66" customHeight="1" x14ac:dyDescent="0.25">
      <c r="B106" s="7" t="s">
        <v>89</v>
      </c>
      <c r="C106" s="94"/>
      <c r="D106" s="95"/>
      <c r="E106" s="96"/>
    </row>
    <row r="107" spans="2:5" s="8" customFormat="1" ht="16.5" customHeight="1" x14ac:dyDescent="0.25">
      <c r="B107" s="114" t="s">
        <v>28</v>
      </c>
      <c r="C107" s="115"/>
      <c r="D107" s="115"/>
      <c r="E107" s="116"/>
    </row>
    <row r="108" spans="2:5" s="8" customFormat="1" ht="16.5" customHeight="1" x14ac:dyDescent="0.25">
      <c r="B108" s="7" t="s">
        <v>34</v>
      </c>
      <c r="C108" s="1"/>
      <c r="D108" s="11" t="s">
        <v>27</v>
      </c>
      <c r="E108" s="2"/>
    </row>
    <row r="109" spans="2:5" s="8" customFormat="1" ht="16.5" customHeight="1" x14ac:dyDescent="0.25">
      <c r="B109" s="114" t="s">
        <v>29</v>
      </c>
      <c r="C109" s="115"/>
      <c r="D109" s="115"/>
      <c r="E109" s="116"/>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0" t="s">
        <v>57</v>
      </c>
      <c r="C114" s="41"/>
      <c r="D114" s="11" t="s">
        <v>56</v>
      </c>
      <c r="E114" s="42"/>
    </row>
    <row r="115" spans="2:5" s="8" customFormat="1" ht="16.5" customHeight="1" thickBot="1" x14ac:dyDescent="0.3">
      <c r="B115" s="12" t="s">
        <v>13</v>
      </c>
      <c r="C115" s="108"/>
      <c r="D115" s="109"/>
      <c r="E115" s="110"/>
    </row>
    <row r="116" spans="2:5" s="8" customFormat="1" ht="6" customHeight="1" thickBot="1" x14ac:dyDescent="0.3"/>
    <row r="117" spans="2:5" s="8" customFormat="1" ht="15.75" thickBot="1" x14ac:dyDescent="0.3">
      <c r="B117" s="111" t="s">
        <v>78</v>
      </c>
      <c r="C117" s="112"/>
      <c r="D117" s="112"/>
      <c r="E117" s="113"/>
    </row>
    <row r="118" spans="2:5" s="8" customFormat="1" ht="27" customHeight="1" x14ac:dyDescent="0.25">
      <c r="B118" s="6" t="s">
        <v>23</v>
      </c>
      <c r="C118" s="101"/>
      <c r="D118" s="101"/>
      <c r="E118" s="102"/>
    </row>
    <row r="119" spans="2:5" s="8" customFormat="1" ht="16.5" customHeight="1" x14ac:dyDescent="0.25">
      <c r="B119" s="7" t="s">
        <v>24</v>
      </c>
      <c r="C119" s="99"/>
      <c r="D119" s="99"/>
      <c r="E119" s="100"/>
    </row>
    <row r="120" spans="2:5" s="8" customFormat="1" ht="16.5" customHeight="1" x14ac:dyDescent="0.25">
      <c r="B120" s="7" t="s">
        <v>22</v>
      </c>
      <c r="C120" s="99"/>
      <c r="D120" s="99"/>
      <c r="E120" s="100"/>
    </row>
    <row r="121" spans="2:5" s="8" customFormat="1" ht="16.5" customHeight="1" x14ac:dyDescent="0.25">
      <c r="B121" s="7" t="s">
        <v>0</v>
      </c>
      <c r="C121" s="99"/>
      <c r="D121" s="99"/>
      <c r="E121" s="100"/>
    </row>
    <row r="122" spans="2:5" s="8" customFormat="1" ht="16.5" customHeight="1" x14ac:dyDescent="0.25">
      <c r="B122" s="7" t="s">
        <v>1</v>
      </c>
      <c r="C122" s="99"/>
      <c r="D122" s="99"/>
      <c r="E122" s="100"/>
    </row>
    <row r="123" spans="2:5" s="8" customFormat="1" ht="16.5" customHeight="1" x14ac:dyDescent="0.25">
      <c r="B123" s="7" t="s">
        <v>26</v>
      </c>
      <c r="C123" s="99"/>
      <c r="D123" s="99"/>
      <c r="E123" s="100"/>
    </row>
    <row r="124" spans="2:5" s="8" customFormat="1" ht="16.5" customHeight="1" x14ac:dyDescent="0.25">
      <c r="B124" s="7" t="s">
        <v>25</v>
      </c>
      <c r="C124" s="99"/>
      <c r="D124" s="99"/>
      <c r="E124" s="100"/>
    </row>
    <row r="125" spans="2:5" s="8" customFormat="1" ht="16.5" customHeight="1" x14ac:dyDescent="0.25">
      <c r="B125" s="7" t="s">
        <v>21</v>
      </c>
      <c r="C125" s="99"/>
      <c r="D125" s="99"/>
      <c r="E125" s="100"/>
    </row>
    <row r="126" spans="2:5" s="8" customFormat="1" ht="16.5" customHeight="1" x14ac:dyDescent="0.25">
      <c r="B126" s="10" t="s">
        <v>2</v>
      </c>
      <c r="C126" s="99"/>
      <c r="D126" s="99"/>
      <c r="E126" s="100"/>
    </row>
    <row r="127" spans="2:5" s="8" customFormat="1" ht="16.5" customHeight="1" x14ac:dyDescent="0.25">
      <c r="B127" s="7" t="s">
        <v>18</v>
      </c>
      <c r="C127" s="99"/>
      <c r="D127" s="99"/>
      <c r="E127" s="100"/>
    </row>
    <row r="128" spans="2:5" s="8" customFormat="1" ht="16.5" customHeight="1" x14ac:dyDescent="0.25">
      <c r="B128" s="7" t="s">
        <v>4</v>
      </c>
      <c r="C128" s="99"/>
      <c r="D128" s="99"/>
      <c r="E128" s="100"/>
    </row>
    <row r="129" spans="2:5" s="8" customFormat="1" ht="16.5" customHeight="1" x14ac:dyDescent="0.25">
      <c r="B129" s="10" t="s">
        <v>5</v>
      </c>
      <c r="C129" s="99"/>
      <c r="D129" s="99"/>
      <c r="E129" s="100"/>
    </row>
    <row r="130" spans="2:5" s="8" customFormat="1" ht="16.5" customHeight="1" x14ac:dyDescent="0.25">
      <c r="B130" s="10" t="s">
        <v>6</v>
      </c>
      <c r="C130" s="99"/>
      <c r="D130" s="99"/>
      <c r="E130" s="100"/>
    </row>
    <row r="131" spans="2:5" s="8" customFormat="1" ht="16.5" customHeight="1" x14ac:dyDescent="0.25">
      <c r="B131" s="7" t="s">
        <v>39</v>
      </c>
      <c r="C131" s="99"/>
      <c r="D131" s="99"/>
      <c r="E131" s="100"/>
    </row>
    <row r="132" spans="2:5" s="8" customFormat="1" ht="16.5" customHeight="1" x14ac:dyDescent="0.25">
      <c r="B132" s="7" t="s">
        <v>7</v>
      </c>
      <c r="C132" s="99"/>
      <c r="D132" s="99"/>
      <c r="E132" s="100"/>
    </row>
    <row r="133" spans="2:5" s="8" customFormat="1" ht="62.25" customHeight="1" x14ac:dyDescent="0.25">
      <c r="B133" s="7" t="s">
        <v>42</v>
      </c>
      <c r="C133" s="105"/>
      <c r="D133" s="106"/>
      <c r="E133" s="107"/>
    </row>
    <row r="134" spans="2:5" s="8" customFormat="1" ht="65.25" customHeight="1" x14ac:dyDescent="0.25">
      <c r="B134" s="7" t="s">
        <v>89</v>
      </c>
      <c r="C134" s="94"/>
      <c r="D134" s="95"/>
      <c r="E134" s="96"/>
    </row>
    <row r="135" spans="2:5" s="8" customFormat="1" ht="16.5" customHeight="1" x14ac:dyDescent="0.25">
      <c r="B135" s="114" t="s">
        <v>28</v>
      </c>
      <c r="C135" s="115"/>
      <c r="D135" s="115"/>
      <c r="E135" s="116"/>
    </row>
    <row r="136" spans="2:5" s="8" customFormat="1" ht="16.5" customHeight="1" x14ac:dyDescent="0.25">
      <c r="B136" s="7" t="s">
        <v>34</v>
      </c>
      <c r="C136" s="1"/>
      <c r="D136" s="11" t="s">
        <v>27</v>
      </c>
      <c r="E136" s="2"/>
    </row>
    <row r="137" spans="2:5" s="8" customFormat="1" ht="16.5" customHeight="1" x14ac:dyDescent="0.25">
      <c r="B137" s="114" t="s">
        <v>29</v>
      </c>
      <c r="C137" s="115"/>
      <c r="D137" s="115"/>
      <c r="E137" s="116"/>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0" t="s">
        <v>57</v>
      </c>
      <c r="C142" s="41"/>
      <c r="D142" s="11" t="s">
        <v>56</v>
      </c>
      <c r="E142" s="42"/>
    </row>
    <row r="143" spans="2:5" s="8" customFormat="1" ht="16.5" customHeight="1" thickBot="1" x14ac:dyDescent="0.3">
      <c r="B143" s="12" t="s">
        <v>13</v>
      </c>
      <c r="C143" s="108"/>
      <c r="D143" s="109"/>
      <c r="E143" s="110"/>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FE133"/>
  <sheetViews>
    <sheetView topLeftCell="A31" zoomScale="70" zoomScaleNormal="70" zoomScaleSheetLayoutView="100" workbookViewId="0">
      <selection activeCell="H34" sqref="H34"/>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61" t="s">
        <v>90</v>
      </c>
      <c r="D2" s="161"/>
      <c r="E2" s="161"/>
    </row>
    <row r="3" spans="2:7" s="8" customFormat="1" ht="20.25" customHeight="1" x14ac:dyDescent="0.25">
      <c r="B3" s="158" t="s">
        <v>58</v>
      </c>
      <c r="C3" s="159"/>
      <c r="D3" s="159" t="s">
        <v>59</v>
      </c>
      <c r="E3" s="160"/>
    </row>
    <row r="4" spans="2:7" s="8" customFormat="1" ht="19.5" customHeight="1" thickBot="1" x14ac:dyDescent="0.3">
      <c r="B4" s="157" t="str">
        <f>'DATOS GENERALES'!C35</f>
        <v>GPA</v>
      </c>
      <c r="C4" s="155"/>
      <c r="D4" s="155" t="str">
        <f>'DATOS GENERALES'!C7</f>
        <v>Fomento de energía solar en comunidades y periferie de Cusco</v>
      </c>
      <c r="E4" s="156"/>
    </row>
    <row r="5" spans="2:7" s="8" customFormat="1" ht="16.5" customHeight="1" thickBot="1" x14ac:dyDescent="0.3">
      <c r="B5" s="15"/>
    </row>
    <row r="6" spans="2:7" s="8" customFormat="1" ht="15" customHeight="1" x14ac:dyDescent="0.25">
      <c r="B6" s="137" t="s">
        <v>79</v>
      </c>
      <c r="C6" s="138"/>
      <c r="D6" s="138"/>
      <c r="E6" s="139"/>
    </row>
    <row r="7" spans="2:7" s="8" customFormat="1" ht="209.25" customHeight="1" thickBot="1" x14ac:dyDescent="0.3">
      <c r="B7" s="143" t="s">
        <v>127</v>
      </c>
      <c r="C7" s="144"/>
      <c r="D7" s="144"/>
      <c r="E7" s="145"/>
    </row>
    <row r="8" spans="2:7" s="8" customFormat="1" ht="12" customHeight="1" thickBot="1" x14ac:dyDescent="0.3"/>
    <row r="9" spans="2:7" s="8" customFormat="1" x14ac:dyDescent="0.25">
      <c r="B9" s="137" t="s">
        <v>80</v>
      </c>
      <c r="C9" s="138"/>
      <c r="D9" s="138"/>
      <c r="E9" s="139"/>
    </row>
    <row r="10" spans="2:7" s="8" customFormat="1" ht="171" customHeight="1" thickBot="1" x14ac:dyDescent="0.3">
      <c r="B10" s="146" t="s">
        <v>128</v>
      </c>
      <c r="C10" s="147"/>
      <c r="D10" s="147"/>
      <c r="E10" s="148"/>
    </row>
    <row r="11" spans="2:7" s="8" customFormat="1" ht="15.75" customHeight="1" thickBot="1" x14ac:dyDescent="0.35"/>
    <row r="12" spans="2:7" s="8" customFormat="1" ht="14.45" x14ac:dyDescent="0.3">
      <c r="B12" s="140" t="s">
        <v>81</v>
      </c>
      <c r="C12" s="141"/>
      <c r="D12" s="141"/>
      <c r="E12" s="142"/>
    </row>
    <row r="13" spans="2:7" s="8" customFormat="1" ht="166.5" customHeight="1" thickBot="1" x14ac:dyDescent="0.3">
      <c r="B13" s="146" t="s">
        <v>129</v>
      </c>
      <c r="C13" s="147"/>
      <c r="D13" s="147"/>
      <c r="E13" s="148"/>
    </row>
    <row r="14" spans="2:7" ht="15" customHeight="1" thickBot="1" x14ac:dyDescent="0.35">
      <c r="B14" s="8"/>
      <c r="C14" s="8"/>
    </row>
    <row r="15" spans="2:7" s="8" customFormat="1" ht="36" customHeight="1" x14ac:dyDescent="0.25">
      <c r="B15" s="140" t="s">
        <v>60</v>
      </c>
      <c r="C15" s="141"/>
      <c r="D15" s="141"/>
      <c r="E15" s="142"/>
      <c r="G15" s="43" t="s">
        <v>62</v>
      </c>
    </row>
    <row r="16" spans="2:7" s="8" customFormat="1" ht="164.25" customHeight="1" thickBot="1" x14ac:dyDescent="0.3">
      <c r="B16" s="165" t="s">
        <v>130</v>
      </c>
      <c r="C16" s="166"/>
      <c r="D16" s="166"/>
      <c r="E16" s="167"/>
      <c r="G16" s="93" t="s">
        <v>165</v>
      </c>
    </row>
    <row r="17" spans="1:7" s="8" customFormat="1" ht="15.75" customHeight="1" thickBot="1" x14ac:dyDescent="0.35"/>
    <row r="18" spans="1:7" s="8" customFormat="1" ht="33" customHeight="1" x14ac:dyDescent="0.25">
      <c r="B18" s="137" t="s">
        <v>61</v>
      </c>
      <c r="C18" s="138"/>
      <c r="D18" s="138"/>
      <c r="E18" s="139"/>
    </row>
    <row r="19" spans="1:7" s="8" customFormat="1" ht="322.5" customHeight="1" thickBot="1" x14ac:dyDescent="0.3">
      <c r="B19" s="152" t="s">
        <v>131</v>
      </c>
      <c r="C19" s="153"/>
      <c r="D19" s="153"/>
      <c r="E19" s="154"/>
    </row>
    <row r="20" spans="1:7" s="8" customFormat="1" ht="17.25" customHeight="1" thickBot="1" x14ac:dyDescent="0.35"/>
    <row r="21" spans="1:7" s="8" customFormat="1" ht="15" customHeight="1" x14ac:dyDescent="0.3">
      <c r="B21" s="140" t="s">
        <v>63</v>
      </c>
      <c r="C21" s="141"/>
      <c r="D21" s="141"/>
      <c r="E21" s="142"/>
    </row>
    <row r="22" spans="1:7" s="8" customFormat="1" ht="338.25" customHeight="1" thickBot="1" x14ac:dyDescent="0.3">
      <c r="B22" s="146" t="s">
        <v>132</v>
      </c>
      <c r="C22" s="147"/>
      <c r="D22" s="147"/>
      <c r="E22" s="148"/>
    </row>
    <row r="23" spans="1:7" ht="15" customHeight="1" thickBot="1" x14ac:dyDescent="0.35">
      <c r="B23" s="8"/>
      <c r="C23" s="8"/>
    </row>
    <row r="24" spans="1:7" s="8" customFormat="1" ht="15" customHeight="1" x14ac:dyDescent="0.3">
      <c r="B24" s="140" t="s">
        <v>64</v>
      </c>
      <c r="C24" s="141"/>
      <c r="D24" s="141"/>
      <c r="E24" s="142"/>
    </row>
    <row r="25" spans="1:7" s="8" customFormat="1" ht="180" customHeight="1" thickBot="1" x14ac:dyDescent="0.3">
      <c r="A25" s="8" t="s">
        <v>37</v>
      </c>
      <c r="B25" s="143" t="s">
        <v>133</v>
      </c>
      <c r="C25" s="144"/>
      <c r="D25" s="144"/>
      <c r="E25" s="145"/>
    </row>
    <row r="26" spans="1:7" s="8" customFormat="1" ht="14.25" customHeight="1" thickBot="1" x14ac:dyDescent="0.35"/>
    <row r="27" spans="1:7" s="8" customFormat="1" ht="15" customHeight="1" x14ac:dyDescent="0.3">
      <c r="B27" s="140" t="s">
        <v>65</v>
      </c>
      <c r="C27" s="141"/>
      <c r="D27" s="141"/>
      <c r="E27" s="142"/>
    </row>
    <row r="28" spans="1:7" s="8" customFormat="1" ht="184.5" customHeight="1" thickBot="1" x14ac:dyDescent="0.3">
      <c r="B28" s="143" t="s">
        <v>134</v>
      </c>
      <c r="C28" s="144"/>
      <c r="D28" s="144"/>
      <c r="E28" s="145"/>
    </row>
    <row r="29" spans="1:7" s="8" customFormat="1" ht="12" customHeight="1" thickBot="1" x14ac:dyDescent="0.35"/>
    <row r="30" spans="1:7" s="8" customFormat="1" ht="33" customHeight="1" x14ac:dyDescent="0.25">
      <c r="B30" s="140" t="s">
        <v>82</v>
      </c>
      <c r="C30" s="141"/>
      <c r="D30" s="141"/>
      <c r="E30" s="142"/>
      <c r="G30" s="43" t="s">
        <v>94</v>
      </c>
    </row>
    <row r="31" spans="1:7" s="8" customFormat="1" ht="221.25" customHeight="1" thickBot="1" x14ac:dyDescent="0.3">
      <c r="B31" s="143" t="s">
        <v>135</v>
      </c>
      <c r="C31" s="144"/>
      <c r="D31" s="144"/>
      <c r="E31" s="145"/>
      <c r="G31" s="88" t="s">
        <v>154</v>
      </c>
    </row>
    <row r="32" spans="1:7" s="8" customFormat="1" ht="15" customHeight="1" thickBot="1" x14ac:dyDescent="0.35"/>
    <row r="33" spans="1:7" s="8" customFormat="1" ht="28.9" x14ac:dyDescent="0.3">
      <c r="A33" s="8">
        <v>10</v>
      </c>
      <c r="B33" s="137" t="s">
        <v>67</v>
      </c>
      <c r="C33" s="138"/>
      <c r="D33" s="138"/>
      <c r="E33" s="139"/>
      <c r="G33" s="43" t="s">
        <v>66</v>
      </c>
    </row>
    <row r="34" spans="1:7" s="8" customFormat="1" ht="357" customHeight="1" thickBot="1" x14ac:dyDescent="0.3">
      <c r="B34" s="146" t="s">
        <v>136</v>
      </c>
      <c r="C34" s="147"/>
      <c r="D34" s="147"/>
      <c r="E34" s="148"/>
      <c r="G34" s="93" t="s">
        <v>190</v>
      </c>
    </row>
    <row r="35" spans="1:7" s="8" customFormat="1" ht="12.75" customHeight="1" thickBot="1" x14ac:dyDescent="0.35"/>
    <row r="36" spans="1:7" s="8" customFormat="1" ht="14.45" x14ac:dyDescent="0.3">
      <c r="B36" s="137" t="s">
        <v>95</v>
      </c>
      <c r="C36" s="138"/>
      <c r="D36" s="138"/>
      <c r="E36" s="139"/>
    </row>
    <row r="37" spans="1:7" s="8" customFormat="1" ht="297" customHeight="1" thickBot="1" x14ac:dyDescent="0.3">
      <c r="B37" s="146" t="s">
        <v>137</v>
      </c>
      <c r="C37" s="147"/>
      <c r="D37" s="147"/>
      <c r="E37" s="148"/>
    </row>
    <row r="38" spans="1:7" s="8" customFormat="1" ht="15.75" customHeight="1" thickBot="1" x14ac:dyDescent="0.35"/>
    <row r="39" spans="1:7" s="8" customFormat="1" x14ac:dyDescent="0.25">
      <c r="B39" s="140" t="s">
        <v>96</v>
      </c>
      <c r="C39" s="141"/>
      <c r="D39" s="141"/>
      <c r="E39" s="142"/>
    </row>
    <row r="40" spans="1:7" s="8" customFormat="1" ht="296.25" customHeight="1" thickBot="1" x14ac:dyDescent="0.3">
      <c r="B40" s="146" t="s">
        <v>138</v>
      </c>
      <c r="C40" s="147"/>
      <c r="D40" s="147"/>
      <c r="E40" s="148"/>
    </row>
    <row r="41" spans="1:7" s="8" customFormat="1" ht="16.5" customHeight="1" thickBot="1" x14ac:dyDescent="0.35"/>
    <row r="42" spans="1:7" s="8" customFormat="1" ht="18.75" x14ac:dyDescent="0.25">
      <c r="B42" s="149" t="s">
        <v>153</v>
      </c>
      <c r="C42" s="150"/>
      <c r="D42" s="150"/>
      <c r="E42" s="151"/>
    </row>
    <row r="43" spans="1:7" s="8" customFormat="1" ht="327.75" customHeight="1" thickBot="1" x14ac:dyDescent="0.3">
      <c r="B43" s="146" t="s">
        <v>139</v>
      </c>
      <c r="C43" s="147"/>
      <c r="D43" s="147"/>
      <c r="E43" s="148"/>
    </row>
    <row r="44" spans="1:7" s="8" customFormat="1" ht="13.5" customHeight="1" thickBot="1" x14ac:dyDescent="0.35"/>
    <row r="45" spans="1:7" s="8" customFormat="1" ht="15" customHeight="1" x14ac:dyDescent="0.3">
      <c r="B45" s="137" t="s">
        <v>68</v>
      </c>
      <c r="C45" s="138"/>
      <c r="D45" s="138"/>
      <c r="E45" s="139"/>
    </row>
    <row r="46" spans="1:7" s="8" customFormat="1" ht="291.75" customHeight="1" x14ac:dyDescent="0.25">
      <c r="B46" s="162" t="s">
        <v>140</v>
      </c>
      <c r="C46" s="163"/>
      <c r="D46" s="163"/>
      <c r="E46" s="164"/>
    </row>
    <row r="47" spans="1:7" s="8" customFormat="1" ht="291.75" customHeight="1" thickBot="1" x14ac:dyDescent="0.3">
      <c r="B47" s="146"/>
      <c r="C47" s="147"/>
      <c r="D47" s="147"/>
      <c r="E47" s="148"/>
    </row>
    <row r="48" spans="1:7" s="8" customFormat="1" ht="12" customHeight="1" thickBot="1" x14ac:dyDescent="0.3"/>
    <row r="49" spans="2:5" s="8" customFormat="1" x14ac:dyDescent="0.25">
      <c r="B49" s="137" t="s">
        <v>69</v>
      </c>
      <c r="C49" s="138"/>
      <c r="D49" s="138"/>
      <c r="E49" s="139"/>
    </row>
    <row r="50" spans="2:5" s="8" customFormat="1" x14ac:dyDescent="0.25">
      <c r="B50" s="56" t="s">
        <v>35</v>
      </c>
      <c r="C50" s="77" t="s">
        <v>36</v>
      </c>
      <c r="D50" s="77" t="s">
        <v>70</v>
      </c>
      <c r="E50" s="78" t="s">
        <v>38</v>
      </c>
    </row>
    <row r="51" spans="2:5" s="8" customFormat="1" ht="46.5" customHeight="1" x14ac:dyDescent="0.25">
      <c r="B51" s="89" t="s">
        <v>155</v>
      </c>
      <c r="C51" s="90">
        <v>4</v>
      </c>
      <c r="D51" s="90">
        <v>2</v>
      </c>
      <c r="E51" s="91" t="s">
        <v>156</v>
      </c>
    </row>
    <row r="52" spans="2:5" s="8" customFormat="1" ht="46.5" customHeight="1" x14ac:dyDescent="0.25">
      <c r="B52" s="91" t="s">
        <v>157</v>
      </c>
      <c r="C52" s="90">
        <v>3</v>
      </c>
      <c r="D52" s="90">
        <v>3</v>
      </c>
      <c r="E52" s="91" t="s">
        <v>158</v>
      </c>
    </row>
    <row r="53" spans="2:5" s="8" customFormat="1" ht="46.5" customHeight="1" x14ac:dyDescent="0.25">
      <c r="B53" s="91" t="s">
        <v>159</v>
      </c>
      <c r="C53" s="90">
        <v>3</v>
      </c>
      <c r="D53" s="90">
        <v>3</v>
      </c>
      <c r="E53" s="91" t="s">
        <v>160</v>
      </c>
    </row>
    <row r="54" spans="2:5" s="8" customFormat="1" ht="46.5" customHeight="1" x14ac:dyDescent="0.25">
      <c r="B54" s="92" t="s">
        <v>161</v>
      </c>
      <c r="C54" s="90">
        <v>3</v>
      </c>
      <c r="D54" s="90">
        <v>1</v>
      </c>
      <c r="E54" s="91" t="s">
        <v>162</v>
      </c>
    </row>
    <row r="55" spans="2:5" s="8" customFormat="1" ht="46.5" customHeight="1" x14ac:dyDescent="0.25">
      <c r="B55" s="91" t="s">
        <v>163</v>
      </c>
      <c r="C55" s="90">
        <v>2</v>
      </c>
      <c r="D55" s="90">
        <v>3</v>
      </c>
      <c r="E55" s="91" t="s">
        <v>164</v>
      </c>
    </row>
    <row r="56" spans="2:5" s="8" customFormat="1" ht="46.5" customHeight="1" x14ac:dyDescent="0.25">
      <c r="B56" s="57"/>
      <c r="C56" s="58"/>
      <c r="D56" s="58"/>
      <c r="E56" s="59"/>
    </row>
    <row r="57" spans="2:5" s="8" customFormat="1" ht="46.5" customHeight="1" x14ac:dyDescent="0.25">
      <c r="B57" s="57"/>
      <c r="C57" s="58"/>
      <c r="D57" s="58"/>
      <c r="E57" s="59"/>
    </row>
    <row r="58" spans="2:5" s="8" customFormat="1" ht="46.5" customHeight="1" x14ac:dyDescent="0.25">
      <c r="B58" s="57"/>
      <c r="C58" s="58"/>
      <c r="D58" s="58"/>
      <c r="E58" s="59"/>
    </row>
    <row r="59" spans="2:5" s="8" customFormat="1" ht="46.5" customHeight="1" x14ac:dyDescent="0.25">
      <c r="B59" s="57"/>
      <c r="C59" s="58"/>
      <c r="D59" s="58"/>
      <c r="E59" s="59"/>
    </row>
    <row r="60" spans="2:5" s="8" customFormat="1" ht="46.5" customHeight="1" thickBot="1" x14ac:dyDescent="0.3">
      <c r="B60" s="60"/>
      <c r="C60" s="61"/>
      <c r="D60" s="61"/>
      <c r="E60" s="62"/>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6:B60">
      <formula1>60</formula1>
    </dataValidation>
    <dataValidation type="textLength" operator="lessThanOrEqual" allowBlank="1" showInputMessage="1" showErrorMessage="1" error="El número de caracteres introducidos es mayor que 140" sqref="E56: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DZ686"/>
  <sheetViews>
    <sheetView zoomScaleNormal="100" zoomScaleSheetLayoutView="100" workbookViewId="0">
      <selection activeCell="J28" sqref="J28"/>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24" t="s">
        <v>91</v>
      </c>
      <c r="C2" s="124"/>
      <c r="D2" s="124"/>
      <c r="E2" s="124"/>
      <c r="F2" s="124"/>
      <c r="G2" s="124"/>
      <c r="H2" s="124"/>
      <c r="I2" s="124"/>
      <c r="J2" s="124"/>
      <c r="K2" s="124"/>
    </row>
    <row r="3" spans="2:13" s="8" customFormat="1" ht="15.75" thickBot="1" x14ac:dyDescent="0.3"/>
    <row r="4" spans="2:13" ht="60" customHeight="1" x14ac:dyDescent="0.25">
      <c r="B4" s="172" t="s">
        <v>53</v>
      </c>
      <c r="C4" s="172" t="s">
        <v>72</v>
      </c>
      <c r="D4" s="176" t="s">
        <v>83</v>
      </c>
      <c r="E4" s="178" t="s">
        <v>84</v>
      </c>
      <c r="F4" s="180" t="s">
        <v>85</v>
      </c>
      <c r="G4" s="181"/>
      <c r="H4" s="170" t="s">
        <v>86</v>
      </c>
      <c r="I4" s="171"/>
      <c r="J4" s="182" t="s">
        <v>88</v>
      </c>
      <c r="K4" s="183"/>
      <c r="L4" s="8"/>
      <c r="M4" s="20" t="s">
        <v>47</v>
      </c>
    </row>
    <row r="5" spans="2:13" ht="30.75" thickBot="1" x14ac:dyDescent="0.3">
      <c r="B5" s="173"/>
      <c r="C5" s="173"/>
      <c r="D5" s="177"/>
      <c r="E5" s="179"/>
      <c r="F5" s="45" t="s">
        <v>48</v>
      </c>
      <c r="G5" s="46" t="s">
        <v>49</v>
      </c>
      <c r="H5" s="46" t="s">
        <v>48</v>
      </c>
      <c r="I5" s="47" t="s">
        <v>49</v>
      </c>
      <c r="J5" s="33" t="s">
        <v>48</v>
      </c>
      <c r="K5" s="34" t="s">
        <v>49</v>
      </c>
      <c r="L5" s="8"/>
      <c r="M5" s="21"/>
    </row>
    <row r="6" spans="2:13" ht="21" customHeight="1" x14ac:dyDescent="0.25">
      <c r="B6" s="73" t="s">
        <v>166</v>
      </c>
      <c r="C6" s="73" t="s">
        <v>181</v>
      </c>
      <c r="D6" s="27">
        <f t="shared" ref="D6" si="0">E6+J6+K6</f>
        <v>14810</v>
      </c>
      <c r="E6" s="31">
        <v>7430</v>
      </c>
      <c r="F6" s="31"/>
      <c r="G6" s="23"/>
      <c r="H6" s="31">
        <v>7380</v>
      </c>
      <c r="I6" s="24"/>
      <c r="J6" s="63">
        <f t="shared" ref="J6" si="1">F6+H6</f>
        <v>7380</v>
      </c>
      <c r="K6" s="64">
        <f t="shared" ref="K6" si="2">G6+I6</f>
        <v>0</v>
      </c>
      <c r="L6" s="8"/>
      <c r="M6" s="22" t="str">
        <f>IF(D6=(E6+F6+G6+H6+I6),"OK","ERROR")</f>
        <v>OK</v>
      </c>
    </row>
    <row r="7" spans="2:13" x14ac:dyDescent="0.25">
      <c r="B7" s="74" t="s">
        <v>167</v>
      </c>
      <c r="C7" s="73" t="s">
        <v>182</v>
      </c>
      <c r="D7" s="28">
        <f>E7+J7+K7</f>
        <v>92206</v>
      </c>
      <c r="E7" s="31">
        <v>51988</v>
      </c>
      <c r="F7" s="32"/>
      <c r="G7" s="25"/>
      <c r="H7" s="32">
        <v>40218</v>
      </c>
      <c r="I7" s="26"/>
      <c r="J7" s="65">
        <f>F7+H7</f>
        <v>40218</v>
      </c>
      <c r="K7" s="66">
        <f>G7+I7</f>
        <v>0</v>
      </c>
      <c r="L7" s="8"/>
      <c r="M7" s="22" t="str">
        <f>IF(D7=(E7+F7+G7+H7+I7),"OK","ERROR")</f>
        <v>OK</v>
      </c>
    </row>
    <row r="8" spans="2:13" ht="30" x14ac:dyDescent="0.25">
      <c r="B8" s="75" t="s">
        <v>168</v>
      </c>
      <c r="C8" s="73" t="s">
        <v>183</v>
      </c>
      <c r="D8" s="28">
        <f t="shared" ref="D8:D19" si="3">E8+J8+K8</f>
        <v>8805</v>
      </c>
      <c r="E8" s="31">
        <v>3689</v>
      </c>
      <c r="F8" s="32"/>
      <c r="G8" s="25">
        <v>818</v>
      </c>
      <c r="H8" s="32">
        <v>4298</v>
      </c>
      <c r="I8" s="26"/>
      <c r="J8" s="65">
        <f t="shared" ref="J8:J19" si="4">F8+H8</f>
        <v>4298</v>
      </c>
      <c r="K8" s="66">
        <f t="shared" ref="K8:K19" si="5">G8+I8</f>
        <v>818</v>
      </c>
      <c r="L8" s="8"/>
      <c r="M8" s="22" t="str">
        <f t="shared" ref="M8:M20" si="6">IF(D8=(E8+F8+G8+H8+I8),"OK","ERROR")</f>
        <v>OK</v>
      </c>
    </row>
    <row r="9" spans="2:13" x14ac:dyDescent="0.25">
      <c r="B9" s="74" t="s">
        <v>169</v>
      </c>
      <c r="C9" s="73" t="s">
        <v>184</v>
      </c>
      <c r="D9" s="28">
        <f t="shared" si="3"/>
        <v>3025</v>
      </c>
      <c r="E9" s="31">
        <v>1911</v>
      </c>
      <c r="F9" s="32"/>
      <c r="G9" s="25"/>
      <c r="H9" s="32">
        <v>1114</v>
      </c>
      <c r="I9" s="26"/>
      <c r="J9" s="65">
        <f t="shared" si="4"/>
        <v>1114</v>
      </c>
      <c r="K9" s="66">
        <f t="shared" si="5"/>
        <v>0</v>
      </c>
      <c r="L9" s="8"/>
      <c r="M9" s="22" t="str">
        <f t="shared" si="6"/>
        <v>OK</v>
      </c>
    </row>
    <row r="10" spans="2:13" ht="30" x14ac:dyDescent="0.25">
      <c r="B10" s="74" t="s">
        <v>170</v>
      </c>
      <c r="C10" s="73" t="s">
        <v>185</v>
      </c>
      <c r="D10" s="28">
        <f t="shared" si="3"/>
        <v>11750</v>
      </c>
      <c r="E10" s="31">
        <v>525</v>
      </c>
      <c r="F10" s="32"/>
      <c r="G10" s="25">
        <v>8100</v>
      </c>
      <c r="H10" s="32"/>
      <c r="I10" s="26">
        <v>3125</v>
      </c>
      <c r="J10" s="65">
        <f t="shared" si="4"/>
        <v>0</v>
      </c>
      <c r="K10" s="66">
        <f t="shared" si="5"/>
        <v>11225</v>
      </c>
      <c r="L10" s="8"/>
      <c r="M10" s="22" t="str">
        <f t="shared" si="6"/>
        <v>OK</v>
      </c>
    </row>
    <row r="11" spans="2:13" x14ac:dyDescent="0.25">
      <c r="B11" s="74" t="s">
        <v>171</v>
      </c>
      <c r="C11" s="73" t="s">
        <v>186</v>
      </c>
      <c r="D11" s="28">
        <f t="shared" si="3"/>
        <v>1000</v>
      </c>
      <c r="E11" s="31">
        <v>1000</v>
      </c>
      <c r="F11" s="32"/>
      <c r="G11" s="25"/>
      <c r="H11" s="32"/>
      <c r="I11" s="26"/>
      <c r="J11" s="65">
        <f t="shared" si="4"/>
        <v>0</v>
      </c>
      <c r="K11" s="66">
        <f t="shared" si="5"/>
        <v>0</v>
      </c>
      <c r="L11" s="8"/>
      <c r="M11" s="22" t="str">
        <f t="shared" si="6"/>
        <v>OK</v>
      </c>
    </row>
    <row r="12" spans="2:13" ht="30" x14ac:dyDescent="0.25">
      <c r="B12" s="74" t="s">
        <v>172</v>
      </c>
      <c r="C12" s="73" t="s">
        <v>187</v>
      </c>
      <c r="D12" s="28">
        <f t="shared" si="3"/>
        <v>51651</v>
      </c>
      <c r="E12" s="31">
        <v>29628</v>
      </c>
      <c r="F12" s="32"/>
      <c r="G12" s="25"/>
      <c r="H12" s="32">
        <v>22023</v>
      </c>
      <c r="I12" s="26"/>
      <c r="J12" s="65">
        <f t="shared" si="4"/>
        <v>22023</v>
      </c>
      <c r="K12" s="66">
        <f t="shared" si="5"/>
        <v>0</v>
      </c>
      <c r="L12" s="8"/>
      <c r="M12" s="22" t="str">
        <f t="shared" si="6"/>
        <v>OK</v>
      </c>
    </row>
    <row r="13" spans="2:13" ht="30" x14ac:dyDescent="0.25">
      <c r="B13" s="74" t="s">
        <v>173</v>
      </c>
      <c r="C13" s="73" t="s">
        <v>188</v>
      </c>
      <c r="D13" s="28">
        <f t="shared" si="3"/>
        <v>4567</v>
      </c>
      <c r="E13" s="31">
        <v>4410</v>
      </c>
      <c r="F13" s="32"/>
      <c r="G13" s="25"/>
      <c r="H13" s="32">
        <v>157</v>
      </c>
      <c r="I13" s="26"/>
      <c r="J13" s="65">
        <f t="shared" si="4"/>
        <v>157</v>
      </c>
      <c r="K13" s="66">
        <f t="shared" si="5"/>
        <v>0</v>
      </c>
      <c r="L13" s="8"/>
      <c r="M13" s="22" t="str">
        <f t="shared" si="6"/>
        <v>OK</v>
      </c>
    </row>
    <row r="14" spans="2:13" x14ac:dyDescent="0.25">
      <c r="B14" s="74" t="s">
        <v>174</v>
      </c>
      <c r="C14" s="73" t="s">
        <v>189</v>
      </c>
      <c r="D14" s="28">
        <f t="shared" si="3"/>
        <v>3363</v>
      </c>
      <c r="E14" s="31">
        <v>1298</v>
      </c>
      <c r="F14" s="32"/>
      <c r="G14" s="25"/>
      <c r="H14" s="32">
        <v>2065</v>
      </c>
      <c r="I14" s="26"/>
      <c r="J14" s="65">
        <f t="shared" si="4"/>
        <v>2065</v>
      </c>
      <c r="K14" s="66">
        <f t="shared" si="5"/>
        <v>0</v>
      </c>
      <c r="L14" s="8"/>
      <c r="M14" s="22" t="str">
        <f t="shared" si="6"/>
        <v>OK</v>
      </c>
    </row>
    <row r="15" spans="2:13" x14ac:dyDescent="0.25">
      <c r="B15" s="74" t="s">
        <v>180</v>
      </c>
      <c r="C15" s="73" t="s">
        <v>175</v>
      </c>
      <c r="D15" s="28">
        <f t="shared" si="3"/>
        <v>2250</v>
      </c>
      <c r="E15" s="31"/>
      <c r="F15" s="32">
        <v>2250</v>
      </c>
      <c r="G15" s="25"/>
      <c r="H15" s="32"/>
      <c r="I15" s="26"/>
      <c r="J15" s="65">
        <f t="shared" si="4"/>
        <v>2250</v>
      </c>
      <c r="K15" s="66">
        <f t="shared" si="5"/>
        <v>0</v>
      </c>
      <c r="L15" s="8"/>
      <c r="M15" s="22" t="str">
        <f t="shared" si="6"/>
        <v>OK</v>
      </c>
    </row>
    <row r="16" spans="2:13" ht="30" x14ac:dyDescent="0.25">
      <c r="B16" s="74" t="s">
        <v>180</v>
      </c>
      <c r="C16" s="73" t="s">
        <v>176</v>
      </c>
      <c r="D16" s="28">
        <f t="shared" si="3"/>
        <v>2300</v>
      </c>
      <c r="E16" s="31"/>
      <c r="F16" s="32"/>
      <c r="G16" s="25">
        <v>2300</v>
      </c>
      <c r="H16" s="32"/>
      <c r="I16" s="26"/>
      <c r="J16" s="65">
        <f t="shared" si="4"/>
        <v>0</v>
      </c>
      <c r="K16" s="66">
        <f t="shared" si="5"/>
        <v>2300</v>
      </c>
      <c r="L16" s="8"/>
      <c r="M16" s="22" t="str">
        <f t="shared" si="6"/>
        <v>OK</v>
      </c>
    </row>
    <row r="17" spans="2:13" ht="30" x14ac:dyDescent="0.25">
      <c r="B17" s="74" t="s">
        <v>180</v>
      </c>
      <c r="C17" s="73" t="s">
        <v>177</v>
      </c>
      <c r="D17" s="28">
        <f t="shared" si="3"/>
        <v>1991</v>
      </c>
      <c r="E17" s="31"/>
      <c r="F17" s="32">
        <v>1991</v>
      </c>
      <c r="G17" s="25"/>
      <c r="H17" s="32"/>
      <c r="I17" s="26"/>
      <c r="J17" s="65">
        <f t="shared" si="4"/>
        <v>1991</v>
      </c>
      <c r="K17" s="66">
        <f t="shared" si="5"/>
        <v>0</v>
      </c>
      <c r="L17" s="8"/>
      <c r="M17" s="22" t="str">
        <f t="shared" si="6"/>
        <v>OK</v>
      </c>
    </row>
    <row r="18" spans="2:13" ht="30" x14ac:dyDescent="0.25">
      <c r="B18" s="74" t="s">
        <v>180</v>
      </c>
      <c r="C18" s="73" t="s">
        <v>178</v>
      </c>
      <c r="D18" s="28">
        <f t="shared" si="3"/>
        <v>2667</v>
      </c>
      <c r="E18" s="31"/>
      <c r="F18" s="32">
        <v>2667</v>
      </c>
      <c r="G18" s="25"/>
      <c r="H18" s="32"/>
      <c r="I18" s="26"/>
      <c r="J18" s="65">
        <f t="shared" si="4"/>
        <v>2667</v>
      </c>
      <c r="K18" s="66">
        <f t="shared" si="5"/>
        <v>0</v>
      </c>
      <c r="L18" s="8"/>
      <c r="M18" s="22" t="str">
        <f t="shared" si="6"/>
        <v>OK</v>
      </c>
    </row>
    <row r="19" spans="2:13" ht="15.75" thickBot="1" x14ac:dyDescent="0.3">
      <c r="B19" s="76" t="s">
        <v>180</v>
      </c>
      <c r="C19" s="73" t="s">
        <v>179</v>
      </c>
      <c r="D19" s="29">
        <f t="shared" si="3"/>
        <v>3770</v>
      </c>
      <c r="E19" s="31"/>
      <c r="F19" s="32">
        <v>3770</v>
      </c>
      <c r="G19" s="25"/>
      <c r="H19" s="32"/>
      <c r="I19" s="26"/>
      <c r="J19" s="65">
        <f t="shared" si="4"/>
        <v>3770</v>
      </c>
      <c r="K19" s="66">
        <f t="shared" si="5"/>
        <v>0</v>
      </c>
      <c r="L19" s="8"/>
      <c r="M19" s="22" t="str">
        <f t="shared" si="6"/>
        <v>OK</v>
      </c>
    </row>
    <row r="20" spans="2:13" ht="15.75" thickBot="1" x14ac:dyDescent="0.3">
      <c r="B20" s="174" t="s">
        <v>55</v>
      </c>
      <c r="C20" s="175"/>
      <c r="D20" s="30">
        <f>SUM(D6:D19)</f>
        <v>204155</v>
      </c>
      <c r="E20" s="48">
        <f>ROUND(SUM(E6:E19),0)</f>
        <v>101879</v>
      </c>
      <c r="F20" s="49">
        <f t="shared" ref="F20:K20" si="7">ROUND(SUM(F6:F19),0)</f>
        <v>10678</v>
      </c>
      <c r="G20" s="50">
        <f t="shared" si="7"/>
        <v>11218</v>
      </c>
      <c r="H20" s="50">
        <f t="shared" si="7"/>
        <v>77255</v>
      </c>
      <c r="I20" s="51">
        <f t="shared" si="7"/>
        <v>3125</v>
      </c>
      <c r="J20" s="35">
        <f t="shared" si="7"/>
        <v>87933</v>
      </c>
      <c r="K20" s="36">
        <f t="shared" si="7"/>
        <v>14343</v>
      </c>
      <c r="L20" s="8"/>
      <c r="M20" s="22" t="str">
        <f t="shared" si="6"/>
        <v>OK</v>
      </c>
    </row>
    <row r="21" spans="2:13" ht="15.75" thickBot="1" x14ac:dyDescent="0.3">
      <c r="B21" s="174" t="s">
        <v>50</v>
      </c>
      <c r="C21" s="175"/>
      <c r="D21" s="44">
        <v>1</v>
      </c>
      <c r="E21" s="52">
        <f>E20/$D$20</f>
        <v>0.49902769954201465</v>
      </c>
      <c r="F21" s="53">
        <f t="shared" ref="F21:K21" si="8">F20/$D$20</f>
        <v>5.2303396928804098E-2</v>
      </c>
      <c r="G21" s="54">
        <f t="shared" si="8"/>
        <v>5.49484460336509E-2</v>
      </c>
      <c r="H21" s="54">
        <f t="shared" ref="H21:I21" si="9">H20/$D$20</f>
        <v>0.37841346036100021</v>
      </c>
      <c r="I21" s="55">
        <f t="shared" si="9"/>
        <v>1.5306997134530136E-2</v>
      </c>
      <c r="J21" s="37">
        <f t="shared" si="8"/>
        <v>0.4307168572898043</v>
      </c>
      <c r="K21" s="38">
        <f t="shared" si="8"/>
        <v>7.0255443168181039E-2</v>
      </c>
      <c r="L21" s="8"/>
      <c r="M21" s="21"/>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9" t="s">
        <v>54</v>
      </c>
      <c r="C24" s="169"/>
      <c r="D24" s="169"/>
      <c r="E24" s="169"/>
      <c r="F24" s="169"/>
      <c r="G24" s="169"/>
      <c r="H24" s="67"/>
      <c r="I24" s="67"/>
      <c r="J24" s="67"/>
      <c r="K24" s="67"/>
      <c r="L24" s="8"/>
      <c r="M24" s="8"/>
    </row>
    <row r="25" spans="2:13" ht="15.75" customHeight="1" x14ac:dyDescent="0.25">
      <c r="B25" s="168" t="s">
        <v>92</v>
      </c>
      <c r="C25" s="168"/>
      <c r="D25" s="168"/>
      <c r="E25" s="168"/>
      <c r="F25" s="168"/>
      <c r="G25" s="39" t="str">
        <f>IF(E20&gt;=100000,"OK","ERROR")</f>
        <v>OK</v>
      </c>
      <c r="H25" s="67"/>
      <c r="I25" s="67"/>
      <c r="J25" s="67"/>
      <c r="K25" s="67"/>
      <c r="L25" s="8"/>
      <c r="M25" s="8"/>
    </row>
    <row r="26" spans="2:13" ht="15.75" customHeight="1" x14ac:dyDescent="0.25">
      <c r="B26" s="168" t="s">
        <v>93</v>
      </c>
      <c r="C26" s="168"/>
      <c r="D26" s="168"/>
      <c r="E26" s="168"/>
      <c r="F26" s="168"/>
      <c r="G26" s="39" t="str">
        <f>IF(E20&lt;=250000,"OK","ERROR")</f>
        <v>OK</v>
      </c>
      <c r="H26" s="67"/>
      <c r="I26" s="67"/>
      <c r="J26" s="67"/>
      <c r="K26" s="67"/>
      <c r="L26" s="8"/>
      <c r="M26" s="8"/>
    </row>
    <row r="27" spans="2:13" ht="15.75" customHeight="1" x14ac:dyDescent="0.25">
      <c r="B27" s="168" t="s">
        <v>73</v>
      </c>
      <c r="C27" s="168"/>
      <c r="D27" s="168"/>
      <c r="E27" s="168"/>
      <c r="F27" s="168"/>
      <c r="G27" s="39" t="str">
        <f>IF(E20&lt;=(D20/2),"OK","ERROR")</f>
        <v>OK</v>
      </c>
      <c r="H27" s="67"/>
      <c r="I27" s="67"/>
      <c r="J27" s="67"/>
      <c r="K27" s="67"/>
      <c r="L27" s="8"/>
      <c r="M27" s="8"/>
    </row>
    <row r="28" spans="2:13" ht="15.75" customHeight="1" x14ac:dyDescent="0.25">
      <c r="B28" s="168" t="s">
        <v>87</v>
      </c>
      <c r="C28" s="168"/>
      <c r="D28" s="168"/>
      <c r="E28" s="168"/>
      <c r="F28" s="168"/>
      <c r="G28" s="39" t="str">
        <f>IF(K20&lt;=(E20*0.4),"OK","ERROR")</f>
        <v>OK</v>
      </c>
      <c r="H28" s="67"/>
      <c r="I28" s="67"/>
      <c r="J28" s="67"/>
      <c r="K28" s="67"/>
      <c r="L28" s="8"/>
      <c r="M28" s="8"/>
    </row>
    <row r="29" spans="2:13" s="8" customFormat="1" x14ac:dyDescent="0.25"/>
    <row r="30" spans="2:13" s="8" customFormat="1" x14ac:dyDescent="0.25">
      <c r="I30" s="68"/>
    </row>
    <row r="31" spans="2:13" s="8" customFormat="1" x14ac:dyDescent="0.25">
      <c r="G31" s="39"/>
    </row>
    <row r="32" spans="2:13" s="8" customFormat="1" x14ac:dyDescent="0.25"/>
    <row r="33" spans="2:2" s="8" customFormat="1" x14ac:dyDescent="0.25"/>
    <row r="34" spans="2:2" s="8" customFormat="1" x14ac:dyDescent="0.25">
      <c r="B34" s="69"/>
    </row>
    <row r="35" spans="2:2" s="8" customFormat="1" x14ac:dyDescent="0.25">
      <c r="B35" s="70"/>
    </row>
    <row r="36" spans="2:2" s="8" customFormat="1" x14ac:dyDescent="0.25">
      <c r="B36" s="69"/>
    </row>
    <row r="37" spans="2:2" s="8" customFormat="1" x14ac:dyDescent="0.25">
      <c r="B37" s="71"/>
    </row>
    <row r="38" spans="2:2" s="8" customFormat="1" x14ac:dyDescent="0.25"/>
    <row r="39" spans="2:2" s="8" customFormat="1" x14ac:dyDescent="0.25"/>
    <row r="40" spans="2:2" s="8" customFormat="1" x14ac:dyDescent="0.25">
      <c r="B40" s="72"/>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Usuario</cp:lastModifiedBy>
  <cp:lastPrinted>2014-10-30T03:03:18Z</cp:lastPrinted>
  <dcterms:created xsi:type="dcterms:W3CDTF">2012-07-06T03:08:38Z</dcterms:created>
  <dcterms:modified xsi:type="dcterms:W3CDTF">2015-01-29T19:22:50Z</dcterms:modified>
</cp:coreProperties>
</file>