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240" windowWidth="3240" windowHeight="5040" activeTab="2"/>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25725"/>
</workbook>
</file>

<file path=xl/calcChain.xml><?xml version="1.0" encoding="utf-8"?>
<calcChain xmlns="http://schemas.openxmlformats.org/spreadsheetml/2006/main">
  <c r="I20" i="8"/>
  <c r="H20"/>
  <c r="G20"/>
  <c r="F20"/>
  <c r="E20"/>
  <c r="G26" s="1"/>
  <c r="K19"/>
  <c r="J19"/>
  <c r="D19"/>
  <c r="M19"/>
  <c r="K18"/>
  <c r="J18"/>
  <c r="D18"/>
  <c r="M18"/>
  <c r="K17"/>
  <c r="J17"/>
  <c r="D17"/>
  <c r="M17"/>
  <c r="K16"/>
  <c r="J16"/>
  <c r="K15"/>
  <c r="J15"/>
  <c r="D15"/>
  <c r="M15"/>
  <c r="K14"/>
  <c r="J14"/>
  <c r="D14"/>
  <c r="M14"/>
  <c r="K13"/>
  <c r="J13"/>
  <c r="D13"/>
  <c r="M13" s="1"/>
  <c r="K12"/>
  <c r="J12"/>
  <c r="D12"/>
  <c r="M12"/>
  <c r="K11"/>
  <c r="J11"/>
  <c r="D11"/>
  <c r="M11"/>
  <c r="K10"/>
  <c r="J10"/>
  <c r="D10"/>
  <c r="M10"/>
  <c r="K9"/>
  <c r="J9"/>
  <c r="D9"/>
  <c r="M9"/>
  <c r="K8"/>
  <c r="J8"/>
  <c r="D8"/>
  <c r="M8"/>
  <c r="K6"/>
  <c r="J6"/>
  <c r="D6"/>
  <c r="M6" s="1"/>
  <c r="K7"/>
  <c r="J7"/>
  <c r="F10" i="1"/>
  <c r="J20" i="8"/>
  <c r="D16"/>
  <c r="M16" s="1"/>
  <c r="D7"/>
  <c r="M7" s="1"/>
  <c r="B4" i="7"/>
  <c r="D4"/>
  <c r="G25" i="8" l="1"/>
  <c r="K20"/>
  <c r="G28" s="1"/>
  <c r="D20"/>
  <c r="I21" s="1"/>
  <c r="F11" i="1" l="1"/>
  <c r="F9"/>
  <c r="M20" i="8"/>
  <c r="G21"/>
  <c r="K21"/>
  <c r="J21"/>
  <c r="E21"/>
  <c r="G27"/>
  <c r="F21"/>
  <c r="H21"/>
</calcChain>
</file>

<file path=xl/sharedStrings.xml><?xml version="1.0" encoding="utf-8"?>
<sst xmlns="http://schemas.openxmlformats.org/spreadsheetml/2006/main" count="298" uniqueCount="189">
  <si>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</si>
  <si>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</si>
  <si>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</si>
  <si>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</si>
  <si>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</si>
  <si>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</si>
  <si>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</si>
  <si>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</si>
  <si>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</si>
  <si>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</si>
  <si>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</si>
  <si>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</si>
  <si>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</si>
  <si>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</si>
  <si>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</si>
  <si>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</si>
  <si>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</si>
  <si>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</si>
  <si>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</si>
  <si>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</si>
  <si>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</si>
  <si>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</si>
  <si>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</si>
  <si>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</si>
  <si>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</si>
  <si>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</si>
  <si>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</si>
  <si>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indexed="8"/>
        <rFont val="Calibri"/>
        <family val="2"/>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</si>
  <si>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indexed="10"/>
        <rFont val="Calibri"/>
        <family val="2"/>
      </rPr>
      <t>(solo marcar una)</t>
    </r>
  </si>
  <si>
    <r>
      <t xml:space="preserve">Tipo de institución (constitución): </t>
    </r>
    <r>
      <rPr>
        <sz val="11"/>
        <color theme="1"/>
        <rFont val="Calibri"/>
        <family val="2"/>
        <scheme val="minor"/>
      </rPr>
      <t xml:space="preserve">(marcar con una X) </t>
    </r>
    <r>
      <rPr>
        <sz val="11"/>
        <color indexed="10"/>
        <rFont val="Calibri"/>
        <family val="2"/>
      </rPr>
      <t>(solo marcar una)</t>
    </r>
  </si>
  <si>
    <t>Empresa pública</t>
  </si>
  <si>
    <t>Asociación /Corporación</t>
  </si>
  <si>
    <t>Comunidad</t>
  </si>
  <si>
    <t>RESUMEN DE LA PROPUESTA</t>
  </si>
  <si>
    <r>
      <rPr>
        <b/>
        <sz val="11"/>
        <color indexed="8"/>
        <rFont val="Calibri"/>
        <family val="2"/>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</si>
  <si>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</si>
  <si>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</si>
  <si>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</si>
  <si>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</si>
  <si>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</si>
  <si>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indexed="10"/>
        <rFont val="Calibri"/>
        <family val="2"/>
      </rPr>
      <t>(hasta 50 caracteres)</t>
    </r>
  </si>
  <si>
    <r>
      <t xml:space="preserve">Experiencia en este cargo </t>
    </r>
    <r>
      <rPr>
        <sz val="11"/>
        <color indexed="10"/>
        <rFont val="Calibri"/>
        <family val="2"/>
      </rPr>
      <t>(años)</t>
    </r>
  </si>
  <si>
    <r>
      <t xml:space="preserve">Experiencia en implementar iniciativas parecidas </t>
    </r>
    <r>
      <rPr>
        <sz val="11"/>
        <color indexed="10"/>
        <rFont val="Calibri"/>
        <family val="2"/>
      </rPr>
      <t>(años, resumen breve de resultados hasta 100 caracteres)</t>
    </r>
  </si>
  <si>
    <r>
      <t xml:space="preserve">Experiencia en implementar iniciativas parecidas </t>
    </r>
    <r>
      <rPr>
        <sz val="11"/>
        <color indexed="10"/>
        <rFont val="Calibri"/>
        <family val="2"/>
      </rPr>
      <t>(años, resumen breve de resultados hasta 150 caracteres)</t>
    </r>
  </si>
  <si>
    <r>
      <t xml:space="preserve">Experiencia en trabajos parecidos al enfoque de la iniciativa </t>
    </r>
    <r>
      <rPr>
        <sz val="11"/>
        <color indexed="10"/>
        <rFont val="Calibri"/>
        <family val="2"/>
      </rPr>
      <t>(años, resumen breve de resultados hasta 150 caracteres)</t>
    </r>
  </si>
  <si>
    <r>
      <t xml:space="preserve">Años de existencia </t>
    </r>
    <r>
      <rPr>
        <sz val="11"/>
        <color indexed="10"/>
        <rFont val="Calibri"/>
        <family val="2"/>
      </rPr>
      <t>(años)</t>
    </r>
  </si>
  <si>
    <t>DESCRIPCION DE LA INICIATIVA</t>
  </si>
  <si>
    <t>Columna comprobación</t>
  </si>
  <si>
    <t>Monetario</t>
  </si>
  <si>
    <t>No monetario</t>
  </si>
  <si>
    <t>Total (%)</t>
  </si>
  <si>
    <t>FINANCIAMIENTO DEL PROYECTO DE APALANCAMIENTO</t>
  </si>
  <si>
    <r>
      <rPr>
        <b/>
        <sz val="20"/>
        <color indexed="8"/>
        <rFont val="Calibri"/>
        <family val="2"/>
      </rPr>
      <t>DATOS GENERALES DE LA INICIATIVA</t>
    </r>
    <r>
      <rPr>
        <b/>
        <sz val="11"/>
        <color indexed="8"/>
        <rFont val="Calibri"/>
        <family val="2"/>
      </rPr>
      <t xml:space="preserve"> 
</t>
    </r>
    <r>
      <rPr>
        <b/>
        <sz val="20"/>
        <color indexed="8"/>
        <rFont val="Calibri"/>
        <family val="2"/>
      </rPr>
      <t>Y DE LAS ENTIDADES PARTICIPANTES</t>
    </r>
  </si>
  <si>
    <t>Rubros</t>
  </si>
  <si>
    <t>Cuadro de comprobación</t>
  </si>
  <si>
    <t>Total (US$)</t>
  </si>
  <si>
    <r>
      <rPr>
        <b/>
        <sz val="11"/>
        <color indexed="8"/>
        <rFont val="Calibri"/>
        <family val="2"/>
      </rPr>
      <t>(1) TITULO DE LA INICIATIVA:</t>
    </r>
    <r>
      <rPr>
        <sz val="11"/>
        <color theme="1"/>
        <rFont val="Calibri"/>
        <family val="2"/>
        <scheme val="minor"/>
      </rPr>
      <t xml:space="preserve"> </t>
    </r>
    <r>
      <rPr>
        <sz val="11"/>
        <color indexed="10"/>
        <rFont val="Calibri"/>
        <family val="2"/>
      </rPr>
      <t>(hasta 60 caracteres)</t>
    </r>
  </si>
  <si>
    <r>
      <t xml:space="preserve"> (2) DURACIÓN DEL PROYECTO DE APALANCAMIENTO DE LA INICIATIVA A SER COFINANCIADO POR EL PROGRAMA AEA: </t>
    </r>
    <r>
      <rPr>
        <sz val="11"/>
        <color indexed="10"/>
        <rFont val="Calibri"/>
        <family val="2"/>
      </rPr>
      <t>(meses)</t>
    </r>
  </si>
  <si>
    <t>Cooperativa</t>
  </si>
  <si>
    <t>Entidad financiera</t>
  </si>
  <si>
    <t>ENTIDAD PROPONENTE (Acrónimo)</t>
  </si>
  <si>
    <t>TITULO</t>
  </si>
  <si>
    <r>
      <t xml:space="preserve">(4)TECNOLOGÍA Y/O SERVICIOS VALIDADOS: </t>
    </r>
    <r>
      <rPr>
        <sz val="11"/>
        <color indexed="10"/>
        <rFont val="Calibri"/>
        <family val="2"/>
      </rPr>
      <t>(hasta 800 caracteres)</t>
    </r>
  </si>
  <si>
    <r>
      <t xml:space="preserve">(5) TECNOLOGÍAS Y/O SERVICIOS APROPIADOS A LA REALIDAD SOCIO-AMBIENTAL DEL ÁREA DE IMPLEMENTACIÓN </t>
    </r>
    <r>
      <rPr>
        <sz val="11"/>
        <color indexed="10"/>
        <rFont val="Calibri"/>
        <family val="2"/>
      </rPr>
      <t>(hasta 2000 caracteres)</t>
    </r>
  </si>
  <si>
    <r>
      <t>FUENTES:</t>
    </r>
    <r>
      <rPr>
        <b/>
        <sz val="10"/>
        <color indexed="8"/>
        <rFont val="Calibri"/>
        <family val="2"/>
      </rPr>
      <t xml:space="preserve"> </t>
    </r>
    <r>
      <rPr>
        <sz val="10"/>
        <color indexed="10"/>
        <rFont val="Calibri"/>
        <family val="2"/>
      </rPr>
      <t>(de ser necesario, escribir fuentes que ayuden a justificar que una tecnología o servicio esta validada)</t>
    </r>
  </si>
  <si>
    <r>
      <t xml:space="preserve">(6) PERTINENCIA DEL MODELO DE NEGOCIO: </t>
    </r>
    <r>
      <rPr>
        <sz val="11"/>
        <color indexed="10"/>
        <rFont val="Calibri"/>
        <family val="2"/>
      </rPr>
      <t>(hasta 2000 caracteres)</t>
    </r>
  </si>
  <si>
    <r>
      <t xml:space="preserve">(7) COMPETENCIA Y VENTAJA COMPARATIVA : </t>
    </r>
    <r>
      <rPr>
        <sz val="11"/>
        <color indexed="10"/>
        <rFont val="Calibri"/>
        <family val="2"/>
      </rPr>
      <t>(hasta 1000 caracteres)</t>
    </r>
  </si>
  <si>
    <r>
      <t xml:space="preserve">(8) GOBERNANZA DE LA CADENA DE VALOR : </t>
    </r>
    <r>
      <rPr>
        <sz val="11"/>
        <color indexed="10"/>
        <rFont val="Calibri"/>
        <family val="2"/>
      </rPr>
      <t>(hasta 1000 caracteres)</t>
    </r>
  </si>
  <si>
    <r>
      <t xml:space="preserve">FUENTES: </t>
    </r>
    <r>
      <rPr>
        <sz val="11"/>
        <color indexed="10"/>
        <rFont val="Calibri"/>
        <family val="2"/>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</si>
  <si>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indexed="10"/>
        <rFont val="Calibri"/>
        <family val="2"/>
      </rPr>
      <t>(hasta 2000 caracteres)</t>
    </r>
  </si>
  <si>
    <r>
      <t xml:space="preserve">(14) FINANCIAMIENTO Y RENTABILIDAD  </t>
    </r>
    <r>
      <rPr>
        <sz val="11"/>
        <color indexed="10"/>
        <rFont val="Calibri"/>
        <family val="2"/>
      </rPr>
      <t>(hasta 3000 caracteres)</t>
    </r>
  </si>
  <si>
    <r>
      <t xml:space="preserve">(15) IDENTIFICACIÓN, EVALUACIÓN Y MITIGACIÓN DE RIESGOS CRÍTICOS: </t>
    </r>
    <r>
      <rPr>
        <sz val="11"/>
        <color indexed="10"/>
        <rFont val="Calibri"/>
        <family val="2"/>
      </rPr>
      <t>(hasta 2000 caracteres)</t>
    </r>
  </si>
  <si>
    <t>Severidad</t>
  </si>
  <si>
    <t>(completar pestaña "FINANCIAMIENTO")</t>
  </si>
  <si>
    <r>
      <t xml:space="preserve">Tipo de gastos
</t>
    </r>
    <r>
      <rPr>
        <b/>
        <sz val="9"/>
        <color indexed="63"/>
        <rFont val="Calibri"/>
        <family val="2"/>
      </rPr>
      <t>(ver gastos elegibles en Instructivo Administrativo)</t>
    </r>
  </si>
  <si>
    <t>¿El cofinanciamiento solicitado es menor o igual al 50% del total del proyecto?</t>
  </si>
  <si>
    <r>
      <t>(3) FINANCIAMIENTO TOTAL DEL PROYECTO:</t>
    </r>
    <r>
      <rPr>
        <sz val="11"/>
        <color indexed="10"/>
        <rFont val="Calibri"/>
        <family val="2"/>
      </rPr>
      <t xml:space="preserve"> (US$)</t>
    </r>
  </si>
  <si>
    <r>
      <t>(4) COFINANCIAMIENTO TOTAL SOLICITADO AL PROGRAMA AEA:</t>
    </r>
    <r>
      <rPr>
        <sz val="11"/>
        <color indexed="10"/>
        <rFont val="Calibri"/>
        <family val="2"/>
      </rPr>
      <t xml:space="preserve"> (US$)</t>
    </r>
  </si>
  <si>
    <r>
      <t>(5) APORTE DE CONTRAPARTIDA PARA LA EJECUCIÓN DEL PROYECTO:</t>
    </r>
    <r>
      <rPr>
        <sz val="11"/>
        <color indexed="10"/>
        <rFont val="Calibri"/>
        <family val="2"/>
      </rPr>
      <t xml:space="preserve"> (US$)</t>
    </r>
  </si>
  <si>
    <r>
      <t xml:space="preserve">(9) MERCADO PRINCIPAL DE LA INICIATIVA: </t>
    </r>
    <r>
      <rPr>
        <sz val="11"/>
        <color indexed="10"/>
        <rFont val="Calibri"/>
        <family val="2"/>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</si>
  <si>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</si>
  <si>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</si>
  <si>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</si>
  <si>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</si>
  <si>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</si>
  <si>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indexed="10"/>
        <rFont val="Calibri"/>
        <family val="2"/>
      </rPr>
      <t>(hasta 300 caracteres)</t>
    </r>
  </si>
  <si>
    <r>
      <t>(6) PAÍS AL QUE POSTULA:</t>
    </r>
    <r>
      <rPr>
        <sz val="11"/>
        <color indexed="10"/>
        <rFont val="Calibri"/>
        <family val="2"/>
      </rPr>
      <t xml:space="preserve"> (país)</t>
    </r>
  </si>
  <si>
    <r>
      <t xml:space="preserve">(7) POSTULACIÓN INDIVIDUAL O ASOCIADA: </t>
    </r>
    <r>
      <rPr>
        <sz val="11"/>
        <color indexed="10"/>
        <rFont val="Calibri"/>
        <family val="2"/>
      </rPr>
      <t>(individual o asociada)</t>
    </r>
  </si>
  <si>
    <r>
      <t xml:space="preserve">(1) PROPÓSITO DE LA INICIATIVA: </t>
    </r>
    <r>
      <rPr>
        <sz val="11"/>
        <color indexed="10"/>
        <rFont val="Calibri"/>
        <family val="2"/>
      </rPr>
      <t>(hasta 1000 caracteres)</t>
    </r>
  </si>
  <si>
    <r>
      <t xml:space="preserve">(2) DESCRIPCIÓN DE LOS BENEFICIARIOS </t>
    </r>
    <r>
      <rPr>
        <sz val="11"/>
        <color indexed="10"/>
        <rFont val="Calibri"/>
        <family val="2"/>
      </rPr>
      <t>(hasta 800 caracteres)</t>
    </r>
  </si>
  <si>
    <r>
      <t>(3) VALOR AGREGADO PARA LOS BENEFICIARIOS</t>
    </r>
    <r>
      <rPr>
        <sz val="11"/>
        <color theme="1"/>
        <rFont val="Calibri"/>
        <family val="2"/>
        <scheme val="minor"/>
      </rPr>
      <t xml:space="preserve"> </t>
    </r>
    <r>
      <rPr>
        <sz val="11"/>
        <color indexed="10"/>
        <rFont val="Calibri"/>
        <family val="2"/>
      </rPr>
      <t>(hasta 800 caracteres)</t>
    </r>
  </si>
  <si>
    <r>
      <t xml:space="preserve">(9) NIVEL DE ALINEACIÓN CON LAS POLÍTICAS PÚBLICAS: </t>
    </r>
    <r>
      <rPr>
        <sz val="11"/>
        <color indexed="10"/>
        <rFont val="Calibri"/>
        <family val="2"/>
      </rPr>
      <t>(hasta 1000 caracteres)</t>
    </r>
  </si>
  <si>
    <r>
      <rPr>
        <b/>
        <sz val="11"/>
        <color indexed="8"/>
        <rFont val="Calibri"/>
        <family val="2"/>
      </rPr>
      <t>(10) ASPECTOS LEGALES DE ELEGIBILIDAD DE LA INICIATIVA :</t>
    </r>
    <r>
      <rPr>
        <sz val="11"/>
        <color theme="1"/>
        <rFont val="Calibri"/>
        <family val="2"/>
        <scheme val="minor"/>
      </rPr>
      <t xml:space="preserve"> </t>
    </r>
    <r>
      <rPr>
        <sz val="11"/>
        <color indexed="10"/>
        <rFont val="Calibri"/>
        <family val="2"/>
      </rPr>
      <t>(hasta 200 caracteres)</t>
    </r>
  </si>
  <si>
    <r>
      <t xml:space="preserve">Total Proyecto (US$)
</t>
    </r>
    <r>
      <rPr>
        <b/>
        <sz val="11"/>
        <color indexed="63"/>
        <rFont val="Calibri"/>
        <family val="2"/>
      </rPr>
      <t>[A]+[B]+[C]</t>
    </r>
  </si>
  <si>
    <r>
      <rPr>
        <b/>
        <sz val="11"/>
        <color indexed="63"/>
        <rFont val="Calibri"/>
        <family val="2"/>
      </rPr>
      <t xml:space="preserve">[A] </t>
    </r>
    <r>
      <rPr>
        <b/>
        <sz val="11"/>
        <color indexed="8"/>
        <rFont val="Calibri"/>
        <family val="2"/>
      </rPr>
      <t>Cofinanciamiento solicitado al Programa AEA (US$)</t>
    </r>
  </si>
  <si>
    <r>
      <rPr>
        <b/>
        <sz val="11"/>
        <color indexed="23"/>
        <rFont val="Calibri"/>
        <family val="2"/>
      </rPr>
      <t xml:space="preserve">[B] </t>
    </r>
    <r>
      <rPr>
        <b/>
        <sz val="11"/>
        <color indexed="8"/>
        <rFont val="Calibri"/>
        <family val="2"/>
      </rPr>
      <t>Aporte de Cofinanciamiento de la Entidad Proponente (US$)</t>
    </r>
  </si>
  <si>
    <r>
      <rPr>
        <b/>
        <sz val="11"/>
        <color indexed="23"/>
        <rFont val="Calibri"/>
        <family val="2"/>
      </rPr>
      <t xml:space="preserve">[C] </t>
    </r>
    <r>
      <rPr>
        <b/>
        <sz val="11"/>
        <color indexed="8"/>
        <rFont val="Calibri"/>
        <family val="2"/>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</si>
  <si>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</si>
  <si>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indexed="23"/>
        <rFont val="Calibri"/>
        <family val="2"/>
      </rPr>
      <t>[B]+[C]</t>
    </r>
  </si>
  <si>
    <r>
      <t xml:space="preserve">Ha sido Entidad Desarrolladora de algún proyecto en la primera y/o segunda convocatoria del programa AEA? </t>
    </r>
    <r>
      <rPr>
        <sz val="11"/>
        <color indexed="10"/>
        <rFont val="Calibri"/>
        <family val="2"/>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</si>
  <si>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</si>
  <si>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indexed="8"/>
        <rFont val="Calibri"/>
        <family val="2"/>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</si>
  <si>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</si>
  <si>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</si>
  <si>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indexed="10"/>
        <rFont val="Calibri"/>
        <family val="2"/>
      </rPr>
      <t>(de ser necesario, escribir fuentes que ayuden a justificar el nivel de alineción de su propuesta)</t>
    </r>
  </si>
  <si>
    <r>
      <t xml:space="preserve">(13) SOSTENIBILIDAD ECONÓMICA E IMPACTOS / RIESGOS ASOCIADOS: </t>
    </r>
    <r>
      <rPr>
        <sz val="11"/>
        <color indexed="10"/>
        <rFont val="Calibri"/>
        <family val="2"/>
      </rPr>
      <t>(hasta 1500 caracteres)</t>
    </r>
  </si>
  <si>
    <r>
      <t xml:space="preserve">(11) SOSTENIBILIDAD SOCIAL E IMPACTOS / RIESGOS ASOCIADOS: </t>
    </r>
    <r>
      <rPr>
        <sz val="11"/>
        <color indexed="10"/>
        <rFont val="Calibri"/>
        <family val="2"/>
      </rPr>
      <t>(hasta 1500 caracteres)</t>
    </r>
  </si>
  <si>
    <r>
      <t xml:space="preserve">(12) SOSTENIBILIDAD CLIMÁTICA E IMPACTOS / RIESGOS AMBIENTALES ASOCIADOS: </t>
    </r>
    <r>
      <rPr>
        <sz val="11"/>
        <color indexed="10"/>
        <rFont val="Calibri"/>
        <family val="2"/>
      </rPr>
      <t>(hasta 1500 caracteres)</t>
    </r>
  </si>
  <si>
    <t>15 meses</t>
  </si>
  <si>
    <t>Perù</t>
  </si>
  <si>
    <t>Individual</t>
  </si>
  <si>
    <t>Cèsar</t>
  </si>
  <si>
    <t>Campos Rodriguez</t>
  </si>
  <si>
    <t>Agua de subsuelo con Energía Limpia en Olmos</t>
  </si>
  <si>
    <t>Transito de energìa fòsil a energìa limpia para extraer agua del subsuelo y producir frutos y forestas con demanda insatisfecha, manejados con riego presurizado y  estrategias de competitividad organizacional, tecnològica y comercial de 220 comuneros campesinos de Olmos</t>
  </si>
  <si>
    <t>Olmos es 2do. valle de producciòn de limòn en Perù. Con el Proyecto serà 1ro., asociado a banano orgànico, quinua y arboles de quina, para atender mercados de Estados Unidos, paises europeos y Japòn</t>
  </si>
  <si>
    <t>DETEC constituida hace 24 años y 7 asociaciones de comunidad campesina Olmos, cumplimos regulaciones legales, no existen autorizaciones pendientes y sus intangibles serán públicos</t>
  </si>
  <si>
    <t>Comunicador, Master gestion ambiental</t>
  </si>
  <si>
    <t>Av.Ejército 330/502B Miraflores</t>
  </si>
  <si>
    <t>Lima</t>
  </si>
  <si>
    <t>Lima18</t>
  </si>
  <si>
    <t>Perú</t>
  </si>
  <si>
    <t>511 - 947411318 /  999050504</t>
  </si>
  <si>
    <t>cesarcampos55@gmail.com</t>
  </si>
  <si>
    <t>Lider estratégico, conduce cambios, forma líderes</t>
  </si>
  <si>
    <t>25 años</t>
  </si>
  <si>
    <t>4 años promueve uso producto energías limpias. 119 proyectos operando: lácteos, piscicultura de trucha, turismo rural, agua, agroindustria</t>
  </si>
  <si>
    <t>Asociación Tecnología Ecología y Desarrollo</t>
  </si>
  <si>
    <t>DETEC</t>
  </si>
  <si>
    <t>199 - Registro Público La Libertad</t>
  </si>
  <si>
    <t>2 de cotubre 1990</t>
  </si>
  <si>
    <t>César</t>
  </si>
  <si>
    <t>Campos Rodríguez</t>
  </si>
  <si>
    <t>c/San Diego 282 - Ofic.504 - Surquillo</t>
  </si>
  <si>
    <t>Lima 34</t>
  </si>
  <si>
    <t>511 - 4466345</t>
  </si>
  <si>
    <t>directornacional@detec.org.pe</t>
  </si>
  <si>
    <t>511 - 4473812</t>
  </si>
  <si>
    <t>www.detec.org.pe</t>
  </si>
  <si>
    <t>1ra.etapa, con molinos hidráulicos de granos. 2d. Etapa, dos centrales con turbina Pelton. 3ra. Etapa: 156 proyectos uso productivo de hidroenergía</t>
  </si>
  <si>
    <t>24 años</t>
  </si>
  <si>
    <t>No</t>
  </si>
  <si>
    <t>X</t>
  </si>
  <si>
    <t>NO</t>
  </si>
  <si>
    <t xml:space="preserve">Operar cambios en valles Olmos-Cascajal, tierras accesibles a mercados, muy fertiles pero secas, solo 4% de 175,400 hás. riegan con descargas temporada. Agricultura de sobrevivencia, con agua de subsuelo de pozos artesanales succionada con 94 motobombas a diesel, de alto costo financiero y ambiental (otros 251 pozos de operación manual esperan otras motobombas). El estado ha hecho inversiones para irrigar nuevas tierras que ha subastado. Los comuneros expropietarios, descendientes de la cultura pre-inca Moche, solo accederán al 3% y la napa reabastecida de filtraciones. Acompañaremos su tránsito al uso de energía limpia para poner en valor agua de napa y producir frutos y forestas con demada insatisfecha, manejados con riego presurizado y estrategias creativas de competititividad </t>
  </si>
  <si>
    <t>Comunidad campesina Santo Domingo Olmos cuenta 436 años vida comunal (ex subditos del Señorío de Túcume). Hoy tiene 794 comuneros calificados y mucho de sus hijos buscan calificar para acceder a tierras. La sequedad hace que gran parte suelos estén ociosos, cada uno cultiva 2 o 3 hás. de las 20 a 25 que posee. Ello explica en paradoja el alto índice de pobreza, en contraste con la potente agroindustria moderna que emerge al entorno. Las autoridades motivaron constituir 13 asociaciones menores para facilitar alianzas y aprovechar potencialidad, pero no funciona por desconfianza. Los 220 beneficiarios 149 varones y 71 mujeres, pertenecen a 7 asociaciones, donde se concentran pozos con motobombas a diesel y pozos en operación manual. Sin duda, la experiencia diseminará en todo el territorio.</t>
  </si>
  <si>
    <t>Fue acuerdo del taller de competitividad: formalizar permisos uso de agua, acceder a créditos contra rendimiento agrícola para adquirir electrobombas sumergibles e instalaciones asociadas, costear equipos de riego presurizado y capital de trabajo para una há. De otro lado, el uso de inversiones adicionales en mejoras de redes de baja tensión de la empresa distribución eléctrica ELECTRO NORTE, comprometida con DETEC para cumplir este propósito; asimismo, el soporte técnico para aplicar parámetros competitivos en la conducción de 22 parcelas agroforestales piloto demostrativas (1 por cada 10 beneficiarios) en asociación triple (forestal/quina, cereal/quinua y frutal/limón-banano) y para realizar operaciones comerciales en escala y la gestión de obligaciones y consumo</t>
  </si>
  <si>
    <t>DETEC ha creado y validado el modelo de desarrollo territorial rural "Pirámide", que desarrolla 4 innovaciones: en la economía "desarrollo por potencialidades"; en organización "grupos de emprendimiento solidario sostenible - GESS/10 conduciendo negocios corporativos; en educación "competitividad territorial", en cultura "práctica hetoerovigilada de valores". El aplicativo a un proyecto de desarrollo alternativo en la amazonía obtuvo el primer premio a la Innovación Social 2011 "Michel Henri" convocado por Universidad Católica de Lovaina. En servicios de desarrollo empresarial aplicamos las herramientas MESUN e ISUN de la OIT, con innovaciones de aplicación por barreras educativs y culturales de población rural</t>
  </si>
  <si>
    <t>1) Modelo "Pirámide" de Desarrollo Territorial; 2) Metodología OIT/DETEC Ruta de Acompañamiento para Iniciar y Mejorar negocios</t>
  </si>
  <si>
    <t>La tecnología y servicios previstos son plenamente apropiados a la realidad: Los comuneros de Olmos poseen una base educativa media baja, pero sufiente competencia para asimilar y manejar información, por ello no habrá dificultad en la capacitación y elaboración participativa de planes de negocios corporativos y los expedientes técnicos de factibilidad eléctrica. Tienen disposición a pagar recursos de conocimiento que aseguren resultados concretos. Olmos está a 3 horas norte via pavimentada puerto de embarque Paita y 2 horas sur a Chiclayo, emporio comercial norte peruano. Fácil conectividad con acopiadores-exportadores para operaciones de acción directa. Nuestras metodologías encuentran empatía con modelos culturales arraigados, para hacer viables prácticas de competencia y cooperación y de igualdad de género. La Comunidad ha realizado alternancia democrática reciente y sus autoridades, han protestado contra el gobierno por conceder el 97% de nuevas tierras irrigadas a inversión privada, pero alientan desarrollo productivo, competitividad y confianza en las propias fuerzas, aprovechar agua de subsuelo y aplicar el modelo de balance hídrico, lo cual es atingente a esta propuesta. El Estado ha invertido en infraestructura eléctrica por el programa nacional de electrificación rural, con diseños de uso doméstico y público, pero la empresa administradora ENSA, con la cual DETEC trabajó en el pasado, está dispuesta a complementar inversiones para adecuar tensiones y fases por la demanda haciendo una "parrilla energética" que incluya los 27 asentamientos rurales de Olmos, con planes de uso productivo, reducción de costos y salud ambiental, que dinamiza el mercado local de energía. Los suelos tienen alta fertilidad natural y los productos elegidos con demandan insatisfecha en cereal adaptado y frutos -ideales para este clima- son de corta maduración y tienen una gran reserva de agua en la napa realimentada por filtraciones de la presa de carga oeste</t>
  </si>
  <si>
    <t>Dos conceptos de entrada: a)la pobreza se resuelve desarrollando competencias para insertarse al mercado con autonomía y b) la prestadora de servicios que desarrollan competencias debe asegurar su sostenibilidad con la eficacia de sus productos. Esta iniciativa de ecoeficiencia la sostienen prestador y beneficiario de sus servicios. Existe una relación previa entre DETEC y las asociciones de Olmos, juntos preparamos el Plan de Competitividad; ello asegura facilidad de los procesos: 1) el paquete de servicios se presentará en asamblea a cada asociación previa concertación formal, allí se motivará organizarse en Grupos de Emprendimiento Solidario Sostenible-GESS de 10 miembros, que registrará una Acta de Fundación, 2) Con el líder de cada GESS se suscribirá un contrato de servicios con pago contra resultados. Los resultados ofertados son i) obtención de permiso de agua, ii) elaboración participativa de plan de negocio y expediente de factibilidad eléctrica, iii) acompañamiento para obtener crédito (estimado en $1000) contra resultados de campaña, para kit de instalaciones de electrobomba sumergible, equipo adaptado para riego por goteo, y kit de insumos productivos para una hectárea; iv) inversiones complementarias de ELECTRO NORTE según expediente técnico; v) acompañar  negociación y ventas de productos a acopiador. El costo de los servicios se establecerá por el 15% de la utilidad neta monitoreada. META: 22 pozos para atender a 10 hectáreas, una por cada miembro. 3) Elaboración concertada de un plan operativo, el programa de competitividad organizacional, eco-tecnológica y comercial y el código de igualdad, ética y respeto mutuo. Locales comunales de 7 asociaciones se acondicionarán como aulas funcionales, cuyo diseño motivará calidad y excelencia. Existen proveedores locales de todo insumo y suministro previsto y el proponente tiene capacidad técnica sólida para el producto de su total dominio. La experiencia sistematizada se marcadeará para enriquecer inclusión</t>
  </si>
  <si>
    <t>Tenemos 24 años en el mercado de SDE para PYME rural y conocemos a nuestros competidores, dado que hemos sido parte del directorio nacional del Consorcio COPEME. Casi todos aplican metodologías con éxito en zonas urbanas, por lo general para atender iniciativas individuales. Se han ensayado estrategias de asocio, solo en temas puntuales y temporales, no estructurales. Nos convence la idea que el campesino emprendedor se embarca con servicios con eficacia segura, menor costo y permitan acumulación extendida en tiempo razonable. En el mundo rural peruano, de mayoría minifundio, actuar individualmente es mortalidad segura o sobrevivencia consuetudinaria. Nuestro modelo -basado en la confianza- promueve asocio para todo el ciclo económico de la producción e interacciones familiares afectivas; no compromete la propiedad sino toda acción para obtener renta articulada del suelo, al menor costo y total transparencia, apropiado cuando hay dificultad para entender el intangible. Somos elegibles</t>
  </si>
  <si>
    <t>La cadena de valor se sostiene en dinámicas concurrente de a) los productores en camino de competitividad y b) su soporte técnico, proveedor de servicios en constante innovación y en sintonía con los cambios del entorno, necesarios de afrontar. El gran representnte de los emprendedores, es la Comunidad Campesina Santo Domingo de Olmos, con roles de gestión social-política y asignación uso del suelo por posesión o propiedad; en nivel medio están 13 asociaciones menores, erigidos por grupo de poblados rurales contiguos, con roles de aproximación a oportunidades. Con éstas DETEC tiene convenios de cooperación a 5 años. La iniciativa nació en el taller del Plan Competitividad de Olmos, se acordó agruparse en Coporación Olmos y crear la marca "Olmos", asimismo quedó marcado el campo: una alianza estratégica entre productores y DETEC, por la cual el éxito en renta y acumulación de los productores, será el éxito en sostenbilidad y vida larga para DETEC</t>
  </si>
  <si>
    <t>http://www.ceplan.gob.pe/documents/10157/d25c8335-f587-4171-96ea-26e650bb7726
http://dger.minem.gob.pe/ArchivosDger/PNER_2013-2022/PNER-2013-2022%20Texto.pdf
http://www.minam.gob.pe/wp-content/uploads/2014/07/Estrategia-Nacional-ante-el-Cambio-Climatico_ENCC.pdf
http://infoagro.net/programas/Pideral/archivos/MarcoNacional/peru/2004_Estrategia_Nacional_de_Desarrollo_Rural.pdf
http://www.google.com.pe/url?sa=t&amp;rct=j&amp;q=&amp;esrc=s&amp;source=web&amp;cd=11&amp;ved=0CCoQFjAAOAo&amp;url=http%3A%2F%2Fwww.midis.gob.pe%2Findex.php%2Fes%2Fbiblioteca-virtual%2Fdoc_download%2F1728-una-politica-para-el-desarrollo-y-la-inclusion-social-en-el-peru-espanol-octubre-del-2012&amp;ei=sswkUs2_BYevsQSjwYD4BA&amp;usg=AFQjCNH5-zBgymwrvEAB7dSWZOGZP2Ev2w&amp;sig2=sJ95iKnIQJtkO4ItZnHEjw</t>
  </si>
  <si>
    <t>Estamos alineados, cuando menos a 5 políticas del Estado Peruano: a) Plan Bicentenario, elaborado por el CEPLAN, en cuanto fija resultados de desarrollo al cumplimiento de 200 de la independencia, logrando liderazgo en crecimiento y desarrollo, asociado a la superación de brechas de pobreza rural; b) Plan Nacional Electrificación Rural, que fija rutas para cubrir la demanda nacional de acceso a energía, hidráulica, eólica o fotovoltaica, con expectativas que su uso público y doméstico devenga en uso productivo; c) Estrategia Nacional de Cambio Climático, que alinea a todos los sectores a lograr indicadores glogales con mitigación y adaptación local al cambio climático; d)Estrategia Nacional Desarrollo Rural que ordena puesta en valor de renta, sostenibilidad e impacto social los recursos naturales; y e) La estrategia nacional de Inclusión Social, que ordena lograr equilibrio en crecimiento económico y medios de vida para poblaciones excluidas, con énfasis en el medio rural</t>
  </si>
  <si>
    <t>Nuestro modelo de crecimiento es por escalamiento con establecimiento arraigado del proveedor de servicios, por lo que el Nodo DETEC que se instalará en Olmos tiene inicio y carece de fin, asumirá el rol de reina en una colmena, siempre dispuesto a sembrar otras colmenas. Nuestra meta proyectada con este proyecto es atender 22 pozos electrificados para 10 hectáreas cada uno, cada cual perteneciente a un productor diferente de cada red de confianza GESS en un plazo de 15 meses. Pero, cada productor posee no menos de 20 hectáreas, de modo que la primera ola de escalamiento se dará entre los 220 productores de primera generación, que  tienen un potencial de multiplicación por 20 de escala cuantitativa contando con el incremento de reserva de agua en la napa al ingresar en operación la presa de carga oeste; a ello se añade la escala cualitativa en productos que al mejorar la productividad elevan la renta y el impacto en volumen de oferta, capacidad  de negociación con mercados, generación de iniciativas de industrias conexas, tales como productoras de empaque, transporte, todo lo cual influencia en creación de nuevos puestos de empleo, especialmente para jovenes -varones y mujeres- desde la formación técnica básica hasta la calificada, cuando las oportunidades aconsejen la diversificación o iniciativas innovadoras de adición de valor. Si a este ejercicio añadimos una masa crítica de 550 productores de la misma comunidad, contabilizamos por lo menos 2 olas similares, pensando en un 20% que productores que ofrecen resistencia al cambio. Otro 7,600 productores de 4 valles vecinos, con similar perfil de suelos, aguas en el subsuelo y redes eléctricas cercanas, constituyen tambien una masa crítica a considerar; con ellos, el crecimiento escalar podría superar el 5000% en 5 años.</t>
  </si>
  <si>
    <t>Esta iniciativa es totalmente coherente con las necesidades de los productores identificados como beneficiarios, considernado para este efecto el perfil de su población general y de todos sus grupos etareos, así como la situación de las familias de mayor tradicionalidad de las antiguas agrupaciones quechuas de Túcume y más resistencia étnica y cultural al mestizaje, sean adultos mayores, adultos, varones, mujeres o ninos y niñas. No existe diferencias en los perfiles de necesidad de acceso a energía renovable, sino más bien responde a un patrón común coherente. Los productores de Olmos representan desde su perspectiva la expresión del sabio Antonio Raimondi: "pobres sentados en un banco de oro", a quienes la provisión de un punto de apoyo permitirá mover el mundo. Por esta razón, el proyecto les proveer esta herramienta de movilización económica y de rápida evolución y cambio a una situación de trabajo digno y mejoras de calidad de vida</t>
  </si>
  <si>
    <t>En indicadores simples el uso intensivo de energía limpia para obtener agua del subsuelo y volcarla a la agroforestería, con perspectiva a separadores parcelarios con la especie de "quina" arbol que adquiere el desarrollo básico al año 5 de su crecimiento y que ofrece una amplia copa, junto con las 220 hectáreas de cultivos frutícolas y cereales, en primera generación y unas 4400 hectáres adicionales en las subsiguientes, proyecta un amplio stock de captura de carbono y contribución objetiva a miticar el cambio climático, pero, asimismo los desbordes de los ríos Olmos y Cascajal, que ocurren con una periodicidad de 8 a 10 años, encontrarán a la población con un nivel medio alto de resiliencia para manejar estos embates. Los planes de contingencia para una posible recurrencia cercana de el Fenómeno El Niño consistirá en promover que los modulos de pozo electrificado y parcelas con equipo de riego presurizado sean instalados en zonas lejadas a las coonocidas como impactadas por el fenómeno en el pasado. Adicionalmente todos los planes de negocios tendrán descritos los planes de manejo ambiental de los emprendimientos implementados</t>
  </si>
  <si>
    <t>El financiamiento es una palanca y la iniciativa, bien expresado, es un mecanismo de apalancamiento de activos ociosos de los beneficiarios y capacidades para ponerlas en movimiento. El valor de mercado de  cada parcela puede ser ahora muy alto, debido a la expectativa que ha generado la irrigación a nuevas tierras de la zona oeste de Olmos. Una hectarea podría estar valorizada en $5000 y cada uno puede tener activos valorizados en $100,000, por lo que el aporte del financiamiento del proyecto a movilizar este acrtivo tuna significación cuantitativa epqueña, pero cualitativamente superior. Esta iniciatriva tiene un costo $200,000 para el programa y cada productor líder aportará $1000 por créditos para fines determinados, que constituyen el primer bloque de apalancamiento, de este modo, cada beneficiario apalancado cuesta  al programa algo más de $900 y su rendimiento se estima en 350%</t>
  </si>
  <si>
    <t>Evento del Fenomeno El Ni9ño</t>
  </si>
  <si>
    <t>Ubicción de los emprendimientos fuera de las areras de impacto histórico</t>
  </si>
  <si>
    <t>Cambio en la demanda de mercado</t>
  </si>
  <si>
    <t>Cambio en los cultivos tremporales a las nuevas orientaciones del mercado</t>
  </si>
  <si>
    <t>El proyecto contribuirá decisivamente en toda la economía del valle de los terrirorios urbanos y de la todalidad de los pueblos influenciados por los vlles de Olmos y Cascajal. Generará unos 4600 empleos permanentes y 13200 empleos temproales</t>
  </si>
  <si>
    <t>Personal</t>
  </si>
  <si>
    <t>Mano de obra de beneficiarios</t>
  </si>
  <si>
    <t>Consultorias y Asesorìas</t>
  </si>
  <si>
    <t>Viajes</t>
  </si>
  <si>
    <t>Alimentos y Bebidas</t>
  </si>
  <si>
    <t>Alquileres</t>
  </si>
  <si>
    <t>Equipos</t>
  </si>
  <si>
    <t>Adquision de equipos</t>
  </si>
  <si>
    <t>Materiales e insumos</t>
  </si>
  <si>
    <t>Servicios de publicidad</t>
  </si>
  <si>
    <t>otros</t>
  </si>
  <si>
    <t>Gastos institucionales</t>
  </si>
  <si>
    <t>x</t>
  </si>
  <si>
    <t>no</t>
  </si>
  <si>
    <t>(personal de planta)</t>
  </si>
  <si>
    <t>Aporte Mano de obre de beneficiarios</t>
  </si>
  <si>
    <t>Servicios de consultorias especializadas</t>
  </si>
  <si>
    <t>Pasajes viaticos,movilidad interna,combustible</t>
  </si>
  <si>
    <t>Refrigerios, almuerzos para talleres,reuniones y foros</t>
  </si>
  <si>
    <t>( Alquiler de local, multimedia,equipos de sonido y laptops)</t>
  </si>
  <si>
    <t>Adquisiciòn e instalaciòn de equipos especializados para el proyecto</t>
  </si>
  <si>
    <t>(papeleria, ùtiles,carpetas, tarjetas )</t>
  </si>
  <si>
    <t>(Impresiones, tripticos,banderolas, folletos y modulos de capacitaciòn, difusiòn radial y TV)</t>
  </si>
  <si>
    <t>Mensajeria, fotocopias, movilidades locales internas</t>
  </si>
  <si>
    <t>( Costos financieros, comunicaciones,internet, telèfono,utiles de oficina, equipos,mobiliario)</t>
  </si>
</sst>
</file>

<file path=xl/styles.xml><?xml version="1.0" encoding="utf-8"?>
<styleSheet xmlns="http://schemas.openxmlformats.org/spreadsheetml/2006/main">
  <numFmts count="3">
    <numFmt numFmtId="164" formatCode="General_)"/>
    <numFmt numFmtId="165" formatCode="[$$-409]#,##0"/>
    <numFmt numFmtId="166" formatCode="[$$-409]#,##0_ ;[Red]\-[$$-409]#,##0\ "/>
  </numFmts>
  <fonts count="23">
    <font>
      <sz val="11"/>
      <color theme="1"/>
      <name val="Calibri"/>
      <family val="2"/>
      <scheme val="minor"/>
    </font>
    <font>
      <sz val="11"/>
      <color indexed="10"/>
      <name val="Calibri"/>
      <family val="2"/>
    </font>
    <font>
      <b/>
      <sz val="11"/>
      <color indexed="8"/>
      <name val="Calibri"/>
      <family val="2"/>
    </font>
    <font>
      <sz val="12"/>
      <name val="Helv"/>
    </font>
    <font>
      <b/>
      <sz val="20"/>
      <color indexed="8"/>
      <name val="Calibri"/>
      <family val="2"/>
    </font>
    <font>
      <sz val="11"/>
      <color indexed="8"/>
      <name val="Calibri"/>
      <family val="2"/>
    </font>
    <font>
      <b/>
      <sz val="9"/>
      <color indexed="63"/>
      <name val="Calibri"/>
      <family val="2"/>
    </font>
    <font>
      <b/>
      <sz val="10"/>
      <color indexed="8"/>
      <name val="Calibri"/>
      <family val="2"/>
    </font>
    <font>
      <sz val="10"/>
      <color indexed="10"/>
      <name val="Calibri"/>
      <family val="2"/>
    </font>
    <font>
      <b/>
      <sz val="11"/>
      <color indexed="23"/>
      <name val="Calibri"/>
      <family val="2"/>
    </font>
    <font>
      <b/>
      <sz val="11"/>
      <color indexed="63"/>
      <name val="Calibri"/>
      <family val="2"/>
    </font>
    <font>
      <sz val="11"/>
      <color theme="1"/>
      <name val="Calibri"/>
      <family val="2"/>
      <scheme val="minor"/>
    </font>
    <font>
      <u/>
      <sz val="11"/>
      <color theme="10"/>
      <name val="Calibri"/>
      <family val="2"/>
      <scheme val="minor"/>
    </font>
    <font>
      <b/>
      <sz val="11"/>
      <color theme="1"/>
      <name val="Calibri"/>
      <family val="2"/>
      <scheme val="minor"/>
    </font>
    <font>
      <b/>
      <sz val="20"/>
      <color theme="1"/>
      <name val="Calibri"/>
      <family val="2"/>
      <scheme val="minor"/>
    </font>
    <font>
      <b/>
      <sz val="11"/>
      <color theme="1" tint="0.499984740745262"/>
      <name val="Calibri"/>
      <family val="2"/>
      <scheme val="minor"/>
    </font>
    <font>
      <sz val="11"/>
      <color theme="1" tint="0.499984740745262"/>
      <name val="Calibri"/>
      <family val="2"/>
      <scheme val="minor"/>
    </font>
    <font>
      <sz val="11"/>
      <color rgb="FF000000"/>
      <name val="Calibri"/>
      <family val="2"/>
      <scheme val="minor"/>
    </font>
    <font>
      <b/>
      <sz val="11"/>
      <color rgb="FF000000"/>
      <name val="Calibri"/>
      <family val="2"/>
      <scheme val="minor"/>
    </font>
    <font>
      <sz val="11"/>
      <color theme="1" tint="0.249977111117893"/>
      <name val="Calibri"/>
      <family val="2"/>
      <scheme val="minor"/>
    </font>
    <font>
      <sz val="11"/>
      <color theme="1"/>
      <name val="Calibri"/>
      <family val="2"/>
    </font>
    <font>
      <b/>
      <sz val="7"/>
      <color theme="1"/>
      <name val="Times New Roman"/>
      <family val="1"/>
    </font>
    <font>
      <sz val="10"/>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rgb="FFFFC0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4">
    <xf numFmtId="0" fontId="0" fillId="0" borderId="0"/>
    <xf numFmtId="0" fontId="12" fillId="0" borderId="0" applyNumberFormat="0" applyFill="0" applyBorder="0" applyAlignment="0" applyProtection="0"/>
    <xf numFmtId="164" fontId="3" fillId="0" borderId="0"/>
    <xf numFmtId="9" fontId="11" fillId="0" borderId="0" applyFont="0" applyFill="0" applyBorder="0" applyAlignment="0" applyProtection="0"/>
  </cellStyleXfs>
  <cellXfs count="162">
    <xf numFmtId="0" fontId="0" fillId="0" borderId="0" xfId="0"/>
    <xf numFmtId="0" fontId="13" fillId="2" borderId="1" xfId="0" applyFont="1" applyFill="1" applyBorder="1" applyAlignment="1" applyProtection="1">
      <alignment vertical="center" wrapText="1"/>
      <protection locked="0"/>
    </xf>
    <xf numFmtId="0" fontId="0" fillId="2" borderId="2"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2" xfId="0" applyFill="1" applyBorder="1" applyProtection="1">
      <protection locked="0"/>
    </xf>
    <xf numFmtId="0" fontId="0" fillId="3" borderId="3" xfId="0" applyFill="1" applyBorder="1" applyAlignment="1" applyProtection="1">
      <alignment vertical="center" wrapText="1"/>
    </xf>
    <xf numFmtId="0" fontId="0" fillId="3" borderId="4" xfId="0" applyFill="1" applyBorder="1" applyAlignment="1" applyProtection="1">
      <alignment vertical="center" wrapText="1"/>
    </xf>
    <xf numFmtId="0" fontId="0" fillId="4" borderId="0" xfId="0" applyFill="1" applyProtection="1"/>
    <xf numFmtId="0" fontId="0" fillId="2" borderId="0" xfId="0" applyFill="1" applyProtection="1"/>
    <xf numFmtId="0" fontId="0" fillId="3" borderId="4" xfId="0" applyFill="1" applyBorder="1" applyAlignment="1" applyProtection="1">
      <alignment horizontal="justify" vertical="center" wrapText="1"/>
    </xf>
    <xf numFmtId="0" fontId="0" fillId="3" borderId="1" xfId="0" applyFill="1" applyBorder="1" applyAlignment="1" applyProtection="1">
      <alignment vertical="center" wrapText="1"/>
    </xf>
    <xf numFmtId="0" fontId="0" fillId="3" borderId="5" xfId="0" applyFill="1" applyBorder="1" applyAlignment="1" applyProtection="1">
      <alignment vertical="center" wrapText="1"/>
    </xf>
    <xf numFmtId="49" fontId="0" fillId="4" borderId="0" xfId="0" applyNumberFormat="1" applyFill="1" applyProtection="1"/>
    <xf numFmtId="0" fontId="0" fillId="3" borderId="3" xfId="0" applyFill="1" applyBorder="1" applyAlignment="1" applyProtection="1">
      <alignment horizontal="justify" vertical="center" wrapText="1"/>
    </xf>
    <xf numFmtId="0" fontId="13" fillId="4" borderId="0" xfId="0" applyFont="1" applyFill="1" applyAlignment="1" applyProtection="1">
      <alignment horizontal="left" vertical="center"/>
    </xf>
    <xf numFmtId="0" fontId="0" fillId="0" borderId="0" xfId="0" applyProtection="1"/>
    <xf numFmtId="0" fontId="13" fillId="4" borderId="0" xfId="0" applyFont="1" applyFill="1" applyProtection="1"/>
    <xf numFmtId="0" fontId="0" fillId="3" borderId="4" xfId="0" applyFill="1" applyBorder="1" applyAlignment="1" applyProtection="1">
      <alignment horizontal="left" vertical="center" wrapText="1"/>
    </xf>
    <xf numFmtId="0" fontId="14" fillId="4" borderId="0" xfId="0" applyFont="1" applyFill="1" applyAlignment="1" applyProtection="1">
      <alignment horizontal="left" vertical="center"/>
    </xf>
    <xf numFmtId="0" fontId="0" fillId="2" borderId="2" xfId="0" applyFill="1" applyBorder="1" applyAlignment="1" applyProtection="1">
      <alignment horizontal="center" vertical="center" wrapText="1"/>
      <protection locked="0"/>
    </xf>
    <xf numFmtId="0" fontId="15" fillId="4" borderId="0" xfId="0" applyFont="1" applyFill="1" applyProtection="1"/>
    <xf numFmtId="0" fontId="16" fillId="4" borderId="0" xfId="0" applyFont="1" applyFill="1" applyProtection="1"/>
    <xf numFmtId="0" fontId="16" fillId="4" borderId="0" xfId="0" applyFont="1" applyFill="1" applyAlignment="1" applyProtection="1">
      <alignment horizontal="center"/>
    </xf>
    <xf numFmtId="165" fontId="17" fillId="0" borderId="6" xfId="0" applyNumberFormat="1" applyFont="1" applyBorder="1" applyAlignment="1" applyProtection="1">
      <alignment horizontal="center" vertical="center" wrapText="1"/>
      <protection locked="0"/>
    </xf>
    <xf numFmtId="165" fontId="17" fillId="0" borderId="7" xfId="0" applyNumberFormat="1" applyFont="1" applyBorder="1" applyAlignment="1" applyProtection="1">
      <alignment horizontal="center" vertical="center" wrapText="1"/>
      <protection locked="0"/>
    </xf>
    <xf numFmtId="165" fontId="17" fillId="0" borderId="1" xfId="0" applyNumberFormat="1" applyFont="1" applyBorder="1" applyAlignment="1" applyProtection="1">
      <alignment horizontal="center" vertical="center" wrapText="1"/>
      <protection locked="0"/>
    </xf>
    <xf numFmtId="165" fontId="17" fillId="0" borderId="2" xfId="0" applyNumberFormat="1" applyFont="1" applyBorder="1" applyAlignment="1" applyProtection="1">
      <alignment horizontal="center" vertical="center" wrapText="1"/>
      <protection locked="0"/>
    </xf>
    <xf numFmtId="165" fontId="18" fillId="5" borderId="8" xfId="0" applyNumberFormat="1" applyFont="1" applyFill="1" applyBorder="1" applyAlignment="1" applyProtection="1">
      <alignment horizontal="center" vertical="center" wrapText="1"/>
    </xf>
    <xf numFmtId="165" fontId="18" fillId="5" borderId="9" xfId="0" applyNumberFormat="1" applyFont="1" applyFill="1" applyBorder="1" applyAlignment="1" applyProtection="1">
      <alignment horizontal="center" vertical="center" wrapText="1"/>
    </xf>
    <xf numFmtId="165" fontId="18" fillId="5" borderId="10" xfId="0" applyNumberFormat="1" applyFont="1" applyFill="1" applyBorder="1" applyAlignment="1" applyProtection="1">
      <alignment horizontal="center" vertical="center" wrapText="1"/>
    </xf>
    <xf numFmtId="165" fontId="18" fillId="5" borderId="11" xfId="0" applyNumberFormat="1" applyFont="1" applyFill="1" applyBorder="1" applyAlignment="1" applyProtection="1">
      <alignment horizontal="center" vertical="center" wrapText="1"/>
    </xf>
    <xf numFmtId="165" fontId="17" fillId="0" borderId="3" xfId="0" applyNumberFormat="1" applyFont="1" applyBorder="1" applyAlignment="1" applyProtection="1">
      <alignment horizontal="center" vertical="center" wrapText="1"/>
      <protection locked="0"/>
    </xf>
    <xf numFmtId="165" fontId="17" fillId="0" borderId="4" xfId="0" applyNumberFormat="1" applyFont="1" applyBorder="1" applyAlignment="1" applyProtection="1">
      <alignment horizontal="center" vertical="center" wrapText="1"/>
      <protection locked="0"/>
    </xf>
    <xf numFmtId="0" fontId="18" fillId="5" borderId="5" xfId="0" applyFont="1" applyFill="1" applyBorder="1" applyAlignment="1" applyProtection="1">
      <alignment horizontal="center" vertical="center" wrapText="1"/>
    </xf>
    <xf numFmtId="0" fontId="18" fillId="5" borderId="12" xfId="0" applyFont="1" applyFill="1" applyBorder="1" applyAlignment="1" applyProtection="1">
      <alignment horizontal="center" vertical="center" wrapText="1"/>
    </xf>
    <xf numFmtId="165" fontId="18" fillId="5" borderId="4" xfId="0" applyNumberFormat="1" applyFont="1" applyFill="1" applyBorder="1" applyAlignment="1" applyProtection="1">
      <alignment horizontal="center" vertical="center" wrapText="1"/>
    </xf>
    <xf numFmtId="165" fontId="18" fillId="5" borderId="2" xfId="0" applyNumberFormat="1" applyFont="1" applyFill="1" applyBorder="1" applyAlignment="1" applyProtection="1">
      <alignment horizontal="center" vertical="center" wrapText="1"/>
    </xf>
    <xf numFmtId="9" fontId="18" fillId="5" borderId="5" xfId="3" applyFont="1" applyFill="1" applyBorder="1" applyAlignment="1" applyProtection="1">
      <alignment horizontal="center" vertical="center" wrapText="1"/>
    </xf>
    <xf numFmtId="9" fontId="18" fillId="5" borderId="12" xfId="3" applyFont="1" applyFill="1" applyBorder="1" applyAlignment="1" applyProtection="1">
      <alignment horizontal="center" vertical="center" wrapText="1"/>
    </xf>
    <xf numFmtId="165" fontId="17" fillId="0" borderId="13" xfId="0" applyNumberFormat="1" applyFont="1" applyBorder="1" applyAlignment="1" applyProtection="1">
      <alignment horizontal="center" vertical="center" wrapText="1"/>
      <protection locked="0"/>
    </xf>
    <xf numFmtId="165" fontId="17" fillId="0" borderId="14" xfId="0" applyNumberFormat="1" applyFont="1" applyBorder="1" applyAlignment="1" applyProtection="1">
      <alignment horizontal="center" vertical="center" wrapText="1"/>
      <protection locked="0"/>
    </xf>
    <xf numFmtId="0" fontId="19" fillId="4" borderId="0" xfId="0" applyFont="1" applyFill="1" applyAlignment="1" applyProtection="1">
      <alignment horizontal="center"/>
    </xf>
    <xf numFmtId="0" fontId="13" fillId="3" borderId="4" xfId="0" applyFont="1" applyFill="1" applyBorder="1" applyAlignment="1" applyProtection="1">
      <alignment horizontal="left" vertical="top" wrapText="1"/>
    </xf>
    <xf numFmtId="0" fontId="0" fillId="3" borderId="15" xfId="0" applyFill="1" applyBorder="1" applyAlignment="1" applyProtection="1">
      <alignment vertical="center" wrapText="1"/>
    </xf>
    <xf numFmtId="0" fontId="0" fillId="2" borderId="16" xfId="0" applyFill="1" applyBorder="1" applyProtection="1">
      <protection locked="0"/>
    </xf>
    <xf numFmtId="0" fontId="0" fillId="2" borderId="17" xfId="0" applyFill="1" applyBorder="1" applyProtection="1">
      <protection locked="0"/>
    </xf>
    <xf numFmtId="0" fontId="13" fillId="6" borderId="18" xfId="0" applyFont="1" applyFill="1" applyBorder="1" applyAlignment="1" applyProtection="1">
      <alignment vertical="center" wrapText="1"/>
    </xf>
    <xf numFmtId="0" fontId="0" fillId="0" borderId="19" xfId="0" applyFont="1" applyBorder="1" applyAlignment="1" applyProtection="1">
      <alignment vertical="center" wrapText="1"/>
      <protection locked="0"/>
    </xf>
    <xf numFmtId="9" fontId="18" fillId="5" borderId="20" xfId="0" applyNumberFormat="1" applyFont="1" applyFill="1" applyBorder="1" applyAlignment="1" applyProtection="1">
      <alignment horizontal="center" vertical="center" wrapText="1"/>
    </xf>
    <xf numFmtId="0" fontId="18" fillId="7" borderId="5" xfId="0" applyFont="1" applyFill="1" applyBorder="1" applyAlignment="1" applyProtection="1">
      <alignment horizontal="center" vertical="center" wrapText="1"/>
    </xf>
    <xf numFmtId="0" fontId="18" fillId="7" borderId="21" xfId="0" applyFont="1" applyFill="1" applyBorder="1" applyAlignment="1" applyProtection="1">
      <alignment horizontal="center" vertical="center" wrapText="1"/>
    </xf>
    <xf numFmtId="0" fontId="18" fillId="7" borderId="12" xfId="0" applyFont="1" applyFill="1" applyBorder="1" applyAlignment="1" applyProtection="1">
      <alignment horizontal="center" vertical="center" wrapText="1"/>
    </xf>
    <xf numFmtId="165" fontId="18" fillId="7" borderId="14" xfId="0" applyNumberFormat="1" applyFont="1" applyFill="1" applyBorder="1" applyAlignment="1" applyProtection="1">
      <alignment horizontal="center" vertical="center" wrapText="1"/>
    </xf>
    <xf numFmtId="165" fontId="18" fillId="7" borderId="4" xfId="0" applyNumberFormat="1" applyFont="1" applyFill="1" applyBorder="1" applyAlignment="1" applyProtection="1">
      <alignment horizontal="center" vertical="center" wrapText="1"/>
    </xf>
    <xf numFmtId="165" fontId="18" fillId="7" borderId="1" xfId="0" applyNumberFormat="1" applyFont="1" applyFill="1" applyBorder="1" applyAlignment="1" applyProtection="1">
      <alignment horizontal="center" vertical="center" wrapText="1"/>
    </xf>
    <xf numFmtId="165" fontId="18" fillId="7" borderId="2" xfId="0" applyNumberFormat="1" applyFont="1" applyFill="1" applyBorder="1" applyAlignment="1" applyProtection="1">
      <alignment horizontal="center" vertical="center" wrapText="1"/>
    </xf>
    <xf numFmtId="9" fontId="18" fillId="7" borderId="22" xfId="3" applyFont="1" applyFill="1" applyBorder="1" applyAlignment="1" applyProtection="1">
      <alignment horizontal="center" vertical="center" wrapText="1"/>
    </xf>
    <xf numFmtId="9" fontId="18" fillId="7" borderId="5" xfId="3" applyFont="1" applyFill="1" applyBorder="1" applyAlignment="1" applyProtection="1">
      <alignment horizontal="center" vertical="center" wrapText="1"/>
    </xf>
    <xf numFmtId="9" fontId="18" fillId="7" borderId="21" xfId="3" applyFont="1" applyFill="1" applyBorder="1" applyAlignment="1" applyProtection="1">
      <alignment horizontal="center" vertical="center" wrapText="1"/>
    </xf>
    <xf numFmtId="9" fontId="18" fillId="7" borderId="12" xfId="3" applyFont="1" applyFill="1" applyBorder="1" applyAlignment="1" applyProtection="1">
      <alignment horizontal="center" vertical="center" wrapText="1"/>
    </xf>
    <xf numFmtId="0" fontId="13" fillId="3" borderId="4" xfId="0" applyFont="1" applyFill="1" applyBorder="1" applyAlignment="1" applyProtection="1">
      <alignment horizontal="left" vertical="center" wrapText="1"/>
    </xf>
    <xf numFmtId="0" fontId="0" fillId="0" borderId="4"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2" xfId="0" applyFont="1" applyBorder="1" applyAlignment="1" applyProtection="1">
      <alignment horizontal="left" vertical="center" wrapText="1"/>
      <protection locked="0"/>
    </xf>
    <xf numFmtId="0" fontId="0" fillId="0" borderId="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2" xfId="0" applyFont="1" applyBorder="1" applyAlignment="1" applyProtection="1">
      <alignment horizontal="left" vertical="center" wrapText="1"/>
      <protection locked="0"/>
    </xf>
    <xf numFmtId="165" fontId="17" fillId="5" borderId="3" xfId="0" applyNumberFormat="1" applyFont="1" applyFill="1" applyBorder="1" applyAlignment="1" applyProtection="1">
      <alignment horizontal="center" vertical="center" wrapText="1"/>
    </xf>
    <xf numFmtId="165" fontId="17" fillId="5" borderId="7" xfId="0" applyNumberFormat="1" applyFont="1" applyFill="1" applyBorder="1" applyAlignment="1" applyProtection="1">
      <alignment horizontal="center" vertical="center" wrapText="1"/>
    </xf>
    <xf numFmtId="165" fontId="17" fillId="5" borderId="4" xfId="0" applyNumberFormat="1" applyFont="1" applyFill="1" applyBorder="1" applyAlignment="1" applyProtection="1">
      <alignment horizontal="center" vertical="center" wrapText="1"/>
    </xf>
    <xf numFmtId="165" fontId="17" fillId="5" borderId="2" xfId="0" applyNumberFormat="1" applyFont="1" applyFill="1" applyBorder="1" applyAlignment="1" applyProtection="1">
      <alignment horizontal="center" vertical="center" wrapText="1"/>
    </xf>
    <xf numFmtId="165" fontId="0" fillId="4" borderId="0" xfId="0" applyNumberFormat="1" applyFill="1" applyProtection="1"/>
    <xf numFmtId="0" fontId="20" fillId="4" borderId="0" xfId="0" applyFont="1" applyFill="1" applyProtection="1"/>
    <xf numFmtId="0" fontId="21" fillId="4" borderId="0" xfId="0" applyFont="1" applyFill="1" applyAlignment="1" applyProtection="1">
      <alignment horizontal="justify" vertical="center"/>
    </xf>
    <xf numFmtId="0" fontId="12" fillId="4" borderId="0" xfId="1" applyFill="1" applyAlignment="1" applyProtection="1">
      <alignment horizontal="justify" vertical="center"/>
    </xf>
    <xf numFmtId="0" fontId="0" fillId="4" borderId="0" xfId="0" applyFill="1" applyAlignment="1" applyProtection="1">
      <alignment horizontal="justify" vertical="center"/>
    </xf>
    <xf numFmtId="0" fontId="12" fillId="4" borderId="0" xfId="1" applyFill="1" applyAlignment="1" applyProtection="1">
      <alignment vertical="center"/>
    </xf>
    <xf numFmtId="0" fontId="17" fillId="0" borderId="23" xfId="0" applyFont="1" applyFill="1" applyBorder="1" applyAlignment="1" applyProtection="1">
      <alignment horizontal="left" vertical="center" wrapText="1"/>
      <protection locked="0"/>
    </xf>
    <xf numFmtId="0" fontId="17" fillId="0" borderId="24" xfId="0" applyFont="1" applyFill="1" applyBorder="1" applyAlignment="1" applyProtection="1">
      <alignment horizontal="left" vertical="center" wrapText="1"/>
      <protection locked="0"/>
    </xf>
    <xf numFmtId="0" fontId="17" fillId="0" borderId="26" xfId="0" applyFont="1" applyFill="1" applyBorder="1" applyAlignment="1" applyProtection="1">
      <alignment horizontal="left" vertical="center" wrapText="1"/>
      <protection locked="0"/>
    </xf>
    <xf numFmtId="0" fontId="17" fillId="0" borderId="25" xfId="0" applyFont="1" applyFill="1" applyBorder="1" applyAlignment="1" applyProtection="1">
      <alignment horizontal="left" vertical="center" wrapText="1"/>
      <protection locked="0"/>
    </xf>
    <xf numFmtId="0" fontId="13" fillId="3" borderId="1" xfId="0" applyFont="1" applyFill="1" applyBorder="1" applyAlignment="1" applyProtection="1">
      <alignment horizontal="left" vertical="center" wrapText="1"/>
    </xf>
    <xf numFmtId="0" fontId="13" fillId="3" borderId="2" xfId="0" applyFont="1" applyFill="1" applyBorder="1" applyAlignment="1" applyProtection="1">
      <alignment horizontal="left" vertical="center" wrapText="1"/>
    </xf>
    <xf numFmtId="166" fontId="0" fillId="8" borderId="2" xfId="0" applyNumberFormat="1" applyFill="1" applyBorder="1" applyAlignment="1" applyProtection="1">
      <alignment horizontal="center" vertical="center" wrapText="1"/>
    </xf>
    <xf numFmtId="0" fontId="13" fillId="2" borderId="1" xfId="0" applyFont="1" applyFill="1" applyBorder="1" applyAlignment="1" applyProtection="1">
      <alignment vertical="center" wrapText="1"/>
    </xf>
    <xf numFmtId="0" fontId="0" fillId="2" borderId="2" xfId="0" applyFill="1" applyBorder="1" applyAlignment="1" applyProtection="1">
      <alignment vertical="center" wrapText="1"/>
    </xf>
    <xf numFmtId="0" fontId="0" fillId="2" borderId="27" xfId="0" applyFill="1" applyBorder="1" applyAlignment="1" applyProtection="1">
      <alignment horizontal="center" vertical="center" wrapText="1"/>
      <protection locked="0"/>
    </xf>
    <xf numFmtId="0" fontId="0" fillId="0" borderId="25" xfId="0" applyFill="1" applyBorder="1" applyAlignment="1" applyProtection="1">
      <alignment horizontal="left"/>
      <protection locked="0"/>
    </xf>
    <xf numFmtId="0" fontId="0" fillId="2" borderId="28" xfId="0" applyFill="1" applyBorder="1" applyAlignment="1" applyProtection="1">
      <alignment horizontal="left" vertical="center" wrapText="1"/>
      <protection locked="0"/>
    </xf>
    <xf numFmtId="0" fontId="0" fillId="2" borderId="14" xfId="0" applyFill="1" applyBorder="1" applyAlignment="1" applyProtection="1">
      <alignment horizontal="left" vertical="center" wrapText="1"/>
      <protection locked="0"/>
    </xf>
    <xf numFmtId="0" fontId="0" fillId="2" borderId="2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7" xfId="0" applyFill="1" applyBorder="1" applyAlignment="1" applyProtection="1">
      <alignment horizontal="left" vertical="center" wrapText="1"/>
      <protection locked="0"/>
    </xf>
    <xf numFmtId="0" fontId="0" fillId="2" borderId="2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22" xfId="0" applyFill="1" applyBorder="1" applyAlignment="1" applyProtection="1">
      <protection locked="0"/>
    </xf>
    <xf numFmtId="0" fontId="0" fillId="2" borderId="29" xfId="0" applyFill="1" applyBorder="1" applyAlignment="1" applyProtection="1">
      <protection locked="0"/>
    </xf>
    <xf numFmtId="0" fontId="0" fillId="2" borderId="30" xfId="0" applyFill="1" applyBorder="1" applyAlignment="1" applyProtection="1">
      <protection locked="0"/>
    </xf>
    <xf numFmtId="0" fontId="13" fillId="6" borderId="4" xfId="0" applyFont="1" applyFill="1" applyBorder="1" applyAlignment="1" applyProtection="1">
      <alignment horizontal="left" vertical="center" wrapText="1"/>
    </xf>
    <xf numFmtId="0" fontId="13" fillId="6" borderId="1" xfId="0" applyFont="1" applyFill="1" applyBorder="1" applyAlignment="1" applyProtection="1">
      <alignment horizontal="left" vertical="center" wrapText="1"/>
    </xf>
    <xf numFmtId="0" fontId="13" fillId="6" borderId="2" xfId="0" applyFont="1" applyFill="1" applyBorder="1" applyAlignment="1" applyProtection="1">
      <alignment horizontal="left" vertical="center" wrapText="1"/>
    </xf>
    <xf numFmtId="0" fontId="13" fillId="4" borderId="0" xfId="0" applyFont="1" applyFill="1" applyAlignment="1" applyProtection="1">
      <alignment horizontal="center" vertical="center" wrapText="1"/>
    </xf>
    <xf numFmtId="0" fontId="13" fillId="9" borderId="34" xfId="0" applyFont="1" applyFill="1" applyBorder="1" applyAlignment="1" applyProtection="1">
      <alignment horizontal="left" vertical="center" wrapText="1"/>
    </xf>
    <xf numFmtId="0" fontId="13" fillId="9" borderId="35" xfId="0" applyFont="1" applyFill="1" applyBorder="1" applyAlignment="1" applyProtection="1">
      <alignment horizontal="left" vertical="center" wrapText="1"/>
    </xf>
    <xf numFmtId="0" fontId="13" fillId="9" borderId="11" xfId="0" applyFont="1" applyFill="1" applyBorder="1" applyAlignment="1" applyProtection="1">
      <alignment horizontal="left" vertical="center" wrapText="1"/>
    </xf>
    <xf numFmtId="0" fontId="13" fillId="3" borderId="4" xfId="0" applyFont="1" applyFill="1" applyBorder="1" applyAlignment="1" applyProtection="1">
      <alignment horizontal="left" vertical="center" wrapText="1"/>
    </xf>
    <xf numFmtId="0" fontId="0" fillId="3" borderId="1" xfId="0" applyFill="1" applyBorder="1" applyAlignment="1" applyProtection="1">
      <alignment horizontal="left" vertical="center" wrapText="1"/>
    </xf>
    <xf numFmtId="0" fontId="13" fillId="9" borderId="36" xfId="0" applyFont="1" applyFill="1" applyBorder="1" applyAlignment="1" applyProtection="1">
      <alignment horizontal="left" vertical="center" wrapText="1"/>
    </xf>
    <xf numFmtId="0" fontId="13" fillId="9" borderId="37" xfId="0" applyFont="1" applyFill="1" applyBorder="1" applyAlignment="1" applyProtection="1">
      <alignment horizontal="left" vertical="center" wrapText="1"/>
    </xf>
    <xf numFmtId="0" fontId="13" fillId="9" borderId="38" xfId="0" applyFont="1" applyFill="1" applyBorder="1" applyAlignment="1" applyProtection="1">
      <alignment horizontal="left" vertical="center" wrapText="1"/>
    </xf>
    <xf numFmtId="0" fontId="12" fillId="2" borderId="1" xfId="1"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0" fontId="0" fillId="2" borderId="28" xfId="0" applyFill="1" applyBorder="1" applyAlignment="1" applyProtection="1">
      <alignment horizontal="center" vertical="center" wrapText="1"/>
      <protection locked="0"/>
    </xf>
    <xf numFmtId="0" fontId="0" fillId="2" borderId="14" xfId="0" applyFill="1" applyBorder="1" applyAlignment="1" applyProtection="1">
      <alignment horizontal="center" vertical="center" wrapText="1"/>
      <protection locked="0"/>
    </xf>
    <xf numFmtId="0" fontId="0" fillId="2" borderId="27" xfId="0" applyFill="1" applyBorder="1" applyAlignment="1" applyProtection="1">
      <alignment horizontal="center" vertical="center" wrapText="1"/>
      <protection locked="0"/>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2" xfId="0" applyNumberFormat="1" applyFill="1" applyBorder="1" applyAlignment="1" applyProtection="1">
      <alignment horizontal="left" vertical="center" wrapText="1"/>
      <protection locked="0"/>
    </xf>
    <xf numFmtId="0" fontId="13" fillId="9" borderId="31" xfId="0" applyFont="1" applyFill="1" applyBorder="1" applyAlignment="1" applyProtection="1">
      <alignment horizontal="left" vertical="center" wrapText="1"/>
    </xf>
    <xf numFmtId="0" fontId="13" fillId="9" borderId="32" xfId="0" applyFont="1" applyFill="1" applyBorder="1" applyAlignment="1" applyProtection="1">
      <alignment horizontal="left" vertical="center" wrapText="1"/>
    </xf>
    <xf numFmtId="0" fontId="13" fillId="9" borderId="33" xfId="0" applyFont="1" applyFill="1" applyBorder="1" applyAlignment="1" applyProtection="1">
      <alignment horizontal="left" vertical="center" wrapText="1"/>
    </xf>
    <xf numFmtId="0" fontId="13" fillId="6" borderId="39" xfId="0" applyFont="1" applyFill="1" applyBorder="1" applyAlignment="1" applyProtection="1">
      <alignment horizontal="left" vertical="center" wrapText="1"/>
    </xf>
    <xf numFmtId="0" fontId="13" fillId="6" borderId="40" xfId="0" applyFont="1" applyFill="1" applyBorder="1" applyAlignment="1" applyProtection="1">
      <alignment horizontal="left" vertical="center" wrapText="1"/>
    </xf>
    <xf numFmtId="0" fontId="13" fillId="6" borderId="41" xfId="0" applyFont="1" applyFill="1" applyBorder="1" applyAlignment="1" applyProtection="1">
      <alignment horizontal="left" vertical="center" wrapText="1"/>
    </xf>
    <xf numFmtId="0" fontId="13" fillId="6" borderId="36" xfId="0" applyFont="1" applyFill="1" applyBorder="1" applyAlignment="1" applyProtection="1">
      <alignment horizontal="left" vertical="center" wrapText="1"/>
    </xf>
    <xf numFmtId="0" fontId="13" fillId="6" borderId="37" xfId="0" applyFont="1" applyFill="1" applyBorder="1" applyAlignment="1" applyProtection="1">
      <alignment horizontal="left" vertical="center" wrapText="1"/>
    </xf>
    <xf numFmtId="0" fontId="13" fillId="6" borderId="38"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2" xfId="0" applyFont="1" applyBorder="1" applyAlignment="1" applyProtection="1">
      <alignment horizontal="left" vertical="center" wrapText="1"/>
      <protection locked="0"/>
    </xf>
    <xf numFmtId="0" fontId="0" fillId="0" borderId="5" xfId="0" applyFont="1" applyFill="1" applyBorder="1" applyAlignment="1" applyProtection="1">
      <alignment horizontal="left" vertical="top"/>
    </xf>
    <xf numFmtId="0" fontId="0" fillId="0" borderId="21" xfId="0" applyFont="1" applyFill="1" applyBorder="1" applyAlignment="1" applyProtection="1">
      <alignment horizontal="left" vertical="top"/>
    </xf>
    <xf numFmtId="0" fontId="0" fillId="0" borderId="42" xfId="0" applyFont="1" applyBorder="1" applyAlignment="1" applyProtection="1">
      <alignment horizontal="left" vertical="center" wrapText="1"/>
      <protection locked="0"/>
    </xf>
    <xf numFmtId="0" fontId="0" fillId="0" borderId="29" xfId="0" applyFont="1" applyBorder="1" applyAlignment="1" applyProtection="1">
      <alignment horizontal="left" vertical="center" wrapText="1"/>
      <protection locked="0"/>
    </xf>
    <xf numFmtId="0" fontId="0" fillId="0" borderId="30" xfId="0" applyFont="1" applyBorder="1" applyAlignment="1" applyProtection="1">
      <alignment horizontal="left" vertical="center" wrapText="1"/>
      <protection locked="0"/>
    </xf>
    <xf numFmtId="0" fontId="22" fillId="4" borderId="43" xfId="0" applyFont="1" applyFill="1" applyBorder="1" applyAlignment="1" applyProtection="1">
      <alignment horizontal="left" vertical="center" wrapText="1"/>
    </xf>
    <xf numFmtId="0" fontId="0" fillId="0" borderId="4"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2" xfId="0" applyFont="1" applyBorder="1" applyAlignment="1" applyProtection="1">
      <alignment horizontal="left" vertical="center" wrapText="1"/>
      <protection locked="0"/>
    </xf>
    <xf numFmtId="0" fontId="13" fillId="6" borderId="36" xfId="0" applyFont="1" applyFill="1" applyBorder="1" applyAlignment="1" applyProtection="1">
      <alignment horizontal="left" vertical="center"/>
    </xf>
    <xf numFmtId="0" fontId="13" fillId="6" borderId="37" xfId="0" applyFont="1" applyFill="1" applyBorder="1" applyAlignment="1" applyProtection="1">
      <alignment horizontal="left" vertical="center"/>
    </xf>
    <xf numFmtId="0" fontId="13" fillId="6" borderId="38" xfId="0" applyFont="1" applyFill="1" applyBorder="1" applyAlignment="1" applyProtection="1">
      <alignment horizontal="left" vertical="center"/>
    </xf>
    <xf numFmtId="0" fontId="0" fillId="0" borderId="12" xfId="0" applyFont="1" applyFill="1" applyBorder="1" applyAlignment="1" applyProtection="1">
      <alignment horizontal="left" vertical="top"/>
    </xf>
    <xf numFmtId="0" fontId="18" fillId="5" borderId="0" xfId="0" applyFont="1" applyFill="1" applyBorder="1" applyAlignment="1" applyProtection="1">
      <alignment horizontal="left" vertical="center" wrapText="1"/>
    </xf>
    <xf numFmtId="0" fontId="13" fillId="4" borderId="0" xfId="0" applyFont="1" applyFill="1" applyAlignment="1" applyProtection="1">
      <alignment horizontal="center"/>
    </xf>
    <xf numFmtId="0" fontId="18" fillId="7" borderId="44" xfId="0" applyFont="1" applyFill="1" applyBorder="1" applyAlignment="1" applyProtection="1">
      <alignment horizontal="center" vertical="center" wrapText="1"/>
    </xf>
    <xf numFmtId="0" fontId="18" fillId="7" borderId="45" xfId="0" applyFont="1" applyFill="1" applyBorder="1" applyAlignment="1" applyProtection="1">
      <alignment horizontal="center" vertical="center" wrapText="1"/>
    </xf>
    <xf numFmtId="0" fontId="18" fillId="5" borderId="46" xfId="0" applyFont="1" applyFill="1" applyBorder="1" applyAlignment="1" applyProtection="1">
      <alignment horizontal="center" vertical="center" wrapText="1"/>
    </xf>
    <xf numFmtId="0" fontId="18" fillId="5" borderId="42" xfId="0" applyFont="1" applyFill="1" applyBorder="1" applyAlignment="1" applyProtection="1">
      <alignment horizontal="center" vertical="center" wrapText="1"/>
    </xf>
    <xf numFmtId="0" fontId="18" fillId="5" borderId="34" xfId="0" applyFont="1" applyFill="1" applyBorder="1" applyAlignment="1" applyProtection="1">
      <alignment horizontal="right" vertical="center" wrapText="1"/>
    </xf>
    <xf numFmtId="0" fontId="18" fillId="5" borderId="11" xfId="0" applyFont="1" applyFill="1" applyBorder="1" applyAlignment="1" applyProtection="1">
      <alignment horizontal="right" vertical="center" wrapText="1"/>
    </xf>
    <xf numFmtId="0" fontId="18" fillId="5" borderId="18" xfId="0" applyFont="1" applyFill="1" applyBorder="1" applyAlignment="1" applyProtection="1">
      <alignment horizontal="center" vertical="center" wrapText="1"/>
    </xf>
    <xf numFmtId="0" fontId="18" fillId="5" borderId="19" xfId="0" applyFont="1" applyFill="1" applyBorder="1" applyAlignment="1" applyProtection="1">
      <alignment horizontal="center" vertical="center" wrapText="1"/>
    </xf>
    <xf numFmtId="0" fontId="18" fillId="7" borderId="47" xfId="0" applyFont="1" applyFill="1" applyBorder="1" applyAlignment="1" applyProtection="1">
      <alignment horizontal="center" vertical="center" wrapText="1"/>
    </xf>
    <xf numFmtId="0" fontId="18" fillId="7" borderId="29" xfId="0" applyFont="1" applyFill="1" applyBorder="1" applyAlignment="1" applyProtection="1">
      <alignment horizontal="center" vertical="center" wrapText="1"/>
    </xf>
    <xf numFmtId="0" fontId="18" fillId="7" borderId="36" xfId="0" applyFont="1" applyFill="1" applyBorder="1" applyAlignment="1" applyProtection="1">
      <alignment horizontal="center" vertical="center" wrapText="1"/>
    </xf>
    <xf numFmtId="0" fontId="18" fillId="7" borderId="37" xfId="0" applyFont="1" applyFill="1" applyBorder="1" applyAlignment="1" applyProtection="1">
      <alignment horizontal="center" vertical="center" wrapText="1"/>
    </xf>
    <xf numFmtId="0" fontId="18" fillId="5" borderId="36" xfId="0" applyFont="1" applyFill="1" applyBorder="1" applyAlignment="1" applyProtection="1">
      <alignment horizontal="center" vertical="center" wrapText="1"/>
    </xf>
    <xf numFmtId="0" fontId="18" fillId="5" borderId="38" xfId="0" applyFont="1" applyFill="1" applyBorder="1" applyAlignment="1" applyProtection="1">
      <alignment horizontal="center" vertical="center" wrapText="1"/>
    </xf>
  </cellXfs>
  <cellStyles count="4">
    <cellStyle name="Hipervínculo" xfId="1" builtinId="8"/>
    <cellStyle name="Normal" xfId="0" builtinId="0"/>
    <cellStyle name="Normal 2" xfId="2"/>
    <cellStyle name="Porcentual" xfId="3"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etec.org.pe/" TargetMode="External"/><Relationship Id="rId2" Type="http://schemas.openxmlformats.org/officeDocument/2006/relationships/hyperlink" Target="mailto:directornacional@detec.org.pe" TargetMode="External"/><Relationship Id="rId1" Type="http://schemas.openxmlformats.org/officeDocument/2006/relationships/hyperlink" Target="mailto:cesarcampos55@gmail.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CJ428"/>
  <sheetViews>
    <sheetView topLeftCell="A91" zoomScale="70" zoomScaleNormal="70" zoomScaleSheetLayoutView="120" workbookViewId="0">
      <selection activeCell="E139" sqref="E139"/>
    </sheetView>
  </sheetViews>
  <sheetFormatPr baseColWidth="10" defaultColWidth="30.7109375" defaultRowHeight="1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row r="2" spans="2:8" s="8" customFormat="1" ht="48" customHeight="1">
      <c r="B2" s="104" t="s">
        <v>52</v>
      </c>
      <c r="C2" s="104"/>
      <c r="D2" s="104"/>
      <c r="E2" s="104"/>
      <c r="F2" s="104"/>
    </row>
    <row r="3" spans="2:8" s="8" customFormat="1" ht="5.25" customHeight="1"/>
    <row r="4" spans="2:8" s="8" customFormat="1" ht="48.75" customHeight="1">
      <c r="B4" s="114" t="s">
        <v>100</v>
      </c>
      <c r="C4" s="114"/>
      <c r="D4" s="114"/>
      <c r="E4" s="114"/>
      <c r="F4" s="114"/>
    </row>
    <row r="5" spans="2:8" s="8" customFormat="1" ht="5.25" customHeight="1" thickBot="1"/>
    <row r="6" spans="2:8" s="8" customFormat="1">
      <c r="B6" s="110" t="s">
        <v>33</v>
      </c>
      <c r="C6" s="111"/>
      <c r="D6" s="111"/>
      <c r="E6" s="111"/>
      <c r="F6" s="112"/>
    </row>
    <row r="7" spans="2:8" s="8" customFormat="1" ht="36" customHeight="1">
      <c r="B7" s="7" t="s">
        <v>56</v>
      </c>
      <c r="C7" s="118" t="s">
        <v>113</v>
      </c>
      <c r="D7" s="119"/>
      <c r="E7" s="119"/>
      <c r="F7" s="120"/>
      <c r="H7" s="13"/>
    </row>
    <row r="8" spans="2:8" s="8" customFormat="1" ht="34.5" customHeight="1">
      <c r="B8" s="108" t="s">
        <v>57</v>
      </c>
      <c r="C8" s="109"/>
      <c r="D8" s="109"/>
      <c r="E8" s="109"/>
      <c r="F8" s="20" t="s">
        <v>108</v>
      </c>
    </row>
    <row r="9" spans="2:8" s="8" customFormat="1" ht="25.5" customHeight="1">
      <c r="B9" s="108" t="s">
        <v>76</v>
      </c>
      <c r="C9" s="109"/>
      <c r="D9" s="109"/>
      <c r="E9" s="109"/>
      <c r="F9" s="84">
        <f>'FINANCIAMIENTO PROYECTO'!D20</f>
        <v>420550</v>
      </c>
      <c r="H9" s="8" t="s">
        <v>73</v>
      </c>
    </row>
    <row r="10" spans="2:8" s="8" customFormat="1" ht="24" customHeight="1">
      <c r="B10" s="108" t="s">
        <v>77</v>
      </c>
      <c r="C10" s="109"/>
      <c r="D10" s="109"/>
      <c r="E10" s="109"/>
      <c r="F10" s="84">
        <f>'FINANCIAMIENTO PROYECTO'!E20</f>
        <v>200135</v>
      </c>
      <c r="H10" s="8" t="s">
        <v>73</v>
      </c>
    </row>
    <row r="11" spans="2:8" s="8" customFormat="1" ht="24" customHeight="1">
      <c r="B11" s="108" t="s">
        <v>78</v>
      </c>
      <c r="C11" s="109"/>
      <c r="D11" s="109"/>
      <c r="E11" s="109"/>
      <c r="F11" s="84">
        <f>'FINANCIAMIENTO PROYECTO'!J20+'FINANCIAMIENTO PROYECTO'!K20</f>
        <v>220415</v>
      </c>
      <c r="H11" s="8" t="s">
        <v>73</v>
      </c>
    </row>
    <row r="12" spans="2:8" ht="21.75" customHeight="1">
      <c r="B12" s="108" t="s">
        <v>86</v>
      </c>
      <c r="C12" s="109"/>
      <c r="D12" s="109"/>
      <c r="E12" s="109"/>
      <c r="F12" s="87" t="s">
        <v>109</v>
      </c>
    </row>
    <row r="13" spans="2:8" ht="23.25" customHeight="1">
      <c r="B13" s="108" t="s">
        <v>87</v>
      </c>
      <c r="C13" s="109"/>
      <c r="D13" s="109"/>
      <c r="E13" s="109"/>
      <c r="F13" s="20" t="s">
        <v>110</v>
      </c>
    </row>
    <row r="14" spans="2:8" ht="90.75" customHeight="1">
      <c r="B14" s="61" t="s">
        <v>85</v>
      </c>
      <c r="C14" s="92" t="s">
        <v>114</v>
      </c>
      <c r="D14" s="92"/>
      <c r="E14" s="92"/>
      <c r="F14" s="93"/>
    </row>
    <row r="15" spans="2:8" ht="80.25" customHeight="1">
      <c r="B15" s="43" t="s">
        <v>79</v>
      </c>
      <c r="C15" s="92" t="s">
        <v>115</v>
      </c>
      <c r="D15" s="92"/>
      <c r="E15" s="92"/>
      <c r="F15" s="93"/>
    </row>
    <row r="16" spans="2:8" ht="80.25" customHeight="1" thickBot="1">
      <c r="B16" s="12" t="s">
        <v>92</v>
      </c>
      <c r="C16" s="96" t="s">
        <v>116</v>
      </c>
      <c r="D16" s="96"/>
      <c r="E16" s="96"/>
      <c r="F16" s="97"/>
    </row>
    <row r="17" spans="2:5" s="8" customFormat="1" ht="8.25" customHeight="1" thickBot="1"/>
    <row r="18" spans="2:5" ht="20.25" customHeight="1" thickBot="1">
      <c r="B18" s="105" t="s">
        <v>80</v>
      </c>
      <c r="C18" s="106"/>
      <c r="D18" s="106"/>
      <c r="E18" s="107"/>
    </row>
    <row r="19" spans="2:5">
      <c r="B19" s="14" t="s">
        <v>14</v>
      </c>
      <c r="C19" s="94" t="s">
        <v>111</v>
      </c>
      <c r="D19" s="94"/>
      <c r="E19" s="95"/>
    </row>
    <row r="20" spans="2:5">
      <c r="B20" s="10" t="s">
        <v>15</v>
      </c>
      <c r="C20" s="92" t="s">
        <v>112</v>
      </c>
      <c r="D20" s="92"/>
      <c r="E20" s="93"/>
    </row>
    <row r="21" spans="2:5" ht="16.5" customHeight="1">
      <c r="B21" s="7" t="s">
        <v>21</v>
      </c>
      <c r="C21" s="92">
        <v>17927119</v>
      </c>
      <c r="D21" s="92"/>
      <c r="E21" s="93"/>
    </row>
    <row r="22" spans="2:5">
      <c r="B22" s="10" t="s">
        <v>16</v>
      </c>
      <c r="C22" s="92" t="s">
        <v>117</v>
      </c>
      <c r="D22" s="92"/>
      <c r="E22" s="93"/>
    </row>
    <row r="23" spans="2:5">
      <c r="B23" s="10" t="s">
        <v>17</v>
      </c>
      <c r="C23" s="92" t="s">
        <v>118</v>
      </c>
      <c r="D23" s="92"/>
      <c r="E23" s="93"/>
    </row>
    <row r="24" spans="2:5">
      <c r="B24" s="10" t="s">
        <v>3</v>
      </c>
      <c r="C24" s="92" t="s">
        <v>119</v>
      </c>
      <c r="D24" s="92"/>
      <c r="E24" s="93"/>
    </row>
    <row r="25" spans="2:5">
      <c r="B25" s="10" t="s">
        <v>18</v>
      </c>
      <c r="C25" s="92" t="s">
        <v>120</v>
      </c>
      <c r="D25" s="92"/>
      <c r="E25" s="93"/>
    </row>
    <row r="26" spans="2:5">
      <c r="B26" s="10" t="s">
        <v>4</v>
      </c>
      <c r="C26" s="92" t="s">
        <v>121</v>
      </c>
      <c r="D26" s="92"/>
      <c r="E26" s="93"/>
    </row>
    <row r="27" spans="2:5">
      <c r="B27" s="10" t="s">
        <v>19</v>
      </c>
      <c r="C27" s="92" t="s">
        <v>122</v>
      </c>
      <c r="D27" s="92"/>
      <c r="E27" s="93"/>
    </row>
    <row r="28" spans="2:5">
      <c r="B28" s="10" t="s">
        <v>20</v>
      </c>
      <c r="C28" s="113" t="s">
        <v>123</v>
      </c>
      <c r="D28" s="92"/>
      <c r="E28" s="93"/>
    </row>
    <row r="29" spans="2:5" ht="30">
      <c r="B29" s="18" t="s">
        <v>40</v>
      </c>
      <c r="C29" s="92" t="s">
        <v>124</v>
      </c>
      <c r="D29" s="92"/>
      <c r="E29" s="93"/>
    </row>
    <row r="30" spans="2:5">
      <c r="B30" s="10" t="s">
        <v>41</v>
      </c>
      <c r="C30" s="92" t="s">
        <v>125</v>
      </c>
      <c r="D30" s="92"/>
      <c r="E30" s="93"/>
    </row>
    <row r="31" spans="2:5" ht="60.75" thickBot="1">
      <c r="B31" s="18" t="s">
        <v>44</v>
      </c>
      <c r="C31" s="96" t="s">
        <v>126</v>
      </c>
      <c r="D31" s="96"/>
      <c r="E31" s="97"/>
    </row>
    <row r="32" spans="2:5" s="8" customFormat="1" ht="9.75" customHeight="1" thickBot="1"/>
    <row r="33" spans="2:5" s="8" customFormat="1" ht="16.5" customHeight="1" thickBot="1">
      <c r="B33" s="105" t="s">
        <v>81</v>
      </c>
      <c r="C33" s="106"/>
      <c r="D33" s="106"/>
      <c r="E33" s="107"/>
    </row>
    <row r="34" spans="2:5" s="8" customFormat="1" ht="27" customHeight="1">
      <c r="B34" s="6" t="s">
        <v>23</v>
      </c>
      <c r="C34" s="94" t="s">
        <v>127</v>
      </c>
      <c r="D34" s="94"/>
      <c r="E34" s="95"/>
    </row>
    <row r="35" spans="2:5" s="8" customFormat="1" ht="16.5" customHeight="1">
      <c r="B35" s="7" t="s">
        <v>24</v>
      </c>
      <c r="C35" s="92" t="s">
        <v>128</v>
      </c>
      <c r="D35" s="92"/>
      <c r="E35" s="93"/>
    </row>
    <row r="36" spans="2:5" s="8" customFormat="1" ht="16.5" customHeight="1">
      <c r="B36" s="7" t="s">
        <v>22</v>
      </c>
      <c r="C36" s="92">
        <v>20164102921</v>
      </c>
      <c r="D36" s="92"/>
      <c r="E36" s="93"/>
    </row>
    <row r="37" spans="2:5" s="8" customFormat="1" ht="16.5" customHeight="1">
      <c r="B37" s="7" t="s">
        <v>0</v>
      </c>
      <c r="C37" s="92" t="s">
        <v>129</v>
      </c>
      <c r="D37" s="92"/>
      <c r="E37" s="93"/>
    </row>
    <row r="38" spans="2:5" s="8" customFormat="1" ht="16.5" customHeight="1">
      <c r="B38" s="7" t="s">
        <v>1</v>
      </c>
      <c r="C38" s="92" t="s">
        <v>130</v>
      </c>
      <c r="D38" s="92"/>
      <c r="E38" s="93"/>
    </row>
    <row r="39" spans="2:5" s="8" customFormat="1" ht="16.5" customHeight="1">
      <c r="B39" s="7" t="s">
        <v>26</v>
      </c>
      <c r="C39" s="92" t="s">
        <v>131</v>
      </c>
      <c r="D39" s="92"/>
      <c r="E39" s="93"/>
    </row>
    <row r="40" spans="2:5" s="8" customFormat="1" ht="16.5" customHeight="1">
      <c r="B40" s="7" t="s">
        <v>25</v>
      </c>
      <c r="C40" s="92" t="s">
        <v>132</v>
      </c>
      <c r="D40" s="92"/>
      <c r="E40" s="93"/>
    </row>
    <row r="41" spans="2:5" s="8" customFormat="1" ht="16.5" customHeight="1">
      <c r="B41" s="7" t="s">
        <v>21</v>
      </c>
      <c r="C41" s="92">
        <v>17927119</v>
      </c>
      <c r="D41" s="92"/>
      <c r="E41" s="93"/>
    </row>
    <row r="42" spans="2:5" s="8" customFormat="1" ht="16.5" customHeight="1">
      <c r="B42" s="10" t="s">
        <v>2</v>
      </c>
      <c r="C42" s="92" t="s">
        <v>133</v>
      </c>
      <c r="D42" s="92"/>
      <c r="E42" s="93"/>
    </row>
    <row r="43" spans="2:5" s="8" customFormat="1" ht="16.5" customHeight="1">
      <c r="B43" s="7" t="s">
        <v>18</v>
      </c>
      <c r="C43" s="92" t="s">
        <v>134</v>
      </c>
      <c r="D43" s="92"/>
      <c r="E43" s="93"/>
    </row>
    <row r="44" spans="2:5" s="8" customFormat="1" ht="16.5" customHeight="1">
      <c r="B44" s="7" t="s">
        <v>4</v>
      </c>
      <c r="C44" s="92" t="s">
        <v>121</v>
      </c>
      <c r="D44" s="92"/>
      <c r="E44" s="93"/>
    </row>
    <row r="45" spans="2:5" s="8" customFormat="1" ht="16.5" customHeight="1">
      <c r="B45" s="10" t="s">
        <v>5</v>
      </c>
      <c r="C45" s="92" t="s">
        <v>135</v>
      </c>
      <c r="D45" s="92"/>
      <c r="E45" s="93"/>
    </row>
    <row r="46" spans="2:5" s="8" customFormat="1" ht="16.5" customHeight="1">
      <c r="B46" s="10" t="s">
        <v>6</v>
      </c>
      <c r="C46" s="113" t="s">
        <v>136</v>
      </c>
      <c r="D46" s="92"/>
      <c r="E46" s="93"/>
    </row>
    <row r="47" spans="2:5" s="8" customFormat="1" ht="16.5" customHeight="1">
      <c r="B47" s="7" t="s">
        <v>39</v>
      </c>
      <c r="C47" s="92" t="s">
        <v>137</v>
      </c>
      <c r="D47" s="92"/>
      <c r="E47" s="93"/>
    </row>
    <row r="48" spans="2:5" s="8" customFormat="1" ht="16.5" customHeight="1">
      <c r="B48" s="7" t="s">
        <v>7</v>
      </c>
      <c r="C48" s="113" t="s">
        <v>138</v>
      </c>
      <c r="D48" s="92"/>
      <c r="E48" s="93"/>
    </row>
    <row r="49" spans="2:5" s="8" customFormat="1" ht="62.25" customHeight="1">
      <c r="B49" s="7" t="s">
        <v>43</v>
      </c>
      <c r="C49" s="115" t="s">
        <v>139</v>
      </c>
      <c r="D49" s="116"/>
      <c r="E49" s="117"/>
    </row>
    <row r="50" spans="2:5" s="8" customFormat="1" ht="18.75" customHeight="1">
      <c r="B50" s="7" t="s">
        <v>45</v>
      </c>
      <c r="C50" s="115" t="s">
        <v>140</v>
      </c>
      <c r="D50" s="116"/>
      <c r="E50" s="117"/>
    </row>
    <row r="51" spans="2:5" s="8" customFormat="1" ht="61.5" customHeight="1">
      <c r="B51" s="7" t="s">
        <v>99</v>
      </c>
      <c r="C51" s="89" t="s">
        <v>141</v>
      </c>
      <c r="D51" s="90"/>
      <c r="E51" s="91"/>
    </row>
    <row r="52" spans="2:5" s="8" customFormat="1" ht="16.5" customHeight="1">
      <c r="B52" s="101" t="s">
        <v>28</v>
      </c>
      <c r="C52" s="102"/>
      <c r="D52" s="102"/>
      <c r="E52" s="103"/>
    </row>
    <row r="53" spans="2:5" s="8" customFormat="1" ht="16.5" customHeight="1">
      <c r="B53" s="7" t="s">
        <v>34</v>
      </c>
      <c r="C53" s="1"/>
      <c r="D53" s="11" t="s">
        <v>27</v>
      </c>
      <c r="E53" s="2" t="s">
        <v>142</v>
      </c>
    </row>
    <row r="54" spans="2:5" s="8" customFormat="1" ht="16.5" customHeight="1">
      <c r="B54" s="101" t="s">
        <v>29</v>
      </c>
      <c r="C54" s="102"/>
      <c r="D54" s="102"/>
      <c r="E54" s="103"/>
    </row>
    <row r="55" spans="2:5" s="8" customFormat="1" ht="16.5" customHeight="1">
      <c r="B55" s="7" t="s">
        <v>8</v>
      </c>
      <c r="C55" s="3"/>
      <c r="D55" s="11" t="s">
        <v>30</v>
      </c>
      <c r="E55" s="2"/>
    </row>
    <row r="56" spans="2:5" s="8" customFormat="1" ht="16.5" customHeight="1">
      <c r="B56" s="7" t="s">
        <v>10</v>
      </c>
      <c r="C56" s="3"/>
      <c r="D56" s="11" t="s">
        <v>11</v>
      </c>
      <c r="E56" s="2" t="s">
        <v>142</v>
      </c>
    </row>
    <row r="57" spans="2:5" s="8" customFormat="1" ht="16.5" customHeight="1">
      <c r="B57" s="7" t="s">
        <v>31</v>
      </c>
      <c r="C57" s="3"/>
      <c r="D57" s="11" t="s">
        <v>59</v>
      </c>
      <c r="E57" s="2"/>
    </row>
    <row r="58" spans="2:5" s="8" customFormat="1" ht="16.5" customHeight="1">
      <c r="B58" s="7" t="s">
        <v>58</v>
      </c>
      <c r="C58" s="4"/>
      <c r="D58" s="11" t="s">
        <v>12</v>
      </c>
      <c r="E58" s="5"/>
    </row>
    <row r="59" spans="2:5" s="8" customFormat="1" ht="16.5" customHeight="1" thickBot="1">
      <c r="B59" s="12" t="s">
        <v>13</v>
      </c>
      <c r="C59" s="98"/>
      <c r="D59" s="99"/>
      <c r="E59" s="100"/>
    </row>
    <row r="60" spans="2:5" s="8" customFormat="1" ht="9.75" customHeight="1" thickBot="1"/>
    <row r="61" spans="2:5" s="8" customFormat="1" ht="15.75" customHeight="1" thickBot="1">
      <c r="B61" s="105" t="s">
        <v>82</v>
      </c>
      <c r="C61" s="106"/>
      <c r="D61" s="106"/>
      <c r="E61" s="107"/>
    </row>
    <row r="62" spans="2:5" s="8" customFormat="1" ht="27" customHeight="1">
      <c r="B62" s="6" t="s">
        <v>23</v>
      </c>
      <c r="C62" s="94" t="s">
        <v>143</v>
      </c>
      <c r="D62" s="94"/>
      <c r="E62" s="95"/>
    </row>
    <row r="63" spans="2:5" s="8" customFormat="1" ht="16.5" customHeight="1">
      <c r="B63" s="7" t="s">
        <v>24</v>
      </c>
      <c r="C63" s="92"/>
      <c r="D63" s="92"/>
      <c r="E63" s="93"/>
    </row>
    <row r="64" spans="2:5" s="8" customFormat="1" ht="16.5" customHeight="1">
      <c r="B64" s="7" t="s">
        <v>22</v>
      </c>
      <c r="C64" s="92"/>
      <c r="D64" s="92"/>
      <c r="E64" s="93"/>
    </row>
    <row r="65" spans="2:5" s="8" customFormat="1" ht="16.5" customHeight="1">
      <c r="B65" s="7" t="s">
        <v>0</v>
      </c>
      <c r="C65" s="92"/>
      <c r="D65" s="92"/>
      <c r="E65" s="93"/>
    </row>
    <row r="66" spans="2:5" s="8" customFormat="1" ht="16.5" customHeight="1">
      <c r="B66" s="7" t="s">
        <v>1</v>
      </c>
      <c r="C66" s="92"/>
      <c r="D66" s="92"/>
      <c r="E66" s="93"/>
    </row>
    <row r="67" spans="2:5" s="8" customFormat="1" ht="16.5" customHeight="1">
      <c r="B67" s="7" t="s">
        <v>26</v>
      </c>
      <c r="C67" s="92"/>
      <c r="D67" s="92"/>
      <c r="E67" s="93"/>
    </row>
    <row r="68" spans="2:5" s="8" customFormat="1" ht="16.5" customHeight="1">
      <c r="B68" s="7" t="s">
        <v>25</v>
      </c>
      <c r="C68" s="92"/>
      <c r="D68" s="92"/>
      <c r="E68" s="93"/>
    </row>
    <row r="69" spans="2:5" s="8" customFormat="1" ht="16.5" customHeight="1">
      <c r="B69" s="7" t="s">
        <v>21</v>
      </c>
      <c r="C69" s="92"/>
      <c r="D69" s="92"/>
      <c r="E69" s="93"/>
    </row>
    <row r="70" spans="2:5" s="8" customFormat="1" ht="16.5" customHeight="1">
      <c r="B70" s="10" t="s">
        <v>2</v>
      </c>
      <c r="C70" s="92"/>
      <c r="D70" s="92"/>
      <c r="E70" s="93"/>
    </row>
    <row r="71" spans="2:5" s="8" customFormat="1" ht="16.5" customHeight="1">
      <c r="B71" s="7" t="s">
        <v>18</v>
      </c>
      <c r="C71" s="92"/>
      <c r="D71" s="92"/>
      <c r="E71" s="93"/>
    </row>
    <row r="72" spans="2:5" s="8" customFormat="1" ht="16.5" customHeight="1">
      <c r="B72" s="7" t="s">
        <v>4</v>
      </c>
      <c r="C72" s="92"/>
      <c r="D72" s="92"/>
      <c r="E72" s="93"/>
    </row>
    <row r="73" spans="2:5" s="8" customFormat="1" ht="16.5" customHeight="1">
      <c r="B73" s="10" t="s">
        <v>5</v>
      </c>
      <c r="C73" s="92"/>
      <c r="D73" s="92"/>
      <c r="E73" s="93"/>
    </row>
    <row r="74" spans="2:5" s="8" customFormat="1" ht="16.5" customHeight="1">
      <c r="B74" s="10" t="s">
        <v>6</v>
      </c>
      <c r="C74" s="92"/>
      <c r="D74" s="92"/>
      <c r="E74" s="93"/>
    </row>
    <row r="75" spans="2:5" s="8" customFormat="1" ht="16.5" customHeight="1">
      <c r="B75" s="7" t="s">
        <v>39</v>
      </c>
      <c r="C75" s="92"/>
      <c r="D75" s="92"/>
      <c r="E75" s="93"/>
    </row>
    <row r="76" spans="2:5" s="8" customFormat="1" ht="16.5" customHeight="1">
      <c r="B76" s="7" t="s">
        <v>7</v>
      </c>
      <c r="C76" s="92"/>
      <c r="D76" s="92"/>
      <c r="E76" s="93"/>
    </row>
    <row r="77" spans="2:5" s="8" customFormat="1" ht="62.25" customHeight="1">
      <c r="B77" s="7" t="s">
        <v>43</v>
      </c>
      <c r="C77" s="115"/>
      <c r="D77" s="116"/>
      <c r="E77" s="117"/>
    </row>
    <row r="78" spans="2:5" s="8" customFormat="1" ht="66" customHeight="1">
      <c r="B78" s="7" t="s">
        <v>99</v>
      </c>
      <c r="C78" s="89"/>
      <c r="D78" s="90"/>
      <c r="E78" s="91"/>
    </row>
    <row r="79" spans="2:5" s="8" customFormat="1" ht="16.5" customHeight="1">
      <c r="B79" s="101" t="s">
        <v>28</v>
      </c>
      <c r="C79" s="102"/>
      <c r="D79" s="102"/>
      <c r="E79" s="103"/>
    </row>
    <row r="80" spans="2:5" s="8" customFormat="1" ht="16.5" customHeight="1">
      <c r="B80" s="7" t="s">
        <v>34</v>
      </c>
      <c r="C80" s="85"/>
      <c r="D80" s="11" t="s">
        <v>27</v>
      </c>
      <c r="E80" s="86"/>
    </row>
    <row r="81" spans="2:5" s="8" customFormat="1" ht="16.5" customHeight="1">
      <c r="B81" s="101" t="s">
        <v>29</v>
      </c>
      <c r="C81" s="102"/>
      <c r="D81" s="102"/>
      <c r="E81" s="103"/>
    </row>
    <row r="82" spans="2:5" s="8" customFormat="1" ht="16.5" customHeight="1">
      <c r="B82" s="7" t="s">
        <v>8</v>
      </c>
      <c r="C82" s="3"/>
      <c r="D82" s="11" t="s">
        <v>30</v>
      </c>
      <c r="E82" s="2"/>
    </row>
    <row r="83" spans="2:5" s="8" customFormat="1" ht="16.5" customHeight="1">
      <c r="B83" s="7" t="s">
        <v>10</v>
      </c>
      <c r="C83" s="3"/>
      <c r="D83" s="11" t="s">
        <v>11</v>
      </c>
      <c r="E83" s="2"/>
    </row>
    <row r="84" spans="2:5" s="8" customFormat="1" ht="16.5" customHeight="1">
      <c r="B84" s="7" t="s">
        <v>31</v>
      </c>
      <c r="C84" s="3"/>
      <c r="D84" s="11" t="s">
        <v>32</v>
      </c>
      <c r="E84" s="2"/>
    </row>
    <row r="85" spans="2:5" s="8" customFormat="1" ht="16.5" customHeight="1">
      <c r="B85" s="7" t="s">
        <v>9</v>
      </c>
      <c r="C85" s="4"/>
      <c r="D85" s="11" t="s">
        <v>12</v>
      </c>
      <c r="E85" s="5"/>
    </row>
    <row r="86" spans="2:5" s="8" customFormat="1" ht="16.5" customHeight="1">
      <c r="B86" s="44" t="s">
        <v>59</v>
      </c>
      <c r="C86" s="45"/>
      <c r="D86" s="11" t="s">
        <v>58</v>
      </c>
      <c r="E86" s="46"/>
    </row>
    <row r="87" spans="2:5" s="8" customFormat="1" ht="16.5" customHeight="1" thickBot="1">
      <c r="B87" s="12" t="s">
        <v>13</v>
      </c>
      <c r="C87" s="98"/>
      <c r="D87" s="99"/>
      <c r="E87" s="100"/>
    </row>
    <row r="88" spans="2:5" s="8" customFormat="1" ht="16.5" customHeight="1" thickBot="1"/>
    <row r="89" spans="2:5" s="8" customFormat="1" ht="15.75" thickBot="1">
      <c r="B89" s="121" t="s">
        <v>83</v>
      </c>
      <c r="C89" s="122"/>
      <c r="D89" s="122"/>
      <c r="E89" s="123"/>
    </row>
    <row r="90" spans="2:5" s="8" customFormat="1" ht="27" customHeight="1">
      <c r="B90" s="6" t="s">
        <v>23</v>
      </c>
      <c r="C90" s="94" t="s">
        <v>143</v>
      </c>
      <c r="D90" s="94"/>
      <c r="E90" s="95"/>
    </row>
    <row r="91" spans="2:5" s="8" customFormat="1" ht="16.5" customHeight="1">
      <c r="B91" s="7" t="s">
        <v>24</v>
      </c>
      <c r="C91" s="92"/>
      <c r="D91" s="92"/>
      <c r="E91" s="93"/>
    </row>
    <row r="92" spans="2:5" s="8" customFormat="1" ht="16.5" customHeight="1">
      <c r="B92" s="7" t="s">
        <v>22</v>
      </c>
      <c r="C92" s="92"/>
      <c r="D92" s="92"/>
      <c r="E92" s="93"/>
    </row>
    <row r="93" spans="2:5" s="8" customFormat="1" ht="16.5" customHeight="1">
      <c r="B93" s="7" t="s">
        <v>0</v>
      </c>
      <c r="C93" s="92"/>
      <c r="D93" s="92"/>
      <c r="E93" s="93"/>
    </row>
    <row r="94" spans="2:5" s="8" customFormat="1" ht="16.5" customHeight="1">
      <c r="B94" s="7" t="s">
        <v>1</v>
      </c>
      <c r="C94" s="92"/>
      <c r="D94" s="92"/>
      <c r="E94" s="93"/>
    </row>
    <row r="95" spans="2:5" s="8" customFormat="1" ht="16.5" customHeight="1">
      <c r="B95" s="7" t="s">
        <v>26</v>
      </c>
      <c r="C95" s="92"/>
      <c r="D95" s="92"/>
      <c r="E95" s="93"/>
    </row>
    <row r="96" spans="2:5" s="8" customFormat="1" ht="16.5" customHeight="1">
      <c r="B96" s="7" t="s">
        <v>25</v>
      </c>
      <c r="C96" s="92"/>
      <c r="D96" s="92"/>
      <c r="E96" s="93"/>
    </row>
    <row r="97" spans="2:5" s="8" customFormat="1" ht="16.5" customHeight="1">
      <c r="B97" s="7" t="s">
        <v>21</v>
      </c>
      <c r="C97" s="92"/>
      <c r="D97" s="92"/>
      <c r="E97" s="93"/>
    </row>
    <row r="98" spans="2:5" s="8" customFormat="1" ht="16.5" customHeight="1">
      <c r="B98" s="10" t="s">
        <v>2</v>
      </c>
      <c r="C98" s="92"/>
      <c r="D98" s="92"/>
      <c r="E98" s="93"/>
    </row>
    <row r="99" spans="2:5" s="8" customFormat="1" ht="16.5" customHeight="1">
      <c r="B99" s="7" t="s">
        <v>18</v>
      </c>
      <c r="C99" s="92"/>
      <c r="D99" s="92"/>
      <c r="E99" s="93"/>
    </row>
    <row r="100" spans="2:5" s="8" customFormat="1" ht="16.5" customHeight="1">
      <c r="B100" s="7" t="s">
        <v>4</v>
      </c>
      <c r="C100" s="92"/>
      <c r="D100" s="92"/>
      <c r="E100" s="93"/>
    </row>
    <row r="101" spans="2:5" s="8" customFormat="1" ht="16.5" customHeight="1">
      <c r="B101" s="10" t="s">
        <v>5</v>
      </c>
      <c r="C101" s="92"/>
      <c r="D101" s="92"/>
      <c r="E101" s="93"/>
    </row>
    <row r="102" spans="2:5" s="8" customFormat="1" ht="16.5" customHeight="1">
      <c r="B102" s="10" t="s">
        <v>6</v>
      </c>
      <c r="C102" s="92"/>
      <c r="D102" s="92"/>
      <c r="E102" s="93"/>
    </row>
    <row r="103" spans="2:5" s="8" customFormat="1" ht="16.5" customHeight="1">
      <c r="B103" s="7" t="s">
        <v>39</v>
      </c>
      <c r="C103" s="92"/>
      <c r="D103" s="92"/>
      <c r="E103" s="93"/>
    </row>
    <row r="104" spans="2:5" s="8" customFormat="1" ht="16.5" customHeight="1">
      <c r="B104" s="7" t="s">
        <v>7</v>
      </c>
      <c r="C104" s="92"/>
      <c r="D104" s="92"/>
      <c r="E104" s="93"/>
    </row>
    <row r="105" spans="2:5" s="8" customFormat="1" ht="62.25" customHeight="1">
      <c r="B105" s="7" t="s">
        <v>43</v>
      </c>
      <c r="C105" s="115"/>
      <c r="D105" s="116"/>
      <c r="E105" s="117"/>
    </row>
    <row r="106" spans="2:5" s="8" customFormat="1" ht="66" customHeight="1">
      <c r="B106" s="7" t="s">
        <v>99</v>
      </c>
      <c r="C106" s="89" t="s">
        <v>177</v>
      </c>
      <c r="D106" s="90"/>
      <c r="E106" s="91"/>
    </row>
    <row r="107" spans="2:5" s="8" customFormat="1" ht="16.5" customHeight="1">
      <c r="B107" s="101" t="s">
        <v>28</v>
      </c>
      <c r="C107" s="102"/>
      <c r="D107" s="102"/>
      <c r="E107" s="103"/>
    </row>
    <row r="108" spans="2:5" s="8" customFormat="1" ht="16.5" customHeight="1">
      <c r="B108" s="7" t="s">
        <v>34</v>
      </c>
      <c r="C108" s="1"/>
      <c r="D108" s="11" t="s">
        <v>27</v>
      </c>
      <c r="E108" s="2" t="s">
        <v>176</v>
      </c>
    </row>
    <row r="109" spans="2:5" s="8" customFormat="1" ht="16.5" customHeight="1">
      <c r="B109" s="101" t="s">
        <v>29</v>
      </c>
      <c r="C109" s="102"/>
      <c r="D109" s="102"/>
      <c r="E109" s="103"/>
    </row>
    <row r="110" spans="2:5" s="8" customFormat="1" ht="16.5" customHeight="1">
      <c r="B110" s="7" t="s">
        <v>8</v>
      </c>
      <c r="C110" s="3"/>
      <c r="D110" s="11" t="s">
        <v>30</v>
      </c>
      <c r="E110" s="2"/>
    </row>
    <row r="111" spans="2:5" s="8" customFormat="1" ht="16.5" customHeight="1">
      <c r="B111" s="7" t="s">
        <v>10</v>
      </c>
      <c r="C111" s="3"/>
      <c r="D111" s="11" t="s">
        <v>11</v>
      </c>
      <c r="E111" s="2"/>
    </row>
    <row r="112" spans="2:5" s="8" customFormat="1" ht="16.5" customHeight="1">
      <c r="B112" s="7" t="s">
        <v>31</v>
      </c>
      <c r="C112" s="3"/>
      <c r="D112" s="11" t="s">
        <v>32</v>
      </c>
      <c r="E112" s="2"/>
    </row>
    <row r="113" spans="2:5" s="8" customFormat="1" ht="16.5" customHeight="1">
      <c r="B113" s="7" t="s">
        <v>9</v>
      </c>
      <c r="C113" s="4"/>
      <c r="D113" s="11" t="s">
        <v>12</v>
      </c>
      <c r="E113" s="5"/>
    </row>
    <row r="114" spans="2:5" s="8" customFormat="1" ht="16.5" customHeight="1">
      <c r="B114" s="44" t="s">
        <v>59</v>
      </c>
      <c r="C114" s="45"/>
      <c r="D114" s="11" t="s">
        <v>58</v>
      </c>
      <c r="E114" s="46"/>
    </row>
    <row r="115" spans="2:5" s="8" customFormat="1" ht="16.5" customHeight="1" thickBot="1">
      <c r="B115" s="12" t="s">
        <v>13</v>
      </c>
      <c r="C115" s="98"/>
      <c r="D115" s="99"/>
      <c r="E115" s="100"/>
    </row>
    <row r="116" spans="2:5" s="8" customFormat="1" ht="6" customHeight="1" thickBot="1"/>
    <row r="117" spans="2:5" s="8" customFormat="1" ht="15.75" thickBot="1">
      <c r="B117" s="121" t="s">
        <v>84</v>
      </c>
      <c r="C117" s="122"/>
      <c r="D117" s="122"/>
      <c r="E117" s="123"/>
    </row>
    <row r="118" spans="2:5" s="8" customFormat="1" ht="27" customHeight="1">
      <c r="B118" s="6" t="s">
        <v>23</v>
      </c>
      <c r="C118" s="94" t="s">
        <v>143</v>
      </c>
      <c r="D118" s="94"/>
      <c r="E118" s="95"/>
    </row>
    <row r="119" spans="2:5" s="8" customFormat="1" ht="16.5" customHeight="1">
      <c r="B119" s="7" t="s">
        <v>24</v>
      </c>
      <c r="C119" s="92"/>
      <c r="D119" s="92"/>
      <c r="E119" s="93"/>
    </row>
    <row r="120" spans="2:5" s="8" customFormat="1" ht="16.5" customHeight="1">
      <c r="B120" s="7" t="s">
        <v>22</v>
      </c>
      <c r="C120" s="92"/>
      <c r="D120" s="92"/>
      <c r="E120" s="93"/>
    </row>
    <row r="121" spans="2:5" s="8" customFormat="1" ht="16.5" customHeight="1">
      <c r="B121" s="7" t="s">
        <v>0</v>
      </c>
      <c r="C121" s="92"/>
      <c r="D121" s="92"/>
      <c r="E121" s="93"/>
    </row>
    <row r="122" spans="2:5" s="8" customFormat="1" ht="16.5" customHeight="1">
      <c r="B122" s="7" t="s">
        <v>1</v>
      </c>
      <c r="C122" s="92"/>
      <c r="D122" s="92"/>
      <c r="E122" s="93"/>
    </row>
    <row r="123" spans="2:5" s="8" customFormat="1" ht="16.5" customHeight="1">
      <c r="B123" s="7" t="s">
        <v>26</v>
      </c>
      <c r="C123" s="92"/>
      <c r="D123" s="92"/>
      <c r="E123" s="93"/>
    </row>
    <row r="124" spans="2:5" s="8" customFormat="1" ht="16.5" customHeight="1">
      <c r="B124" s="7" t="s">
        <v>25</v>
      </c>
      <c r="C124" s="92"/>
      <c r="D124" s="92"/>
      <c r="E124" s="93"/>
    </row>
    <row r="125" spans="2:5" s="8" customFormat="1" ht="16.5" customHeight="1">
      <c r="B125" s="7" t="s">
        <v>21</v>
      </c>
      <c r="C125" s="92"/>
      <c r="D125" s="92"/>
      <c r="E125" s="93"/>
    </row>
    <row r="126" spans="2:5" s="8" customFormat="1" ht="16.5" customHeight="1">
      <c r="B126" s="10" t="s">
        <v>2</v>
      </c>
      <c r="C126" s="92"/>
      <c r="D126" s="92"/>
      <c r="E126" s="93"/>
    </row>
    <row r="127" spans="2:5" s="8" customFormat="1" ht="16.5" customHeight="1">
      <c r="B127" s="7" t="s">
        <v>18</v>
      </c>
      <c r="C127" s="92"/>
      <c r="D127" s="92"/>
      <c r="E127" s="93"/>
    </row>
    <row r="128" spans="2:5" s="8" customFormat="1" ht="16.5" customHeight="1">
      <c r="B128" s="7" t="s">
        <v>4</v>
      </c>
      <c r="C128" s="92"/>
      <c r="D128" s="92"/>
      <c r="E128" s="93"/>
    </row>
    <row r="129" spans="2:5" s="8" customFormat="1" ht="16.5" customHeight="1">
      <c r="B129" s="10" t="s">
        <v>5</v>
      </c>
      <c r="C129" s="92"/>
      <c r="D129" s="92"/>
      <c r="E129" s="93"/>
    </row>
    <row r="130" spans="2:5" s="8" customFormat="1" ht="16.5" customHeight="1">
      <c r="B130" s="10" t="s">
        <v>6</v>
      </c>
      <c r="C130" s="92"/>
      <c r="D130" s="92"/>
      <c r="E130" s="93"/>
    </row>
    <row r="131" spans="2:5" s="8" customFormat="1" ht="16.5" customHeight="1">
      <c r="B131" s="7" t="s">
        <v>39</v>
      </c>
      <c r="C131" s="92"/>
      <c r="D131" s="92"/>
      <c r="E131" s="93"/>
    </row>
    <row r="132" spans="2:5" s="8" customFormat="1" ht="16.5" customHeight="1">
      <c r="B132" s="7" t="s">
        <v>7</v>
      </c>
      <c r="C132" s="92"/>
      <c r="D132" s="92"/>
      <c r="E132" s="93"/>
    </row>
    <row r="133" spans="2:5" s="8" customFormat="1" ht="62.25" customHeight="1">
      <c r="B133" s="7" t="s">
        <v>42</v>
      </c>
      <c r="C133" s="115"/>
      <c r="D133" s="116"/>
      <c r="E133" s="117"/>
    </row>
    <row r="134" spans="2:5" s="8" customFormat="1" ht="65.25" customHeight="1">
      <c r="B134" s="7" t="s">
        <v>99</v>
      </c>
      <c r="C134" s="89"/>
      <c r="D134" s="90"/>
      <c r="E134" s="91"/>
    </row>
    <row r="135" spans="2:5" s="8" customFormat="1" ht="16.5" customHeight="1">
      <c r="B135" s="101" t="s">
        <v>28</v>
      </c>
      <c r="C135" s="102"/>
      <c r="D135" s="102"/>
      <c r="E135" s="103"/>
    </row>
    <row r="136" spans="2:5" s="8" customFormat="1" ht="16.5" customHeight="1">
      <c r="B136" s="7" t="s">
        <v>34</v>
      </c>
      <c r="C136" s="1"/>
      <c r="D136" s="11" t="s">
        <v>27</v>
      </c>
      <c r="E136" s="2"/>
    </row>
    <row r="137" spans="2:5" s="8" customFormat="1" ht="16.5" customHeight="1">
      <c r="B137" s="101" t="s">
        <v>29</v>
      </c>
      <c r="C137" s="102"/>
      <c r="D137" s="102"/>
      <c r="E137" s="103"/>
    </row>
    <row r="138" spans="2:5" s="8" customFormat="1" ht="16.5" customHeight="1">
      <c r="B138" s="7" t="s">
        <v>8</v>
      </c>
      <c r="C138" s="3"/>
      <c r="D138" s="11" t="s">
        <v>30</v>
      </c>
      <c r="E138" s="2"/>
    </row>
    <row r="139" spans="2:5" s="8" customFormat="1" ht="16.5" customHeight="1">
      <c r="B139" s="7" t="s">
        <v>10</v>
      </c>
      <c r="C139" s="3"/>
      <c r="D139" s="11" t="s">
        <v>11</v>
      </c>
      <c r="E139" s="2"/>
    </row>
    <row r="140" spans="2:5" s="8" customFormat="1" ht="16.5" customHeight="1">
      <c r="B140" s="7" t="s">
        <v>31</v>
      </c>
      <c r="C140" s="3"/>
      <c r="D140" s="11" t="s">
        <v>32</v>
      </c>
      <c r="E140" s="2"/>
    </row>
    <row r="141" spans="2:5" s="8" customFormat="1" ht="16.5" customHeight="1">
      <c r="B141" s="7" t="s">
        <v>9</v>
      </c>
      <c r="C141" s="4"/>
      <c r="D141" s="11" t="s">
        <v>12</v>
      </c>
      <c r="E141" s="5"/>
    </row>
    <row r="142" spans="2:5" s="8" customFormat="1" ht="16.5" customHeight="1">
      <c r="B142" s="44" t="s">
        <v>59</v>
      </c>
      <c r="C142" s="45"/>
      <c r="D142" s="11" t="s">
        <v>58</v>
      </c>
      <c r="E142" s="46"/>
    </row>
    <row r="143" spans="2:5" s="8" customFormat="1" ht="16.5" customHeight="1" thickBot="1">
      <c r="B143" s="12" t="s">
        <v>13</v>
      </c>
      <c r="C143" s="98"/>
      <c r="D143" s="99"/>
      <c r="E143" s="100"/>
    </row>
    <row r="144" spans="2:5"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89" s="8" customFormat="1"/>
    <row r="290" s="8" customFormat="1"/>
    <row r="291" s="8" customFormat="1"/>
    <row r="292" s="8" customFormat="1"/>
    <row r="293" s="8" customFormat="1"/>
    <row r="294" s="8" customFormat="1"/>
    <row r="295" s="8" customFormat="1"/>
    <row r="296" s="8" customFormat="1"/>
    <row r="297" s="8" customFormat="1"/>
    <row r="298" s="8" customFormat="1"/>
    <row r="299" s="8" customFormat="1"/>
    <row r="300" s="8" customFormat="1"/>
    <row r="301" s="8" customFormat="1"/>
    <row r="302" s="8" customFormat="1"/>
    <row r="303" s="8" customFormat="1"/>
    <row r="304" s="8" customFormat="1"/>
    <row r="305" s="8" customFormat="1"/>
    <row r="306" s="8" customFormat="1"/>
    <row r="307" s="8" customFormat="1"/>
    <row r="308" s="8" customFormat="1"/>
    <row r="309" s="8" customFormat="1"/>
    <row r="310" s="8" customFormat="1"/>
    <row r="311" s="8" customFormat="1"/>
    <row r="312" s="8" customFormat="1"/>
    <row r="313" s="8" customFormat="1"/>
    <row r="314" s="8" customFormat="1"/>
    <row r="315" s="8" customFormat="1"/>
    <row r="316" s="8" customFormat="1"/>
    <row r="317" s="8" customFormat="1"/>
    <row r="318" s="8" customFormat="1"/>
    <row r="319" s="8" customFormat="1"/>
    <row r="320" s="8" customFormat="1"/>
    <row r="321" s="8" customFormat="1"/>
    <row r="322" s="8" customFormat="1"/>
    <row r="323" s="8" customFormat="1"/>
    <row r="324" s="8" customFormat="1"/>
    <row r="325" s="8" customFormat="1"/>
    <row r="326" s="8" customFormat="1"/>
    <row r="327" s="8" customFormat="1"/>
    <row r="328" s="8" customFormat="1"/>
    <row r="329" s="8" customFormat="1"/>
    <row r="330" s="8" customFormat="1"/>
    <row r="331" s="8" customFormat="1"/>
    <row r="332" s="8" customFormat="1"/>
    <row r="333" s="8" customFormat="1"/>
    <row r="334" s="8" customFormat="1"/>
    <row r="335" s="8" customFormat="1"/>
    <row r="336" s="8" customFormat="1"/>
    <row r="337" s="8" customFormat="1"/>
    <row r="338" s="8" customFormat="1"/>
    <row r="339" s="8" customFormat="1"/>
    <row r="340" s="8" customFormat="1"/>
    <row r="341" s="8" customFormat="1"/>
    <row r="342" s="8" customFormat="1"/>
    <row r="343" s="8" customFormat="1"/>
    <row r="344" s="8" customFormat="1"/>
    <row r="345" s="8" customFormat="1"/>
    <row r="346" s="8" customFormat="1"/>
    <row r="347" s="8" customFormat="1"/>
    <row r="348" s="8" customFormat="1"/>
    <row r="349" s="8" customFormat="1"/>
    <row r="350" s="8" customFormat="1"/>
    <row r="351" s="8" customFormat="1"/>
    <row r="352" s="8" customFormat="1"/>
    <row r="353" s="8" customFormat="1"/>
    <row r="354" s="8" customFormat="1"/>
    <row r="355" s="8" customFormat="1"/>
    <row r="356" s="8" customFormat="1"/>
    <row r="357" s="8" customFormat="1"/>
    <row r="358" s="8" customFormat="1"/>
    <row r="359" s="8" customFormat="1"/>
    <row r="360" s="8" customFormat="1"/>
    <row r="361" s="8" customFormat="1"/>
    <row r="362" s="8" customFormat="1"/>
    <row r="363" s="8" customFormat="1"/>
    <row r="364" s="8" customFormat="1"/>
    <row r="365" s="8" customFormat="1"/>
    <row r="366" s="8" customFormat="1"/>
    <row r="367" s="8" customFormat="1"/>
    <row r="368" s="8" customFormat="1"/>
    <row r="369" s="8" customFormat="1"/>
    <row r="370" s="8" customFormat="1"/>
    <row r="371" s="8" customFormat="1"/>
    <row r="372" s="8" customFormat="1"/>
    <row r="373" s="8" customFormat="1"/>
    <row r="374" s="8" customFormat="1"/>
    <row r="375" s="8" customFormat="1"/>
    <row r="376" s="8" customFormat="1"/>
    <row r="377" s="8" customFormat="1"/>
    <row r="378" s="8" customFormat="1"/>
    <row r="379" s="8" customFormat="1"/>
    <row r="380" s="8" customFormat="1"/>
    <row r="381" s="8" customFormat="1"/>
    <row r="382" s="8" customFormat="1"/>
    <row r="383" s="8" customFormat="1"/>
    <row r="384" s="8" customFormat="1"/>
    <row r="385" s="8" customFormat="1"/>
    <row r="386" s="8" customFormat="1"/>
    <row r="387" s="8" customFormat="1"/>
    <row r="388" s="8" customFormat="1"/>
    <row r="389" s="8" customFormat="1"/>
    <row r="390" s="8" customFormat="1"/>
    <row r="391" s="8" customFormat="1"/>
    <row r="392" s="8" customFormat="1"/>
    <row r="393" s="8" customFormat="1"/>
    <row r="394" s="8" customFormat="1"/>
    <row r="395" s="8" customFormat="1"/>
    <row r="396" s="8" customFormat="1"/>
    <row r="397" s="8" customFormat="1"/>
    <row r="398" s="8" customFormat="1"/>
    <row r="399" s="8" customFormat="1"/>
    <row r="400" s="8" customFormat="1"/>
    <row r="401" s="8" customFormat="1"/>
    <row r="402" s="8" customFormat="1"/>
    <row r="403" s="8" customFormat="1"/>
    <row r="404" s="8" customFormat="1"/>
    <row r="405" s="8" customFormat="1"/>
    <row r="406" s="8" customFormat="1"/>
    <row r="407" s="8" customFormat="1"/>
    <row r="408" s="8" customFormat="1"/>
    <row r="409" s="8" customFormat="1"/>
    <row r="410" s="8" customFormat="1"/>
    <row r="411" s="8" customFormat="1"/>
    <row r="412" s="8" customFormat="1"/>
    <row r="413" s="8" customFormat="1"/>
    <row r="414" s="8" customFormat="1"/>
    <row r="415" s="8" customFormat="1"/>
    <row r="416" s="8" customFormat="1"/>
    <row r="417" s="8" customFormat="1"/>
    <row r="418" s="8" customFormat="1"/>
    <row r="419" s="8" customFormat="1"/>
    <row r="420" s="8" customFormat="1"/>
    <row r="421" s="8" customFormat="1"/>
    <row r="422" s="8" customFormat="1"/>
    <row r="423" s="8" customFormat="1"/>
    <row r="424" s="8" customFormat="1"/>
    <row r="425" s="8" customFormat="1"/>
    <row r="426" s="8" customFormat="1"/>
    <row r="427" s="8" customFormat="1"/>
    <row r="428" s="8" customFormat="1"/>
  </sheetData>
  <sheetProtection password="C64D" sheet="1" objects="1" scenarios="1" formatCells="0" insertHyperlinks="0"/>
  <mergeCells count="112">
    <mergeCell ref="C118:E118"/>
    <mergeCell ref="C119:E119"/>
    <mergeCell ref="C120:E120"/>
    <mergeCell ref="C97:E97"/>
    <mergeCell ref="C99:E99"/>
    <mergeCell ref="B89:E89"/>
    <mergeCell ref="C133:E133"/>
    <mergeCell ref="C76:E76"/>
    <mergeCell ref="B109:E109"/>
    <mergeCell ref="C115:E115"/>
    <mergeCell ref="C124:E124"/>
    <mergeCell ref="C7:F7"/>
    <mergeCell ref="B8:E8"/>
    <mergeCell ref="B10:E10"/>
    <mergeCell ref="B13:E13"/>
    <mergeCell ref="B52:E52"/>
    <mergeCell ref="C131:E131"/>
    <mergeCell ref="C16:F16"/>
    <mergeCell ref="C49:E49"/>
    <mergeCell ref="C50:E50"/>
    <mergeCell ref="C77:E77"/>
    <mergeCell ref="C105:E105"/>
    <mergeCell ref="B54:E54"/>
    <mergeCell ref="C26:E26"/>
    <mergeCell ref="C27:E27"/>
    <mergeCell ref="C28:E28"/>
    <mergeCell ref="C93:E93"/>
    <mergeCell ref="C78:E78"/>
    <mergeCell ref="C125:E125"/>
    <mergeCell ref="B117:E117"/>
    <mergeCell ref="B6:F6"/>
    <mergeCell ref="B9:E9"/>
    <mergeCell ref="B11:E11"/>
    <mergeCell ref="C46:E46"/>
    <mergeCell ref="B4:F4"/>
    <mergeCell ref="C48:E48"/>
    <mergeCell ref="C41:E41"/>
    <mergeCell ref="C42:E42"/>
    <mergeCell ref="C43:E43"/>
    <mergeCell ref="C44:E44"/>
    <mergeCell ref="B2:F2"/>
    <mergeCell ref="C68:E68"/>
    <mergeCell ref="C19:E19"/>
    <mergeCell ref="C20:E20"/>
    <mergeCell ref="C21:E21"/>
    <mergeCell ref="C22:E22"/>
    <mergeCell ref="C23:E23"/>
    <mergeCell ref="C24:E24"/>
    <mergeCell ref="C25:E25"/>
    <mergeCell ref="C29:E29"/>
    <mergeCell ref="C66:E66"/>
    <mergeCell ref="C67:E67"/>
    <mergeCell ref="B18:E18"/>
    <mergeCell ref="C40:E40"/>
    <mergeCell ref="C34:E34"/>
    <mergeCell ref="C35:E35"/>
    <mergeCell ref="C36:E36"/>
    <mergeCell ref="C64:E64"/>
    <mergeCell ref="B12:E12"/>
    <mergeCell ref="C63:E63"/>
    <mergeCell ref="B61:E61"/>
    <mergeCell ref="C62:E62"/>
    <mergeCell ref="C30:E30"/>
    <mergeCell ref="C65:E65"/>
    <mergeCell ref="B135:E135"/>
    <mergeCell ref="B137:E137"/>
    <mergeCell ref="C143:E143"/>
    <mergeCell ref="C15:F15"/>
    <mergeCell ref="C100:E100"/>
    <mergeCell ref="C101:E101"/>
    <mergeCell ref="C102:E102"/>
    <mergeCell ref="C103:E103"/>
    <mergeCell ref="C104:E104"/>
    <mergeCell ref="C126:E126"/>
    <mergeCell ref="C129:E129"/>
    <mergeCell ref="C130:E130"/>
    <mergeCell ref="B81:E81"/>
    <mergeCell ref="C87:E87"/>
    <mergeCell ref="C106:E106"/>
    <mergeCell ref="B107:E107"/>
    <mergeCell ref="C92:E92"/>
    <mergeCell ref="C94:E94"/>
    <mergeCell ref="C95:E95"/>
    <mergeCell ref="C96:E96"/>
    <mergeCell ref="B33:E33"/>
    <mergeCell ref="C45:E45"/>
    <mergeCell ref="C38:E38"/>
    <mergeCell ref="C39:E39"/>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B79:E79"/>
    <mergeCell ref="C37:E37"/>
    <mergeCell ref="C132:E132"/>
    <mergeCell ref="C121:E121"/>
    <mergeCell ref="C122:E122"/>
    <mergeCell ref="C123:E123"/>
    <mergeCell ref="C127:E127"/>
    <mergeCell ref="C128:E128"/>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 ref="C48" r:id="rId3"/>
  </hyperlinks>
  <pageMargins left="0.70866141732283472" right="0.70866141732283472" top="0.74803149606299213" bottom="0.74803149606299213" header="0.31496062992125984" footer="0.31496062992125984"/>
  <pageSetup paperSize="9" scale="83" fitToHeight="0" orientation="portrait" r:id="rId4"/>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sheetPr>
    <pageSetUpPr fitToPage="1"/>
  </sheetPr>
  <dimension ref="A1:FE133"/>
  <sheetViews>
    <sheetView topLeftCell="A49" zoomScale="80" zoomScaleNormal="80" zoomScaleSheetLayoutView="100" workbookViewId="0">
      <selection activeCell="B59" sqref="B59"/>
    </sheetView>
  </sheetViews>
  <sheetFormatPr baseColWidth="10" defaultColWidth="9.140625" defaultRowHeight="1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row r="2" spans="2:7" s="8" customFormat="1" ht="45" customHeight="1" thickBot="1">
      <c r="B2" s="19" t="s">
        <v>46</v>
      </c>
      <c r="C2" s="138" t="s">
        <v>100</v>
      </c>
      <c r="D2" s="138"/>
      <c r="E2" s="138"/>
    </row>
    <row r="3" spans="2:7" s="8" customFormat="1" ht="20.25" customHeight="1">
      <c r="B3" s="142" t="s">
        <v>60</v>
      </c>
      <c r="C3" s="143"/>
      <c r="D3" s="143" t="s">
        <v>61</v>
      </c>
      <c r="E3" s="144"/>
    </row>
    <row r="4" spans="2:7" s="8" customFormat="1" ht="19.5" customHeight="1" thickBot="1">
      <c r="B4" s="133" t="str">
        <f>'DATOS GENERALES'!C35</f>
        <v>DETEC</v>
      </c>
      <c r="C4" s="134"/>
      <c r="D4" s="134" t="str">
        <f>'DATOS GENERALES'!C7</f>
        <v>Agua de subsuelo con Energía Limpia en Olmos</v>
      </c>
      <c r="E4" s="145"/>
    </row>
    <row r="5" spans="2:7" s="8" customFormat="1" ht="16.5" customHeight="1" thickBot="1">
      <c r="B5" s="15"/>
    </row>
    <row r="6" spans="2:7" s="8" customFormat="1" ht="15" customHeight="1">
      <c r="B6" s="127" t="s">
        <v>88</v>
      </c>
      <c r="C6" s="128"/>
      <c r="D6" s="128"/>
      <c r="E6" s="129"/>
    </row>
    <row r="7" spans="2:7" s="8" customFormat="1" ht="209.25" customHeight="1" thickBot="1">
      <c r="B7" s="135" t="s">
        <v>144</v>
      </c>
      <c r="C7" s="136"/>
      <c r="D7" s="136"/>
      <c r="E7" s="137"/>
    </row>
    <row r="8" spans="2:7" s="8" customFormat="1" ht="12" customHeight="1" thickBot="1"/>
    <row r="9" spans="2:7" s="8" customFormat="1">
      <c r="B9" s="127" t="s">
        <v>89</v>
      </c>
      <c r="C9" s="128"/>
      <c r="D9" s="128"/>
      <c r="E9" s="129"/>
    </row>
    <row r="10" spans="2:7" s="8" customFormat="1" ht="171" customHeight="1" thickBot="1">
      <c r="B10" s="130" t="s">
        <v>145</v>
      </c>
      <c r="C10" s="131"/>
      <c r="D10" s="131"/>
      <c r="E10" s="132"/>
    </row>
    <row r="11" spans="2:7" s="8" customFormat="1" ht="15.75" customHeight="1" thickBot="1"/>
    <row r="12" spans="2:7" s="8" customFormat="1">
      <c r="B12" s="124" t="s">
        <v>90</v>
      </c>
      <c r="C12" s="125"/>
      <c r="D12" s="125"/>
      <c r="E12" s="126"/>
    </row>
    <row r="13" spans="2:7" s="8" customFormat="1" ht="166.5" customHeight="1" thickBot="1">
      <c r="B13" s="130" t="s">
        <v>146</v>
      </c>
      <c r="C13" s="131"/>
      <c r="D13" s="131"/>
      <c r="E13" s="132"/>
    </row>
    <row r="14" spans="2:7" ht="15" customHeight="1" thickBot="1">
      <c r="B14" s="8"/>
      <c r="C14" s="8"/>
    </row>
    <row r="15" spans="2:7" s="8" customFormat="1" ht="36" customHeight="1">
      <c r="B15" s="124" t="s">
        <v>62</v>
      </c>
      <c r="C15" s="125"/>
      <c r="D15" s="125"/>
      <c r="E15" s="126"/>
      <c r="G15" s="47" t="s">
        <v>64</v>
      </c>
    </row>
    <row r="16" spans="2:7" s="8" customFormat="1" ht="164.25" customHeight="1" thickBot="1">
      <c r="B16" s="130" t="s">
        <v>147</v>
      </c>
      <c r="C16" s="131"/>
      <c r="D16" s="131"/>
      <c r="E16" s="132"/>
      <c r="G16" s="48" t="s">
        <v>148</v>
      </c>
    </row>
    <row r="17" spans="1:7" s="8" customFormat="1" ht="15.75" customHeight="1" thickBot="1"/>
    <row r="18" spans="1:7" s="8" customFormat="1" ht="33" customHeight="1">
      <c r="B18" s="127" t="s">
        <v>63</v>
      </c>
      <c r="C18" s="128"/>
      <c r="D18" s="128"/>
      <c r="E18" s="129"/>
    </row>
    <row r="19" spans="1:7" s="8" customFormat="1" ht="322.5" customHeight="1" thickBot="1">
      <c r="B19" s="130" t="s">
        <v>149</v>
      </c>
      <c r="C19" s="131"/>
      <c r="D19" s="131"/>
      <c r="E19" s="132"/>
    </row>
    <row r="20" spans="1:7" s="8" customFormat="1" ht="17.25" customHeight="1" thickBot="1"/>
    <row r="21" spans="1:7" s="8" customFormat="1" ht="15" customHeight="1">
      <c r="B21" s="124" t="s">
        <v>65</v>
      </c>
      <c r="C21" s="125"/>
      <c r="D21" s="125"/>
      <c r="E21" s="126"/>
    </row>
    <row r="22" spans="1:7" s="8" customFormat="1" ht="338.25" customHeight="1" thickBot="1">
      <c r="B22" s="130" t="s">
        <v>150</v>
      </c>
      <c r="C22" s="131"/>
      <c r="D22" s="131"/>
      <c r="E22" s="132"/>
    </row>
    <row r="23" spans="1:7" ht="15" customHeight="1" thickBot="1">
      <c r="B23" s="8"/>
      <c r="C23" s="8"/>
    </row>
    <row r="24" spans="1:7" s="8" customFormat="1" ht="15" customHeight="1">
      <c r="B24" s="124" t="s">
        <v>66</v>
      </c>
      <c r="C24" s="125"/>
      <c r="D24" s="125"/>
      <c r="E24" s="126"/>
    </row>
    <row r="25" spans="1:7" s="8" customFormat="1" ht="180" customHeight="1" thickBot="1">
      <c r="A25" s="8" t="s">
        <v>37</v>
      </c>
      <c r="B25" s="135" t="s">
        <v>151</v>
      </c>
      <c r="C25" s="136"/>
      <c r="D25" s="136"/>
      <c r="E25" s="137"/>
    </row>
    <row r="26" spans="1:7" s="8" customFormat="1" ht="14.25" customHeight="1" thickBot="1"/>
    <row r="27" spans="1:7" s="8" customFormat="1" ht="15" customHeight="1">
      <c r="B27" s="124" t="s">
        <v>67</v>
      </c>
      <c r="C27" s="125"/>
      <c r="D27" s="125"/>
      <c r="E27" s="126"/>
    </row>
    <row r="28" spans="1:7" s="8" customFormat="1" ht="184.5" customHeight="1" thickBot="1">
      <c r="B28" s="135" t="s">
        <v>152</v>
      </c>
      <c r="C28" s="136"/>
      <c r="D28" s="136"/>
      <c r="E28" s="137"/>
    </row>
    <row r="29" spans="1:7" s="8" customFormat="1" ht="12" customHeight="1" thickBot="1"/>
    <row r="30" spans="1:7" s="8" customFormat="1" ht="33" customHeight="1">
      <c r="B30" s="124" t="s">
        <v>91</v>
      </c>
      <c r="C30" s="125"/>
      <c r="D30" s="125"/>
      <c r="E30" s="126"/>
      <c r="G30" s="47" t="s">
        <v>104</v>
      </c>
    </row>
    <row r="31" spans="1:7" s="8" customFormat="1" ht="221.25" customHeight="1" thickBot="1">
      <c r="B31" s="135" t="s">
        <v>154</v>
      </c>
      <c r="C31" s="136"/>
      <c r="D31" s="136"/>
      <c r="E31" s="137"/>
      <c r="G31" s="48" t="s">
        <v>153</v>
      </c>
    </row>
    <row r="32" spans="1:7" s="8" customFormat="1" ht="15" customHeight="1" thickBot="1"/>
    <row r="33" spans="1:7" s="8" customFormat="1" ht="30">
      <c r="A33" s="8">
        <v>10</v>
      </c>
      <c r="B33" s="127" t="s">
        <v>69</v>
      </c>
      <c r="C33" s="128"/>
      <c r="D33" s="128"/>
      <c r="E33" s="129"/>
      <c r="G33" s="47" t="s">
        <v>68</v>
      </c>
    </row>
    <row r="34" spans="1:7" s="8" customFormat="1" ht="357" customHeight="1" thickBot="1">
      <c r="B34" s="130" t="s">
        <v>155</v>
      </c>
      <c r="C34" s="131"/>
      <c r="D34" s="131"/>
      <c r="E34" s="132"/>
      <c r="G34" s="48"/>
    </row>
    <row r="35" spans="1:7" s="8" customFormat="1" ht="12.75" customHeight="1" thickBot="1"/>
    <row r="36" spans="1:7" s="8" customFormat="1">
      <c r="B36" s="127" t="s">
        <v>106</v>
      </c>
      <c r="C36" s="128"/>
      <c r="D36" s="128"/>
      <c r="E36" s="129"/>
    </row>
    <row r="37" spans="1:7" s="8" customFormat="1" ht="297" customHeight="1" thickBot="1">
      <c r="B37" s="130" t="s">
        <v>156</v>
      </c>
      <c r="C37" s="131"/>
      <c r="D37" s="131"/>
      <c r="E37" s="132"/>
    </row>
    <row r="38" spans="1:7" s="8" customFormat="1" ht="15.75" customHeight="1" thickBot="1"/>
    <row r="39" spans="1:7" s="8" customFormat="1">
      <c r="B39" s="124" t="s">
        <v>107</v>
      </c>
      <c r="C39" s="125"/>
      <c r="D39" s="125"/>
      <c r="E39" s="126"/>
    </row>
    <row r="40" spans="1:7" s="8" customFormat="1" ht="296.25" customHeight="1" thickBot="1">
      <c r="B40" s="130" t="s">
        <v>157</v>
      </c>
      <c r="C40" s="131"/>
      <c r="D40" s="131"/>
      <c r="E40" s="132"/>
    </row>
    <row r="41" spans="1:7" s="8" customFormat="1" ht="16.5" customHeight="1" thickBot="1"/>
    <row r="42" spans="1:7" s="8" customFormat="1">
      <c r="B42" s="124" t="s">
        <v>105</v>
      </c>
      <c r="C42" s="125"/>
      <c r="D42" s="125"/>
      <c r="E42" s="126"/>
    </row>
    <row r="43" spans="1:7" s="8" customFormat="1" ht="327.75" customHeight="1" thickBot="1">
      <c r="B43" s="130" t="s">
        <v>163</v>
      </c>
      <c r="C43" s="131"/>
      <c r="D43" s="131"/>
      <c r="E43" s="132"/>
    </row>
    <row r="44" spans="1:7" s="8" customFormat="1" ht="13.5" customHeight="1" thickBot="1"/>
    <row r="45" spans="1:7" s="8" customFormat="1" ht="15" customHeight="1">
      <c r="B45" s="127" t="s">
        <v>70</v>
      </c>
      <c r="C45" s="128"/>
      <c r="D45" s="128"/>
      <c r="E45" s="129"/>
    </row>
    <row r="46" spans="1:7" s="8" customFormat="1" ht="291.75" customHeight="1">
      <c r="B46" s="139" t="s">
        <v>158</v>
      </c>
      <c r="C46" s="140"/>
      <c r="D46" s="140"/>
      <c r="E46" s="141"/>
    </row>
    <row r="47" spans="1:7" s="8" customFormat="1" ht="291.75" customHeight="1" thickBot="1">
      <c r="B47" s="130"/>
      <c r="C47" s="131"/>
      <c r="D47" s="131"/>
      <c r="E47" s="132"/>
    </row>
    <row r="48" spans="1:7" s="8" customFormat="1" ht="12" customHeight="1" thickBot="1"/>
    <row r="49" spans="2:5" s="8" customFormat="1">
      <c r="B49" s="127" t="s">
        <v>71</v>
      </c>
      <c r="C49" s="128"/>
      <c r="D49" s="128"/>
      <c r="E49" s="129"/>
    </row>
    <row r="50" spans="2:5" s="8" customFormat="1">
      <c r="B50" s="61" t="s">
        <v>35</v>
      </c>
      <c r="C50" s="82" t="s">
        <v>36</v>
      </c>
      <c r="D50" s="82" t="s">
        <v>72</v>
      </c>
      <c r="E50" s="83" t="s">
        <v>38</v>
      </c>
    </row>
    <row r="51" spans="2:5" s="8" customFormat="1" ht="46.5" customHeight="1">
      <c r="B51" s="62" t="s">
        <v>159</v>
      </c>
      <c r="C51" s="63">
        <v>1</v>
      </c>
      <c r="D51" s="63">
        <v>1</v>
      </c>
      <c r="E51" s="64" t="s">
        <v>160</v>
      </c>
    </row>
    <row r="52" spans="2:5" s="8" customFormat="1" ht="46.5" customHeight="1">
      <c r="B52" s="62" t="s">
        <v>161</v>
      </c>
      <c r="C52" s="63">
        <v>1</v>
      </c>
      <c r="D52" s="63">
        <v>1</v>
      </c>
      <c r="E52" s="64" t="s">
        <v>162</v>
      </c>
    </row>
    <row r="53" spans="2:5" s="8" customFormat="1" ht="46.5" customHeight="1">
      <c r="B53" s="62"/>
      <c r="C53" s="63"/>
      <c r="D53" s="63"/>
      <c r="E53" s="64"/>
    </row>
    <row r="54" spans="2:5" s="8" customFormat="1" ht="46.5" customHeight="1">
      <c r="B54" s="62"/>
      <c r="C54" s="63"/>
      <c r="D54" s="63"/>
      <c r="E54" s="64"/>
    </row>
    <row r="55" spans="2:5" s="8" customFormat="1" ht="46.5" customHeight="1">
      <c r="B55" s="62"/>
      <c r="C55" s="63"/>
      <c r="D55" s="63"/>
      <c r="E55" s="64"/>
    </row>
    <row r="56" spans="2:5" s="8" customFormat="1" ht="46.5" customHeight="1">
      <c r="B56" s="62"/>
      <c r="C56" s="63"/>
      <c r="D56" s="63"/>
      <c r="E56" s="64"/>
    </row>
    <row r="57" spans="2:5" s="8" customFormat="1" ht="46.5" customHeight="1">
      <c r="B57" s="62"/>
      <c r="C57" s="63"/>
      <c r="D57" s="63"/>
      <c r="E57" s="64"/>
    </row>
    <row r="58" spans="2:5" s="8" customFormat="1" ht="46.5" customHeight="1">
      <c r="B58" s="62"/>
      <c r="C58" s="63"/>
      <c r="D58" s="63"/>
      <c r="E58" s="64"/>
    </row>
    <row r="59" spans="2:5" s="8" customFormat="1" ht="46.5" customHeight="1">
      <c r="B59" s="62"/>
      <c r="C59" s="63"/>
      <c r="D59" s="63"/>
      <c r="E59" s="64"/>
    </row>
    <row r="60" spans="2:5" s="8" customFormat="1" ht="46.5" customHeight="1" thickBot="1">
      <c r="B60" s="65"/>
      <c r="C60" s="66"/>
      <c r="D60" s="66"/>
      <c r="E60" s="67"/>
    </row>
    <row r="61" spans="2:5" s="8" customFormat="1"/>
    <row r="62" spans="2:5" s="8" customFormat="1"/>
    <row r="63" spans="2:5">
      <c r="B63" s="8"/>
      <c r="C63" s="8"/>
    </row>
    <row r="64" spans="2:5">
      <c r="B64" s="8"/>
      <c r="C64" s="8" t="s">
        <v>37</v>
      </c>
    </row>
    <row r="65" spans="2:3">
      <c r="B65" s="8"/>
      <c r="C65" s="8"/>
    </row>
    <row r="66" spans="2:3">
      <c r="B66" s="8"/>
      <c r="C66" s="8"/>
    </row>
    <row r="67" spans="2:3">
      <c r="B67" s="8"/>
      <c r="C67" s="8"/>
    </row>
    <row r="68" spans="2:3">
      <c r="B68" s="8"/>
      <c r="C68" s="8"/>
    </row>
    <row r="69" spans="2:3">
      <c r="B69" s="8"/>
      <c r="C69" s="8"/>
    </row>
    <row r="70" spans="2:3">
      <c r="B70" s="8"/>
      <c r="C70" s="8"/>
    </row>
    <row r="71" spans="2:3">
      <c r="B71" s="8"/>
      <c r="C71" s="8"/>
    </row>
    <row r="72" spans="2:3">
      <c r="B72" s="8"/>
      <c r="C72" s="8"/>
    </row>
    <row r="73" spans="2:3" s="8" customFormat="1"/>
    <row r="74" spans="2:3" s="8" customFormat="1"/>
    <row r="75" spans="2:3" s="8" customFormat="1"/>
    <row r="76" spans="2:3" s="8" customFormat="1"/>
    <row r="77" spans="2:3" s="8" customFormat="1"/>
    <row r="78" spans="2:3" s="8" customFormat="1"/>
    <row r="79" spans="2:3" s="8" customFormat="1"/>
    <row r="80" spans="2:3" s="8" customFormat="1"/>
    <row r="81" spans="4:4" s="8" customFormat="1"/>
    <row r="82" spans="4:4" s="8" customFormat="1"/>
    <row r="83" spans="4:4" s="8" customFormat="1">
      <c r="D83" s="8" t="s">
        <v>37</v>
      </c>
    </row>
    <row r="84" spans="4:4" s="8" customFormat="1"/>
    <row r="85" spans="4:4" s="8" customFormat="1"/>
    <row r="86" spans="4:4" s="8" customFormat="1"/>
    <row r="87" spans="4:4" s="8" customFormat="1"/>
    <row r="88" spans="4:4" s="8" customFormat="1"/>
    <row r="89" spans="4:4" s="8" customFormat="1"/>
    <row r="90" spans="4:4" s="8" customFormat="1"/>
    <row r="91" spans="4:4" s="8" customFormat="1"/>
    <row r="92" spans="4:4" s="8" customFormat="1"/>
    <row r="93" spans="4:4" s="8" customFormat="1"/>
    <row r="94" spans="4:4" s="8" customFormat="1"/>
    <row r="95" spans="4:4" s="8" customFormat="1"/>
    <row r="96" spans="4:4"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sheetData>
  <sheetProtection password="C64D" sheet="1" objects="1" scenarios="1" formatCells="0" insertHyperlinks="0"/>
  <mergeCells count="34">
    <mergeCell ref="C2:E2"/>
    <mergeCell ref="B46:E47"/>
    <mergeCell ref="B9:E9"/>
    <mergeCell ref="B10:E10"/>
    <mergeCell ref="B12:E12"/>
    <mergeCell ref="B6:E6"/>
    <mergeCell ref="B7:E7"/>
    <mergeCell ref="B31:E31"/>
    <mergeCell ref="B42:E42"/>
    <mergeCell ref="B43:E43"/>
    <mergeCell ref="B36:E36"/>
    <mergeCell ref="B37:E37"/>
    <mergeCell ref="B13:E13"/>
    <mergeCell ref="B16:E16"/>
    <mergeCell ref="B3:C3"/>
    <mergeCell ref="D3:E3"/>
    <mergeCell ref="B49:E49"/>
    <mergeCell ref="B30:E30"/>
    <mergeCell ref="B24:E24"/>
    <mergeCell ref="B25:E25"/>
    <mergeCell ref="B22:E22"/>
    <mergeCell ref="B28:E28"/>
    <mergeCell ref="B27:E27"/>
    <mergeCell ref="B45:E45"/>
    <mergeCell ref="B39:E39"/>
    <mergeCell ref="B40:E40"/>
    <mergeCell ref="B4:C4"/>
    <mergeCell ref="B15:E15"/>
    <mergeCell ref="B33:E33"/>
    <mergeCell ref="B34:E34"/>
    <mergeCell ref="B18:E18"/>
    <mergeCell ref="B19:E19"/>
    <mergeCell ref="B21:E21"/>
    <mergeCell ref="D4:E4"/>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sheetPr>
    <pageSetUpPr fitToPage="1"/>
  </sheetPr>
  <dimension ref="A1:DZ686"/>
  <sheetViews>
    <sheetView tabSelected="1" zoomScaleNormal="100" zoomScaleSheetLayoutView="100" workbookViewId="0">
      <selection activeCell="C6" sqref="C6:C17"/>
    </sheetView>
  </sheetViews>
  <sheetFormatPr baseColWidth="10" defaultRowHeight="1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c r="B1" s="17" t="s">
        <v>51</v>
      </c>
      <c r="C1" s="17"/>
    </row>
    <row r="2" spans="2:13" s="8" customFormat="1" ht="98.25" customHeight="1">
      <c r="B2" s="114" t="s">
        <v>101</v>
      </c>
      <c r="C2" s="114"/>
      <c r="D2" s="114"/>
      <c r="E2" s="114"/>
      <c r="F2" s="114"/>
      <c r="G2" s="114"/>
      <c r="H2" s="114"/>
      <c r="I2" s="114"/>
      <c r="J2" s="114"/>
      <c r="K2" s="114"/>
    </row>
    <row r="3" spans="2:13" s="8" customFormat="1" ht="15.75" thickBot="1"/>
    <row r="4" spans="2:13" ht="60" customHeight="1">
      <c r="B4" s="150" t="s">
        <v>53</v>
      </c>
      <c r="C4" s="150" t="s">
        <v>74</v>
      </c>
      <c r="D4" s="154" t="s">
        <v>93</v>
      </c>
      <c r="E4" s="156" t="s">
        <v>94</v>
      </c>
      <c r="F4" s="158" t="s">
        <v>95</v>
      </c>
      <c r="G4" s="159"/>
      <c r="H4" s="148" t="s">
        <v>96</v>
      </c>
      <c r="I4" s="149"/>
      <c r="J4" s="160" t="s">
        <v>98</v>
      </c>
      <c r="K4" s="161"/>
      <c r="L4" s="8"/>
      <c r="M4" s="21" t="s">
        <v>47</v>
      </c>
    </row>
    <row r="5" spans="2:13" ht="30.75" thickBot="1">
      <c r="B5" s="151"/>
      <c r="C5" s="151"/>
      <c r="D5" s="155"/>
      <c r="E5" s="157"/>
      <c r="F5" s="50" t="s">
        <v>48</v>
      </c>
      <c r="G5" s="51" t="s">
        <v>49</v>
      </c>
      <c r="H5" s="51" t="s">
        <v>48</v>
      </c>
      <c r="I5" s="52" t="s">
        <v>49</v>
      </c>
      <c r="J5" s="34" t="s">
        <v>48</v>
      </c>
      <c r="K5" s="35" t="s">
        <v>49</v>
      </c>
      <c r="L5" s="8"/>
      <c r="M5" s="22"/>
    </row>
    <row r="6" spans="2:13" ht="21" customHeight="1">
      <c r="B6" s="78" t="s">
        <v>164</v>
      </c>
      <c r="C6" s="78" t="s">
        <v>178</v>
      </c>
      <c r="D6" s="28">
        <f>E6+J6+K6</f>
        <v>117905</v>
      </c>
      <c r="E6" s="40">
        <v>98260</v>
      </c>
      <c r="F6" s="32"/>
      <c r="G6" s="24">
        <v>19645</v>
      </c>
      <c r="H6" s="24"/>
      <c r="I6" s="25"/>
      <c r="J6" s="68">
        <f>F6+H6</f>
        <v>0</v>
      </c>
      <c r="K6" s="69">
        <f>G6+I6</f>
        <v>19645</v>
      </c>
      <c r="L6" s="8"/>
      <c r="M6" s="23" t="str">
        <f>IF(D6=(E6+F6+G6+H6+I6),"OK","ERROR")</f>
        <v>OK</v>
      </c>
    </row>
    <row r="7" spans="2:13" ht="30">
      <c r="B7" s="79" t="s">
        <v>165</v>
      </c>
      <c r="C7" s="78" t="s">
        <v>179</v>
      </c>
      <c r="D7" s="29">
        <f>E7+J7+K7</f>
        <v>39680</v>
      </c>
      <c r="E7" s="41"/>
      <c r="F7" s="33"/>
      <c r="G7" s="26"/>
      <c r="H7" s="26"/>
      <c r="I7" s="27">
        <v>39680</v>
      </c>
      <c r="J7" s="70">
        <f>F7+H7</f>
        <v>0</v>
      </c>
      <c r="K7" s="71">
        <f>G7+I7</f>
        <v>39680</v>
      </c>
      <c r="L7" s="8"/>
      <c r="M7" s="23" t="str">
        <f>IF(D7=(E7+F7+G7+H7+I7),"OK","ERROR")</f>
        <v>OK</v>
      </c>
    </row>
    <row r="8" spans="2:13" ht="30">
      <c r="B8" s="88" t="s">
        <v>166</v>
      </c>
      <c r="C8" s="78" t="s">
        <v>180</v>
      </c>
      <c r="D8" s="29">
        <f t="shared" ref="D8:D19" si="0">E8+J8+K8</f>
        <v>39785</v>
      </c>
      <c r="E8" s="41">
        <v>39785</v>
      </c>
      <c r="F8" s="33"/>
      <c r="G8" s="26"/>
      <c r="H8" s="26"/>
      <c r="I8" s="27"/>
      <c r="J8" s="70">
        <f t="shared" ref="J8:J19" si="1">F8+H8</f>
        <v>0</v>
      </c>
      <c r="K8" s="71">
        <f t="shared" ref="K8:K19" si="2">G8+I8</f>
        <v>0</v>
      </c>
      <c r="L8" s="8"/>
      <c r="M8" s="23" t="str">
        <f t="shared" ref="M8:M20" si="3">IF(D8=(E8+F8+G8+H8+I8),"OK","ERROR")</f>
        <v>OK</v>
      </c>
    </row>
    <row r="9" spans="2:13" ht="30">
      <c r="B9" s="79" t="s">
        <v>167</v>
      </c>
      <c r="C9" s="78" t="s">
        <v>181</v>
      </c>
      <c r="D9" s="29">
        <f t="shared" si="0"/>
        <v>19645</v>
      </c>
      <c r="E9" s="41">
        <v>19645</v>
      </c>
      <c r="F9" s="33"/>
      <c r="G9" s="26"/>
      <c r="H9" s="26"/>
      <c r="I9" s="27"/>
      <c r="J9" s="70">
        <f t="shared" si="1"/>
        <v>0</v>
      </c>
      <c r="K9" s="71">
        <f t="shared" si="2"/>
        <v>0</v>
      </c>
      <c r="L9" s="8"/>
      <c r="M9" s="23" t="str">
        <f t="shared" si="3"/>
        <v>OK</v>
      </c>
    </row>
    <row r="10" spans="2:13" ht="30">
      <c r="B10" s="79" t="s">
        <v>168</v>
      </c>
      <c r="C10" s="78" t="s">
        <v>182</v>
      </c>
      <c r="D10" s="29">
        <f t="shared" si="0"/>
        <v>9265</v>
      </c>
      <c r="E10" s="41">
        <v>9265</v>
      </c>
      <c r="F10" s="33"/>
      <c r="G10" s="26"/>
      <c r="H10" s="26"/>
      <c r="I10" s="27"/>
      <c r="J10" s="70">
        <f t="shared" si="1"/>
        <v>0</v>
      </c>
      <c r="K10" s="71">
        <f t="shared" si="2"/>
        <v>0</v>
      </c>
      <c r="L10" s="8"/>
      <c r="M10" s="23" t="str">
        <f t="shared" si="3"/>
        <v>OK</v>
      </c>
    </row>
    <row r="11" spans="2:13" ht="45">
      <c r="B11" s="79" t="s">
        <v>169</v>
      </c>
      <c r="C11" s="78" t="s">
        <v>183</v>
      </c>
      <c r="D11" s="29">
        <f t="shared" si="0"/>
        <v>5265</v>
      </c>
      <c r="E11" s="41">
        <v>5265</v>
      </c>
      <c r="F11" s="33"/>
      <c r="G11" s="26"/>
      <c r="H11" s="26"/>
      <c r="I11" s="27"/>
      <c r="J11" s="70">
        <f t="shared" si="1"/>
        <v>0</v>
      </c>
      <c r="K11" s="71">
        <f t="shared" si="2"/>
        <v>0</v>
      </c>
      <c r="L11" s="8"/>
      <c r="M11" s="23" t="str">
        <f t="shared" si="3"/>
        <v>OK</v>
      </c>
    </row>
    <row r="12" spans="2:13">
      <c r="B12" s="79" t="s">
        <v>170</v>
      </c>
      <c r="C12" s="78"/>
      <c r="D12" s="29">
        <f t="shared" si="0"/>
        <v>0</v>
      </c>
      <c r="E12" s="41"/>
      <c r="F12" s="33"/>
      <c r="G12" s="26"/>
      <c r="H12" s="26"/>
      <c r="I12" s="27"/>
      <c r="J12" s="70">
        <f t="shared" si="1"/>
        <v>0</v>
      </c>
      <c r="K12" s="71">
        <f t="shared" si="2"/>
        <v>0</v>
      </c>
      <c r="L12" s="8"/>
      <c r="M12" s="23" t="str">
        <f t="shared" si="3"/>
        <v>OK</v>
      </c>
    </row>
    <row r="13" spans="2:13" ht="45">
      <c r="B13" s="79" t="s">
        <v>171</v>
      </c>
      <c r="C13" s="78" t="s">
        <v>184</v>
      </c>
      <c r="D13" s="29">
        <f t="shared" si="0"/>
        <v>152840</v>
      </c>
      <c r="E13" s="41"/>
      <c r="F13" s="33"/>
      <c r="G13" s="26"/>
      <c r="H13" s="26">
        <v>142640</v>
      </c>
      <c r="I13" s="27">
        <v>10200</v>
      </c>
      <c r="J13" s="70">
        <f t="shared" si="1"/>
        <v>142640</v>
      </c>
      <c r="K13" s="71">
        <f t="shared" si="2"/>
        <v>10200</v>
      </c>
      <c r="L13" s="8"/>
      <c r="M13" s="23" t="str">
        <f t="shared" si="3"/>
        <v>OK</v>
      </c>
    </row>
    <row r="14" spans="2:13" ht="30">
      <c r="B14" s="79" t="s">
        <v>172</v>
      </c>
      <c r="C14" s="78" t="s">
        <v>185</v>
      </c>
      <c r="D14" s="29">
        <f t="shared" si="0"/>
        <v>4265</v>
      </c>
      <c r="E14" s="41">
        <v>4265</v>
      </c>
      <c r="F14" s="33"/>
      <c r="G14" s="26"/>
      <c r="H14" s="26"/>
      <c r="I14" s="27"/>
      <c r="J14" s="70">
        <f t="shared" si="1"/>
        <v>0</v>
      </c>
      <c r="K14" s="71">
        <f t="shared" si="2"/>
        <v>0</v>
      </c>
      <c r="L14" s="8"/>
      <c r="M14" s="23" t="str">
        <f t="shared" si="3"/>
        <v>OK</v>
      </c>
    </row>
    <row r="15" spans="2:13" ht="60">
      <c r="B15" s="79" t="s">
        <v>173</v>
      </c>
      <c r="C15" s="78" t="s">
        <v>186</v>
      </c>
      <c r="D15" s="29">
        <f t="shared" si="0"/>
        <v>19965</v>
      </c>
      <c r="E15" s="41">
        <v>19965</v>
      </c>
      <c r="F15" s="33"/>
      <c r="G15" s="26"/>
      <c r="H15" s="26"/>
      <c r="I15" s="27"/>
      <c r="J15" s="70">
        <f t="shared" si="1"/>
        <v>0</v>
      </c>
      <c r="K15" s="71">
        <f t="shared" si="2"/>
        <v>0</v>
      </c>
      <c r="L15" s="8"/>
      <c r="M15" s="23" t="str">
        <f t="shared" si="3"/>
        <v>OK</v>
      </c>
    </row>
    <row r="16" spans="2:13" ht="30">
      <c r="B16" s="79" t="s">
        <v>174</v>
      </c>
      <c r="C16" s="78" t="s">
        <v>187</v>
      </c>
      <c r="D16" s="29">
        <f t="shared" si="0"/>
        <v>3685</v>
      </c>
      <c r="E16" s="41">
        <v>3685</v>
      </c>
      <c r="F16" s="33"/>
      <c r="G16" s="26"/>
      <c r="H16" s="26"/>
      <c r="I16" s="27"/>
      <c r="J16" s="70">
        <f t="shared" si="1"/>
        <v>0</v>
      </c>
      <c r="K16" s="71">
        <f t="shared" si="2"/>
        <v>0</v>
      </c>
      <c r="L16" s="8"/>
      <c r="M16" s="23" t="str">
        <f t="shared" si="3"/>
        <v>OK</v>
      </c>
    </row>
    <row r="17" spans="2:13" ht="60">
      <c r="B17" s="79" t="s">
        <v>175</v>
      </c>
      <c r="C17" s="78" t="s">
        <v>188</v>
      </c>
      <c r="D17" s="29">
        <f t="shared" si="0"/>
        <v>8250</v>
      </c>
      <c r="E17" s="41"/>
      <c r="F17" s="33"/>
      <c r="G17" s="26">
        <v>8250</v>
      </c>
      <c r="H17" s="26"/>
      <c r="I17" s="27"/>
      <c r="J17" s="70">
        <f t="shared" si="1"/>
        <v>0</v>
      </c>
      <c r="K17" s="71">
        <f t="shared" si="2"/>
        <v>8250</v>
      </c>
      <c r="L17" s="8"/>
      <c r="M17" s="23" t="str">
        <f t="shared" si="3"/>
        <v>OK</v>
      </c>
    </row>
    <row r="18" spans="2:13">
      <c r="B18" s="79"/>
      <c r="C18" s="78"/>
      <c r="D18" s="29">
        <f t="shared" si="0"/>
        <v>0</v>
      </c>
      <c r="E18" s="41"/>
      <c r="F18" s="33"/>
      <c r="G18" s="26"/>
      <c r="H18" s="26"/>
      <c r="I18" s="27"/>
      <c r="J18" s="70">
        <f t="shared" si="1"/>
        <v>0</v>
      </c>
      <c r="K18" s="71">
        <f t="shared" si="2"/>
        <v>0</v>
      </c>
      <c r="L18" s="8"/>
      <c r="M18" s="23" t="str">
        <f t="shared" si="3"/>
        <v>OK</v>
      </c>
    </row>
    <row r="19" spans="2:13" ht="15.75" thickBot="1">
      <c r="B19" s="80"/>
      <c r="C19" s="81"/>
      <c r="D19" s="30">
        <f t="shared" si="0"/>
        <v>0</v>
      </c>
      <c r="E19" s="41"/>
      <c r="F19" s="33"/>
      <c r="G19" s="26"/>
      <c r="H19" s="26"/>
      <c r="I19" s="27"/>
      <c r="J19" s="70">
        <f t="shared" si="1"/>
        <v>0</v>
      </c>
      <c r="K19" s="71">
        <f t="shared" si="2"/>
        <v>0</v>
      </c>
      <c r="L19" s="8"/>
      <c r="M19" s="23" t="str">
        <f t="shared" si="3"/>
        <v>OK</v>
      </c>
    </row>
    <row r="20" spans="2:13" ht="15.75" thickBot="1">
      <c r="B20" s="152" t="s">
        <v>55</v>
      </c>
      <c r="C20" s="153"/>
      <c r="D20" s="31">
        <f>SUM(D6:D19)</f>
        <v>420550</v>
      </c>
      <c r="E20" s="53">
        <f>ROUND(SUM(E6:E19),0)</f>
        <v>200135</v>
      </c>
      <c r="F20" s="54">
        <f t="shared" ref="F20:K20" si="4">ROUND(SUM(F6:F19),0)</f>
        <v>0</v>
      </c>
      <c r="G20" s="55">
        <f t="shared" si="4"/>
        <v>27895</v>
      </c>
      <c r="H20" s="55">
        <f t="shared" si="4"/>
        <v>142640</v>
      </c>
      <c r="I20" s="56">
        <f t="shared" si="4"/>
        <v>49880</v>
      </c>
      <c r="J20" s="36">
        <f t="shared" si="4"/>
        <v>142640</v>
      </c>
      <c r="K20" s="37">
        <f t="shared" si="4"/>
        <v>77775</v>
      </c>
      <c r="L20" s="8"/>
      <c r="M20" s="23" t="str">
        <f t="shared" si="3"/>
        <v>OK</v>
      </c>
    </row>
    <row r="21" spans="2:13" ht="15.75" thickBot="1">
      <c r="B21" s="152" t="s">
        <v>50</v>
      </c>
      <c r="C21" s="153"/>
      <c r="D21" s="49">
        <v>1</v>
      </c>
      <c r="E21" s="57">
        <f>E20/$D$20</f>
        <v>0.47588871715610509</v>
      </c>
      <c r="F21" s="58">
        <f t="shared" ref="F21:K21" si="5">F20/$D$20</f>
        <v>0</v>
      </c>
      <c r="G21" s="59">
        <f t="shared" si="5"/>
        <v>6.6329806206158595E-2</v>
      </c>
      <c r="H21" s="59">
        <f>H20/$D$20</f>
        <v>0.33917489002496731</v>
      </c>
      <c r="I21" s="60">
        <f>I20/$D$20</f>
        <v>0.11860658661276899</v>
      </c>
      <c r="J21" s="38">
        <f t="shared" si="5"/>
        <v>0.33917489002496731</v>
      </c>
      <c r="K21" s="39">
        <f t="shared" si="5"/>
        <v>0.1849363928189276</v>
      </c>
      <c r="L21" s="8"/>
      <c r="M21" s="22"/>
    </row>
    <row r="22" spans="2:13">
      <c r="B22" s="8"/>
      <c r="C22" s="8"/>
      <c r="D22" s="8"/>
      <c r="E22" s="8"/>
      <c r="F22" s="8"/>
      <c r="G22" s="8"/>
      <c r="H22" s="8"/>
      <c r="I22" s="8"/>
      <c r="J22" s="8"/>
      <c r="K22" s="8"/>
      <c r="L22" s="8"/>
      <c r="M22" s="8"/>
    </row>
    <row r="23" spans="2:13">
      <c r="B23" s="8"/>
      <c r="C23" s="8"/>
      <c r="D23" s="8"/>
      <c r="E23" s="8"/>
      <c r="F23" s="8"/>
      <c r="G23" s="8"/>
      <c r="H23" s="8"/>
      <c r="I23" s="8"/>
      <c r="J23" s="8"/>
      <c r="K23" s="8"/>
      <c r="L23" s="8"/>
      <c r="M23" s="8"/>
    </row>
    <row r="24" spans="2:13">
      <c r="B24" s="147" t="s">
        <v>54</v>
      </c>
      <c r="C24" s="147"/>
      <c r="D24" s="147"/>
      <c r="E24" s="147"/>
      <c r="F24" s="147"/>
      <c r="G24" s="147"/>
      <c r="H24" s="72"/>
      <c r="I24" s="72"/>
      <c r="J24" s="72"/>
      <c r="K24" s="72"/>
      <c r="L24" s="8"/>
      <c r="M24" s="8"/>
    </row>
    <row r="25" spans="2:13" ht="15.75" customHeight="1">
      <c r="B25" s="146" t="s">
        <v>102</v>
      </c>
      <c r="C25" s="146"/>
      <c r="D25" s="146"/>
      <c r="E25" s="146"/>
      <c r="F25" s="146"/>
      <c r="G25" s="42" t="str">
        <f>IF(E20&gt;=100000,"OK","ERROR")</f>
        <v>OK</v>
      </c>
      <c r="H25" s="72"/>
      <c r="I25" s="72"/>
      <c r="J25" s="72"/>
      <c r="K25" s="72"/>
      <c r="L25" s="8"/>
      <c r="M25" s="8"/>
    </row>
    <row r="26" spans="2:13" ht="15.75" customHeight="1">
      <c r="B26" s="146" t="s">
        <v>103</v>
      </c>
      <c r="C26" s="146"/>
      <c r="D26" s="146"/>
      <c r="E26" s="146"/>
      <c r="F26" s="146"/>
      <c r="G26" s="42" t="str">
        <f>IF(E20&lt;=250000,"OK","ERROR")</f>
        <v>OK</v>
      </c>
      <c r="H26" s="72"/>
      <c r="I26" s="72"/>
      <c r="J26" s="72"/>
      <c r="K26" s="72"/>
      <c r="L26" s="8"/>
      <c r="M26" s="8"/>
    </row>
    <row r="27" spans="2:13" ht="15.75" customHeight="1">
      <c r="B27" s="146" t="s">
        <v>75</v>
      </c>
      <c r="C27" s="146"/>
      <c r="D27" s="146"/>
      <c r="E27" s="146"/>
      <c r="F27" s="146"/>
      <c r="G27" s="42" t="str">
        <f>IF(E20&lt;=(D20/2),"OK","ERROR")</f>
        <v>OK</v>
      </c>
      <c r="H27" s="72"/>
      <c r="I27" s="72"/>
      <c r="J27" s="72"/>
      <c r="K27" s="72"/>
      <c r="L27" s="8"/>
      <c r="M27" s="8"/>
    </row>
    <row r="28" spans="2:13" ht="15.75" customHeight="1">
      <c r="B28" s="146" t="s">
        <v>97</v>
      </c>
      <c r="C28" s="146"/>
      <c r="D28" s="146"/>
      <c r="E28" s="146"/>
      <c r="F28" s="146"/>
      <c r="G28" s="42" t="str">
        <f>IF(K20&lt;=(E20*0.4),"OK","ERROR")</f>
        <v>OK</v>
      </c>
      <c r="H28" s="72"/>
      <c r="I28" s="72"/>
      <c r="J28" s="72"/>
      <c r="K28" s="72"/>
      <c r="L28" s="8"/>
      <c r="M28" s="8"/>
    </row>
    <row r="29" spans="2:13" s="8" customFormat="1"/>
    <row r="30" spans="2:13" s="8" customFormat="1">
      <c r="I30" s="73"/>
    </row>
    <row r="31" spans="2:13" s="8" customFormat="1">
      <c r="G31" s="42"/>
    </row>
    <row r="32" spans="2:13" s="8" customFormat="1"/>
    <row r="33" spans="2:2" s="8" customFormat="1"/>
    <row r="34" spans="2:2" s="8" customFormat="1">
      <c r="B34" s="74"/>
    </row>
    <row r="35" spans="2:2" s="8" customFormat="1">
      <c r="B35" s="75"/>
    </row>
    <row r="36" spans="2:2" s="8" customFormat="1">
      <c r="B36" s="74"/>
    </row>
    <row r="37" spans="2:2" s="8" customFormat="1">
      <c r="B37" s="76"/>
    </row>
    <row r="38" spans="2:2" s="8" customFormat="1"/>
    <row r="39" spans="2:2" s="8" customFormat="1"/>
    <row r="40" spans="2:2" s="8" customFormat="1">
      <c r="B40" s="77"/>
    </row>
    <row r="41" spans="2:2" s="8" customFormat="1"/>
    <row r="42" spans="2:2" s="8" customFormat="1"/>
    <row r="43" spans="2:2" s="8" customFormat="1"/>
    <row r="44" spans="2:2" s="8" customFormat="1"/>
    <row r="45" spans="2:2" s="8" customFormat="1"/>
    <row r="46" spans="2:2" s="8" customFormat="1"/>
    <row r="47" spans="2:2" s="8" customFormat="1"/>
    <row r="48" spans="2:2" s="8" customFormat="1"/>
    <row r="49" s="8" customFormat="1"/>
    <row r="50" s="8" customFormat="1"/>
    <row r="51" s="8" customFormat="1"/>
    <row r="52" s="8" customFormat="1"/>
    <row r="53" s="8" customFormat="1"/>
    <row r="54" s="8" customFormat="1"/>
    <row r="55" s="8" customFormat="1"/>
    <row r="56" s="8" customFormat="1"/>
    <row r="57" s="8" customFormat="1"/>
    <row r="58" s="8" customFormat="1"/>
    <row r="59" s="8" customFormat="1"/>
    <row r="60" s="8" customFormat="1"/>
    <row r="61" s="8" customFormat="1"/>
    <row r="62" s="8" customFormat="1"/>
    <row r="63" s="8" customFormat="1"/>
    <row r="64" s="8" customFormat="1"/>
    <row r="65" s="8" customFormat="1"/>
    <row r="66" s="8" customFormat="1"/>
    <row r="67" s="8" customFormat="1"/>
    <row r="68" s="8" customFormat="1"/>
    <row r="69" s="8" customFormat="1"/>
    <row r="70" s="8" customFormat="1"/>
    <row r="71" s="8" customFormat="1"/>
    <row r="72" s="8" customFormat="1"/>
    <row r="73" s="8" customFormat="1"/>
    <row r="74" s="8" customFormat="1"/>
    <row r="75" s="8" customFormat="1"/>
    <row r="76" s="8" customFormat="1"/>
    <row r="77" s="8" customFormat="1"/>
    <row r="78" s="8" customFormat="1"/>
    <row r="79" s="8" customFormat="1"/>
    <row r="80" s="8" customFormat="1"/>
    <row r="81" s="8" customFormat="1"/>
    <row r="82" s="8" customFormat="1"/>
    <row r="83" s="8" customFormat="1"/>
    <row r="84" s="8" customFormat="1"/>
    <row r="85" s="8" customFormat="1"/>
    <row r="86" s="8" customFormat="1"/>
    <row r="87" s="8" customFormat="1"/>
    <row r="88" s="8" customFormat="1"/>
    <row r="89" s="8" customFormat="1"/>
    <row r="90" s="8" customFormat="1"/>
    <row r="91" s="8" customFormat="1"/>
    <row r="92" s="8" customFormat="1"/>
    <row r="93" s="8" customFormat="1"/>
    <row r="94" s="8" customFormat="1"/>
    <row r="95" s="8" customFormat="1"/>
    <row r="96"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row r="134" s="8" customFormat="1"/>
    <row r="135" s="8" customFormat="1"/>
    <row r="136" s="8" customFormat="1"/>
    <row r="137" s="8" customFormat="1"/>
    <row r="138" s="8" customFormat="1"/>
    <row r="139" s="8" customFormat="1"/>
    <row r="140" s="8" customFormat="1"/>
    <row r="141" s="8" customFormat="1"/>
    <row r="142" s="8" customFormat="1"/>
    <row r="143" s="8" customFormat="1"/>
    <row r="144"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89" s="8" customFormat="1"/>
    <row r="290" s="8" customFormat="1"/>
    <row r="291" s="8" customFormat="1"/>
    <row r="292" s="8" customFormat="1"/>
    <row r="293" s="8" customFormat="1"/>
    <row r="294" s="8" customFormat="1"/>
    <row r="295" s="8" customFormat="1"/>
    <row r="296" s="8" customFormat="1"/>
    <row r="297" s="8" customFormat="1"/>
    <row r="298" s="8" customFormat="1"/>
    <row r="299" s="8" customFormat="1"/>
    <row r="300" s="8" customFormat="1"/>
    <row r="301" s="8" customFormat="1"/>
    <row r="302" s="8" customFormat="1"/>
    <row r="303" s="8" customFormat="1"/>
    <row r="304" s="8" customFormat="1"/>
    <row r="305" s="8" customFormat="1"/>
    <row r="306" s="8" customFormat="1"/>
    <row r="307" s="8" customFormat="1"/>
    <row r="308" s="8" customFormat="1"/>
    <row r="309" s="8" customFormat="1"/>
    <row r="310" s="8" customFormat="1"/>
    <row r="311" s="8" customFormat="1"/>
    <row r="312" s="8" customFormat="1"/>
    <row r="313" s="8" customFormat="1"/>
    <row r="314" s="8" customFormat="1"/>
    <row r="315" s="8" customFormat="1"/>
    <row r="316" s="8" customFormat="1"/>
    <row r="317" s="8" customFormat="1"/>
    <row r="318" s="8" customFormat="1"/>
    <row r="319" s="8" customFormat="1"/>
    <row r="320" s="8" customFormat="1"/>
    <row r="321" s="8" customFormat="1"/>
    <row r="322" s="8" customFormat="1"/>
    <row r="323" s="8" customFormat="1"/>
    <row r="324" s="8" customFormat="1"/>
    <row r="325" s="8" customFormat="1"/>
    <row r="326" s="8" customFormat="1"/>
    <row r="327" s="8" customFormat="1"/>
    <row r="328" s="8" customFormat="1"/>
    <row r="329" s="8" customFormat="1"/>
    <row r="330" s="8" customFormat="1"/>
    <row r="331" s="8" customFormat="1"/>
    <row r="332" s="8" customFormat="1"/>
    <row r="333" s="8" customFormat="1"/>
    <row r="334" s="8" customFormat="1"/>
    <row r="335" s="8" customFormat="1"/>
    <row r="336" s="8" customFormat="1"/>
    <row r="337" s="8" customFormat="1"/>
    <row r="338" s="8" customFormat="1"/>
    <row r="339" s="8" customFormat="1"/>
    <row r="340" s="8" customFormat="1"/>
    <row r="341" s="8" customFormat="1"/>
    <row r="342" s="8" customFormat="1"/>
    <row r="343" s="8" customFormat="1"/>
    <row r="344" s="8" customFormat="1"/>
    <row r="345" s="8" customFormat="1"/>
    <row r="346" s="8" customFormat="1"/>
    <row r="347" s="8" customFormat="1"/>
    <row r="348" s="8" customFormat="1"/>
    <row r="349" s="8" customFormat="1"/>
    <row r="350" s="8" customFormat="1"/>
    <row r="351" s="8" customFormat="1"/>
    <row r="352" s="8" customFormat="1"/>
    <row r="353" s="8" customFormat="1"/>
    <row r="354" s="8" customFormat="1"/>
    <row r="355" s="8" customFormat="1"/>
    <row r="356" s="8" customFormat="1"/>
    <row r="357" s="8" customFormat="1"/>
    <row r="358" s="8" customFormat="1"/>
    <row r="359" s="8" customFormat="1"/>
    <row r="360" s="8" customFormat="1"/>
    <row r="361" s="8" customFormat="1"/>
    <row r="362" s="8" customFormat="1"/>
    <row r="363" s="8" customFormat="1"/>
    <row r="364" s="8" customFormat="1"/>
    <row r="365" s="8" customFormat="1"/>
    <row r="366" s="8" customFormat="1"/>
    <row r="367" s="8" customFormat="1"/>
    <row r="368" s="8" customFormat="1"/>
    <row r="369" s="8" customFormat="1"/>
    <row r="370" s="8" customFormat="1"/>
    <row r="371" s="8" customFormat="1"/>
    <row r="372" s="8" customFormat="1"/>
    <row r="373" s="8" customFormat="1"/>
    <row r="374" s="8" customFormat="1"/>
    <row r="375" s="8" customFormat="1"/>
    <row r="376" s="8" customFormat="1"/>
    <row r="377" s="8" customFormat="1"/>
    <row r="378" s="8" customFormat="1"/>
    <row r="379" s="8" customFormat="1"/>
    <row r="380" s="8" customFormat="1"/>
    <row r="381" s="8" customFormat="1"/>
    <row r="382" s="8" customFormat="1"/>
    <row r="383" s="8" customFormat="1"/>
    <row r="384" s="8" customFormat="1"/>
    <row r="385" s="8" customFormat="1"/>
    <row r="386" s="8" customFormat="1"/>
    <row r="387" s="8" customFormat="1"/>
    <row r="388" s="8" customFormat="1"/>
    <row r="389" s="8" customFormat="1"/>
    <row r="390" s="8" customFormat="1"/>
    <row r="391" s="8" customFormat="1"/>
    <row r="392" s="8" customFormat="1"/>
    <row r="393" s="8" customFormat="1"/>
    <row r="394" s="8" customFormat="1"/>
    <row r="395" s="8" customFormat="1"/>
    <row r="396" s="8" customFormat="1"/>
    <row r="397" s="8" customFormat="1"/>
    <row r="398" s="8" customFormat="1"/>
    <row r="399" s="8" customFormat="1"/>
    <row r="400" s="8" customFormat="1"/>
    <row r="401" s="8" customFormat="1"/>
    <row r="402" s="8" customFormat="1"/>
    <row r="403" s="8" customFormat="1"/>
    <row r="404" s="8" customFormat="1"/>
    <row r="405" s="8" customFormat="1"/>
    <row r="406" s="8" customFormat="1"/>
    <row r="407" s="8" customFormat="1"/>
    <row r="408" s="8" customFormat="1"/>
    <row r="409" s="8" customFormat="1"/>
    <row r="410" s="8" customFormat="1"/>
    <row r="411" s="8" customFormat="1"/>
    <row r="412" s="8" customFormat="1"/>
    <row r="413" s="8" customFormat="1"/>
    <row r="414" s="8" customFormat="1"/>
    <row r="415" s="8" customFormat="1"/>
    <row r="416" s="8" customFormat="1"/>
    <row r="417" s="8" customFormat="1"/>
    <row r="418" s="8" customFormat="1"/>
    <row r="419" s="8" customFormat="1"/>
    <row r="420" s="8" customFormat="1"/>
    <row r="421" s="8" customFormat="1"/>
    <row r="422" s="8" customFormat="1"/>
    <row r="423" s="8" customFormat="1"/>
    <row r="424" s="8" customFormat="1"/>
    <row r="425" s="8" customFormat="1"/>
    <row r="426" s="8" customFormat="1"/>
    <row r="427" s="8" customFormat="1"/>
    <row r="428" s="8" customFormat="1"/>
    <row r="429" s="8" customFormat="1"/>
    <row r="430" s="8" customFormat="1"/>
    <row r="431" s="8" customFormat="1"/>
    <row r="432" s="8" customFormat="1"/>
    <row r="433" s="8" customFormat="1"/>
    <row r="434" s="8" customFormat="1"/>
    <row r="435" s="8" customFormat="1"/>
    <row r="436" s="8" customFormat="1"/>
    <row r="437" s="8" customFormat="1"/>
    <row r="438" s="8" customFormat="1"/>
    <row r="439" s="8" customFormat="1"/>
    <row r="440" s="8" customFormat="1"/>
    <row r="441" s="8" customFormat="1"/>
    <row r="442" s="8" customFormat="1"/>
    <row r="443" s="8" customFormat="1"/>
    <row r="444" s="8" customFormat="1"/>
    <row r="445" s="8" customFormat="1"/>
    <row r="446" s="8" customFormat="1"/>
    <row r="447" s="8" customFormat="1"/>
    <row r="448" s="8" customFormat="1"/>
    <row r="449" s="8" customFormat="1"/>
    <row r="450" s="8" customFormat="1"/>
    <row r="451" s="8" customFormat="1"/>
    <row r="452" s="8" customFormat="1"/>
    <row r="453" s="8" customFormat="1"/>
    <row r="454" s="8" customFormat="1"/>
    <row r="455" s="8" customFormat="1"/>
    <row r="456" s="8" customFormat="1"/>
    <row r="457" s="8" customFormat="1"/>
    <row r="458" s="8" customFormat="1"/>
    <row r="459" s="8" customFormat="1"/>
    <row r="460" s="8" customFormat="1"/>
    <row r="461" s="8" customFormat="1"/>
    <row r="462" s="8" customFormat="1"/>
    <row r="463" s="8" customFormat="1"/>
    <row r="464" s="8" customFormat="1"/>
    <row r="465" s="8" customFormat="1"/>
    <row r="466" s="8" customFormat="1"/>
    <row r="467" s="8" customFormat="1"/>
    <row r="468" s="8" customFormat="1"/>
    <row r="469" s="8" customFormat="1"/>
    <row r="470" s="8" customFormat="1"/>
    <row r="471" s="8" customFormat="1"/>
    <row r="472" s="8" customFormat="1"/>
    <row r="473" s="8" customFormat="1"/>
    <row r="474" s="8" customFormat="1"/>
    <row r="475" s="8" customFormat="1"/>
    <row r="476" s="8" customFormat="1"/>
    <row r="477" s="8" customFormat="1"/>
    <row r="478" s="8" customFormat="1"/>
    <row r="479" s="8" customFormat="1"/>
    <row r="480" s="8" customFormat="1"/>
    <row r="481" s="8" customFormat="1"/>
    <row r="482" s="8" customFormat="1"/>
    <row r="483" s="8" customFormat="1"/>
    <row r="484" s="8" customFormat="1"/>
    <row r="485" s="8" customFormat="1"/>
    <row r="486" s="8" customFormat="1"/>
    <row r="487" s="8" customFormat="1"/>
    <row r="488" s="8" customFormat="1"/>
    <row r="489" s="8" customFormat="1"/>
    <row r="490" s="8" customFormat="1"/>
    <row r="491" s="8" customFormat="1"/>
    <row r="492" s="8" customFormat="1"/>
    <row r="493" s="8" customFormat="1"/>
    <row r="494" s="8" customFormat="1"/>
    <row r="495" s="8" customFormat="1"/>
    <row r="496" s="8" customFormat="1"/>
    <row r="497" s="8" customFormat="1"/>
    <row r="498" s="8" customFormat="1"/>
    <row r="499" s="8" customFormat="1"/>
    <row r="500" s="8" customFormat="1"/>
    <row r="501" s="8" customFormat="1"/>
    <row r="502" s="8" customFormat="1"/>
    <row r="503" s="8" customFormat="1"/>
    <row r="504" s="8" customFormat="1"/>
    <row r="505" s="8" customFormat="1"/>
    <row r="506" s="8" customFormat="1"/>
    <row r="507" s="8" customFormat="1"/>
    <row r="508" s="8" customFormat="1"/>
    <row r="509" s="8" customFormat="1"/>
    <row r="510" s="8" customFormat="1"/>
    <row r="511" s="8" customFormat="1"/>
    <row r="512" s="8" customFormat="1"/>
    <row r="513" s="8" customFormat="1"/>
    <row r="514" s="8" customFormat="1"/>
    <row r="515" s="8" customFormat="1"/>
    <row r="516" s="8" customFormat="1"/>
    <row r="517" s="8" customFormat="1"/>
    <row r="518" s="8" customFormat="1"/>
    <row r="519" s="8" customFormat="1"/>
    <row r="520" s="8" customFormat="1"/>
    <row r="521" s="8" customFormat="1"/>
    <row r="522" s="8" customFormat="1"/>
    <row r="523" s="8" customFormat="1"/>
    <row r="524" s="8" customFormat="1"/>
    <row r="525" s="8" customFormat="1"/>
    <row r="526" s="8" customFormat="1"/>
    <row r="527" s="8" customFormat="1"/>
    <row r="528" s="8" customFormat="1"/>
    <row r="529" s="8" customFormat="1"/>
    <row r="530" s="8" customFormat="1"/>
    <row r="531" s="8" customFormat="1"/>
    <row r="532" s="8" customFormat="1"/>
    <row r="533" s="8" customFormat="1"/>
    <row r="534" s="8" customFormat="1"/>
    <row r="535" s="8" customFormat="1"/>
    <row r="536" s="8" customFormat="1"/>
    <row r="537" s="8" customFormat="1"/>
    <row r="538" s="8" customFormat="1"/>
    <row r="539" s="8" customFormat="1"/>
    <row r="540" s="8" customFormat="1"/>
    <row r="541" s="8" customFormat="1"/>
    <row r="542" s="8" customFormat="1"/>
    <row r="543" s="8" customFormat="1"/>
    <row r="544" s="8" customFormat="1"/>
    <row r="545" s="8" customFormat="1"/>
    <row r="546" s="8" customFormat="1"/>
    <row r="547" s="8" customFormat="1"/>
    <row r="548" s="8" customFormat="1"/>
    <row r="549" s="8" customFormat="1"/>
    <row r="550" s="8" customFormat="1"/>
    <row r="551" s="8" customFormat="1"/>
    <row r="552" s="8" customFormat="1"/>
    <row r="553" s="8" customFormat="1"/>
    <row r="554" s="8" customFormat="1"/>
    <row r="555" s="8" customFormat="1"/>
    <row r="556" s="8" customFormat="1"/>
    <row r="557" s="8" customFormat="1"/>
    <row r="558" s="8" customFormat="1"/>
    <row r="559" s="8" customFormat="1"/>
    <row r="560" s="8" customFormat="1"/>
    <row r="561" s="8" customFormat="1"/>
    <row r="562" s="8" customFormat="1"/>
    <row r="563" s="8" customFormat="1"/>
    <row r="564" s="8" customFormat="1"/>
    <row r="565" s="8" customFormat="1"/>
    <row r="566" s="8" customFormat="1"/>
    <row r="567" s="8" customFormat="1"/>
    <row r="568" s="8" customFormat="1"/>
    <row r="569" s="8" customFormat="1"/>
    <row r="570" s="8" customFormat="1"/>
    <row r="571" s="8" customFormat="1"/>
    <row r="572" s="8" customFormat="1"/>
    <row r="573" s="8" customFormat="1"/>
    <row r="574" s="8" customFormat="1"/>
    <row r="575" s="8" customFormat="1"/>
    <row r="576" s="8" customFormat="1"/>
    <row r="577" s="8" customFormat="1"/>
    <row r="578" s="8" customFormat="1"/>
    <row r="579" s="8" customFormat="1"/>
    <row r="580" s="8" customFormat="1"/>
    <row r="581" s="8" customFormat="1"/>
    <row r="582" s="8" customFormat="1"/>
    <row r="583" s="8" customFormat="1"/>
    <row r="584" s="8" customFormat="1"/>
    <row r="585" s="8" customFormat="1"/>
    <row r="586" s="8" customFormat="1"/>
    <row r="587" s="8" customFormat="1"/>
    <row r="588" s="8" customFormat="1"/>
    <row r="589" s="8" customFormat="1"/>
    <row r="590" s="8" customFormat="1"/>
    <row r="591" s="8" customFormat="1"/>
    <row r="592" s="8" customFormat="1"/>
    <row r="593" s="8" customFormat="1"/>
    <row r="594" s="8" customFormat="1"/>
    <row r="595" s="8" customFormat="1"/>
    <row r="596" s="8" customFormat="1"/>
    <row r="597" s="8" customFormat="1"/>
    <row r="598" s="8" customFormat="1"/>
    <row r="599" s="8" customFormat="1"/>
    <row r="600" s="8" customFormat="1"/>
    <row r="601" s="8" customFormat="1"/>
    <row r="602" s="8" customFormat="1"/>
    <row r="603" s="8" customFormat="1"/>
    <row r="604" s="8" customFormat="1"/>
    <row r="605" s="8" customFormat="1"/>
    <row r="606" s="8" customFormat="1"/>
    <row r="607" s="8" customFormat="1"/>
    <row r="608" s="8" customFormat="1"/>
    <row r="609" s="8" customFormat="1"/>
    <row r="610" s="8" customFormat="1"/>
    <row r="611" s="8" customFormat="1"/>
    <row r="612" s="8" customFormat="1"/>
    <row r="613" s="8" customFormat="1"/>
    <row r="614" s="8" customFormat="1"/>
    <row r="615" s="8" customFormat="1"/>
    <row r="616" s="8" customFormat="1"/>
    <row r="617" s="8" customFormat="1"/>
    <row r="618" s="8" customFormat="1"/>
    <row r="619" s="8" customFormat="1"/>
    <row r="620" s="8" customFormat="1"/>
    <row r="621" s="8" customFormat="1"/>
    <row r="622" s="8" customFormat="1"/>
    <row r="623" s="8" customFormat="1"/>
    <row r="624" s="8" customFormat="1"/>
    <row r="625" s="8" customFormat="1"/>
    <row r="626" s="8" customFormat="1"/>
    <row r="627" s="8" customFormat="1"/>
    <row r="628" s="8" customFormat="1"/>
    <row r="629" s="8" customFormat="1"/>
    <row r="630" s="8" customFormat="1"/>
    <row r="631" s="8" customFormat="1"/>
    <row r="632" s="8" customFormat="1"/>
    <row r="633" s="8" customFormat="1"/>
    <row r="634" s="8" customFormat="1"/>
    <row r="635" s="8" customFormat="1"/>
    <row r="636" s="8" customFormat="1"/>
    <row r="637" s="8" customFormat="1"/>
    <row r="638" s="8" customFormat="1"/>
    <row r="639" s="8" customFormat="1"/>
    <row r="640" s="8" customFormat="1"/>
    <row r="641" s="8" customFormat="1"/>
    <row r="642" s="8" customFormat="1"/>
    <row r="643" s="8" customFormat="1"/>
    <row r="644" s="8" customFormat="1"/>
    <row r="645" s="8" customFormat="1"/>
    <row r="646" s="8" customFormat="1"/>
    <row r="647" s="8" customFormat="1"/>
    <row r="648" s="8" customFormat="1"/>
    <row r="649" s="8" customFormat="1"/>
    <row r="650" s="8" customFormat="1"/>
    <row r="651" s="8" customFormat="1"/>
    <row r="652" s="8" customFormat="1"/>
    <row r="653" s="8" customFormat="1"/>
    <row r="654" s="8" customFormat="1"/>
    <row r="655" s="8" customFormat="1"/>
    <row r="656" s="8" customFormat="1"/>
    <row r="657" s="8" customFormat="1"/>
    <row r="658" s="8" customFormat="1"/>
    <row r="659" s="8" customFormat="1"/>
    <row r="660" s="8" customFormat="1"/>
    <row r="661" s="8" customFormat="1"/>
    <row r="662" s="8" customFormat="1"/>
    <row r="663" s="8" customFormat="1"/>
    <row r="664" s="8" customFormat="1"/>
    <row r="665" s="8" customFormat="1"/>
    <row r="666" s="8" customFormat="1"/>
    <row r="667" s="8" customFormat="1"/>
    <row r="668" s="8" customFormat="1"/>
    <row r="669" s="8" customFormat="1"/>
    <row r="670" s="8" customFormat="1"/>
    <row r="671" s="8" customFormat="1"/>
    <row r="672" s="8" customFormat="1"/>
    <row r="673" s="8" customFormat="1"/>
    <row r="674" s="8" customFormat="1"/>
    <row r="675" s="8" customFormat="1"/>
    <row r="676" s="8" customFormat="1"/>
    <row r="677" s="8" customFormat="1"/>
    <row r="678" s="8" customFormat="1"/>
    <row r="679" s="8" customFormat="1"/>
    <row r="680" s="8" customFormat="1"/>
    <row r="681" s="8" customFormat="1"/>
    <row r="682" s="8" customFormat="1"/>
    <row r="683" s="8" customFormat="1"/>
    <row r="684" s="8" customFormat="1"/>
    <row r="685" s="8" customFormat="1"/>
    <row r="686" s="8" customFormat="1"/>
  </sheetData>
  <sheetProtection password="C64D" sheet="1" objects="1" scenarios="1"/>
  <mergeCells count="15">
    <mergeCell ref="B28:F28"/>
    <mergeCell ref="B25:F25"/>
    <mergeCell ref="B26:F26"/>
    <mergeCell ref="B24:G24"/>
    <mergeCell ref="B2:K2"/>
    <mergeCell ref="H4:I4"/>
    <mergeCell ref="C4:C5"/>
    <mergeCell ref="B20:C20"/>
    <mergeCell ref="B21:C21"/>
    <mergeCell ref="B4:B5"/>
    <mergeCell ref="D4:D5"/>
    <mergeCell ref="E4:E5"/>
    <mergeCell ref="F4:G4"/>
    <mergeCell ref="J4:K4"/>
    <mergeCell ref="B27:F27"/>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XP SP3 EL CHUCKY-V-FUL</cp:lastModifiedBy>
  <cp:lastPrinted>2014-10-30T03:03:18Z</cp:lastPrinted>
  <dcterms:created xsi:type="dcterms:W3CDTF">2012-07-06T03:08:38Z</dcterms:created>
  <dcterms:modified xsi:type="dcterms:W3CDTF">2015-01-29T21:03:39Z</dcterms:modified>
</cp:coreProperties>
</file>