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80" windowWidth="3240" windowHeight="4800"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562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13" i="8" l="1"/>
  <c r="M13" i="8" s="1"/>
  <c r="D8" i="8"/>
  <c r="M8" i="8" s="1"/>
  <c r="D10" i="8"/>
  <c r="M10"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<sst xmlns="http://schemas.openxmlformats.org/spreadsheetml/2006/main" count="315" uniqueCount="207">
  <si>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</si>
  <si>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</si>
  <si>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</si>
  <si>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</si>
  <si>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</si>
  <si>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</si>
  <si>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</si>
  <si>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</si>
  <si>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</si>
  <si>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</si>
  <si>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</si>
  <si>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</si>
  <si>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</si>
  <si>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</si>
  <si>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</si>
  <si>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</si>
  <si>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</si>
  <si>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</si>
  <si>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</si>
  <si>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</si>
  <si>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</si>
  <si>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</si>
  <si>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</si>
  <si>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</si>
  <si>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</si>
  <si>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</si>
  <si>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</si>
  <si>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</si>
  <si>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</si>
  <si>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</si>
  <si>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</si>
  <si>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</si>
  <si>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</si>
  <si>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</si>
  <si>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</si>
  <si>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</si>
  <si>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</si>
  <si>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</si>
  <si>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</si>
  <si>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</si>
  <si>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</si>
  <si>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</si>
  <si>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</si>
  <si>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</si>
  <si>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</si>
  <si>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</si>
  <si>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</si>
  <si>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</si>
  <si>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</si>
  <si>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</si>
  <si>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</si>
  <si>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</si>
  <si>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</si>
  <si>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</si>
  <si>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</si>
  <si>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</si>
  <si>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</si>
  <si>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</si>
  <si>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</si>
  <si>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</si>
  <si>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</si>
  <si>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</si>
  <si>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</si>
  <si>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</si>
  <si>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</si>
  <si>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</si>
  <si>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</si>
  <si>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</si>
  <si>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</si>
  <si>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</si>
  <si>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</si>
  <si>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</si>
  <si>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</si>
  <si>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</si>
  <si>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</si>
  <si>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</si>
  <si>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</si>
  <si>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</si>
  <si>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</si>
  <si>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</si>
  <si>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</si>
  <si>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</si>
  <si>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</si>
  <si>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</si>
  <si>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</si>
  <si>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</si>
  <si>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</si>
  <si>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</si>
  <si>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</si>
  <si>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</si>
  <si>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</si>
  <si>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</si>
  <si>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</si>
  <si>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</si>
  <si>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</si>
  <si>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</si>
  <si>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</si>
  <si>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</si>
  <si>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</si>
  <si>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</si>
  <si>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</si>
  <si>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</si>
  <si>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</si>
  <si>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</si>
  <si>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</si>
  <si>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</si>
  <si>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</si>
  <si>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</si>
  <si>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PERU</t>
  </si>
  <si>
    <t>INDIVIDUAL</t>
  </si>
  <si>
    <t xml:space="preserve"> Constitución Política del Perú  Ley orgánica de municipalidades  N° 27972  DL N° 758, D.S. N° 189-92-EF y el D.L .N° 839
</t>
  </si>
  <si>
    <t>JANNER JAVIER</t>
  </si>
  <si>
    <t>VALDERRAMA TAPIA</t>
  </si>
  <si>
    <t>INGENIERO</t>
  </si>
  <si>
    <t>PASAJE UNO  N° 220 EL EDEN JAEN</t>
  </si>
  <si>
    <t>JAEN</t>
  </si>
  <si>
    <t>976027802   RPM *147205</t>
  </si>
  <si>
    <t>vldrra@yahoo.es</t>
  </si>
  <si>
    <t>Coordinador general - JEFE DE DIVISION AREAS VERDES</t>
  </si>
  <si>
    <t>21 AÑOS</t>
  </si>
  <si>
    <t>Trabajos con  agricultores rurales y capaña en el area de conservación municipal, trabajos con la certificación ambiental y campaña de marketig por el agua en la cuenca.</t>
  </si>
  <si>
    <t>Municipalidad Provincial de Jaén</t>
  </si>
  <si>
    <t>MPJ</t>
  </si>
  <si>
    <t>RUC:20201987297</t>
  </si>
  <si>
    <t>Alcalde lic. Walther  Pieto Maitre</t>
  </si>
  <si>
    <t>Prieto Maitre</t>
  </si>
  <si>
    <t>San Martin N° 1376</t>
  </si>
  <si>
    <t>Region Cajamarca</t>
  </si>
  <si>
    <t>REGION CAJMARCA</t>
  </si>
  <si>
    <t>Perú</t>
  </si>
  <si>
    <t>076-434295</t>
  </si>
  <si>
    <t>www. Munijaen gob.pe</t>
  </si>
  <si>
    <t>NO</t>
  </si>
  <si>
    <t>X</t>
  </si>
  <si>
    <t>Trabajos con pobladores rurales en la cuenca alta Jaén delimtando un area de conservacion y con propietraios de bosque en campaña de marketing social</t>
  </si>
  <si>
    <t>PLAN DE NEGOCIOS INSTALACION FOTOVOLTAICA CUENCA ALTA JAEN</t>
  </si>
  <si>
    <t xml:space="preserve">Responde a la necesidad básica de alumbrado y otros necesidades con la energía eléctrica como la transformación primaria de sus principales actividades agropecuarias donde participa toda la familia 
que el potencial solar y las condiciones meteorológicas locales permiten la atención de las necesidades familiares de sus comunidades con la instalación de sistemas de 35 y 100 Wp, dependiendo de la demanda familiar y las cuotas periódicas que los usuarios puedan abonar para mantener operativos los equipos y brindarles el mantenimiento adecuado
el servicio energético elevará enormemente la calidad de vida a los niños para incremetar sus horas de estudio, a las madres y madres  para mejorar sus  tareas domésticas y agropecuarias y evitar la contaminación con el quemado de  kerosene en los mecheros de su alumbrado
</t>
  </si>
  <si>
    <t xml:space="preserve"> No existe la posibilidad que se pueda electrificar con las redes de la Empresa Electro Oriente S.A  por  el  elevado costo beneficio, si existieran en el futuro nuevos competidores dependiendo  de  la  barrera del elevado  costo de instalación. La microempresas rurales con el mismo servicio  serán, la propietaria de un sistema fotovoltaico que suministre energía  a bajos costos,  considerando la inversión inicial y financiamiento del proyecto, este mercado será  atractivo  Sin embargo, este  plan de negocios, enfocado en soluciones pequeñas sobre  techumbre y/o terrenos de menor  superficie considera que los precios  por  componentes   fotovoltaicos, inversores y estructuras al  ser un número limitado de productos no tendría  un gran impacto en el costo unitario de  adquisición</t>
  </si>
  <si>
    <t>La dotación  de la energía fotovoltaica Contribuirá al desarrollo económico local, debido al incremento de horas de turnos nocturnos, servira para mover  la máquinas despulpadoras de café en el proceso de transformación primaria y la refrigeración de los derivados lácteos elevando la cadena de valor debido a la conservación en buen estado de sus productos transportados a  los mercados locales. Contribuirá incluyendo a la mujer en el trabajo comunitario y toma de decisiones porque integrará a la familia, de este grupo de pobladores que por su lejanía a los centros poblados caseríos están postergados, Tendrá en cuenta una distribución equitativa de los beneficios que se generen debido a que los usuarios de la primera fase, forman parte de la microempresa.</t>
  </si>
  <si>
    <t xml:space="preserve">Existe moderada  presencia de descargas atmosféricas en la cuenca alta Jaén,  fenómenos que afecten a los controladores electromecánicos instalados si persistieran y pusieran en riesgo se usarían controladores de estado sólido protegidos con una puesta a tierra.la determinación del tamaño óptimo de la solución y servicio de post venta y garantías por fallas de fábrica y funcionamiento que pueda presentar la solución, la capacitación a los operadores del sistema y el ofrecimiento de un contrato de mantenimiento.
La energía solar fotovoltaica, como fuente renovable es respetuosa con el medio ambiente Todos los componentes necesarios para la producción de energía solar es fácilmente reciclable al final de su vida. El aspecto visual es  posible atenuar mediante la integración en el paisaje  En el medio físico y biológico no existen afecciones importantes ni sobre la calidad del aire ni sobre suelos, flora o fauna. No provocándose tampoco ruidos ni afectando a las aguas de la zona.  podría decirse que es una solución a los problemas del cambio climático.
</t>
  </si>
  <si>
    <t>Contaminacion de Los sitios de captura y nacientes de agua</t>
  </si>
  <si>
    <t>Evitar el excesivo desmalezado, si por alguna razón se llegaran a presentar flujos contaminantes, estos deberán ser drenados del área y descargados a los drenajes naturales existentes  y recoger las fuentes contaminantes.</t>
  </si>
  <si>
    <t>Impactos sobre la Hidrología Subterránea</t>
  </si>
  <si>
    <t>Impactos sobre la Calidad del Aire</t>
  </si>
  <si>
    <t>Impactos por el incremento de los Niveles de Ruido</t>
  </si>
  <si>
    <t>Impactos sobre la Flora</t>
  </si>
  <si>
    <t>Desplazamiento de la fauna existente</t>
  </si>
  <si>
    <r>
      <t xml:space="preserve"> </t>
    </r>
    <r>
      <rPr>
        <sz val="12"/>
        <color theme="1"/>
        <rFont val="Times New Roman"/>
        <family val="1"/>
      </rPr>
      <t>Se promoverá que las dentro del Proyecto, se limiten a las labores planificadas y necesarias con mínimo efecto en la topografía natural del terreno.</t>
    </r>
  </si>
  <si>
    <t>Riesgo de contaminacion por RRSS</t>
  </si>
  <si>
    <t>Deberá instalarse recipientes para recolecciones de basura, debidamente rotuladas e Identificados, en las áreas de trabajo</t>
  </si>
  <si>
    <t xml:space="preserve"> evitar la quema de desechos;</t>
  </si>
  <si>
    <t>Prohibición de corta de vegetación fuera de las áreas delimitadas y autorizadas para ese fin</t>
  </si>
  <si>
    <t>Responsabilidades en la prevención de accidentes y mantenimiento de un Ambiente de trabajo seguro y agradable</t>
  </si>
  <si>
    <t>muerte por accidentes</t>
  </si>
  <si>
    <t>prevención de accidentes y mantenimiento de un Ambiente de trabajo seguro y agradable</t>
  </si>
  <si>
    <t>traumatismo por accidentes</t>
  </si>
  <si>
    <t>evitar ruidos molestos y tala de arboles</t>
  </si>
  <si>
    <t>eviar tala de arboles</t>
  </si>
  <si>
    <t>Robo de equipos fotovoltaico y no pago del servicio</t>
  </si>
  <si>
    <t>Se instalará en casas seguras y se reorganizará la rondas campesinas para resolver controversias inmediatas</t>
  </si>
  <si>
    <t>la planta  fotovoltaica en la cuenca alta Jaén, con microempresas rurales y el respldo del municipio de Jaén, servicio dirigido a las familias excluidas  de redes electricas, que poseen alta denanda para uso domestico mover sus depulpadoras de café y refrigerar su productos lacteos.</t>
  </si>
  <si>
    <t>El segmento principal; son las familias rurales, que no poseen energia eléctrica, pero que poseen alta demanda para uso doméstico y transformación primaria agrícola y pecuaria.</t>
  </si>
  <si>
    <t>maja_srl@hotmail.com</t>
  </si>
  <si>
    <t>El propósito de la iniciativa consiste en la instalación, explotación y mantenimiento de una planta solar fotovoltaica en la Cuenca alta Jaén, trasformando la luz solar en energia eléctrica, logrando un importante beneficio, tanto económico como ambiental. La energía producida, es limpia con escaso impacto socialy ambiental la energia producida, es limpia con escaso impacto social y ambiental capaz de generar riqueza a las frágiles economias rurales, en esta inciativa, se exponen los gastos y los ingresos que va ha tener siendo a futuro rentable y poco riesgo, posee el respaldo de la MPJ. La propuesta es la conformación de microempresas rurales generando expectativa social replicable en otros ámbitos. El estudio de mercado identifico al segmento principal como familias rurales sin acceso a la energía eléctrica cuya demanda es para el autoconsumo, proceso primario agrícola y congelación de sus productos lacteos.</t>
  </si>
  <si>
    <t>Beneficiar con alumbrado eléctrico, a traves de 30 microempresas familiares, que ofertaran el servicio a los  pobladores rurales  alejados de los poblados, pero que viven relativamente cerca en núcleos de 4 o 5 familias generalmente familiares , el universo de beneficiarios finales está  compuesto 120  familias  en un N° de 720 personas entre hombres mujeres y niños  viven en la Cuenca Alta–Jaén,  Poseen educación primaria. Población mestiza,  afirman que  tiene beneficios con el alumbrado eléctrico, posee espíritu de trabajo y respeto, considerando oportunidad para aprovecharlo en su beneficio, tienen  temor al fracaso y ser criticado de acuerdo a la investigacion cualitativa.</t>
  </si>
  <si>
    <t xml:space="preserve">Los altos costos de instalación de  energía eléctrica, para las familias rurales alejadas de los poblados hacen que estas sean postergadas con el servicio de energía eléctrica; con el abastecimiento de energía limpia, basada en una solución fotovoltaica, utilizada en el proceso productivo, los que contribuye. Atributos verdes a los procesos productivos. Estabilidad de precio respecto a  la energía eléctrica, genera en su conjunto ventajas competitivas desde todo punto vista, generará un ahorro en el gasto por consumo de energía y/o un potencial ingreso adicional </t>
  </si>
  <si>
    <t>La tecnología fotovoltaica, esta validada y es de reciente desarrollo y difusión, en los últimos años se han venido acumulando experiencias  poco exitosas de sostenibilidad de dichas instalaciones en zonas rurales aisladas. Sin embargo en la presente propuesta, se ha tomado en cuenta esos antecedentes, el sistema, debe estar diseñado para ser capaz de soportar la acción del medio ambiente local, de operación automática y de mantenimiento simple, compatible con las características del recurso solar disponible y la naturaleza de la carga. Operar prácticamente con mínima asistencia técnica, la instalación, debe estar diseñado y construido para operar en forma eficiente, confiable y por un tiempo de vida relativamente largo.</t>
  </si>
  <si>
    <t>Cajamarca  según el SENAMHI la radiación es 12 - 14 Muy Alto UV-A y B</t>
  </si>
  <si>
    <t xml:space="preserve">La tecnología es  apropiada para el espacio geográfico de La Provincia de Jaén ,  según el SENAMHI la radiación es 12 - 14 Muy Alto UV-A y B para cajamarca,  los servicios de energía eléctrica es una demanda insatisfecha por los pobladores rurales, a la capacidad y disponibilidad de pago de los Beneficiarios, los costos de la energía está al alcance garantizando la viabilidad mínima de la iniciativa de los pobladores que sus principales actividades agropecuarias son la ganadería y el café, debido a que los costos serán menores a los de la energía eléctrica convencional, existe proveedores de productos y servicios a las condiciones de los mercados existentes en el área que algunos pobladores rurales innovadores poseen.  La población es mestiza se adaptan a los cambios e innovaciones, existiendo una red de caminos de fácil transporte. En el medio físico y biológico no existen afecciones importantes ni sobre la calidad del aire ni sobre suelos, flora o fauna. No provocándose tampoco ruidos ni afectando a las aguas de la zona. </t>
  </si>
  <si>
    <t xml:space="preserve">
Las microempresas rurales proveedoras de energía eléctrica fotovoltaica, donde los usuarios innovadores de la primera etapa, son también socios de la misma, se emprenderá una campaña de marketing social, afín de promocionar el producto a un precio accesible en una plaza adecuada, con  La energía es entregada  a través de las redes instaladas para tal fin a los usuarios. La fijación de los  precios de venta de la energía producida y el modelo de funcionamiento estará basado en la libre competencia e impulsando en un régimen de precios especiales, debido a que el insumo principal es la energía solar: El precio de venta de la electricidad vendrá expresado en forma de tarifa regulada, única para todos los períodos de programación, y expresada en céntimos de sol por kilovatio-hora. Se proyecta  conferir con este proyecto  instalaciones con potencia instalada  menor o igual a  100 kW a la salida  del inversor, tratando en lo posible acercarse al modelo de pago por tarjeta de electrónica de consumo para evitar deudas impagables por parte de los usuarios, el respaldo técnico lo darán los profesionales electromecánicos de la institución en forma permanente con programas que se generen para dar solidez a esta iniciativa, las motivaciones para asociarse es la necesidad básica de contar con alumbrado eléctrico. </t>
  </si>
  <si>
    <t>http://www.munijaen.gob.pe/</t>
  </si>
  <si>
    <t xml:space="preserve">Los objetivos del Milenio de las Naciones Unidas cuya meta a mediano plazo es el incremento del acceso alcanzar el acceso universal a la electricidad, es política del estado peruano el programa nacional de electrificación rural ,  para el cumplimiento de este anhelo se ha aliado con los gobiernos regionales y locales y tienen como propósito concentrar la igualdad de los derechos ciudadanos, en particular el de acceso al servicio básico de electricidad a la vivienda, resolviendo así las enormes brechas existentes en infraestructura entre las zonas urbanas y las áreas rurales y de frontera del país, incorporando a sus beneficiarios al mercado, al consumo y al desarrollo de tecnologías limpias que promueve el proponente que posee Certificación Ambiental GALS, logrando así su inclusión social con la finalidad de reducir la pobreza.
</t>
  </si>
  <si>
    <r>
      <t xml:space="preserve">ELECTRIFICACIÓN RURAL FOTOVOLTAICA </t>
    </r>
    <r>
      <rPr>
        <sz val="9"/>
        <color theme="1"/>
        <rFont val="Arial"/>
        <family val="2"/>
      </rPr>
      <t>PROYECTO PER/98/G31 2006</t>
    </r>
  </si>
  <si>
    <t>Los pobladores sin acceso a la energía eléctrica otorgada por Electro oriente, se trasladan a los caseríos o a  la ciudad de Jaén, abandonando el campo, afirmando que si tuvieran acceso a la energía se fortalecería los motivos para quedarse, insertándose en la dinámica en los ámbitos económico, social e institucional de la Cuenca alta –Jaén y que puedan desarrollar actividades de mayor valor agregado en la cadena productiva del café y la leche, con la garantía de la energía limpia, con estándares de calidad que eleven la calidad de la caficultura orgánica,  de esta manera mejoraran su situación económica, fomentaría también el turismo agrícola  y se explotaría  la belleza paisajística del territorio; además, existe propietarios de bosque bajo acuerdos de protección Acuerdos Recíprocos por Agua ARA;  dando especial atención al trabajo de la mujer y el  capital humano local.</t>
  </si>
  <si>
    <t xml:space="preserve">Se ha proyectado unas 30 microempresas beneficiando al final del proyecto a 120 familias  beneficiando a un promedio de 720  personas de ambos sexos y de todas las edades,  se espera incrementar con mercadotecnia social a un número de 300 familias 1800 beneficiarios potenciales entre hombres mujeres y niños.  Población eminentemente dedicada a la producción agropecuaria con educación primaria al se extendería con este modelo a toda la cuenca alta Jaén.
Desarrollar una metodología para escalar el modelo innovador entre pequeños microempresarios e inversionistas de capital, desarrollar y probar esquemas de inversión de capitales, así como instrumentos regulatorios y normas que permitan la expansión del modelo y desarrollar un proceso sostenido de innovación involucrando a los actores de la cuenca alta Jaén, la Municipalidad Provincial de Jaén, a través de la oficina de Desarrollo Económico Local, acompañará esta propuesta innovadora, afín de cimentar su organización, esperando convertirlo en un modelo digno de imitar en otros servicios que demanden los pobladores rurales campesinos agropecuarios, asentados en la Cuenca Alta de Jaén. http://redpeia.minam.gob.pe/admin/files/item/4d8bae31063e6_El_Bosque_de_Huamantanga_%28Jaen%29.pdf
</t>
  </si>
  <si>
    <t>fue creado el 02 de Enero DE 1957</t>
  </si>
  <si>
    <t>DNI: 27748366</t>
  </si>
  <si>
    <t>Consultorías</t>
  </si>
  <si>
    <t>Asesorias y similares</t>
  </si>
  <si>
    <t>Personal</t>
  </si>
  <si>
    <t>Practicantes, Administración</t>
  </si>
  <si>
    <t>Alimentos y bebidas</t>
  </si>
  <si>
    <t>Refrigerios, Almuerzos, subvencion alimenticia para jornales</t>
  </si>
  <si>
    <t>Equipos</t>
  </si>
  <si>
    <t>Servicios de publicidad y difusión</t>
  </si>
  <si>
    <t>Otros Gastos</t>
  </si>
  <si>
    <t>Costos Financieros</t>
  </si>
  <si>
    <t>Costos financieros por la emisión de las garantías</t>
  </si>
  <si>
    <t>Costos del personal y beneficios sociales</t>
  </si>
  <si>
    <t>Costos del personal técnico tales como: Supervisión del proyecto, Soporte Técnico  e informático, asistentes en estas mismas áreas, entre otros. Beneficios sociales u otros ingresos</t>
  </si>
  <si>
    <t xml:space="preserve"> Valoración de la mano de obra de los beneficiarios </t>
  </si>
  <si>
    <t xml:space="preserve">Valoración de la mano </t>
  </si>
  <si>
    <t xml:space="preserve">Servicios de comunicación </t>
  </si>
  <si>
    <t>Servicios de comunicación tales como internet, telefonía fija y/o móvil</t>
  </si>
  <si>
    <t>Materiales e insumo y utiles de oficina</t>
  </si>
  <si>
    <t>Repuestos e instalaciones</t>
  </si>
  <si>
    <t>Repuestos, reparaciones y mantenimiento de vehiculos</t>
  </si>
  <si>
    <t xml:space="preserve">Materiales para uso exclusivo de eventos, Insumo de equipos especializados, Materiales de construcción. Materiales y utiles de oficina. Materiales de construcción(Ripio, Arena) </t>
  </si>
  <si>
    <t xml:space="preserve">Impresión, edición, traducción y distribución de documentos y materiales empresos. Impresión de papelería para divulgación.  Difusión por radio y televisión, siempre  y cuando la naturaleza del proyecto lo amerite. Servicio por diseño y edicion  de las publicaciones
</t>
  </si>
  <si>
    <t>Alquileres</t>
  </si>
  <si>
    <t>Pasajes, viaticos, alquiler, combustible, tasas, movilidades internas. Movilidad local dentro del ambito del proyecto</t>
  </si>
  <si>
    <t>Viajes y Movilidad</t>
  </si>
  <si>
    <t>Servicios de mensajerías. Servicios de interpretación simultánea en eventos y talleres. Adquisición de documentos  y bibliografía de información especializada relacionada al proyecto. Fotocopias de materiales para eventos. Fotocopias de documentos solicitados por la UNIP.  Licencias o Sotware. Fotocopias de información especializadas para uso del proyecto. Comiciones por apertura y por la transferencia bancaria. impuestos por transferencias</t>
  </si>
  <si>
    <t>Adquisicion, instalación, mantenimiento, otros equipos. Equipos informaticos tales como: (PC, Lapto, Impresoras, entre otras). Equipos  fotovoltaicos. Equipos</t>
  </si>
  <si>
    <t>Local, Equipos multimedia. Muebles y Enseres. Alquileres  de equipos de sonido. Alquileres de vehiculos. Alquileres de volquetes. Alquiler de oficinas</t>
  </si>
  <si>
    <t>2 DE ENERO 1957</t>
  </si>
  <si>
    <t xml:space="preserve">Los ingresos del proyecto estarán conformados por el pago del servicio de las familias beneficiadas consultadas, Los costos asociados es el mantenimiento del sistema eléctrico fotovoltaico,  dicho  proyecto se dará con  la iniciativa con un 48% de cofinanciamiento solicitado al programa AEA, un 48% Monetario de Aporte de cofinanciamiento de la Municipalidad Provincial de Jaén y un 4%  No Monetario. 
El capital propio que aportará a esta iniciativa. Es de $406,940 Se asegurará su liquidez Aseguraremos la liquidez del proyecto dando un servicio, el cual nos va generar un flujo de caja no muy rentable en el corto plazo, pero se estima que con una  adecuada campaña de mercadotecnia se incorporaran más familias, arrojando una liquidez favorable. 
Las fases para las cuales prevé problemas financieros, será debido a la falta de liquidez de las microempresas,  por el riesgo del no pago de las facturas mensuales por parte del usuario beneficiario, se prevé ayuda profesional de expertos en organización y mercadotecnia afín de facilitar  la fluidez del pago de los servicios recibidos; En caso de suscitarse problemas de morosidad recurrentes,  la organización comunal a través de las Rondas Campesinas, después de una adecuada evaluación resolverá los casos.
El proyecto se verá acompañado con  dos consultorías especializadas en  manejo del sistema tecnológico fotovoltaico y organización empresarial y mercadotecnia; Además del  personal administrativo, dos  especialistas técnicos  (capacitados, especialistas y profesionales),  el proyecto a Corto plazo. Es el tiempo de acompañamiento por el Programa AEA a través del cofinanciamiento del proyecto de apalancamiento que viene hacer los 15 meses considerados. Con un 48%  que es $406, 940. El mediano plazo. Se  va considerar  normalmente, el aporte de los usuarios  incidiendo en campañas de marketig, afín de captar a los clientes rezagados, Se va tomar en cuenta la rentabilidad del proyecto a una proyección de 05 años considerando. A una tasa de inversión de 12%, que como resultado nos da un proyecto no rentable en el corto plazo, ya que solo se va generar una ganancia con 120 familias por lo que se espera contar con 300  familias, se incrementando los ingresos asegurando así proyecto es rentable.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</si>
</sst>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b/>
      <sz val="8"/>
      <color theme="1"/>
      <name val="Calibri"/>
      <family val="2"/>
      <scheme val="minor"/>
    </font>
    <font>
      <sz val="12"/>
      <color theme="1"/>
      <name val="Times New Roman"/>
      <family val="1"/>
    </font>
    <font>
      <sz val="11.5"/>
      <color theme="1"/>
      <name val="Arial"/>
      <family val="2"/>
    </font>
    <font>
      <b/>
      <sz val="9"/>
      <color theme="1"/>
      <name val="Arial"/>
      <family val="2"/>
    </font>
    <font>
      <sz val="9"/>
      <color theme="1"/>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9">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41" xfId="0" applyFont="1" applyBorder="1" applyAlignment="1" applyProtection="1">
      <alignment horizontal="left" vertical="center" wrapText="1"/>
      <protection locked="0"/>
    </xf>
    <xf numFmtId="0" fontId="0" fillId="0" borderId="10" xfId="0" applyFont="1" applyBorder="1" applyAlignment="1" applyProtection="1">
      <alignment horizontal="left" vertical="center" wrapText="1"/>
      <protection locked="0"/>
    </xf>
    <xf numFmtId="0" fontId="0" fillId="2" borderId="48" xfId="0" applyFill="1" applyBorder="1" applyProtection="1">
      <protection locked="0"/>
    </xf>
    <xf numFmtId="0" fontId="0" fillId="0" borderId="18" xfId="0" applyFont="1" applyBorder="1" applyAlignment="1" applyProtection="1">
      <alignment horizontal="left" vertical="center" wrapText="1"/>
      <protection locked="0"/>
    </xf>
    <xf numFmtId="0" fontId="22" fillId="0" borderId="48" xfId="0" applyFont="1" applyBorder="1" applyAlignment="1">
      <alignment vertical="center" wrapText="1"/>
    </xf>
    <xf numFmtId="0" fontId="0" fillId="0" borderId="19" xfId="0" applyFont="1" applyBorder="1" applyAlignment="1" applyProtection="1">
      <alignment horizontal="left" vertical="center" wrapText="1"/>
      <protection locked="0"/>
    </xf>
    <xf numFmtId="0" fontId="2" fillId="5" borderId="50" xfId="0" applyFont="1" applyFill="1" applyBorder="1" applyAlignment="1" applyProtection="1">
      <alignment horizontal="left" vertical="center" wrapText="1"/>
    </xf>
    <xf numFmtId="0" fontId="22" fillId="0" borderId="48" xfId="0" applyFont="1" applyBorder="1" applyAlignment="1">
      <alignment horizontal="justify" vertical="center"/>
    </xf>
    <xf numFmtId="0" fontId="23" fillId="0" borderId="48" xfId="0" applyFont="1" applyBorder="1" applyAlignment="1">
      <alignment vertical="center" wrapText="1"/>
    </xf>
    <xf numFmtId="0" fontId="0" fillId="0" borderId="51" xfId="0" applyFont="1" applyBorder="1" applyAlignment="1" applyProtection="1">
      <alignment horizontal="left" vertical="center"/>
      <protection locked="0"/>
    </xf>
    <xf numFmtId="0" fontId="22" fillId="0" borderId="48" xfId="0" applyFont="1" applyBorder="1" applyAlignment="1" applyProtection="1">
      <alignment vertical="center" wrapText="1"/>
      <protection locked="0"/>
    </xf>
    <xf numFmtId="0" fontId="0" fillId="0" borderId="8" xfId="0" applyFont="1" applyBorder="1" applyAlignment="1" applyProtection="1">
      <alignment horizontal="center" vertical="center" wrapText="1"/>
      <protection locked="0"/>
    </xf>
    <xf numFmtId="0" fontId="0" fillId="4" borderId="0" xfId="0" applyFill="1" applyAlignment="1" applyProtection="1">
      <alignment wrapText="1"/>
    </xf>
    <xf numFmtId="0" fontId="0" fillId="2" borderId="48" xfId="0" applyFill="1" applyBorder="1" applyAlignment="1" applyProtection="1">
      <alignment wrapText="1"/>
      <protection locked="0"/>
    </xf>
    <xf numFmtId="0" fontId="0" fillId="0" borderId="50" xfId="0" applyFont="1" applyBorder="1" applyAlignment="1" applyProtection="1">
      <alignment horizontal="left" vertical="center" wrapText="1"/>
      <protection locked="0"/>
    </xf>
    <xf numFmtId="0" fontId="13" fillId="0" borderId="29" xfId="3" applyBorder="1" applyAlignment="1" applyProtection="1">
      <alignment vertical="center" wrapText="1"/>
      <protection locked="0"/>
    </xf>
    <xf numFmtId="0" fontId="22" fillId="0" borderId="0" xfId="0" applyFont="1"/>
    <xf numFmtId="0" fontId="24" fillId="0" borderId="0" xfId="0" applyFont="1" applyAlignment="1">
      <alignment vertical="center"/>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21" fillId="2" borderId="1" xfId="0" quotePrefix="1" applyNumberFormat="1" applyFont="1" applyFill="1" applyBorder="1" applyAlignment="1" applyProtection="1">
      <alignment horizontal="left" vertical="center" wrapText="1"/>
      <protection locked="0"/>
    </xf>
    <xf numFmtId="0" fontId="21" fillId="2" borderId="1" xfId="0" applyNumberFormat="1" applyFont="1" applyFill="1" applyBorder="1" applyAlignment="1" applyProtection="1">
      <alignment horizontal="left" vertical="center" wrapText="1"/>
      <protection locked="0"/>
    </xf>
    <xf numFmtId="0" fontId="21" fillId="2" borderId="6" xfId="0" applyNumberFormat="1" applyFon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ja_srl@hotmail.com" TargetMode="External"/><Relationship Id="rId1" Type="http://schemas.openxmlformats.org/officeDocument/2006/relationships/hyperlink" Target="mailto:vldrra@yahoo.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unijaen.gob.p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34" zoomScale="118" zoomScaleNormal="118" zoomScaleSheetLayoutView="120" workbookViewId="0">
      <selection activeCell="A118" sqref="A118:XFD118"/>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36" t="s">
        <v>52</v>
      </c>
      <c r="C2" s="136"/>
      <c r="D2" s="136"/>
      <c r="E2" s="136"/>
      <c r="F2" s="136"/>
    </row>
    <row r="3" spans="2:8" s="8" customFormat="1" ht="5.25" customHeight="1" x14ac:dyDescent="0.25"/>
    <row r="4" spans="2:8" s="8" customFormat="1" ht="48.75" customHeight="1" x14ac:dyDescent="0.25">
      <c r="B4" s="125" t="s">
        <v>100</v>
      </c>
      <c r="C4" s="125"/>
      <c r="D4" s="125"/>
      <c r="E4" s="125"/>
      <c r="F4" s="125"/>
    </row>
    <row r="5" spans="2:8" s="8" customFormat="1" ht="5.25" customHeight="1" thickBot="1" x14ac:dyDescent="0.3"/>
    <row r="6" spans="2:8" s="8" customFormat="1" x14ac:dyDescent="0.25">
      <c r="B6" s="131" t="s">
        <v>33</v>
      </c>
      <c r="C6" s="132"/>
      <c r="D6" s="132"/>
      <c r="E6" s="132"/>
      <c r="F6" s="133"/>
    </row>
    <row r="7" spans="2:8" s="8" customFormat="1" ht="36" customHeight="1" x14ac:dyDescent="0.25">
      <c r="B7" s="7" t="s">
        <v>56</v>
      </c>
      <c r="C7" s="126" t="s">
        <v>135</v>
      </c>
      <c r="D7" s="127"/>
      <c r="E7" s="127"/>
      <c r="F7" s="128"/>
      <c r="H7" s="13"/>
    </row>
    <row r="8" spans="2:8" s="8" customFormat="1" ht="34.5" customHeight="1" x14ac:dyDescent="0.25">
      <c r="B8" s="129" t="s">
        <v>57</v>
      </c>
      <c r="C8" s="130"/>
      <c r="D8" s="130"/>
      <c r="E8" s="130"/>
      <c r="F8" s="21">
        <v>15</v>
      </c>
    </row>
    <row r="9" spans="2:8" s="8" customFormat="1" ht="25.5" customHeight="1" x14ac:dyDescent="0.25">
      <c r="B9" s="129" t="s">
        <v>76</v>
      </c>
      <c r="C9" s="130"/>
      <c r="D9" s="130"/>
      <c r="E9" s="130"/>
      <c r="F9" s="81">
        <f>'FINANCIAMIENTO PROYECTO'!D20</f>
        <v>406939.93999999994</v>
      </c>
      <c r="H9" s="8" t="s">
        <v>73</v>
      </c>
    </row>
    <row r="10" spans="2:8" s="8" customFormat="1" ht="24" customHeight="1" x14ac:dyDescent="0.25">
      <c r="B10" s="129" t="s">
        <v>77</v>
      </c>
      <c r="C10" s="130"/>
      <c r="D10" s="130"/>
      <c r="E10" s="130"/>
      <c r="F10" s="81">
        <f>'FINANCIAMIENTO PROYECTO'!E20</f>
        <v>196728</v>
      </c>
      <c r="H10" s="8" t="s">
        <v>73</v>
      </c>
    </row>
    <row r="11" spans="2:8" s="8" customFormat="1" ht="24" customHeight="1" x14ac:dyDescent="0.25">
      <c r="B11" s="129" t="s">
        <v>78</v>
      </c>
      <c r="C11" s="130"/>
      <c r="D11" s="130"/>
      <c r="E11" s="130"/>
      <c r="F11" s="81">
        <f>'FINANCIAMIENTO PROYECTO'!J20+'FINANCIAMIENTO PROYECTO'!K20</f>
        <v>210212</v>
      </c>
      <c r="H11" s="8" t="s">
        <v>73</v>
      </c>
    </row>
    <row r="12" spans="2:8" ht="21.75" customHeight="1" x14ac:dyDescent="0.25">
      <c r="B12" s="129" t="s">
        <v>86</v>
      </c>
      <c r="C12" s="130"/>
      <c r="D12" s="130"/>
      <c r="E12" s="130"/>
      <c r="F12" s="20" t="s">
        <v>108</v>
      </c>
    </row>
    <row r="13" spans="2:8" ht="23.25" customHeight="1" x14ac:dyDescent="0.25">
      <c r="B13" s="129" t="s">
        <v>87</v>
      </c>
      <c r="C13" s="130"/>
      <c r="D13" s="130"/>
      <c r="E13" s="130"/>
      <c r="F13" s="21" t="s">
        <v>109</v>
      </c>
    </row>
    <row r="14" spans="2:8" ht="90.75" customHeight="1" x14ac:dyDescent="0.25">
      <c r="B14" s="61" t="s">
        <v>85</v>
      </c>
      <c r="C14" s="106" t="s">
        <v>160</v>
      </c>
      <c r="D14" s="107"/>
      <c r="E14" s="107"/>
      <c r="F14" s="108"/>
    </row>
    <row r="15" spans="2:8" ht="80.25" customHeight="1" x14ac:dyDescent="0.25">
      <c r="B15" s="44" t="s">
        <v>79</v>
      </c>
      <c r="C15" s="112" t="s">
        <v>161</v>
      </c>
      <c r="D15" s="112"/>
      <c r="E15" s="112"/>
      <c r="F15" s="113"/>
    </row>
    <row r="16" spans="2:8" ht="80.25" customHeight="1" thickBot="1" x14ac:dyDescent="0.3">
      <c r="B16" s="12" t="s">
        <v>92</v>
      </c>
      <c r="C16" s="134" t="s">
        <v>110</v>
      </c>
      <c r="D16" s="134"/>
      <c r="E16" s="134"/>
      <c r="F16" s="135"/>
    </row>
    <row r="17" spans="2:5" s="8" customFormat="1" ht="8.25" customHeight="1" thickBot="1" x14ac:dyDescent="0.3"/>
    <row r="18" spans="2:5" ht="20.25" customHeight="1" thickBot="1" x14ac:dyDescent="0.3">
      <c r="B18" s="138" t="s">
        <v>80</v>
      </c>
      <c r="C18" s="139"/>
      <c r="D18" s="139"/>
      <c r="E18" s="140"/>
    </row>
    <row r="19" spans="2:5" x14ac:dyDescent="0.25">
      <c r="B19" s="14" t="s">
        <v>14</v>
      </c>
      <c r="C19" s="123" t="s">
        <v>111</v>
      </c>
      <c r="D19" s="123"/>
      <c r="E19" s="124"/>
    </row>
    <row r="20" spans="2:5" x14ac:dyDescent="0.25">
      <c r="B20" s="10" t="s">
        <v>15</v>
      </c>
      <c r="C20" s="112" t="s">
        <v>112</v>
      </c>
      <c r="D20" s="112"/>
      <c r="E20" s="113"/>
    </row>
    <row r="21" spans="2:5" ht="16.5" customHeight="1" x14ac:dyDescent="0.25">
      <c r="B21" s="7" t="s">
        <v>21</v>
      </c>
      <c r="C21" s="112">
        <v>27727454</v>
      </c>
      <c r="D21" s="112"/>
      <c r="E21" s="113"/>
    </row>
    <row r="22" spans="2:5" x14ac:dyDescent="0.25">
      <c r="B22" s="10" t="s">
        <v>16</v>
      </c>
      <c r="C22" s="112" t="s">
        <v>113</v>
      </c>
      <c r="D22" s="112"/>
      <c r="E22" s="113"/>
    </row>
    <row r="23" spans="2:5" x14ac:dyDescent="0.25">
      <c r="B23" s="10" t="s">
        <v>17</v>
      </c>
      <c r="C23" s="112" t="s">
        <v>114</v>
      </c>
      <c r="D23" s="112"/>
      <c r="E23" s="113"/>
    </row>
    <row r="24" spans="2:5" x14ac:dyDescent="0.25">
      <c r="B24" s="10" t="s">
        <v>3</v>
      </c>
      <c r="C24" s="112" t="s">
        <v>115</v>
      </c>
      <c r="D24" s="112"/>
      <c r="E24" s="113"/>
    </row>
    <row r="25" spans="2:5" x14ac:dyDescent="0.25">
      <c r="B25" s="10" t="s">
        <v>18</v>
      </c>
      <c r="C25" s="112" t="s">
        <v>128</v>
      </c>
      <c r="D25" s="112"/>
      <c r="E25" s="113"/>
    </row>
    <row r="26" spans="2:5" x14ac:dyDescent="0.25">
      <c r="B26" s="10" t="s">
        <v>4</v>
      </c>
      <c r="C26" s="112" t="s">
        <v>108</v>
      </c>
      <c r="D26" s="112"/>
      <c r="E26" s="113"/>
    </row>
    <row r="27" spans="2:5" x14ac:dyDescent="0.25">
      <c r="B27" s="10" t="s">
        <v>19</v>
      </c>
      <c r="C27" s="112" t="s">
        <v>116</v>
      </c>
      <c r="D27" s="112"/>
      <c r="E27" s="113"/>
    </row>
    <row r="28" spans="2:5" x14ac:dyDescent="0.25">
      <c r="B28" s="10" t="s">
        <v>20</v>
      </c>
      <c r="C28" s="137" t="s">
        <v>117</v>
      </c>
      <c r="D28" s="112"/>
      <c r="E28" s="113"/>
    </row>
    <row r="29" spans="2:5" ht="30" x14ac:dyDescent="0.25">
      <c r="B29" s="18" t="s">
        <v>40</v>
      </c>
      <c r="C29" s="112" t="s">
        <v>118</v>
      </c>
      <c r="D29" s="112"/>
      <c r="E29" s="113"/>
    </row>
    <row r="30" spans="2:5" x14ac:dyDescent="0.25">
      <c r="B30" s="10" t="s">
        <v>41</v>
      </c>
      <c r="C30" s="112" t="s">
        <v>119</v>
      </c>
      <c r="D30" s="112"/>
      <c r="E30" s="113"/>
    </row>
    <row r="31" spans="2:5" ht="60.75" thickBot="1" x14ac:dyDescent="0.3">
      <c r="B31" s="18" t="s">
        <v>44</v>
      </c>
      <c r="C31" s="134" t="s">
        <v>120</v>
      </c>
      <c r="D31" s="134"/>
      <c r="E31" s="135"/>
    </row>
    <row r="32" spans="2:5" s="8" customFormat="1" ht="9.75" customHeight="1" thickBot="1" x14ac:dyDescent="0.3"/>
    <row r="33" spans="2:5" s="8" customFormat="1" ht="16.5" customHeight="1" thickBot="1" x14ac:dyDescent="0.3">
      <c r="B33" s="138" t="s">
        <v>81</v>
      </c>
      <c r="C33" s="139"/>
      <c r="D33" s="139"/>
      <c r="E33" s="140"/>
    </row>
    <row r="34" spans="2:5" s="8" customFormat="1" ht="27" customHeight="1" x14ac:dyDescent="0.25">
      <c r="B34" s="6" t="s">
        <v>23</v>
      </c>
      <c r="C34" s="123" t="s">
        <v>121</v>
      </c>
      <c r="D34" s="123"/>
      <c r="E34" s="124"/>
    </row>
    <row r="35" spans="2:5" s="8" customFormat="1" ht="16.5" customHeight="1" x14ac:dyDescent="0.25">
      <c r="B35" s="7" t="s">
        <v>24</v>
      </c>
      <c r="C35" s="112" t="s">
        <v>122</v>
      </c>
      <c r="D35" s="112"/>
      <c r="E35" s="113"/>
    </row>
    <row r="36" spans="2:5" s="8" customFormat="1" ht="16.5" customHeight="1" x14ac:dyDescent="0.25">
      <c r="B36" s="7" t="s">
        <v>22</v>
      </c>
      <c r="C36" s="112" t="s">
        <v>123</v>
      </c>
      <c r="D36" s="112"/>
      <c r="E36" s="113"/>
    </row>
    <row r="37" spans="2:5" s="8" customFormat="1" ht="16.5" customHeight="1" x14ac:dyDescent="0.25">
      <c r="B37" s="7" t="s">
        <v>0</v>
      </c>
      <c r="C37" s="112"/>
      <c r="D37" s="112"/>
      <c r="E37" s="113"/>
    </row>
    <row r="38" spans="2:5" s="8" customFormat="1" ht="16.5" customHeight="1" x14ac:dyDescent="0.25">
      <c r="B38" s="7" t="s">
        <v>1</v>
      </c>
      <c r="C38" s="112" t="s">
        <v>205</v>
      </c>
      <c r="D38" s="112"/>
      <c r="E38" s="113"/>
    </row>
    <row r="39" spans="2:5" s="8" customFormat="1" ht="16.5" customHeight="1" x14ac:dyDescent="0.25">
      <c r="B39" s="7" t="s">
        <v>26</v>
      </c>
      <c r="C39" s="112" t="s">
        <v>124</v>
      </c>
      <c r="D39" s="112"/>
      <c r="E39" s="113"/>
    </row>
    <row r="40" spans="2:5" s="8" customFormat="1" ht="16.5" customHeight="1" x14ac:dyDescent="0.25">
      <c r="B40" s="7" t="s">
        <v>25</v>
      </c>
      <c r="C40" s="112" t="s">
        <v>125</v>
      </c>
      <c r="D40" s="112"/>
      <c r="E40" s="113"/>
    </row>
    <row r="41" spans="2:5" s="8" customFormat="1" ht="16.5" customHeight="1" x14ac:dyDescent="0.25">
      <c r="B41" s="7" t="s">
        <v>21</v>
      </c>
      <c r="C41" s="112" t="s">
        <v>176</v>
      </c>
      <c r="D41" s="112"/>
      <c r="E41" s="113"/>
    </row>
    <row r="42" spans="2:5" s="8" customFormat="1" ht="16.5" customHeight="1" x14ac:dyDescent="0.25">
      <c r="B42" s="10" t="s">
        <v>2</v>
      </c>
      <c r="C42" s="112" t="s">
        <v>126</v>
      </c>
      <c r="D42" s="112"/>
      <c r="E42" s="113"/>
    </row>
    <row r="43" spans="2:5" s="8" customFormat="1" ht="16.5" customHeight="1" x14ac:dyDescent="0.25">
      <c r="B43" s="7" t="s">
        <v>18</v>
      </c>
      <c r="C43" s="112" t="s">
        <v>127</v>
      </c>
      <c r="D43" s="112"/>
      <c r="E43" s="113"/>
    </row>
    <row r="44" spans="2:5" s="8" customFormat="1" ht="16.5" customHeight="1" x14ac:dyDescent="0.25">
      <c r="B44" s="7" t="s">
        <v>4</v>
      </c>
      <c r="C44" s="112" t="s">
        <v>129</v>
      </c>
      <c r="D44" s="112"/>
      <c r="E44" s="113"/>
    </row>
    <row r="45" spans="2:5" s="8" customFormat="1" ht="16.5" customHeight="1" x14ac:dyDescent="0.25">
      <c r="B45" s="10" t="s">
        <v>5</v>
      </c>
      <c r="C45" s="112" t="s">
        <v>130</v>
      </c>
      <c r="D45" s="112"/>
      <c r="E45" s="113"/>
    </row>
    <row r="46" spans="2:5" s="8" customFormat="1" ht="16.5" customHeight="1" x14ac:dyDescent="0.25">
      <c r="B46" s="10" t="s">
        <v>6</v>
      </c>
      <c r="C46" s="137" t="s">
        <v>162</v>
      </c>
      <c r="D46" s="112"/>
      <c r="E46" s="113"/>
    </row>
    <row r="47" spans="2:5" s="8" customFormat="1" ht="16.5" customHeight="1" x14ac:dyDescent="0.25">
      <c r="B47" s="7" t="s">
        <v>39</v>
      </c>
      <c r="C47" s="112" t="s">
        <v>130</v>
      </c>
      <c r="D47" s="112"/>
      <c r="E47" s="113"/>
    </row>
    <row r="48" spans="2:5" s="8" customFormat="1" ht="16.5" customHeight="1" x14ac:dyDescent="0.25">
      <c r="B48" s="7" t="s">
        <v>7</v>
      </c>
      <c r="C48" s="112" t="s">
        <v>131</v>
      </c>
      <c r="D48" s="112"/>
      <c r="E48" s="113"/>
    </row>
    <row r="49" spans="2:5" s="8" customFormat="1" ht="62.25" customHeight="1" x14ac:dyDescent="0.25">
      <c r="B49" s="7" t="s">
        <v>43</v>
      </c>
      <c r="C49" s="106" t="s">
        <v>134</v>
      </c>
      <c r="D49" s="107"/>
      <c r="E49" s="108"/>
    </row>
    <row r="50" spans="2:5" s="8" customFormat="1" ht="18.75" customHeight="1" x14ac:dyDescent="0.25">
      <c r="B50" s="7" t="s">
        <v>45</v>
      </c>
      <c r="C50" s="106" t="s">
        <v>175</v>
      </c>
      <c r="D50" s="107"/>
      <c r="E50" s="108"/>
    </row>
    <row r="51" spans="2:5" s="8" customFormat="1" ht="61.5" customHeight="1" x14ac:dyDescent="0.25">
      <c r="B51" s="7" t="s">
        <v>99</v>
      </c>
      <c r="C51" s="106" t="s">
        <v>132</v>
      </c>
      <c r="D51" s="107"/>
      <c r="E51" s="108"/>
    </row>
    <row r="52" spans="2:5" s="8" customFormat="1" ht="16.5" customHeight="1" x14ac:dyDescent="0.25">
      <c r="B52" s="114" t="s">
        <v>28</v>
      </c>
      <c r="C52" s="115"/>
      <c r="D52" s="115"/>
      <c r="E52" s="116"/>
    </row>
    <row r="53" spans="2:5" s="8" customFormat="1" ht="16.5" customHeight="1" x14ac:dyDescent="0.25">
      <c r="B53" s="7" t="s">
        <v>34</v>
      </c>
      <c r="C53" s="1"/>
      <c r="D53" s="11" t="s">
        <v>27</v>
      </c>
      <c r="E53" s="2" t="s">
        <v>133</v>
      </c>
    </row>
    <row r="54" spans="2:5" s="8" customFormat="1" ht="16.5" customHeight="1" x14ac:dyDescent="0.25">
      <c r="B54" s="114" t="s">
        <v>29</v>
      </c>
      <c r="C54" s="115"/>
      <c r="D54" s="115"/>
      <c r="E54" s="116"/>
    </row>
    <row r="55" spans="2:5" s="8" customFormat="1" ht="16.5" customHeight="1" x14ac:dyDescent="0.25">
      <c r="B55" s="7" t="s">
        <v>8</v>
      </c>
      <c r="C55" s="3"/>
      <c r="D55" s="11" t="s">
        <v>30</v>
      </c>
      <c r="E55" s="2" t="s">
        <v>133</v>
      </c>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17"/>
      <c r="D59" s="118"/>
      <c r="E59" s="119"/>
    </row>
    <row r="60" spans="2:5" s="8" customFormat="1" ht="9.75" customHeight="1" thickBot="1" x14ac:dyDescent="0.3"/>
    <row r="61" spans="2:5" s="8" customFormat="1" ht="15.75" customHeight="1" thickBot="1" x14ac:dyDescent="0.3">
      <c r="B61" s="138" t="s">
        <v>82</v>
      </c>
      <c r="C61" s="139"/>
      <c r="D61" s="139"/>
      <c r="E61" s="140"/>
    </row>
    <row r="62" spans="2:5" s="8" customFormat="1" ht="27" customHeight="1" x14ac:dyDescent="0.25">
      <c r="B62" s="6" t="s">
        <v>23</v>
      </c>
      <c r="C62" s="123"/>
      <c r="D62" s="123"/>
      <c r="E62" s="124"/>
    </row>
    <row r="63" spans="2:5" s="8" customFormat="1" ht="16.5" customHeight="1" x14ac:dyDescent="0.25">
      <c r="B63" s="7" t="s">
        <v>24</v>
      </c>
      <c r="C63" s="112"/>
      <c r="D63" s="112"/>
      <c r="E63" s="113"/>
    </row>
    <row r="64" spans="2:5" s="8" customFormat="1" ht="16.5" customHeight="1" x14ac:dyDescent="0.25">
      <c r="B64" s="7" t="s">
        <v>22</v>
      </c>
      <c r="C64" s="112"/>
      <c r="D64" s="112"/>
      <c r="E64" s="113"/>
    </row>
    <row r="65" spans="2:5" s="8" customFormat="1" ht="16.5" customHeight="1" x14ac:dyDescent="0.25">
      <c r="B65" s="7" t="s">
        <v>0</v>
      </c>
      <c r="C65" s="112"/>
      <c r="D65" s="112"/>
      <c r="E65" s="113"/>
    </row>
    <row r="66" spans="2:5" s="8" customFormat="1" ht="16.5" customHeight="1" x14ac:dyDescent="0.25">
      <c r="B66" s="7" t="s">
        <v>1</v>
      </c>
      <c r="C66" s="112"/>
      <c r="D66" s="112"/>
      <c r="E66" s="113"/>
    </row>
    <row r="67" spans="2:5" s="8" customFormat="1" ht="16.5" customHeight="1" x14ac:dyDescent="0.25">
      <c r="B67" s="7" t="s">
        <v>26</v>
      </c>
      <c r="C67" s="112"/>
      <c r="D67" s="112"/>
      <c r="E67" s="113"/>
    </row>
    <row r="68" spans="2:5" s="8" customFormat="1" ht="16.5" customHeight="1" x14ac:dyDescent="0.25">
      <c r="B68" s="7" t="s">
        <v>25</v>
      </c>
      <c r="C68" s="112"/>
      <c r="D68" s="112"/>
      <c r="E68" s="113"/>
    </row>
    <row r="69" spans="2:5" s="8" customFormat="1" ht="16.5" customHeight="1" x14ac:dyDescent="0.25">
      <c r="B69" s="7" t="s">
        <v>21</v>
      </c>
      <c r="C69" s="112"/>
      <c r="D69" s="112"/>
      <c r="E69" s="113"/>
    </row>
    <row r="70" spans="2:5" s="8" customFormat="1" ht="16.5" customHeight="1" x14ac:dyDescent="0.25">
      <c r="B70" s="10" t="s">
        <v>2</v>
      </c>
      <c r="C70" s="112"/>
      <c r="D70" s="112"/>
      <c r="E70" s="113"/>
    </row>
    <row r="71" spans="2:5" s="8" customFormat="1" ht="16.5" customHeight="1" x14ac:dyDescent="0.25">
      <c r="B71" s="7" t="s">
        <v>18</v>
      </c>
      <c r="C71" s="112"/>
      <c r="D71" s="112"/>
      <c r="E71" s="113"/>
    </row>
    <row r="72" spans="2:5" s="8" customFormat="1" ht="16.5" customHeight="1" x14ac:dyDescent="0.25">
      <c r="B72" s="7" t="s">
        <v>4</v>
      </c>
      <c r="C72" s="112"/>
      <c r="D72" s="112"/>
      <c r="E72" s="113"/>
    </row>
    <row r="73" spans="2:5" s="8" customFormat="1" ht="16.5" customHeight="1" x14ac:dyDescent="0.25">
      <c r="B73" s="10" t="s">
        <v>5</v>
      </c>
      <c r="C73" s="112"/>
      <c r="D73" s="112"/>
      <c r="E73" s="113"/>
    </row>
    <row r="74" spans="2:5" s="8" customFormat="1" ht="16.5" customHeight="1" x14ac:dyDescent="0.25">
      <c r="B74" s="10" t="s">
        <v>6</v>
      </c>
      <c r="C74" s="112"/>
      <c r="D74" s="112"/>
      <c r="E74" s="113"/>
    </row>
    <row r="75" spans="2:5" s="8" customFormat="1" ht="16.5" customHeight="1" x14ac:dyDescent="0.25">
      <c r="B75" s="7" t="s">
        <v>39</v>
      </c>
      <c r="C75" s="112"/>
      <c r="D75" s="112"/>
      <c r="E75" s="113"/>
    </row>
    <row r="76" spans="2:5" s="8" customFormat="1" ht="16.5" customHeight="1" x14ac:dyDescent="0.25">
      <c r="B76" s="7" t="s">
        <v>7</v>
      </c>
      <c r="C76" s="112"/>
      <c r="D76" s="112"/>
      <c r="E76" s="113"/>
    </row>
    <row r="77" spans="2:5" s="8" customFormat="1" ht="62.25" customHeight="1" x14ac:dyDescent="0.25">
      <c r="B77" s="7" t="s">
        <v>43</v>
      </c>
      <c r="C77" s="109"/>
      <c r="D77" s="110"/>
      <c r="E77" s="111"/>
    </row>
    <row r="78" spans="2:5" s="8" customFormat="1" ht="66" customHeight="1" x14ac:dyDescent="0.25">
      <c r="B78" s="7" t="s">
        <v>99</v>
      </c>
      <c r="C78" s="106"/>
      <c r="D78" s="107"/>
      <c r="E78" s="108"/>
    </row>
    <row r="79" spans="2:5" s="8" customFormat="1" ht="16.5" customHeight="1" x14ac:dyDescent="0.25">
      <c r="B79" s="114" t="s">
        <v>28</v>
      </c>
      <c r="C79" s="115"/>
      <c r="D79" s="115"/>
      <c r="E79" s="116"/>
    </row>
    <row r="80" spans="2:5" s="8" customFormat="1" ht="16.5" customHeight="1" x14ac:dyDescent="0.25">
      <c r="B80" s="7" t="s">
        <v>34</v>
      </c>
      <c r="C80" s="82"/>
      <c r="D80" s="11" t="s">
        <v>27</v>
      </c>
      <c r="E80" s="83"/>
    </row>
    <row r="81" spans="2:5" s="8" customFormat="1" ht="16.5" customHeight="1" x14ac:dyDescent="0.25">
      <c r="B81" s="114" t="s">
        <v>29</v>
      </c>
      <c r="C81" s="115"/>
      <c r="D81" s="115"/>
      <c r="E81" s="116"/>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17"/>
      <c r="D87" s="118"/>
      <c r="E87" s="119"/>
    </row>
    <row r="88" spans="2:5" s="8" customFormat="1" ht="16.5" customHeight="1" thickBot="1" x14ac:dyDescent="0.3"/>
    <row r="89" spans="2:5" s="8" customFormat="1" ht="15.75" thickBot="1" x14ac:dyDescent="0.3">
      <c r="B89" s="120" t="s">
        <v>83</v>
      </c>
      <c r="C89" s="121"/>
      <c r="D89" s="121"/>
      <c r="E89" s="122"/>
    </row>
    <row r="90" spans="2:5" s="8" customFormat="1" ht="27" customHeight="1" x14ac:dyDescent="0.25">
      <c r="B90" s="6" t="s">
        <v>23</v>
      </c>
      <c r="C90" s="123"/>
      <c r="D90" s="123"/>
      <c r="E90" s="124"/>
    </row>
    <row r="91" spans="2:5" s="8" customFormat="1" ht="16.5" customHeight="1" x14ac:dyDescent="0.25">
      <c r="B91" s="7" t="s">
        <v>24</v>
      </c>
      <c r="C91" s="112"/>
      <c r="D91" s="112"/>
      <c r="E91" s="113"/>
    </row>
    <row r="92" spans="2:5" s="8" customFormat="1" ht="16.5" customHeight="1" x14ac:dyDescent="0.25">
      <c r="B92" s="7" t="s">
        <v>22</v>
      </c>
      <c r="C92" s="112"/>
      <c r="D92" s="112"/>
      <c r="E92" s="113"/>
    </row>
    <row r="93" spans="2:5" s="8" customFormat="1" ht="16.5" customHeight="1" x14ac:dyDescent="0.25">
      <c r="B93" s="7" t="s">
        <v>0</v>
      </c>
      <c r="C93" s="112"/>
      <c r="D93" s="112"/>
      <c r="E93" s="113"/>
    </row>
    <row r="94" spans="2:5" s="8" customFormat="1" ht="16.5" customHeight="1" x14ac:dyDescent="0.25">
      <c r="B94" s="7" t="s">
        <v>1</v>
      </c>
      <c r="C94" s="112"/>
      <c r="D94" s="112"/>
      <c r="E94" s="113"/>
    </row>
    <row r="95" spans="2:5" s="8" customFormat="1" ht="16.5" customHeight="1" x14ac:dyDescent="0.25">
      <c r="B95" s="7" t="s">
        <v>26</v>
      </c>
      <c r="C95" s="112"/>
      <c r="D95" s="112"/>
      <c r="E95" s="113"/>
    </row>
    <row r="96" spans="2:5" s="8" customFormat="1" ht="16.5" customHeight="1" x14ac:dyDescent="0.25">
      <c r="B96" s="7" t="s">
        <v>25</v>
      </c>
      <c r="C96" s="112"/>
      <c r="D96" s="112"/>
      <c r="E96" s="113"/>
    </row>
    <row r="97" spans="2:5" s="8" customFormat="1" ht="16.5" customHeight="1" x14ac:dyDescent="0.25">
      <c r="B97" s="7" t="s">
        <v>21</v>
      </c>
      <c r="C97" s="112"/>
      <c r="D97" s="112"/>
      <c r="E97" s="113"/>
    </row>
    <row r="98" spans="2:5" s="8" customFormat="1" ht="16.5" customHeight="1" x14ac:dyDescent="0.25">
      <c r="B98" s="10" t="s">
        <v>2</v>
      </c>
      <c r="C98" s="112"/>
      <c r="D98" s="112"/>
      <c r="E98" s="113"/>
    </row>
    <row r="99" spans="2:5" s="8" customFormat="1" ht="16.5" customHeight="1" x14ac:dyDescent="0.25">
      <c r="B99" s="7" t="s">
        <v>18</v>
      </c>
      <c r="C99" s="112"/>
      <c r="D99" s="112"/>
      <c r="E99" s="113"/>
    </row>
    <row r="100" spans="2:5" s="8" customFormat="1" ht="16.5" customHeight="1" x14ac:dyDescent="0.25">
      <c r="B100" s="7" t="s">
        <v>4</v>
      </c>
      <c r="C100" s="112"/>
      <c r="D100" s="112"/>
      <c r="E100" s="113"/>
    </row>
    <row r="101" spans="2:5" s="8" customFormat="1" ht="16.5" customHeight="1" x14ac:dyDescent="0.25">
      <c r="B101" s="10" t="s">
        <v>5</v>
      </c>
      <c r="C101" s="112"/>
      <c r="D101" s="112"/>
      <c r="E101" s="113"/>
    </row>
    <row r="102" spans="2:5" s="8" customFormat="1" ht="16.5" customHeight="1" x14ac:dyDescent="0.25">
      <c r="B102" s="10" t="s">
        <v>6</v>
      </c>
      <c r="C102" s="112"/>
      <c r="D102" s="112"/>
      <c r="E102" s="113"/>
    </row>
    <row r="103" spans="2:5" s="8" customFormat="1" ht="16.5" customHeight="1" x14ac:dyDescent="0.25">
      <c r="B103" s="7" t="s">
        <v>39</v>
      </c>
      <c r="C103" s="112"/>
      <c r="D103" s="112"/>
      <c r="E103" s="113"/>
    </row>
    <row r="104" spans="2:5" s="8" customFormat="1" ht="16.5" customHeight="1" x14ac:dyDescent="0.25">
      <c r="B104" s="7" t="s">
        <v>7</v>
      </c>
      <c r="C104" s="112"/>
      <c r="D104" s="112"/>
      <c r="E104" s="113"/>
    </row>
    <row r="105" spans="2:5" s="8" customFormat="1" ht="62.25" customHeight="1" x14ac:dyDescent="0.25">
      <c r="B105" s="7" t="s">
        <v>43</v>
      </c>
      <c r="C105" s="109"/>
      <c r="D105" s="110"/>
      <c r="E105" s="111"/>
    </row>
    <row r="106" spans="2:5" s="8" customFormat="1" ht="66" customHeight="1" x14ac:dyDescent="0.25">
      <c r="B106" s="7" t="s">
        <v>99</v>
      </c>
      <c r="C106" s="106"/>
      <c r="D106" s="107"/>
      <c r="E106" s="108"/>
    </row>
    <row r="107" spans="2:5" s="8" customFormat="1" ht="16.5" customHeight="1" x14ac:dyDescent="0.25">
      <c r="B107" s="114" t="s">
        <v>28</v>
      </c>
      <c r="C107" s="115"/>
      <c r="D107" s="115"/>
      <c r="E107" s="116"/>
    </row>
    <row r="108" spans="2:5" s="8" customFormat="1" ht="16.5" customHeight="1" x14ac:dyDescent="0.25">
      <c r="B108" s="7" t="s">
        <v>34</v>
      </c>
      <c r="C108" s="1"/>
      <c r="D108" s="11" t="s">
        <v>27</v>
      </c>
      <c r="E108" s="2"/>
    </row>
    <row r="109" spans="2:5" s="8" customFormat="1" ht="16.5" customHeight="1" x14ac:dyDescent="0.25">
      <c r="B109" s="114" t="s">
        <v>29</v>
      </c>
      <c r="C109" s="115"/>
      <c r="D109" s="115"/>
      <c r="E109" s="11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17"/>
      <c r="D115" s="118"/>
      <c r="E115" s="119"/>
    </row>
    <row r="116" spans="2:5" s="8" customFormat="1" ht="6" customHeight="1" thickBot="1" x14ac:dyDescent="0.3"/>
    <row r="117" spans="2:5" s="8" customFormat="1" ht="15.75" thickBot="1" x14ac:dyDescent="0.3">
      <c r="B117" s="120" t="s">
        <v>84</v>
      </c>
      <c r="C117" s="121"/>
      <c r="D117" s="121"/>
      <c r="E117" s="122"/>
    </row>
    <row r="118" spans="2:5" s="8" customFormat="1" ht="27" customHeight="1" x14ac:dyDescent="0.25">
      <c r="B118" s="6" t="s">
        <v>23</v>
      </c>
      <c r="C118" s="123"/>
      <c r="D118" s="123"/>
      <c r="E118" s="124"/>
    </row>
    <row r="119" spans="2:5" s="8" customFormat="1" ht="16.5" customHeight="1" x14ac:dyDescent="0.25">
      <c r="B119" s="7" t="s">
        <v>24</v>
      </c>
      <c r="C119" s="112"/>
      <c r="D119" s="112"/>
      <c r="E119" s="113"/>
    </row>
    <row r="120" spans="2:5" s="8" customFormat="1" ht="16.5" customHeight="1" x14ac:dyDescent="0.25">
      <c r="B120" s="7" t="s">
        <v>22</v>
      </c>
      <c r="C120" s="112"/>
      <c r="D120" s="112"/>
      <c r="E120" s="113"/>
    </row>
    <row r="121" spans="2:5" s="8" customFormat="1" ht="16.5" customHeight="1" x14ac:dyDescent="0.25">
      <c r="B121" s="7" t="s">
        <v>0</v>
      </c>
      <c r="C121" s="112"/>
      <c r="D121" s="112"/>
      <c r="E121" s="113"/>
    </row>
    <row r="122" spans="2:5" s="8" customFormat="1" ht="16.5" customHeight="1" x14ac:dyDescent="0.25">
      <c r="B122" s="7" t="s">
        <v>1</v>
      </c>
      <c r="C122" s="112"/>
      <c r="D122" s="112"/>
      <c r="E122" s="113"/>
    </row>
    <row r="123" spans="2:5" s="8" customFormat="1" ht="16.5" customHeight="1" x14ac:dyDescent="0.25">
      <c r="B123" s="7" t="s">
        <v>26</v>
      </c>
      <c r="C123" s="112"/>
      <c r="D123" s="112"/>
      <c r="E123" s="113"/>
    </row>
    <row r="124" spans="2:5" s="8" customFormat="1" ht="16.5" customHeight="1" x14ac:dyDescent="0.25">
      <c r="B124" s="7" t="s">
        <v>25</v>
      </c>
      <c r="C124" s="112"/>
      <c r="D124" s="112"/>
      <c r="E124" s="113"/>
    </row>
    <row r="125" spans="2:5" s="8" customFormat="1" ht="16.5" customHeight="1" x14ac:dyDescent="0.25">
      <c r="B125" s="7" t="s">
        <v>21</v>
      </c>
      <c r="C125" s="112"/>
      <c r="D125" s="112"/>
      <c r="E125" s="113"/>
    </row>
    <row r="126" spans="2:5" s="8" customFormat="1" ht="16.5" customHeight="1" x14ac:dyDescent="0.25">
      <c r="B126" s="10" t="s">
        <v>2</v>
      </c>
      <c r="C126" s="112"/>
      <c r="D126" s="112"/>
      <c r="E126" s="113"/>
    </row>
    <row r="127" spans="2:5" s="8" customFormat="1" ht="16.5" customHeight="1" x14ac:dyDescent="0.25">
      <c r="B127" s="7" t="s">
        <v>18</v>
      </c>
      <c r="C127" s="112"/>
      <c r="D127" s="112"/>
      <c r="E127" s="113"/>
    </row>
    <row r="128" spans="2:5" s="8" customFormat="1" ht="16.5" customHeight="1" x14ac:dyDescent="0.25">
      <c r="B128" s="7" t="s">
        <v>4</v>
      </c>
      <c r="C128" s="112"/>
      <c r="D128" s="112"/>
      <c r="E128" s="113"/>
    </row>
    <row r="129" spans="2:5" s="8" customFormat="1" ht="16.5" customHeight="1" x14ac:dyDescent="0.25">
      <c r="B129" s="10" t="s">
        <v>5</v>
      </c>
      <c r="C129" s="112"/>
      <c r="D129" s="112"/>
      <c r="E129" s="113"/>
    </row>
    <row r="130" spans="2:5" s="8" customFormat="1" ht="16.5" customHeight="1" x14ac:dyDescent="0.25">
      <c r="B130" s="10" t="s">
        <v>6</v>
      </c>
      <c r="C130" s="112"/>
      <c r="D130" s="112"/>
      <c r="E130" s="113"/>
    </row>
    <row r="131" spans="2:5" s="8" customFormat="1" ht="16.5" customHeight="1" x14ac:dyDescent="0.25">
      <c r="B131" s="7" t="s">
        <v>39</v>
      </c>
      <c r="C131" s="112"/>
      <c r="D131" s="112"/>
      <c r="E131" s="113"/>
    </row>
    <row r="132" spans="2:5" s="8" customFormat="1" ht="16.5" customHeight="1" x14ac:dyDescent="0.25">
      <c r="B132" s="7" t="s">
        <v>7</v>
      </c>
      <c r="C132" s="112"/>
      <c r="D132" s="112"/>
      <c r="E132" s="113"/>
    </row>
    <row r="133" spans="2:5" s="8" customFormat="1" ht="62.25" customHeight="1" x14ac:dyDescent="0.25">
      <c r="B133" s="7" t="s">
        <v>42</v>
      </c>
      <c r="C133" s="109"/>
      <c r="D133" s="110"/>
      <c r="E133" s="111"/>
    </row>
    <row r="134" spans="2:5" s="8" customFormat="1" ht="65.25" customHeight="1" x14ac:dyDescent="0.25">
      <c r="B134" s="7" t="s">
        <v>99</v>
      </c>
      <c r="C134" s="106"/>
      <c r="D134" s="107"/>
      <c r="E134" s="108"/>
    </row>
    <row r="135" spans="2:5" s="8" customFormat="1" ht="16.5" customHeight="1" x14ac:dyDescent="0.25">
      <c r="B135" s="114" t="s">
        <v>28</v>
      </c>
      <c r="C135" s="115"/>
      <c r="D135" s="115"/>
      <c r="E135" s="116"/>
    </row>
    <row r="136" spans="2:5" s="8" customFormat="1" ht="16.5" customHeight="1" x14ac:dyDescent="0.25">
      <c r="B136" s="7" t="s">
        <v>34</v>
      </c>
      <c r="C136" s="1"/>
      <c r="D136" s="11" t="s">
        <v>27</v>
      </c>
      <c r="E136" s="2"/>
    </row>
    <row r="137" spans="2:5" s="8" customFormat="1" ht="16.5" customHeight="1" x14ac:dyDescent="0.25">
      <c r="B137" s="114" t="s">
        <v>29</v>
      </c>
      <c r="C137" s="115"/>
      <c r="D137" s="115"/>
      <c r="E137" s="11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17"/>
      <c r="D143" s="118"/>
      <c r="E143" s="119"/>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s>
  <pageMargins left="0.70866141732283472" right="0.70866141732283472" top="0.74803149606299213" bottom="0.74803149606299213" header="0.31496062992125984" footer="0.31496062992125984"/>
  <pageSetup paperSize="9" scale="83" fitToHeight="0" orientation="portrait" r:id="rId3"/>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17" zoomScale="80" zoomScaleNormal="80" zoomScaleSheetLayoutView="100" workbookViewId="0">
      <selection activeCell="B48" sqref="B48"/>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4" t="s">
        <v>100</v>
      </c>
      <c r="D2" s="144"/>
      <c r="E2" s="144"/>
    </row>
    <row r="3" spans="2:7" s="8" customFormat="1" ht="20.25" customHeight="1" x14ac:dyDescent="0.25">
      <c r="B3" s="141" t="s">
        <v>60</v>
      </c>
      <c r="C3" s="142"/>
      <c r="D3" s="142" t="s">
        <v>61</v>
      </c>
      <c r="E3" s="143"/>
    </row>
    <row r="4" spans="2:7" s="8" customFormat="1" ht="19.5" customHeight="1" thickBot="1" x14ac:dyDescent="0.3">
      <c r="B4" s="162" t="str">
        <f>'DATOS GENERALES'!C35</f>
        <v>MPJ</v>
      </c>
      <c r="C4" s="160"/>
      <c r="D4" s="160" t="str">
        <f>'DATOS GENERALES'!C7</f>
        <v>PLAN DE NEGOCIOS INSTALACION FOTOVOLTAICA CUENCA ALTA JAEN</v>
      </c>
      <c r="E4" s="161"/>
    </row>
    <row r="5" spans="2:7" s="8" customFormat="1" ht="16.5" customHeight="1" thickBot="1" x14ac:dyDescent="0.3">
      <c r="B5" s="15"/>
    </row>
    <row r="6" spans="2:7" s="8" customFormat="1" ht="15" customHeight="1" x14ac:dyDescent="0.25">
      <c r="B6" s="151" t="s">
        <v>88</v>
      </c>
      <c r="C6" s="152"/>
      <c r="D6" s="152"/>
      <c r="E6" s="153"/>
    </row>
    <row r="7" spans="2:7" s="8" customFormat="1" ht="209.25" customHeight="1" thickBot="1" x14ac:dyDescent="0.3">
      <c r="B7" s="157" t="s">
        <v>163</v>
      </c>
      <c r="C7" s="158"/>
      <c r="D7" s="158"/>
      <c r="E7" s="159"/>
    </row>
    <row r="8" spans="2:7" s="8" customFormat="1" ht="12" customHeight="1" thickBot="1" x14ac:dyDescent="0.3"/>
    <row r="9" spans="2:7" s="8" customFormat="1" x14ac:dyDescent="0.25">
      <c r="B9" s="151" t="s">
        <v>89</v>
      </c>
      <c r="C9" s="152"/>
      <c r="D9" s="152"/>
      <c r="E9" s="153"/>
    </row>
    <row r="10" spans="2:7" s="8" customFormat="1" ht="171" customHeight="1" thickBot="1" x14ac:dyDescent="0.3">
      <c r="B10" s="148" t="s">
        <v>164</v>
      </c>
      <c r="C10" s="149"/>
      <c r="D10" s="149"/>
      <c r="E10" s="150"/>
    </row>
    <row r="11" spans="2:7" s="8" customFormat="1" ht="15.75" customHeight="1" thickBot="1" x14ac:dyDescent="0.3"/>
    <row r="12" spans="2:7" s="8" customFormat="1" x14ac:dyDescent="0.25">
      <c r="B12" s="154" t="s">
        <v>90</v>
      </c>
      <c r="C12" s="155"/>
      <c r="D12" s="155"/>
      <c r="E12" s="156"/>
    </row>
    <row r="13" spans="2:7" s="8" customFormat="1" ht="166.5" customHeight="1" thickBot="1" x14ac:dyDescent="0.3">
      <c r="B13" s="148" t="s">
        <v>165</v>
      </c>
      <c r="C13" s="149"/>
      <c r="D13" s="149"/>
      <c r="E13" s="150"/>
    </row>
    <row r="14" spans="2:7" ht="15" customHeight="1" thickBot="1" x14ac:dyDescent="0.3">
      <c r="B14" s="8"/>
      <c r="C14" s="8"/>
    </row>
    <row r="15" spans="2:7" s="8" customFormat="1" ht="36" customHeight="1" x14ac:dyDescent="0.25">
      <c r="B15" s="154" t="s">
        <v>62</v>
      </c>
      <c r="C15" s="155"/>
      <c r="D15" s="155"/>
      <c r="E15" s="156"/>
      <c r="G15" s="48" t="s">
        <v>64</v>
      </c>
    </row>
    <row r="16" spans="2:7" s="8" customFormat="1" ht="164.25" customHeight="1" thickBot="1" x14ac:dyDescent="0.3">
      <c r="B16" s="148" t="s">
        <v>166</v>
      </c>
      <c r="C16" s="149"/>
      <c r="D16" s="149"/>
      <c r="E16" s="150"/>
      <c r="G16" s="105" t="s">
        <v>172</v>
      </c>
    </row>
    <row r="17" spans="1:7" s="8" customFormat="1" ht="15.75" customHeight="1" thickBot="1" x14ac:dyDescent="0.3"/>
    <row r="18" spans="1:7" s="8" customFormat="1" ht="33" customHeight="1" x14ac:dyDescent="0.25">
      <c r="B18" s="151" t="s">
        <v>63</v>
      </c>
      <c r="C18" s="152"/>
      <c r="D18" s="152"/>
      <c r="E18" s="153"/>
    </row>
    <row r="19" spans="1:7" s="8" customFormat="1" ht="322.5" customHeight="1" thickBot="1" x14ac:dyDescent="0.3">
      <c r="B19" s="148" t="s">
        <v>168</v>
      </c>
      <c r="C19" s="149"/>
      <c r="D19" s="149"/>
      <c r="E19" s="150"/>
    </row>
    <row r="20" spans="1:7" s="8" customFormat="1" ht="17.25" customHeight="1" thickBot="1" x14ac:dyDescent="0.3"/>
    <row r="21" spans="1:7" s="8" customFormat="1" ht="15" customHeight="1" x14ac:dyDescent="0.25">
      <c r="B21" s="154" t="s">
        <v>65</v>
      </c>
      <c r="C21" s="155"/>
      <c r="D21" s="155"/>
      <c r="E21" s="156"/>
    </row>
    <row r="22" spans="1:7" s="8" customFormat="1" ht="338.25" customHeight="1" thickBot="1" x14ac:dyDescent="0.3">
      <c r="B22" s="148" t="s">
        <v>169</v>
      </c>
      <c r="C22" s="149"/>
      <c r="D22" s="149"/>
      <c r="E22" s="150"/>
    </row>
    <row r="23" spans="1:7" ht="15" customHeight="1" thickBot="1" x14ac:dyDescent="0.3">
      <c r="B23" s="8"/>
      <c r="C23" s="8"/>
    </row>
    <row r="24" spans="1:7" s="8" customFormat="1" ht="15" customHeight="1" x14ac:dyDescent="0.25">
      <c r="B24" s="154" t="s">
        <v>66</v>
      </c>
      <c r="C24" s="155"/>
      <c r="D24" s="155"/>
      <c r="E24" s="156"/>
    </row>
    <row r="25" spans="1:7" s="8" customFormat="1" ht="180" customHeight="1" thickBot="1" x14ac:dyDescent="0.3">
      <c r="A25" s="8" t="s">
        <v>37</v>
      </c>
      <c r="B25" s="157" t="s">
        <v>137</v>
      </c>
      <c r="C25" s="158"/>
      <c r="D25" s="158"/>
      <c r="E25" s="159"/>
    </row>
    <row r="26" spans="1:7" s="8" customFormat="1" ht="14.25" customHeight="1" thickBot="1" x14ac:dyDescent="0.3"/>
    <row r="27" spans="1:7" s="8" customFormat="1" ht="15" customHeight="1" x14ac:dyDescent="0.25">
      <c r="B27" s="154" t="s">
        <v>67</v>
      </c>
      <c r="C27" s="155"/>
      <c r="D27" s="155"/>
      <c r="E27" s="156"/>
    </row>
    <row r="28" spans="1:7" s="8" customFormat="1" ht="184.5" customHeight="1" thickBot="1" x14ac:dyDescent="0.3">
      <c r="B28" s="157" t="s">
        <v>173</v>
      </c>
      <c r="C28" s="158"/>
      <c r="D28" s="158"/>
      <c r="E28" s="159"/>
    </row>
    <row r="29" spans="1:7" s="8" customFormat="1" ht="12" customHeight="1" thickBot="1" x14ac:dyDescent="0.3"/>
    <row r="30" spans="1:7" s="8" customFormat="1" ht="33" customHeight="1" x14ac:dyDescent="0.25">
      <c r="B30" s="154" t="s">
        <v>91</v>
      </c>
      <c r="C30" s="155"/>
      <c r="D30" s="155"/>
      <c r="E30" s="156"/>
      <c r="G30" s="48" t="s">
        <v>104</v>
      </c>
    </row>
    <row r="31" spans="1:7" s="8" customFormat="1" ht="221.25" customHeight="1" thickBot="1" x14ac:dyDescent="0.3">
      <c r="B31" s="157" t="s">
        <v>171</v>
      </c>
      <c r="C31" s="158"/>
      <c r="D31" s="158"/>
      <c r="E31" s="159"/>
      <c r="G31" s="103" t="s">
        <v>170</v>
      </c>
    </row>
    <row r="32" spans="1:7" s="8" customFormat="1" ht="15" customHeight="1" thickBot="1" x14ac:dyDescent="0.3"/>
    <row r="33" spans="1:7" s="8" customFormat="1" ht="30" x14ac:dyDescent="0.25">
      <c r="A33" s="8">
        <v>10</v>
      </c>
      <c r="B33" s="151" t="s">
        <v>69</v>
      </c>
      <c r="C33" s="152"/>
      <c r="D33" s="152"/>
      <c r="E33" s="153"/>
      <c r="G33" s="48" t="s">
        <v>68</v>
      </c>
    </row>
    <row r="34" spans="1:7" s="8" customFormat="1" ht="357" customHeight="1" thickBot="1" x14ac:dyDescent="0.3">
      <c r="B34" s="148" t="s">
        <v>174</v>
      </c>
      <c r="C34" s="149"/>
      <c r="D34" s="149"/>
      <c r="E34" s="150"/>
      <c r="G34" s="104" t="s">
        <v>167</v>
      </c>
    </row>
    <row r="35" spans="1:7" s="8" customFormat="1" ht="12.75" customHeight="1" thickBot="1" x14ac:dyDescent="0.3"/>
    <row r="36" spans="1:7" s="8" customFormat="1" x14ac:dyDescent="0.25">
      <c r="B36" s="151" t="s">
        <v>106</v>
      </c>
      <c r="C36" s="152"/>
      <c r="D36" s="152"/>
      <c r="E36" s="153"/>
    </row>
    <row r="37" spans="1:7" s="8" customFormat="1" ht="297" customHeight="1" thickBot="1" x14ac:dyDescent="0.3">
      <c r="B37" s="148" t="s">
        <v>136</v>
      </c>
      <c r="C37" s="149"/>
      <c r="D37" s="149"/>
      <c r="E37" s="150"/>
    </row>
    <row r="38" spans="1:7" s="8" customFormat="1" ht="15.75" customHeight="1" thickBot="1" x14ac:dyDescent="0.3"/>
    <row r="39" spans="1:7" s="8" customFormat="1" x14ac:dyDescent="0.25">
      <c r="B39" s="154" t="s">
        <v>107</v>
      </c>
      <c r="C39" s="155"/>
      <c r="D39" s="155"/>
      <c r="E39" s="156"/>
    </row>
    <row r="40" spans="1:7" s="8" customFormat="1" ht="296.25" customHeight="1" thickBot="1" x14ac:dyDescent="0.3">
      <c r="B40" s="148" t="s">
        <v>139</v>
      </c>
      <c r="C40" s="149"/>
      <c r="D40" s="149"/>
      <c r="E40" s="150"/>
    </row>
    <row r="41" spans="1:7" s="8" customFormat="1" ht="16.5" customHeight="1" thickBot="1" x14ac:dyDescent="0.3"/>
    <row r="42" spans="1:7" s="8" customFormat="1" x14ac:dyDescent="0.25">
      <c r="B42" s="154" t="s">
        <v>105</v>
      </c>
      <c r="C42" s="155"/>
      <c r="D42" s="155"/>
      <c r="E42" s="156"/>
    </row>
    <row r="43" spans="1:7" s="8" customFormat="1" ht="327.75" customHeight="1" thickBot="1" x14ac:dyDescent="0.3">
      <c r="B43" s="148" t="s">
        <v>138</v>
      </c>
      <c r="C43" s="149"/>
      <c r="D43" s="149"/>
      <c r="E43" s="150"/>
    </row>
    <row r="44" spans="1:7" s="8" customFormat="1" ht="13.5" customHeight="1" thickBot="1" x14ac:dyDescent="0.3"/>
    <row r="45" spans="1:7" s="8" customFormat="1" ht="15" customHeight="1" x14ac:dyDescent="0.25">
      <c r="B45" s="151" t="s">
        <v>70</v>
      </c>
      <c r="C45" s="152"/>
      <c r="D45" s="152"/>
      <c r="E45" s="153"/>
    </row>
    <row r="46" spans="1:7" s="8" customFormat="1" ht="291.75" customHeight="1" x14ac:dyDescent="0.25">
      <c r="B46" s="145" t="s">
        <v>206</v>
      </c>
      <c r="C46" s="146"/>
      <c r="D46" s="146"/>
      <c r="E46" s="147"/>
    </row>
    <row r="47" spans="1:7" s="8" customFormat="1" ht="291.75" customHeight="1" thickBot="1" x14ac:dyDescent="0.3">
      <c r="B47" s="148"/>
      <c r="C47" s="149"/>
      <c r="D47" s="149"/>
      <c r="E47" s="150"/>
    </row>
    <row r="48" spans="1:7" s="8" customFormat="1" ht="12" customHeight="1" thickBot="1" x14ac:dyDescent="0.3"/>
    <row r="49" spans="2:5" s="8" customFormat="1" x14ac:dyDescent="0.25">
      <c r="B49" s="151" t="s">
        <v>71</v>
      </c>
      <c r="C49" s="152"/>
      <c r="D49" s="152"/>
      <c r="E49" s="153"/>
    </row>
    <row r="50" spans="2:5" s="8" customFormat="1" ht="15.75" thickBot="1" x14ac:dyDescent="0.3">
      <c r="B50" s="61" t="s">
        <v>35</v>
      </c>
      <c r="C50" s="80" t="s">
        <v>36</v>
      </c>
      <c r="D50" s="80" t="s">
        <v>72</v>
      </c>
      <c r="E50" s="94" t="s">
        <v>38</v>
      </c>
    </row>
    <row r="51" spans="2:5" s="8" customFormat="1" ht="46.5" customHeight="1" thickBot="1" x14ac:dyDescent="0.3">
      <c r="B51" s="62" t="s">
        <v>140</v>
      </c>
      <c r="C51" s="86">
        <v>1</v>
      </c>
      <c r="D51" s="91">
        <v>1</v>
      </c>
      <c r="E51" s="95" t="s">
        <v>141</v>
      </c>
    </row>
    <row r="52" spans="2:5" s="8" customFormat="1" ht="46.5" customHeight="1" thickBot="1" x14ac:dyDescent="0.3">
      <c r="B52" s="88" t="s">
        <v>142</v>
      </c>
      <c r="C52" s="86">
        <v>2</v>
      </c>
      <c r="D52" s="91">
        <v>2</v>
      </c>
      <c r="E52" s="96" t="s">
        <v>147</v>
      </c>
    </row>
    <row r="53" spans="2:5" s="8" customFormat="1" ht="46.5" customHeight="1" thickBot="1" x14ac:dyDescent="0.3">
      <c r="B53" s="90" t="s">
        <v>148</v>
      </c>
      <c r="C53" s="87">
        <v>1</v>
      </c>
      <c r="D53" s="91">
        <v>1</v>
      </c>
      <c r="E53" s="92" t="s">
        <v>149</v>
      </c>
    </row>
    <row r="54" spans="2:5" s="8" customFormat="1" ht="46.5" customHeight="1" thickBot="1" x14ac:dyDescent="0.3">
      <c r="B54" s="89" t="s">
        <v>143</v>
      </c>
      <c r="C54" s="86">
        <v>1</v>
      </c>
      <c r="D54" s="91">
        <v>1</v>
      </c>
      <c r="E54" s="98" t="s">
        <v>150</v>
      </c>
    </row>
    <row r="55" spans="2:5" s="8" customFormat="1" ht="46.5" customHeight="1" thickBot="1" x14ac:dyDescent="0.3">
      <c r="B55" s="84" t="s">
        <v>144</v>
      </c>
      <c r="C55" s="86">
        <v>1</v>
      </c>
      <c r="D55" s="63">
        <v>1</v>
      </c>
      <c r="E55" s="97" t="s">
        <v>157</v>
      </c>
    </row>
    <row r="56" spans="2:5" s="8" customFormat="1" ht="46.5" customHeight="1" x14ac:dyDescent="0.25">
      <c r="B56" s="84" t="s">
        <v>145</v>
      </c>
      <c r="C56" s="86">
        <v>2</v>
      </c>
      <c r="D56" s="63">
        <v>2</v>
      </c>
      <c r="E56" s="85" t="s">
        <v>151</v>
      </c>
    </row>
    <row r="57" spans="2:5" s="8" customFormat="1" ht="46.5" customHeight="1" thickBot="1" x14ac:dyDescent="0.3">
      <c r="B57" s="84" t="s">
        <v>146</v>
      </c>
      <c r="C57" s="86">
        <v>2</v>
      </c>
      <c r="D57" s="63">
        <v>2</v>
      </c>
      <c r="E57" s="102" t="s">
        <v>156</v>
      </c>
    </row>
    <row r="58" spans="2:5" s="8" customFormat="1" ht="46.5" customHeight="1" thickBot="1" x14ac:dyDescent="0.3">
      <c r="B58" s="84" t="s">
        <v>153</v>
      </c>
      <c r="C58" s="86">
        <v>2</v>
      </c>
      <c r="D58" s="91">
        <v>2</v>
      </c>
      <c r="E58" s="92" t="s">
        <v>152</v>
      </c>
    </row>
    <row r="59" spans="2:5" s="8" customFormat="1" ht="46.5" customHeight="1" thickBot="1" x14ac:dyDescent="0.3">
      <c r="B59" s="62" t="s">
        <v>155</v>
      </c>
      <c r="C59" s="86">
        <v>3</v>
      </c>
      <c r="D59" s="91">
        <v>3</v>
      </c>
      <c r="E59" s="92" t="s">
        <v>154</v>
      </c>
    </row>
    <row r="60" spans="2:5" s="8" customFormat="1" ht="46.5" customHeight="1" thickBot="1" x14ac:dyDescent="0.3">
      <c r="B60" s="64" t="s">
        <v>158</v>
      </c>
      <c r="C60" s="99">
        <v>3</v>
      </c>
      <c r="D60" s="93">
        <v>3</v>
      </c>
      <c r="E60" s="101" t="s">
        <v>159</v>
      </c>
    </row>
    <row r="61" spans="2:5" s="8" customFormat="1" x14ac:dyDescent="0.25">
      <c r="E61" s="100"/>
    </row>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B29 B11 G31 B28:E28 B26">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52 B54:B60">
      <formula1>60</formula1>
    </dataValidation>
    <dataValidation type="textLength" operator="lessThanOrEqual" allowBlank="1" showInputMessage="1" showErrorMessage="1" error="El número de caracteres introducidos es mayor que 140" sqref="E55 E54 E56:E57">
      <formula1>140</formula1>
    </dataValidation>
  </dataValidations>
  <hyperlinks>
    <hyperlink ref="G31" r:id="rId1"/>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C1" zoomScaleNormal="100" zoomScaleSheetLayoutView="100" workbookViewId="0">
      <selection activeCell="D20" sqref="D20"/>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25" t="s">
        <v>101</v>
      </c>
      <c r="C2" s="125"/>
      <c r="D2" s="125"/>
      <c r="E2" s="125"/>
      <c r="F2" s="125"/>
      <c r="G2" s="125"/>
      <c r="H2" s="125"/>
      <c r="I2" s="125"/>
      <c r="J2" s="125"/>
      <c r="K2" s="125"/>
    </row>
    <row r="3" spans="2:13" s="8" customFormat="1" ht="15.75" thickBot="1" x14ac:dyDescent="0.3"/>
    <row r="4" spans="2:13" ht="60" customHeight="1" x14ac:dyDescent="0.25">
      <c r="B4" s="165" t="s">
        <v>53</v>
      </c>
      <c r="C4" s="165" t="s">
        <v>74</v>
      </c>
      <c r="D4" s="169" t="s">
        <v>93</v>
      </c>
      <c r="E4" s="171" t="s">
        <v>94</v>
      </c>
      <c r="F4" s="173" t="s">
        <v>95</v>
      </c>
      <c r="G4" s="174"/>
      <c r="H4" s="163" t="s">
        <v>96</v>
      </c>
      <c r="I4" s="164"/>
      <c r="J4" s="175" t="s">
        <v>98</v>
      </c>
      <c r="K4" s="176"/>
      <c r="L4" s="8"/>
      <c r="M4" s="22" t="s">
        <v>47</v>
      </c>
    </row>
    <row r="5" spans="2:13" ht="30.75" thickBot="1" x14ac:dyDescent="0.3">
      <c r="B5" s="166"/>
      <c r="C5" s="166"/>
      <c r="D5" s="170"/>
      <c r="E5" s="172"/>
      <c r="F5" s="50" t="s">
        <v>48</v>
      </c>
      <c r="G5" s="51" t="s">
        <v>49</v>
      </c>
      <c r="H5" s="51" t="s">
        <v>48</v>
      </c>
      <c r="I5" s="52" t="s">
        <v>49</v>
      </c>
      <c r="J5" s="35" t="s">
        <v>48</v>
      </c>
      <c r="K5" s="36" t="s">
        <v>49</v>
      </c>
      <c r="L5" s="8"/>
      <c r="M5" s="23"/>
    </row>
    <row r="6" spans="2:13" ht="21" customHeight="1" x14ac:dyDescent="0.25">
      <c r="B6" s="75" t="s">
        <v>177</v>
      </c>
      <c r="C6" s="75" t="s">
        <v>178</v>
      </c>
      <c r="D6" s="29">
        <f>E6+J6+K6</f>
        <v>11290.32</v>
      </c>
      <c r="E6" s="41">
        <v>11290.32</v>
      </c>
      <c r="F6" s="33">
        <v>0</v>
      </c>
      <c r="G6" s="25">
        <v>0</v>
      </c>
      <c r="H6" s="25"/>
      <c r="I6" s="26"/>
      <c r="J6" s="65">
        <f>F6+H6</f>
        <v>0</v>
      </c>
      <c r="K6" s="66">
        <f>G6+I6</f>
        <v>0</v>
      </c>
      <c r="L6" s="8"/>
      <c r="M6" s="24" t="str">
        <f>IF(D6=(E6+F6+G6+H6+I6),"OK","ERROR")</f>
        <v>OK</v>
      </c>
    </row>
    <row r="7" spans="2:13" x14ac:dyDescent="0.25">
      <c r="B7" s="76" t="s">
        <v>179</v>
      </c>
      <c r="C7" s="75" t="s">
        <v>180</v>
      </c>
      <c r="D7" s="30">
        <f>E7+J7+K7</f>
        <v>26234.880000000001</v>
      </c>
      <c r="E7" s="42">
        <v>26234.880000000001</v>
      </c>
      <c r="F7" s="34"/>
      <c r="G7" s="27"/>
      <c r="H7" s="27"/>
      <c r="I7" s="28"/>
      <c r="J7" s="67">
        <f>F7+H7</f>
        <v>0</v>
      </c>
      <c r="K7" s="68">
        <f>G7+I7</f>
        <v>0</v>
      </c>
      <c r="L7" s="8"/>
      <c r="M7" s="24" t="str">
        <f>IF(D7=(E7+F7+G7+H7+I7),"OK","ERROR")</f>
        <v>OK</v>
      </c>
    </row>
    <row r="8" spans="2:13" ht="75" x14ac:dyDescent="0.25">
      <c r="B8" s="77" t="s">
        <v>201</v>
      </c>
      <c r="C8" s="75" t="s">
        <v>200</v>
      </c>
      <c r="D8" s="30">
        <f t="shared" ref="D8:D19" si="0">E8+J8+K8</f>
        <v>18091.939999999999</v>
      </c>
      <c r="E8" s="42">
        <v>16709.68</v>
      </c>
      <c r="F8" s="34">
        <v>1382.26</v>
      </c>
      <c r="G8" s="27"/>
      <c r="H8" s="27"/>
      <c r="I8" s="28"/>
      <c r="J8" s="67">
        <f t="shared" ref="J8:J19" si="1">F8+H8</f>
        <v>1382.26</v>
      </c>
      <c r="K8" s="68">
        <f t="shared" ref="K8:K19" si="2">G8+I8</f>
        <v>0</v>
      </c>
      <c r="L8" s="8"/>
      <c r="M8" s="24" t="str">
        <f t="shared" ref="M8:M20" si="3">IF(D8=(E8+F8+G8+H8+I8),"OK","ERROR")</f>
        <v>OK</v>
      </c>
    </row>
    <row r="9" spans="2:13" ht="45" x14ac:dyDescent="0.25">
      <c r="B9" s="76" t="s">
        <v>181</v>
      </c>
      <c r="C9" s="75" t="s">
        <v>182</v>
      </c>
      <c r="D9" s="30">
        <f t="shared" si="0"/>
        <v>4838.71</v>
      </c>
      <c r="E9" s="42">
        <v>4838.71</v>
      </c>
      <c r="F9" s="34"/>
      <c r="G9" s="27"/>
      <c r="H9" s="27"/>
      <c r="I9" s="28"/>
      <c r="J9" s="67">
        <f t="shared" si="1"/>
        <v>0</v>
      </c>
      <c r="K9" s="68">
        <f t="shared" si="2"/>
        <v>0</v>
      </c>
      <c r="L9" s="8"/>
      <c r="M9" s="24" t="str">
        <f t="shared" si="3"/>
        <v>OK</v>
      </c>
    </row>
    <row r="10" spans="2:13" ht="105" x14ac:dyDescent="0.25">
      <c r="B10" s="76" t="s">
        <v>199</v>
      </c>
      <c r="C10" s="75" t="s">
        <v>204</v>
      </c>
      <c r="D10" s="30">
        <f t="shared" si="0"/>
        <v>62351.61</v>
      </c>
      <c r="E10" s="42">
        <v>3151.61</v>
      </c>
      <c r="F10" s="34">
        <v>44200</v>
      </c>
      <c r="G10" s="27">
        <v>15000</v>
      </c>
      <c r="H10" s="27"/>
      <c r="I10" s="28"/>
      <c r="J10" s="67">
        <f t="shared" si="1"/>
        <v>44200</v>
      </c>
      <c r="K10" s="68">
        <f t="shared" si="2"/>
        <v>15000</v>
      </c>
      <c r="L10" s="8"/>
      <c r="M10" s="24" t="str">
        <f t="shared" si="3"/>
        <v>OK</v>
      </c>
    </row>
    <row r="11" spans="2:13" ht="105" x14ac:dyDescent="0.25">
      <c r="B11" s="76" t="s">
        <v>183</v>
      </c>
      <c r="C11" s="75" t="s">
        <v>203</v>
      </c>
      <c r="D11" s="30">
        <f t="shared" si="0"/>
        <v>134016.35999999999</v>
      </c>
      <c r="E11" s="42">
        <v>106503</v>
      </c>
      <c r="F11" s="34">
        <v>27513.360000000001</v>
      </c>
      <c r="G11" s="27"/>
      <c r="H11" s="27"/>
      <c r="I11" s="28"/>
      <c r="J11" s="67">
        <f t="shared" si="1"/>
        <v>27513.360000000001</v>
      </c>
      <c r="K11" s="68">
        <f t="shared" si="2"/>
        <v>0</v>
      </c>
      <c r="L11" s="8"/>
      <c r="M11" s="24" t="str">
        <f t="shared" si="3"/>
        <v>OK</v>
      </c>
    </row>
    <row r="12" spans="2:13" ht="120" x14ac:dyDescent="0.25">
      <c r="B12" s="76" t="s">
        <v>194</v>
      </c>
      <c r="C12" s="75" t="s">
        <v>197</v>
      </c>
      <c r="D12" s="30">
        <f t="shared" si="0"/>
        <v>47483.869999999995</v>
      </c>
      <c r="E12" s="42">
        <v>16838.71</v>
      </c>
      <c r="F12" s="34">
        <v>30645.16</v>
      </c>
      <c r="G12" s="27"/>
      <c r="H12" s="27"/>
      <c r="I12" s="28"/>
      <c r="J12" s="67">
        <f t="shared" si="1"/>
        <v>30645.16</v>
      </c>
      <c r="K12" s="68">
        <f t="shared" si="2"/>
        <v>0</v>
      </c>
      <c r="L12" s="8"/>
      <c r="M12" s="24" t="str">
        <f t="shared" si="3"/>
        <v>OK</v>
      </c>
    </row>
    <row r="13" spans="2:13" ht="180" x14ac:dyDescent="0.25">
      <c r="B13" s="76" t="s">
        <v>184</v>
      </c>
      <c r="C13" s="75" t="s">
        <v>198</v>
      </c>
      <c r="D13" s="30">
        <f t="shared" si="0"/>
        <v>9419.35</v>
      </c>
      <c r="E13" s="42">
        <v>7000</v>
      </c>
      <c r="F13" s="34">
        <v>2419.35</v>
      </c>
      <c r="G13" s="27"/>
      <c r="H13" s="27"/>
      <c r="I13" s="28"/>
      <c r="J13" s="67">
        <f t="shared" si="1"/>
        <v>2419.35</v>
      </c>
      <c r="K13" s="68">
        <f t="shared" si="2"/>
        <v>0</v>
      </c>
      <c r="L13" s="8"/>
      <c r="M13" s="24" t="str">
        <f t="shared" si="3"/>
        <v>OK</v>
      </c>
    </row>
    <row r="14" spans="2:13" ht="285" x14ac:dyDescent="0.25">
      <c r="B14" s="76" t="s">
        <v>185</v>
      </c>
      <c r="C14" s="75" t="s">
        <v>202</v>
      </c>
      <c r="D14" s="30">
        <f t="shared" si="0"/>
        <v>10064.51</v>
      </c>
      <c r="E14" s="42">
        <v>4161.29</v>
      </c>
      <c r="F14" s="34">
        <v>5903.22</v>
      </c>
      <c r="G14" s="27"/>
      <c r="H14" s="27"/>
      <c r="I14" s="28"/>
      <c r="J14" s="67">
        <f t="shared" si="1"/>
        <v>5903.22</v>
      </c>
      <c r="K14" s="68">
        <f t="shared" si="2"/>
        <v>0</v>
      </c>
      <c r="L14" s="8"/>
      <c r="M14" s="24" t="str">
        <f t="shared" si="3"/>
        <v>OK</v>
      </c>
    </row>
    <row r="15" spans="2:13" ht="30" x14ac:dyDescent="0.25">
      <c r="B15" s="76" t="s">
        <v>186</v>
      </c>
      <c r="C15" s="75" t="s">
        <v>187</v>
      </c>
      <c r="D15" s="30">
        <f t="shared" si="0"/>
        <v>967.74</v>
      </c>
      <c r="E15" s="42"/>
      <c r="F15" s="34">
        <v>967.74</v>
      </c>
      <c r="G15" s="27"/>
      <c r="H15" s="27"/>
      <c r="I15" s="28"/>
      <c r="J15" s="67">
        <f t="shared" si="1"/>
        <v>967.74</v>
      </c>
      <c r="K15" s="68">
        <f t="shared" si="2"/>
        <v>0</v>
      </c>
      <c r="L15" s="8"/>
      <c r="M15" s="24" t="str">
        <f t="shared" si="3"/>
        <v>OK</v>
      </c>
    </row>
    <row r="16" spans="2:13" ht="105" x14ac:dyDescent="0.25">
      <c r="B16" s="76" t="s">
        <v>188</v>
      </c>
      <c r="C16" s="75" t="s">
        <v>189</v>
      </c>
      <c r="D16" s="30">
        <f t="shared" si="0"/>
        <v>42406.45</v>
      </c>
      <c r="E16" s="42"/>
      <c r="F16" s="34">
        <v>42406.45</v>
      </c>
      <c r="G16" s="27"/>
      <c r="H16" s="27"/>
      <c r="I16" s="28"/>
      <c r="J16" s="67">
        <f t="shared" si="1"/>
        <v>42406.45</v>
      </c>
      <c r="K16" s="68">
        <f t="shared" si="2"/>
        <v>0</v>
      </c>
      <c r="L16" s="8"/>
      <c r="M16" s="24" t="str">
        <f t="shared" si="3"/>
        <v>OK</v>
      </c>
    </row>
    <row r="17" spans="2:13" ht="30" x14ac:dyDescent="0.25">
      <c r="B17" s="76" t="s">
        <v>191</v>
      </c>
      <c r="C17" s="75" t="s">
        <v>190</v>
      </c>
      <c r="D17" s="30">
        <f t="shared" si="0"/>
        <v>23322.58</v>
      </c>
      <c r="E17" s="42"/>
      <c r="F17" s="34">
        <v>23322.58</v>
      </c>
      <c r="G17" s="27"/>
      <c r="H17" s="27"/>
      <c r="I17" s="28"/>
      <c r="J17" s="67">
        <f t="shared" si="1"/>
        <v>23322.58</v>
      </c>
      <c r="K17" s="68">
        <f t="shared" si="2"/>
        <v>0</v>
      </c>
      <c r="L17" s="8"/>
      <c r="M17" s="24" t="str">
        <f t="shared" si="3"/>
        <v>OK</v>
      </c>
    </row>
    <row r="18" spans="2:13" ht="30" x14ac:dyDescent="0.25">
      <c r="B18" s="76" t="s">
        <v>195</v>
      </c>
      <c r="C18" s="75" t="s">
        <v>196</v>
      </c>
      <c r="D18" s="30">
        <f t="shared" si="0"/>
        <v>3225.81</v>
      </c>
      <c r="E18" s="42"/>
      <c r="F18" s="34">
        <v>3225.81</v>
      </c>
      <c r="G18" s="27"/>
      <c r="H18" s="27"/>
      <c r="I18" s="28"/>
      <c r="J18" s="67">
        <f t="shared" si="1"/>
        <v>3225.81</v>
      </c>
      <c r="K18" s="68">
        <f t="shared" si="2"/>
        <v>0</v>
      </c>
      <c r="L18" s="8"/>
      <c r="M18" s="24" t="str">
        <f t="shared" si="3"/>
        <v>OK</v>
      </c>
    </row>
    <row r="19" spans="2:13" ht="45.75" thickBot="1" x14ac:dyDescent="0.3">
      <c r="B19" s="78" t="s">
        <v>192</v>
      </c>
      <c r="C19" s="79" t="s">
        <v>193</v>
      </c>
      <c r="D19" s="31">
        <f t="shared" si="0"/>
        <v>13225.81</v>
      </c>
      <c r="E19" s="42"/>
      <c r="F19" s="34">
        <v>13225.81</v>
      </c>
      <c r="G19" s="27"/>
      <c r="H19" s="27"/>
      <c r="I19" s="28"/>
      <c r="J19" s="67">
        <f t="shared" si="1"/>
        <v>13225.81</v>
      </c>
      <c r="K19" s="68">
        <f t="shared" si="2"/>
        <v>0</v>
      </c>
      <c r="L19" s="8"/>
      <c r="M19" s="24" t="str">
        <f t="shared" si="3"/>
        <v>OK</v>
      </c>
    </row>
    <row r="20" spans="2:13" ht="15.75" thickBot="1" x14ac:dyDescent="0.3">
      <c r="B20" s="167" t="s">
        <v>55</v>
      </c>
      <c r="C20" s="168"/>
      <c r="D20" s="32">
        <f>SUM(D6:D19)</f>
        <v>406939.93999999994</v>
      </c>
      <c r="E20" s="53">
        <f>ROUND(SUM(E6:E19),0)</f>
        <v>196728</v>
      </c>
      <c r="F20" s="54">
        <f t="shared" ref="F20:K20" si="4">ROUND(SUM(F6:F19),0)</f>
        <v>195212</v>
      </c>
      <c r="G20" s="55">
        <f t="shared" si="4"/>
        <v>15000</v>
      </c>
      <c r="H20" s="55">
        <f t="shared" si="4"/>
        <v>0</v>
      </c>
      <c r="I20" s="56">
        <f t="shared" si="4"/>
        <v>0</v>
      </c>
      <c r="J20" s="37">
        <f t="shared" si="4"/>
        <v>195212</v>
      </c>
      <c r="K20" s="38">
        <f t="shared" si="4"/>
        <v>15000</v>
      </c>
      <c r="L20" s="8"/>
      <c r="M20" s="24" t="str">
        <f t="shared" si="3"/>
        <v>ERROR</v>
      </c>
    </row>
    <row r="21" spans="2:13" ht="15.75" thickBot="1" x14ac:dyDescent="0.3">
      <c r="B21" s="167" t="s">
        <v>50</v>
      </c>
      <c r="C21" s="168"/>
      <c r="D21" s="49">
        <v>1</v>
      </c>
      <c r="E21" s="57">
        <f>E20/$D$20</f>
        <v>0.48343251832199124</v>
      </c>
      <c r="F21" s="58">
        <f t="shared" ref="F21:K21" si="5">F20/$D$20</f>
        <v>0.47970715285405513</v>
      </c>
      <c r="G21" s="59">
        <f t="shared" si="5"/>
        <v>3.6860476265858796E-2</v>
      </c>
      <c r="H21" s="59">
        <f>H20/$D$20</f>
        <v>0</v>
      </c>
      <c r="I21" s="60">
        <f>I20/$D$20</f>
        <v>0</v>
      </c>
      <c r="J21" s="39">
        <f t="shared" si="5"/>
        <v>0.47970715285405513</v>
      </c>
      <c r="K21" s="40">
        <f t="shared" si="5"/>
        <v>3.6860476265858796E-2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8" t="s">
        <v>54</v>
      </c>
      <c r="C24" s="178"/>
      <c r="D24" s="178"/>
      <c r="E24" s="178"/>
      <c r="F24" s="178"/>
      <c r="G24" s="178"/>
      <c r="H24" s="69"/>
      <c r="I24" s="69"/>
      <c r="J24" s="69"/>
      <c r="K24" s="69"/>
      <c r="L24" s="8"/>
      <c r="M24" s="8"/>
    </row>
    <row r="25" spans="2:13" ht="15.75" customHeight="1" x14ac:dyDescent="0.25">
      <c r="B25" s="177" t="s">
        <v>102</v>
      </c>
      <c r="C25" s="177"/>
      <c r="D25" s="177"/>
      <c r="E25" s="177"/>
      <c r="F25" s="177"/>
      <c r="G25" s="43" t="str">
        <f>IF(E20&gt;=100000,"OK","ERROR")</f>
        <v>OK</v>
      </c>
      <c r="H25" s="69"/>
      <c r="I25" s="69"/>
      <c r="J25" s="69"/>
      <c r="K25" s="69"/>
      <c r="L25" s="8"/>
      <c r="M25" s="8"/>
    </row>
    <row r="26" spans="2:13" ht="15.75" customHeight="1" x14ac:dyDescent="0.25">
      <c r="B26" s="177" t="s">
        <v>103</v>
      </c>
      <c r="C26" s="177"/>
      <c r="D26" s="177"/>
      <c r="E26" s="177"/>
      <c r="F26" s="177"/>
      <c r="G26" s="43" t="str">
        <f>IF(E20&lt;=250000,"OK","ERROR")</f>
        <v>OK</v>
      </c>
      <c r="H26" s="69"/>
      <c r="I26" s="69"/>
      <c r="J26" s="69"/>
      <c r="K26" s="69"/>
      <c r="L26" s="8"/>
      <c r="M26" s="8"/>
    </row>
    <row r="27" spans="2:13" ht="15.75" customHeight="1" x14ac:dyDescent="0.25">
      <c r="B27" s="177" t="s">
        <v>75</v>
      </c>
      <c r="C27" s="177"/>
      <c r="D27" s="177"/>
      <c r="E27" s="177"/>
      <c r="F27" s="177"/>
      <c r="G27" s="43" t="str">
        <f>IF(E20&lt;=(D20/2),"OK","ERROR")</f>
        <v>OK</v>
      </c>
      <c r="H27" s="69"/>
      <c r="I27" s="69"/>
      <c r="J27" s="69"/>
      <c r="K27" s="69"/>
      <c r="L27" s="8"/>
      <c r="M27" s="8"/>
    </row>
    <row r="28" spans="2:13" ht="15.75" customHeight="1" x14ac:dyDescent="0.25">
      <c r="B28" s="177" t="s">
        <v>97</v>
      </c>
      <c r="C28" s="177"/>
      <c r="D28" s="177"/>
      <c r="E28" s="177"/>
      <c r="F28" s="177"/>
      <c r="G28" s="43" t="str">
        <f>IF(K20&lt;=(E20*0.4),"OK","ERROR")</f>
        <v>OK</v>
      </c>
      <c r="H28" s="69"/>
      <c r="I28" s="69"/>
      <c r="J28" s="69"/>
      <c r="K28" s="69"/>
      <c r="L28" s="8"/>
      <c r="M28" s="8"/>
    </row>
    <row r="29" spans="2:13" s="8" customFormat="1" x14ac:dyDescent="0.25"/>
    <row r="30" spans="2:13" s="8" customFormat="1" x14ac:dyDescent="0.25">
      <c r="I30" s="70"/>
    </row>
    <row r="31" spans="2:13" s="8" customFormat="1" x14ac:dyDescent="0.25">
      <c r="G31" s="43"/>
    </row>
    <row r="32" spans="2:13" s="8" customFormat="1" x14ac:dyDescent="0.25"/>
    <row r="33" spans="2:2" s="8" customFormat="1" x14ac:dyDescent="0.25"/>
    <row r="34" spans="2:2" s="8" customFormat="1" x14ac:dyDescent="0.25">
      <c r="B34" s="71"/>
    </row>
    <row r="35" spans="2:2" s="8" customFormat="1" x14ac:dyDescent="0.25">
      <c r="B35" s="72"/>
    </row>
    <row r="36" spans="2:2" s="8" customFormat="1" x14ac:dyDescent="0.25">
      <c r="B36" s="71"/>
    </row>
    <row r="37" spans="2:2" s="8" customFormat="1" x14ac:dyDescent="0.25">
      <c r="B37" s="73"/>
    </row>
    <row r="38" spans="2:2" s="8" customFormat="1" x14ac:dyDescent="0.25"/>
    <row r="39" spans="2:2" s="8" customFormat="1" x14ac:dyDescent="0.25"/>
    <row r="40" spans="2:2" s="8" customFormat="1" x14ac:dyDescent="0.25">
      <c r="B40" s="74"/>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4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Janner Javier V</cp:lastModifiedBy>
  <cp:lastPrinted>2015-01-27T22:22:20Z</cp:lastPrinted>
  <dcterms:created xsi:type="dcterms:W3CDTF">2012-07-06T03:08:38Z</dcterms:created>
  <dcterms:modified xsi:type="dcterms:W3CDTF">2015-01-28T13:04:08Z</dcterms:modified>
</cp:coreProperties>
</file>