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rgurr0\Desktop\"/>
    </mc:Choice>
  </mc:AlternateContent>
  <bookViews>
    <workbookView xWindow="0" yWindow="0" windowWidth="24000" windowHeight="943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D6" i="8" s="1"/>
  <c r="M6" i="8" s="1"/>
  <c r="K7" i="8"/>
  <c r="J7" i="8"/>
  <c r="D13" i="8" l="1"/>
  <c r="M13" i="8" s="1"/>
  <c r="D8" i="8"/>
  <c r="M8" i="8" s="1"/>
  <c r="D10" i="8"/>
  <c r="M10" i="8" s="1"/>
  <c r="D14" i="8"/>
  <c r="M14" i="8" s="1"/>
  <c r="D18" i="8"/>
  <c r="M18"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<sst xmlns="http://schemas.openxmlformats.org/spreadsheetml/2006/main" count="300" uniqueCount="178">
  <si>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</si>
  <si>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</si>
  <si>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</si>
  <si>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</si>
  <si>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</si>
  <si>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</si>
  <si>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</si>
  <si>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</si>
  <si>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</si>
  <si>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</si>
  <si>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</si>
  <si>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</si>
  <si>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</si>
  <si>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</si>
  <si>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</si>
  <si>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</si>
  <si>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</si>
  <si>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</si>
  <si>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</si>
  <si>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</si>
  <si>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</si>
  <si>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</si>
  <si>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</si>
  <si>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</si>
  <si>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</si>
  <si>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</si>
  <si>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</si>
  <si>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</si>
  <si>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</si>
  <si>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</si>
  <si>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</si>
  <si>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</si>
  <si>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</si>
  <si>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</si>
  <si>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</si>
  <si>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</si>
  <si>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</si>
  <si>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</si>
  <si>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</si>
  <si>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</si>
  <si>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</si>
  <si>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</si>
  <si>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</si>
  <si>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</si>
  <si>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</si>
  <si>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</si>
  <si>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</si>
  <si>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</si>
  <si>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</si>
  <si>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</si>
  <si>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</si>
  <si>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</si>
  <si>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</si>
  <si>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</si>
  <si>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</si>
  <si>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</si>
  <si>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</si>
  <si>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</si>
  <si>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</si>
  <si>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</si>
  <si>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</si>
  <si>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</si>
  <si>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</si>
  <si>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</si>
  <si>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</si>
  <si>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</si>
  <si>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</si>
  <si>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</si>
  <si>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</si>
  <si>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</si>
  <si>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</si>
  <si>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</si>
  <si>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</si>
  <si>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</si>
  <si>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</si>
  <si>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</si>
  <si>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</si>
  <si>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</si>
  <si>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</si>
  <si>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</si>
  <si>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</si>
  <si>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</si>
  <si>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</si>
  <si>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</si>
  <si>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</si>
  <si>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</si>
  <si>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</si>
  <si>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</si>
  <si>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</si>
  <si>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</si>
  <si>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</si>
  <si>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</si>
  <si>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</si>
  <si>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</si>
  <si>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</si>
  <si>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</si>
  <si>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</si>
  <si>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</si>
  <si>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</si>
  <si>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</si>
  <si>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</si>
  <si>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</si>
  <si>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</si>
  <si>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</si>
  <si>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</si>
  <si>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</si>
  <si>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</si>
  <si>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</si>
  <si>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Adquisición y/o alquiler de equipos especializados necesarios para el objeto del proyecto.</t>
  </si>
  <si>
    <t>Materiales y construcción de reservorio de agua</t>
  </si>
  <si>
    <t>Adquisición e instalación de equipo fotovoltaico</t>
  </si>
  <si>
    <t>Adquisición e instalación de equipo de riego tecnificado</t>
  </si>
  <si>
    <t>Instalación y mantenimiento de parcelas productivas</t>
  </si>
  <si>
    <t>Gastos de contrapartida</t>
  </si>
  <si>
    <t>Jefe de proyecto</t>
  </si>
  <si>
    <t>Jefe de desarrollo social</t>
  </si>
  <si>
    <t>Jefe agrícola</t>
  </si>
  <si>
    <t>Viajes y viáticos</t>
  </si>
  <si>
    <t>Alquileres</t>
  </si>
  <si>
    <t>Materiales y servicios de publicidad</t>
  </si>
  <si>
    <t>Otros gastos</t>
  </si>
  <si>
    <t>Personal técnico de planta de la ED</t>
  </si>
  <si>
    <t>Personal técnico del proyecto</t>
  </si>
  <si>
    <t>ASOCIACION TIERRA Y SER</t>
  </si>
  <si>
    <t xml:space="preserve">ONG TIERRA Y SER </t>
  </si>
  <si>
    <t>asiento A00006 partida Nro. 12069494-Reg de Personas Jurídicas-SUNARP</t>
  </si>
  <si>
    <t xml:space="preserve">Lilia Erika </t>
  </si>
  <si>
    <t>Schaefer Cuculiza</t>
  </si>
  <si>
    <t>Calle Los Aviadores nro.221-Urb Sta María-Stgo de Surco</t>
  </si>
  <si>
    <t>Lima</t>
  </si>
  <si>
    <t>Perú</t>
  </si>
  <si>
    <t>255-4717</t>
  </si>
  <si>
    <t>info@tierrayser.org</t>
  </si>
  <si>
    <t>www.tierrayser.org</t>
  </si>
  <si>
    <t xml:space="preserve">Implementación de biohuertos ecológicos familiares,para elevar el nivel de nutrición de las familias afectadas por el terremeto del 2007 </t>
  </si>
  <si>
    <t>7 años</t>
  </si>
  <si>
    <t>no</t>
  </si>
  <si>
    <t>X</t>
  </si>
  <si>
    <t>Individual</t>
  </si>
  <si>
    <t>Sistema de bombeo fotovoltaico y agricultura sostenible</t>
  </si>
  <si>
    <t>Generar oportunidades para pequeños productores rurales e incrementar sus ingresos familiares y calidad de vida. A través del uso de energía fotovoltaica y un adecuado sistema de riego tecnificado, los beneficiarios desarrollarán una producción rentable y sostenible de banano orgánico de exportación</t>
  </si>
  <si>
    <t>La ONG TIERRA Y SER cuenta con todos los registros legales para la ejecución del proyecto y pone a disposición pública todos los bienes inmateriales que se desarrollen con el apoyo del Programa AEA</t>
  </si>
  <si>
    <t>El mercado principal son 2094 usuarios de la junta de regantes del canal La Bruja, ubicados en el distrito de Cura Mori, Piura-Perú, con perfiles homogéneos y cercanía geográfica</t>
  </si>
  <si>
    <t>El proyecto nace con la convicción de cambiar una economía de subsistencia por una economía de progreso y desarrollo emprendedor. Alineados con una visión social, económica y ambientalmente responsable, se busca generar oportunidades para pequeños productores rurales de incrementar sus ingresos familiares y con ello, su calidad de vida. De esa forma, el proyecto procura que los beneficiarios logren desarrollar una producción rentable y exitosa de banano orgánico, con altos niveles productivos destinados al mercado de exportación. Todo ello, alineado con el cambio climático que se está atravesando en el mundo, por lo cual se busca implementar sistemas de energía renovable en zonas rurales donde no existen actualmente, enfocados en el desarrollo y mejora de las cadenas productivas agrícolas.</t>
  </si>
  <si>
    <t>Experiencias exitosas de uso de energía renovable para habilitar sistemas de bombeo de agua en cadenas productivas agrícolas respaldan la propuesta de este proyecto.  El proyecto Allimpaq (Para vivir bien) en comunidades de Canchis, dedicadas a la crianza de alpacas, implementó viviendas saludables con acceso a servicios básicos a través del manejo de residuos orgánicos, acceso a energía eléctrica, cocinas mejoradas, agua segura, desarrollo de capacidades, y generó un significativo nivel de ahorro en las familias beneficiadas gracias al uso de paneles solares. El diferencial de nuestro proyecto es que además de ello, brindamos una propuesta exitosa de cultivo y comercialización de Banano orgánico, el cual es líder en producción y exportación en toda la región Piura.</t>
  </si>
  <si>
    <t>Actualmente, en la región Piura, solo las zonas de Ayabaca y Morropón cuentan con energía eléctrica generada por paneles solares, no obstante, el Gobierno Regional de Piura ha señalado que las zonas de Paita y Piura, en la que se encuentran nuestros beneficiarios, son aptas para desarrollar proyectos de energía renovable. La tecnología propuesta es acorde con las condiciones de mercado, pues tenemos el know how de la infraestructura a instalarse y los productores cuentan con las condiciones (tierras, cercanía) necesarias para iniciar una cadena productiva y comercial. Lo que se requiere en la zona es energía y agua, la primera se obtendría de los paneles solares y la segunda con la bomba y reservorio de uso común. Así también, dadas las técnicas deficientes de riego, es apropiado implementar un sistema de riego tecnificado, ya que este permitiría utilizar el agua de manera eficiente. Cabe mencionar que existe interés de los beneficiarios por iniciar un cultivo rentable e invertir en los costos de producción. Dado que estos productores no cuentan con el dinero suficiente para realizar una fuerte inversión en la infraestructura propuesta, nuestro modelo plantea realizar los cobros como un porcentaje de las ventas que generen con la cosecha, de modo que cuenten con capacidad y disposición de pago por el servicio. Cabe mencionar que en Piura, el cultivo propuesto tiene un alto nivel de demanda en condiciones comerciales estables. Esta tecnología no solo beneficiaría a los productores sino también a sus familias, ya que tanto la esposa como los hijos participan activamente de la actividad agrícola. Respecto al clima, se caracteriza por su relieve plano, semidesértico y desértico, de clima seco, con precipitación pluvial menor de 500mm y una temperatura promedio de 28ºC. En toda la región, las horas de sol oscilan desde las 6.24am hasta las 6.45pm. En general, este lugar reúne las condiciones climáticas necesarias para este tipo de emprendimientos.</t>
  </si>
  <si>
    <r>
      <t xml:space="preserve">Este modelo es pertinente porque aborda los factores críticos de éxito desde el mejoramiento de la infraestructura productiva hasta la inserción real del producto en el mercado.  Para ello, se realizan diversas acciones que interconectadas obtienen como output un impacto económico y social en pequeños productores y sus familias. Principales procesos e interconexión:
</t>
    </r>
    <r>
      <rPr>
        <b/>
        <u/>
        <sz val="11"/>
        <color theme="1"/>
        <rFont val="Calibri"/>
        <family val="2"/>
        <scheme val="minor"/>
      </rPr>
      <t xml:space="preserve">Selección de beneficiarios: </t>
    </r>
    <r>
      <rPr>
        <sz val="11"/>
        <color theme="1"/>
        <rFont val="Calibri"/>
        <family val="2"/>
        <scheme val="minor"/>
      </rPr>
      <t xml:space="preserve">se realiza la evaluación y selección de los beneficiarios que formarán parte de cada proyecto utilizando una ficha de selección que contemple el perfil requerido para asegurar la viabilidad técnica del mismo.
</t>
    </r>
    <r>
      <rPr>
        <b/>
        <u/>
        <sz val="11"/>
        <color theme="1"/>
        <rFont val="Calibri"/>
        <family val="2"/>
        <scheme val="minor"/>
      </rPr>
      <t>Suministro:</t>
    </r>
    <r>
      <rPr>
        <sz val="11"/>
        <color theme="1"/>
        <rFont val="Calibri"/>
        <family val="2"/>
        <scheme val="minor"/>
      </rPr>
      <t xml:space="preserve"> Se realiza la adquisición e instalación de los materiales, equipos y bienes a través de proveedores especializados, previa selección.
Instalación y mantenimiento de parcela: Se realiza la inversión en la instalación del banano orgánico en las parcelas mediante un trabajo en conjunto con los productores beneficiados.
</t>
    </r>
    <r>
      <rPr>
        <b/>
        <u/>
        <sz val="11"/>
        <color theme="1"/>
        <rFont val="Calibri"/>
        <family val="2"/>
        <scheme val="minor"/>
      </rPr>
      <t>Capacitaciones:</t>
    </r>
    <r>
      <rPr>
        <sz val="11"/>
        <color theme="1"/>
        <rFont val="Calibri"/>
        <family val="2"/>
        <scheme val="minor"/>
      </rPr>
      <t xml:space="preserve"> Se realizan capacitaciones en el uso adecuado de la infraestructura instalada así como en las mejores prácticas de cultivo, el cual se orienta a mujeres y hombre sin discriminación.
</t>
    </r>
    <r>
      <rPr>
        <b/>
        <u/>
        <sz val="11"/>
        <color theme="1"/>
        <rFont val="Calibri"/>
        <family val="2"/>
        <scheme val="minor"/>
      </rPr>
      <t>Fijación de precios:</t>
    </r>
    <r>
      <rPr>
        <sz val="11"/>
        <color theme="1"/>
        <rFont val="Calibri"/>
        <family val="2"/>
        <scheme val="minor"/>
      </rPr>
      <t xml:space="preserve"> El precio se determina en base a cotizaciones de nuestros proveedores y el cobro se adecua a la realidad socio-económica de la zona, por lo cual los productores iniciarán el pago de la infraestructura instalada con la venta de sus productos cosechados.
</t>
    </r>
    <r>
      <rPr>
        <b/>
        <u/>
        <sz val="11"/>
        <color theme="1"/>
        <rFont val="Calibri"/>
        <family val="2"/>
        <scheme val="minor"/>
      </rPr>
      <t xml:space="preserve">Evaluación de nuevos beneficiarios: </t>
    </r>
    <r>
      <rPr>
        <sz val="11"/>
        <color theme="1"/>
        <rFont val="Calibri"/>
        <family val="2"/>
        <scheme val="minor"/>
      </rPr>
      <t xml:space="preserve">paralelamente se realiza la búsqueda y evaluación de potenciales beneficiarios en los cuales replicar el modelo
</t>
    </r>
    <r>
      <rPr>
        <b/>
        <u/>
        <sz val="11"/>
        <color theme="1"/>
        <rFont val="Calibri"/>
        <family val="2"/>
        <scheme val="minor"/>
      </rPr>
      <t>Réplica del modelo:</t>
    </r>
    <r>
      <rPr>
        <sz val="11"/>
        <color theme="1"/>
        <rFont val="Calibri"/>
        <family val="2"/>
        <scheme val="minor"/>
      </rPr>
      <t xml:space="preserve"> cuando se logra conseguir el nuevo número de productores beneficiarios, se inicia el proceso de réplica del modelo, a modo de incrementar los impactos generados por la iniciativa.
Todas estas acciones se realizan bajo un enfoque de inclusión y equidad, brindando oportunidades de desarrollo tanto a mujeres como hombres de tal forma que se contribuya a la reducción de la desigualdad socioeconómica
</t>
    </r>
  </si>
  <si>
    <t>Otras empresas del sector, ofrecen la implementación de la infraestructura ya sea de sistema fotovoltaico o de sistema de riego tecnificado, sin embargo, no se involucran en todos los eslabones de la cadena productiva. Las ventajas de esta propuesta se basan en que además de lo ofrecido por la competencia, generaremos valor en los productores al acompañarlos en la selección del producto a sembrar, les brindaremos un modelo asociativo con lineamientos claros de organización y además, les garantizamos la demanda real del producto a sembrar, para lo cual hemos generado una alianza estratégica con Grupo Hualtaco, primera empresa exportadora con más de 14 años trabajando de la mano con pequeños productores de banano orgánico bajo el sistema de comercio justo. De esta forma, reduciremos al mínimo cualquier riesgo que nuestros beneficiarios puedan percibir sobre la venta de sus productos. En efecto, nuestra propuesta les brinda seguridad económica sostenible y fortalecimiento organizativo.</t>
  </si>
  <si>
    <t>Dado que se trata de una población vulnerable con escasos recursos y accesos, el proyecto busca convertir la cadena productiva en la que participan pequeños productores dispersos y desorganizados hacia una cadena de valor con productores empoderados y asociados, a fin de incrementar su nivel de negociación y participación en el mercado. Del mismo modo, se busca trabajar de la mano con una empresa exportadora que gestiona sus actividades bajo lineamientos de Fair Trade, de modo que no se promueva un mayor poder de influencia o negociación respecto a los otros actores de la cadena. Por otro lado, este proyecto defiende la equidad de género, a fin de lograr una mayor participación de la mujer no solo en la siembra y cosecha sino también a las actividades de gestión, instalación y mantenimiento de las tecnologías y procedimientos implementados. Para lo cual, se propone utilizar un sistema de instalación y administración simplificado que sea sencillo tanto para hombres como para mujeres.</t>
  </si>
  <si>
    <t>Esta propuesta tiene un alto nivel de alineación con políticas públicas a nivel regional y nacional. Es así que en el Plan Estratégico de Desarrollo Regional Concertado de Piura 2013-2016 se busca impactar en la productividad y transformación con la aplicación de tecnologías sostenibles, ampliando y mejorando la infraestructura de relación y de soporte productivo. Del mismo modo, el Plan Nacional de Electrificación Rural 2014-2023 busca impulsar el desarrollo rural de las zonas más alejadas, con mayor predominancia de  proyectos a base de infraestructura que utiliza energía renovable. Por su parte, el Fondo Nacional del Ambiente (FONAM) promueve la participación pública y privada en proyectos de Energía Renovable y fortalecimiento de capacidades, entre los que figuran aquellos destinados a la agricultura.</t>
  </si>
  <si>
    <t>El modelo propuesto se enfoca en el desarrollo económico de pequeños productores rurales, mediante el mejoramiento de su infraestructura productiva para elevar sus niveles de productividad y competitividad. Para ello, se construye un reservorio que será provisto de agua a través de un sistema de bombeo, cuyo recurso energético será suministrado por un sistema fotovoltaico (paneles solares). Al contar con el recurso hídrico almacenado, se implementará un sistema de riego tecnificado que optimice la eficiencia en el uso de dicho recurso. Con ello, los beneficiarios podrán iniciar la siembra del banano orgánico (producto exitoso en toda la región de Piura) con inversión financiada, en esta oportunidad con la implementación del proyecto y en adelante, con préstamos financieros de garantía hipotecaria, dado que es el más acorde a la realidad socioeconómica de la zona intervenida. Con la cosecha, es decir, a los 9 meses de instalado el cultivo, los pequeños agricultores obtendrán ingresos que serán utilizados para el pago de la infraestructura instalada y como capital de trabajo para mantener la continuidad de su producción. Adicionalmente, en el aspecto organizativo, los productores formalizarán su actividad mediante la constitución de una asociación de pequeños productores, lo cual les permitirá mejorar su negociación y participación en el mercado. Todas las actividades relacionadas a la asociación como labores administrativas, de coordinación y capacitación, se desarrollarán en un Centro Comunitario que además servirá de ambiente común para afianzar sus relaciones sociales y familiares. Inicialmente, se beneficiaría a 20 productores, no obstante, el modelo sería replicable para los 2,094 usuarios registrados en el Canal La Bruja, quienes cuentan con el mismo perfil que los beneficiarios del proyecto y se encuentran ubicados con cercanía geográfica. Además, el modelo podría replicarse en otras regiones del país donde se desarrollan cadenas productivas agrícolas</t>
  </si>
  <si>
    <r>
      <t xml:space="preserve">El proyecto responde de forma adecuada a las necesidades de las familias beneficiadas, brindando oportunidades de desarrollo a mujeres y hombres, sin discriminación de género, que forman parte de un grupo social vulnerable, en un entorno de informalidad y poco acceso a servicios básicos como luz y agua. Ante estas circunstancias, el impacto a generar es el siguiente:
• </t>
    </r>
    <r>
      <rPr>
        <b/>
        <u/>
        <sz val="11"/>
        <color theme="1"/>
        <rFont val="Calibri"/>
        <family val="2"/>
        <scheme val="minor"/>
      </rPr>
      <t>Acceso a energías renovables:</t>
    </r>
    <r>
      <rPr>
        <sz val="11"/>
        <color theme="1"/>
        <rFont val="Calibri"/>
        <family val="2"/>
        <scheme val="minor"/>
      </rPr>
      <t xml:space="preserve"> se instalarán sistemas de energía renovable para brindar, de manera equitativa, acceso a electricidad en una zona de escasos recursos donde antes no se han instalado, así también generará impacto en el ahorro del agua, gracias a la implementación del sistema de riego tecnificado y a la construcción del reservorio como infraestructura de uso común.
• </t>
    </r>
    <r>
      <rPr>
        <b/>
        <u/>
        <sz val="11"/>
        <color theme="1"/>
        <rFont val="Calibri"/>
        <family val="2"/>
        <scheme val="minor"/>
      </rPr>
      <t>Formalización:</t>
    </r>
    <r>
      <rPr>
        <sz val="11"/>
        <color theme="1"/>
        <rFont val="Calibri"/>
        <family val="2"/>
        <scheme val="minor"/>
      </rPr>
      <t xml:space="preserve"> se conseguirá mediante la ejecución de un modelo asociativo que permita a pequeños productores asociarse y  alinearse a un método de trabajo eficiente y organizado, así como desarrollar o mejorar sus competencias de negociación, de voz y voto.
• </t>
    </r>
    <r>
      <rPr>
        <b/>
        <u/>
        <sz val="11"/>
        <color theme="1"/>
        <rFont val="Calibri"/>
        <family val="2"/>
        <scheme val="minor"/>
      </rPr>
      <t>Acceso a redes de comunicaciones:</t>
    </r>
    <r>
      <rPr>
        <sz val="11"/>
        <color theme="1"/>
        <rFont val="Calibri"/>
        <family val="2"/>
        <scheme val="minor"/>
      </rPr>
      <t xml:space="preserve"> tanto para padres como hijos, esto se conseguirá con la construcción del centro comunal, ya que en este centro además de actividades sociales y administrativas, se podrá disponer de internet, teléfonos, computadoras, entre otros beneficios que optimicen las comunicaciones de los productores y sus familias.
</t>
    </r>
  </si>
  <si>
    <r>
      <t xml:space="preserve">El proyecto está diseñado con una visión sostenible que contempla los cambios climáticos que se están generando a nivel mundial. De esa forma,  promueve el uso de energía renovable, buenas prácticas de cultivo y la producción orgánica. Todo ello con miras a reducir los impactos ambientales negativos y fomentar la prevención ante desastres naturales. Impactos:
• </t>
    </r>
    <r>
      <rPr>
        <b/>
        <u/>
        <sz val="11"/>
        <color theme="1"/>
        <rFont val="Calibri"/>
        <family val="2"/>
        <scheme val="minor"/>
      </rPr>
      <t xml:space="preserve">Ahorro de agua: </t>
    </r>
    <r>
      <rPr>
        <sz val="11"/>
        <color theme="1"/>
        <rFont val="Calibri"/>
        <family val="2"/>
        <scheme val="minor"/>
      </rPr>
      <t>al canalizar el agua hacia un reservorio e implementar un sistema de riego tecnificado, se contribuye al uso responsable del agua, ya que los beneficiarios podrán administrar eficientemente el recurso con el que ahora sí podrán contar. 
• U</t>
    </r>
    <r>
      <rPr>
        <b/>
        <u/>
        <sz val="11"/>
        <color theme="1"/>
        <rFont val="Calibri"/>
        <family val="2"/>
        <scheme val="minor"/>
      </rPr>
      <t>so de energía renovable:</t>
    </r>
    <r>
      <rPr>
        <sz val="11"/>
        <color theme="1"/>
        <rFont val="Calibri"/>
        <family val="2"/>
        <scheme val="minor"/>
      </rPr>
      <t xml:space="preserve"> paneles solares que permiten reducir la emisión de gases invernaderos, principalmente CO2 y NOx; prevenir la emisión de gases tóxicos y también, proteger y mejorar el uso de reservorios de agua.  
•</t>
    </r>
    <r>
      <rPr>
        <b/>
        <u/>
        <sz val="11"/>
        <color theme="1"/>
        <rFont val="Calibri"/>
        <family val="2"/>
        <scheme val="minor"/>
      </rPr>
      <t xml:space="preserve"> Cultivo orgánico:</t>
    </r>
    <r>
      <rPr>
        <sz val="11"/>
        <color theme="1"/>
        <rFont val="Calibri"/>
        <family val="2"/>
        <scheme val="minor"/>
      </rPr>
      <t xml:space="preserve"> no requiere el uso de fertilizantes ni pesticidas que contienen químicos como nitrógeno y fósforo, los cuales traen consigo severas consecuencias ambientales, principalmente por la contaminación del agua. 
• </t>
    </r>
    <r>
      <rPr>
        <b/>
        <u/>
        <sz val="11"/>
        <color theme="1"/>
        <rFont val="Calibri"/>
        <family val="2"/>
        <scheme val="minor"/>
      </rPr>
      <t>Certificaciones orgánicas:</t>
    </r>
    <r>
      <rPr>
        <sz val="11"/>
        <color theme="1"/>
        <rFont val="Calibri"/>
        <family val="2"/>
        <scheme val="minor"/>
      </rPr>
      <t xml:space="preserve"> el cultivo orgánico requiere certificaciones como Global GAP, que contemplan planes de mitigación de riesgos ante desastres naturales, bajo una visión sostenible del medio ambiente. 
• </t>
    </r>
    <r>
      <rPr>
        <b/>
        <u/>
        <sz val="11"/>
        <color theme="1"/>
        <rFont val="Calibri"/>
        <family val="2"/>
        <scheme val="minor"/>
      </rPr>
      <t>Zonas actuales de cultivo:</t>
    </r>
    <r>
      <rPr>
        <sz val="11"/>
        <color theme="1"/>
        <rFont val="Calibri"/>
        <family val="2"/>
        <scheme val="minor"/>
      </rPr>
      <t xml:space="preserve"> al trabajar con tierras destinadas a la producción agrícola no se realiza ningún tipo de deforestación ambiental, pues el foco del proyecto es ganar productividad en fincas ya instaladas.
</t>
    </r>
  </si>
  <si>
    <t>Nuestro proyecto está valorizado en 240,000 dólares y será financiado con capital propio (50%) y con recursos solicitados a AEA (50%). Los principales rubros de gasto serán por un lado, la infraestructura fotovoltaica, construcción de reservorio e infraestructura de riego tecnificado y por otro lado, los costos de instalación e implementación de las parcelas productivas. A estos montos, se suman los sueldos de todo el equipo técnico que conformará el proyecto y los gastos generales para operaciones menores. Cabe mencionar que si bien el aporte de la instalación e implementación de las parcelas productivas se están financiando con capital propio, en adelante, el beneficiario deberá conseguir, mediante la asociación de productores, al menos el 50% de dichos costos. Por el lado de los ingresos, estos se recibirán con las ventas que realice la asociación de productores, la cual fraccionará el pago de la inversión realizada en infraestructura en 4 cuotas anuales. Del total de ingresos que genere la asociación de productores, se asignará 50% para el pago de la inversión y el otro 50% para sus ingresos familiares y reinversión en la producción. El primer pago se recibirá  aproximadamente a los 9 meses de cultivado el banano orgánico,  lo cual supone un tiempo adecuado pues  se trata de uno de los cultivos que antes del primer año ya comienza a conseguir resultados. El riesgo se esperaría al momento de la cosecha, tanto por el volumen producido como por la venta real de este volumen, pues en caso de no realizar la venta, los productores no contarían con los recursos necesarios para iniciar el pago de la inversión. Sin embargo, el proyecto cuenta con una carta de intención de la empresa exportadora Grupo Hualtaco S.A.C., la cual se compromete a realizar la compra total del volumen producido por este grupo de beneficiarios, por lo cual consideramos que este riesgo estaría mitigado desde el punto de vista comercial y financiero.</t>
  </si>
  <si>
    <t>Inadecuado uso de la infraestructura instalada</t>
  </si>
  <si>
    <t>La forma en la que se reducirá este riesgo será con un programa de capacitaciones hacia el productor.</t>
  </si>
  <si>
    <t>Bajo volumen productivo</t>
  </si>
  <si>
    <t>Incorporar un número de hectáreas 30% mayor al mínimo viable para el proyecto a fin de generar holgura.</t>
  </si>
  <si>
    <t>Problemas de inserción del producto al mercado</t>
  </si>
  <si>
    <t>Se ha realizado una alianza estratégica con la empresa exportadora Grupo Hualtaco para asegurar la demanda real del producto.</t>
  </si>
  <si>
    <t>Financiamiento para productores</t>
  </si>
  <si>
    <t>Plagas que destruyan la producción</t>
  </si>
  <si>
    <t>Elaborar planes de prevención y plan de acción contra la presencia de plagas en las zonas de cultivo</t>
  </si>
  <si>
    <t>Fenómeno del Niño</t>
  </si>
  <si>
    <t>Elaborar planes adecuados de construcción de drenajes auxiliares en plazos no mayores a 24 horas</t>
  </si>
  <si>
    <t>Foro Nacional sobre Agricultura organizado por AEA - IICA
http://www.iica.int/Esp/regiones/andina/peru/Documents/foro%20nacional%20energizaci%C3%B3n.pdf</t>
  </si>
  <si>
    <t>Plan Estratégico de Desarrollo Regional Piura 2013 -2016
http://www.regionpiura.gob.pe/detalle_pdf.php?pagina=pedrc_2013_2016_grp_final.pdf
Plan Nacional de Electrificación Rural 2014-2023
http://dger.minem.gob.pe/ArchivosDger/PNER_2014-2023/C0-PNER-2014-2023.pdf
Fondo Nacional del Ambiente (FONAM)
http://www.fonamperu.org/general/energia/documentos/promox.pdf</t>
  </si>
  <si>
    <r>
      <t>Contribución sustancial al desarrollo económico del canal La Bruja, basando nuestra propuesta en el empoderamiento de los pequeños productores para hacer sostenible la actividad económica a la que se dedican. Dado que actualmente realizan esta actividad para subsistir, se desarrollará junto con ellos una actividad económica de emprendimiento y con visión comercial de mediano y largo plazo. Impactos:
•</t>
    </r>
    <r>
      <rPr>
        <b/>
        <u/>
        <sz val="11"/>
        <color theme="1"/>
        <rFont val="Calibri"/>
        <family val="2"/>
        <scheme val="minor"/>
      </rPr>
      <t xml:space="preserve"> Ingresos sostenibles:</t>
    </r>
    <r>
      <rPr>
        <sz val="11"/>
        <color theme="1"/>
        <rFont val="Calibri"/>
        <family val="2"/>
        <scheme val="minor"/>
      </rPr>
      <t xml:space="preserve"> incremento sustancial de los ingresos familiares por el cultivo de un producto rentable y exitoso.
•</t>
    </r>
    <r>
      <rPr>
        <b/>
        <u/>
        <sz val="11"/>
        <color theme="1"/>
        <rFont val="Calibri"/>
        <family val="2"/>
        <scheme val="minor"/>
      </rPr>
      <t xml:space="preserve"> Competitividad: </t>
    </r>
    <r>
      <rPr>
        <sz val="11"/>
        <color theme="1"/>
        <rFont val="Calibri"/>
        <family val="2"/>
        <scheme val="minor"/>
      </rPr>
      <t xml:space="preserve">ingresar al mercado de exportación implicará adoptar mecanismos de cultivo eficientes y eficaces que permitan alcanzar, de manera oportuna, la cantidad y calidad exigida por el mercado.
• </t>
    </r>
    <r>
      <rPr>
        <b/>
        <u/>
        <sz val="11"/>
        <color theme="1"/>
        <rFont val="Calibri"/>
        <family val="2"/>
        <scheme val="minor"/>
      </rPr>
      <t xml:space="preserve">Seguridad económica: </t>
    </r>
    <r>
      <rPr>
        <sz val="11"/>
        <color theme="1"/>
        <rFont val="Calibri"/>
        <family val="2"/>
        <scheme val="minor"/>
      </rPr>
      <t>si uno de los principales temores de los productores es no lograr introducir sus productos al mercado, esta iniciativa les brindará esa seguridad gracias a la alianza generada con la empresa exportadora Grupo Hualtaco, la cual ha mostrado su interés mediante una carta de intención, con precios estables y garantía de asistencia técnica. 
•</t>
    </r>
    <r>
      <rPr>
        <b/>
        <u/>
        <sz val="11"/>
        <color theme="1"/>
        <rFont val="Calibri"/>
        <family val="2"/>
        <scheme val="minor"/>
      </rPr>
      <t xml:space="preserve"> Oportunidad laboral: </t>
    </r>
    <r>
      <rPr>
        <sz val="11"/>
        <color theme="1"/>
        <rFont val="Calibri"/>
        <family val="2"/>
        <scheme val="minor"/>
      </rPr>
      <t xml:space="preserve">para todos los miembros de la familia que participan del cultivo,  jornaleros de campo, personal administrativo de la asociación que se formaría y asistentes técnicos
• </t>
    </r>
    <r>
      <rPr>
        <b/>
        <u/>
        <sz val="11"/>
        <color theme="1"/>
        <rFont val="Calibri"/>
        <family val="2"/>
        <scheme val="minor"/>
      </rPr>
      <t>Equidad:</t>
    </r>
    <r>
      <rPr>
        <sz val="11"/>
        <color theme="1"/>
        <rFont val="Calibri"/>
        <family val="2"/>
        <scheme val="minor"/>
      </rPr>
      <t xml:space="preserve"> el modelo asociativo promueve la equidad de los beneficiarios ya que al incorporarse en calidad de socios, asumirán en igualdad los costos y también los ingresos generados por la comercialización</t>
    </r>
  </si>
  <si>
    <t>Se trata de 2094 familias de 5 integrantes cada una, dedicadas principalmente a la actividad agrícola. Se ubican en el distrito Cura Mori, provincia Catacaos, Región Piura-Perú y pertenecen a la Comisión de Usuarios La Bruja. El jefe de hogar es el padre y tanto la esposa como los hijos se involucran en la labor agrícola. Los productores tienen 1ha de cultivo en promedio y no se encuentran asociados ni organizados. Al proyecto, se incorporarán 20 familias, beneficiando a 100 pobladores rurales y 30 jornaleros que obtendrán oportunidades laborales en la zona. Serán ellos quienes demuestren que se puede iniciar la siembra de un producto exitoso con métodos actuales de alta eficiencia y con el uso de energía renovable, convirtiéndose así en ejemplo para otros pequeños productores</t>
  </si>
  <si>
    <t>Mostrar pruebas de que el modelo es viable para dar seguridad a las entidades financieras y respaldar a la asociación de productores</t>
  </si>
  <si>
    <t>El problema central es el insuficiente nivel de ingresos familiares, reflejado en la baja calidad de vida de ellos y sus familias. Lo que les impide mejorar esta situación es la baja productividad de sus fincas que es causada principalmente por el bajo acceso a un sistema adecuado de riego y las malas prácticas culturales; pero también, por las escasas oportunidades para comercializar sus productos. Para atender esta necesidad, se implementará una infraestructura de riego tecnificado con energía renovable para canalizar agua desde un reservorio que les permita utilizarla oportuna y organizadamente. Para asegurar la viabilidad del proyecto, promoveremos el cultivo de banano orgánico y aseguraremos su demanda mediante una alianza estratégica con la empresa exportadora Grupo Hualtaco S.A.C.</t>
  </si>
  <si>
    <t>Lilian Erika Elia</t>
  </si>
  <si>
    <t>Superior</t>
  </si>
  <si>
    <t>Calle Los Aviadores nro. 221-Urb Sta Maria-Stgo. de Surco</t>
  </si>
  <si>
    <t>Lima  33</t>
  </si>
  <si>
    <t>Peru</t>
  </si>
  <si>
    <t>Presidenta</t>
  </si>
  <si>
    <t>3 años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</si>
</sst>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b/>
      <u/>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80">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5" xfId="0" applyFont="1" applyFill="1" applyBorder="1" applyAlignment="1" applyProtection="1">
      <alignment horizontal="left" vertical="center" wrapText="1"/>
      <protection locked="0"/>
    </xf>
    <xf numFmtId="0" fontId="7" fillId="0" borderId="33" xfId="0" applyFont="1" applyFill="1" applyBorder="1" applyAlignment="1" applyProtection="1">
      <alignment horizontal="left" vertical="center" wrapText="1"/>
      <protection locked="0"/>
    </xf>
    <xf numFmtId="0" fontId="7" fillId="0" borderId="38"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13" fillId="2" borderId="18" xfId="3"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32" xfId="0" applyFill="1" applyBorder="1" applyAlignment="1" applyProtection="1">
      <alignment horizontal="left" vertical="center" wrapText="1"/>
      <protection locked="0"/>
    </xf>
    <xf numFmtId="0" fontId="0" fillId="2" borderId="31" xfId="0" applyFill="1" applyBorder="1" applyAlignment="1" applyProtection="1">
      <alignment horizontal="left" vertical="center" wrapText="1"/>
      <protection locked="0"/>
    </xf>
    <xf numFmtId="0" fontId="0" fillId="2" borderId="39"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0" fillId="0" borderId="34" xfId="0" applyFont="1" applyBorder="1" applyAlignment="1" applyProtection="1">
      <alignment horizontal="justify" vertical="center" wrapText="1"/>
      <protection locked="0"/>
    </xf>
    <xf numFmtId="0" fontId="0" fillId="0" borderId="21" xfId="0" applyFont="1" applyBorder="1" applyAlignment="1" applyProtection="1">
      <alignment horizontal="justify" vertical="center" wrapText="1"/>
      <protection locked="0"/>
    </xf>
    <xf numFmtId="0" fontId="0" fillId="0" borderId="16" xfId="0" applyFont="1" applyBorder="1" applyAlignment="1" applyProtection="1">
      <alignment horizontal="justify"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7" xfId="0" applyFont="1" applyBorder="1" applyAlignment="1" applyProtection="1">
      <alignment horizontal="justify" vertical="center" wrapText="1"/>
      <protection locked="0"/>
    </xf>
    <xf numFmtId="0" fontId="0" fillId="0" borderId="8" xfId="0" applyFont="1" applyBorder="1" applyAlignment="1" applyProtection="1">
      <alignment horizontal="justify" vertical="center" wrapText="1"/>
      <protection locked="0"/>
    </xf>
    <xf numFmtId="0" fontId="0" fillId="0" borderId="9" xfId="0" applyFont="1" applyBorder="1" applyAlignment="1" applyProtection="1">
      <alignment horizontal="justify"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0" fillId="0" borderId="5" xfId="0" applyFont="1" applyBorder="1" applyAlignment="1" applyProtection="1">
      <alignment horizontal="justify" vertical="center" wrapText="1"/>
      <protection locked="0"/>
    </xf>
    <xf numFmtId="0" fontId="0" fillId="0" borderId="1" xfId="0" applyFont="1" applyBorder="1" applyAlignment="1" applyProtection="1">
      <alignment horizontal="justify" vertical="center" wrapText="1"/>
      <protection locked="0"/>
    </xf>
    <xf numFmtId="0" fontId="0" fillId="0" borderId="6" xfId="0" applyFont="1" applyBorder="1" applyAlignment="1" applyProtection="1">
      <alignment horizontal="justify"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2"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22" fillId="0" borderId="7" xfId="0" applyFont="1" applyBorder="1" applyAlignment="1" applyProtection="1">
      <alignment horizontal="left" vertical="center" wrapText="1"/>
      <protection locked="0"/>
    </xf>
    <xf numFmtId="0" fontId="22" fillId="0" borderId="8" xfId="0" applyFont="1" applyBorder="1" applyAlignment="1" applyProtection="1">
      <alignment horizontal="left" vertical="center" wrapText="1"/>
      <protection locked="0"/>
    </xf>
    <xf numFmtId="0" fontId="22" fillId="0" borderId="9" xfId="0" applyFont="1" applyBorder="1" applyAlignment="1" applyProtection="1">
      <alignment horizontal="left" vertical="center" wrapText="1"/>
      <protection locked="0"/>
    </xf>
    <xf numFmtId="0" fontId="0" fillId="0" borderId="11" xfId="0" applyFill="1" applyBorder="1" applyAlignment="1" applyProtection="1">
      <alignment horizontal="left" vertical="center" wrapText="1"/>
      <protection locked="0"/>
    </xf>
    <xf numFmtId="0" fontId="0" fillId="0" borderId="12" xfId="0" applyFill="1" applyBorder="1" applyAlignment="1" applyProtection="1">
      <alignment horizontal="left" vertical="center" wrapText="1"/>
      <protection locked="0"/>
    </xf>
    <xf numFmtId="0" fontId="0" fillId="0" borderId="1" xfId="0" applyFill="1" applyBorder="1" applyAlignment="1" applyProtection="1">
      <alignment horizontal="left" vertical="center" wrapText="1"/>
      <protection locked="0"/>
    </xf>
    <xf numFmtId="0" fontId="0" fillId="0" borderId="6" xfId="0" applyFill="1" applyBorder="1" applyAlignment="1" applyProtection="1">
      <alignment horizontal="left" vertical="center" wrapText="1"/>
      <protection locked="0"/>
    </xf>
    <xf numFmtId="0" fontId="13" fillId="0" borderId="1" xfId="3" applyFill="1" applyBorder="1" applyAlignment="1" applyProtection="1">
      <alignment horizontal="left" vertical="center" wrapText="1"/>
      <protection locked="0"/>
    </xf>
    <xf numFmtId="0" fontId="0" fillId="0" borderId="18" xfId="0" applyFill="1" applyBorder="1" applyAlignment="1" applyProtection="1">
      <alignment horizontal="center" vertical="center" wrapText="1"/>
      <protection locked="0"/>
    </xf>
    <xf numFmtId="0" fontId="0" fillId="0" borderId="22" xfId="0" applyFill="1" applyBorder="1" applyAlignment="1" applyProtection="1">
      <alignment horizontal="center" vertical="center" wrapText="1"/>
      <protection locked="0"/>
    </xf>
    <xf numFmtId="0" fontId="0" fillId="0" borderId="17" xfId="0" applyFill="1" applyBorder="1" applyAlignment="1" applyProtection="1">
      <alignment horizontal="center" vertical="center" wrapText="1"/>
      <protection locked="0"/>
    </xf>
    <xf numFmtId="14" fontId="0" fillId="0" borderId="18" xfId="0" applyNumberFormat="1" applyFill="1" applyBorder="1" applyAlignment="1" applyProtection="1">
      <alignment horizontal="left" vertical="center" wrapText="1"/>
      <protection locked="0"/>
    </xf>
    <xf numFmtId="0" fontId="0" fillId="0" borderId="22" xfId="0" applyFill="1" applyBorder="1" applyAlignment="1" applyProtection="1">
      <alignment horizontal="left" vertical="center" wrapText="1"/>
      <protection locked="0"/>
    </xf>
    <xf numFmtId="0" fontId="0" fillId="0" borderId="17" xfId="0" applyFill="1" applyBorder="1" applyAlignment="1" applyProtection="1">
      <alignment horizontal="left"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tierrayser.org" TargetMode="External"/><Relationship Id="rId2" Type="http://schemas.openxmlformats.org/officeDocument/2006/relationships/hyperlink" Target="mailto:info@tierrayser.org" TargetMode="External"/><Relationship Id="rId1" Type="http://schemas.openxmlformats.org/officeDocument/2006/relationships/hyperlink" Target="http://www.tierrayser.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zoomScale="70" zoomScaleNormal="70" zoomScaleSheetLayoutView="120" workbookViewId="0">
      <selection activeCell="B6" sqref="B6:F6"/>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3" t="s">
        <v>52</v>
      </c>
      <c r="C2" s="103"/>
      <c r="D2" s="103"/>
      <c r="E2" s="103"/>
      <c r="F2" s="103"/>
    </row>
    <row r="3" spans="2:8" s="8" customFormat="1" ht="5.25" customHeight="1" x14ac:dyDescent="0.25"/>
    <row r="4" spans="2:8" s="8" customFormat="1" ht="48.75" customHeight="1" x14ac:dyDescent="0.25">
      <c r="B4" s="110" t="s">
        <v>100</v>
      </c>
      <c r="C4" s="110"/>
      <c r="D4" s="110"/>
      <c r="E4" s="110"/>
      <c r="F4" s="110"/>
    </row>
    <row r="5" spans="2:8" s="8" customFormat="1" ht="5.25" customHeight="1" thickBot="1" x14ac:dyDescent="0.3"/>
    <row r="6" spans="2:8" s="8" customFormat="1" x14ac:dyDescent="0.25">
      <c r="B6" s="114" t="s">
        <v>33</v>
      </c>
      <c r="C6" s="115"/>
      <c r="D6" s="115"/>
      <c r="E6" s="115"/>
      <c r="F6" s="116"/>
    </row>
    <row r="7" spans="2:8" s="8" customFormat="1" ht="36" customHeight="1" x14ac:dyDescent="0.25">
      <c r="B7" s="7" t="s">
        <v>56</v>
      </c>
      <c r="C7" s="111" t="s">
        <v>139</v>
      </c>
      <c r="D7" s="112"/>
      <c r="E7" s="112"/>
      <c r="F7" s="113"/>
      <c r="H7" s="13"/>
    </row>
    <row r="8" spans="2:8" s="8" customFormat="1" ht="34.5" customHeight="1" x14ac:dyDescent="0.25">
      <c r="B8" s="107" t="s">
        <v>57</v>
      </c>
      <c r="C8" s="108"/>
      <c r="D8" s="108"/>
      <c r="E8" s="108"/>
      <c r="F8" s="21">
        <v>15</v>
      </c>
    </row>
    <row r="9" spans="2:8" s="8" customFormat="1" ht="25.5" customHeight="1" x14ac:dyDescent="0.25">
      <c r="B9" s="107" t="s">
        <v>76</v>
      </c>
      <c r="C9" s="108"/>
      <c r="D9" s="108"/>
      <c r="E9" s="108"/>
      <c r="F9" s="84">
        <f>'FINANCIAMIENTO PROYECTO'!D20</f>
        <v>240000</v>
      </c>
      <c r="H9" s="8" t="s">
        <v>73</v>
      </c>
    </row>
    <row r="10" spans="2:8" s="8" customFormat="1" ht="24" customHeight="1" x14ac:dyDescent="0.25">
      <c r="B10" s="107" t="s">
        <v>77</v>
      </c>
      <c r="C10" s="108"/>
      <c r="D10" s="108"/>
      <c r="E10" s="108"/>
      <c r="F10" s="84">
        <f>'FINANCIAMIENTO PROYECTO'!E20</f>
        <v>120000</v>
      </c>
      <c r="H10" s="8" t="s">
        <v>73</v>
      </c>
    </row>
    <row r="11" spans="2:8" s="8" customFormat="1" ht="24" customHeight="1" x14ac:dyDescent="0.25">
      <c r="B11" s="107" t="s">
        <v>78</v>
      </c>
      <c r="C11" s="108"/>
      <c r="D11" s="108"/>
      <c r="E11" s="108"/>
      <c r="F11" s="84">
        <f>'FINANCIAMIENTO PROYECTO'!J20+'FINANCIAMIENTO PROYECTO'!K20</f>
        <v>120000</v>
      </c>
      <c r="H11" s="8" t="s">
        <v>73</v>
      </c>
    </row>
    <row r="12" spans="2:8" ht="21.75" customHeight="1" x14ac:dyDescent="0.25">
      <c r="B12" s="107" t="s">
        <v>86</v>
      </c>
      <c r="C12" s="108"/>
      <c r="D12" s="108"/>
      <c r="E12" s="108"/>
      <c r="F12" s="20" t="s">
        <v>130</v>
      </c>
    </row>
    <row r="13" spans="2:8" ht="23.25" customHeight="1" x14ac:dyDescent="0.25">
      <c r="B13" s="107" t="s">
        <v>87</v>
      </c>
      <c r="C13" s="108"/>
      <c r="D13" s="108"/>
      <c r="E13" s="108"/>
      <c r="F13" s="21" t="s">
        <v>138</v>
      </c>
    </row>
    <row r="14" spans="2:8" ht="90.75" customHeight="1" x14ac:dyDescent="0.25">
      <c r="B14" s="61" t="s">
        <v>85</v>
      </c>
      <c r="C14" s="90" t="s">
        <v>140</v>
      </c>
      <c r="D14" s="90"/>
      <c r="E14" s="90"/>
      <c r="F14" s="91"/>
    </row>
    <row r="15" spans="2:8" ht="80.25" customHeight="1" x14ac:dyDescent="0.25">
      <c r="B15" s="43" t="s">
        <v>79</v>
      </c>
      <c r="C15" s="90" t="s">
        <v>142</v>
      </c>
      <c r="D15" s="90"/>
      <c r="E15" s="90"/>
      <c r="F15" s="91"/>
    </row>
    <row r="16" spans="2:8" ht="80.25" customHeight="1" thickBot="1" x14ac:dyDescent="0.3">
      <c r="B16" s="12" t="s">
        <v>92</v>
      </c>
      <c r="C16" s="120" t="s">
        <v>141</v>
      </c>
      <c r="D16" s="120"/>
      <c r="E16" s="120"/>
      <c r="F16" s="121"/>
    </row>
    <row r="17" spans="2:5" s="8" customFormat="1" ht="8.25" customHeight="1" thickBot="1" x14ac:dyDescent="0.3"/>
    <row r="18" spans="2:5" ht="20.25" customHeight="1" thickBot="1" x14ac:dyDescent="0.3">
      <c r="B18" s="104" t="s">
        <v>80</v>
      </c>
      <c r="C18" s="105"/>
      <c r="D18" s="105"/>
      <c r="E18" s="106"/>
    </row>
    <row r="19" spans="2:5" x14ac:dyDescent="0.25">
      <c r="B19" s="14" t="s">
        <v>14</v>
      </c>
      <c r="C19" s="169" t="s">
        <v>171</v>
      </c>
      <c r="D19" s="169"/>
      <c r="E19" s="170"/>
    </row>
    <row r="20" spans="2:5" x14ac:dyDescent="0.25">
      <c r="B20" s="10" t="s">
        <v>15</v>
      </c>
      <c r="C20" s="171" t="s">
        <v>127</v>
      </c>
      <c r="D20" s="171"/>
      <c r="E20" s="172"/>
    </row>
    <row r="21" spans="2:5" ht="16.5" customHeight="1" x14ac:dyDescent="0.25">
      <c r="B21" s="7" t="s">
        <v>21</v>
      </c>
      <c r="C21" s="171">
        <v>7822126</v>
      </c>
      <c r="D21" s="171"/>
      <c r="E21" s="172"/>
    </row>
    <row r="22" spans="2:5" x14ac:dyDescent="0.25">
      <c r="B22" s="10" t="s">
        <v>16</v>
      </c>
      <c r="C22" s="171" t="s">
        <v>172</v>
      </c>
      <c r="D22" s="171"/>
      <c r="E22" s="172"/>
    </row>
    <row r="23" spans="2:5" x14ac:dyDescent="0.25">
      <c r="B23" s="10" t="s">
        <v>17</v>
      </c>
      <c r="C23" s="171" t="s">
        <v>173</v>
      </c>
      <c r="D23" s="171"/>
      <c r="E23" s="172"/>
    </row>
    <row r="24" spans="2:5" x14ac:dyDescent="0.25">
      <c r="B24" s="10" t="s">
        <v>3</v>
      </c>
      <c r="C24" s="171" t="s">
        <v>174</v>
      </c>
      <c r="D24" s="171"/>
      <c r="E24" s="172"/>
    </row>
    <row r="25" spans="2:5" x14ac:dyDescent="0.25">
      <c r="B25" s="10" t="s">
        <v>18</v>
      </c>
      <c r="C25" s="171" t="s">
        <v>129</v>
      </c>
      <c r="D25" s="171"/>
      <c r="E25" s="172"/>
    </row>
    <row r="26" spans="2:5" x14ac:dyDescent="0.25">
      <c r="B26" s="10" t="s">
        <v>4</v>
      </c>
      <c r="C26" s="171" t="s">
        <v>175</v>
      </c>
      <c r="D26" s="171"/>
      <c r="E26" s="172"/>
    </row>
    <row r="27" spans="2:5" x14ac:dyDescent="0.25">
      <c r="B27" s="10" t="s">
        <v>19</v>
      </c>
      <c r="C27" s="171" t="s">
        <v>131</v>
      </c>
      <c r="D27" s="171"/>
      <c r="E27" s="172"/>
    </row>
    <row r="28" spans="2:5" x14ac:dyDescent="0.25">
      <c r="B28" s="10" t="s">
        <v>20</v>
      </c>
      <c r="C28" s="173" t="s">
        <v>132</v>
      </c>
      <c r="D28" s="171"/>
      <c r="E28" s="172"/>
    </row>
    <row r="29" spans="2:5" ht="30" x14ac:dyDescent="0.25">
      <c r="B29" s="18" t="s">
        <v>40</v>
      </c>
      <c r="C29" s="171" t="s">
        <v>176</v>
      </c>
      <c r="D29" s="171"/>
      <c r="E29" s="172"/>
    </row>
    <row r="30" spans="2:5" x14ac:dyDescent="0.25">
      <c r="B30" s="10" t="s">
        <v>41</v>
      </c>
      <c r="C30" s="171" t="s">
        <v>177</v>
      </c>
      <c r="D30" s="171"/>
      <c r="E30" s="172"/>
    </row>
    <row r="31" spans="2:5" ht="60" x14ac:dyDescent="0.25">
      <c r="B31" s="18" t="s">
        <v>44</v>
      </c>
      <c r="C31" s="174" t="s">
        <v>134</v>
      </c>
      <c r="D31" s="175"/>
      <c r="E31" s="176"/>
    </row>
    <row r="32" spans="2:5" s="8" customFormat="1" ht="9.75" customHeight="1" thickBot="1" x14ac:dyDescent="0.3"/>
    <row r="33" spans="2:5" s="8" customFormat="1" ht="16.5" customHeight="1" thickBot="1" x14ac:dyDescent="0.3">
      <c r="B33" s="104" t="s">
        <v>81</v>
      </c>
      <c r="C33" s="105"/>
      <c r="D33" s="105"/>
      <c r="E33" s="106"/>
    </row>
    <row r="34" spans="2:5" s="8" customFormat="1" ht="27" customHeight="1" x14ac:dyDescent="0.25">
      <c r="B34" s="6" t="s">
        <v>23</v>
      </c>
      <c r="C34" s="117" t="s">
        <v>123</v>
      </c>
      <c r="D34" s="118"/>
      <c r="E34" s="119"/>
    </row>
    <row r="35" spans="2:5" s="8" customFormat="1" ht="16.5" customHeight="1" x14ac:dyDescent="0.25">
      <c r="B35" s="7" t="s">
        <v>24</v>
      </c>
      <c r="C35" s="87" t="s">
        <v>124</v>
      </c>
      <c r="D35" s="88"/>
      <c r="E35" s="89"/>
    </row>
    <row r="36" spans="2:5" s="8" customFormat="1" ht="16.5" customHeight="1" x14ac:dyDescent="0.25">
      <c r="B36" s="7" t="s">
        <v>22</v>
      </c>
      <c r="C36" s="87">
        <v>20517410561</v>
      </c>
      <c r="D36" s="88"/>
      <c r="E36" s="89"/>
    </row>
    <row r="37" spans="2:5" s="8" customFormat="1" ht="16.5" customHeight="1" x14ac:dyDescent="0.25">
      <c r="B37" s="7" t="s">
        <v>0</v>
      </c>
      <c r="C37" s="87" t="s">
        <v>125</v>
      </c>
      <c r="D37" s="88"/>
      <c r="E37" s="89"/>
    </row>
    <row r="38" spans="2:5" s="8" customFormat="1" ht="16.5" customHeight="1" x14ac:dyDescent="0.25">
      <c r="B38" s="7" t="s">
        <v>1</v>
      </c>
      <c r="C38" s="177">
        <v>39358</v>
      </c>
      <c r="D38" s="178"/>
      <c r="E38" s="179"/>
    </row>
    <row r="39" spans="2:5" s="8" customFormat="1" ht="16.5" customHeight="1" x14ac:dyDescent="0.25">
      <c r="B39" s="7" t="s">
        <v>26</v>
      </c>
      <c r="C39" s="87" t="s">
        <v>126</v>
      </c>
      <c r="D39" s="88"/>
      <c r="E39" s="89"/>
    </row>
    <row r="40" spans="2:5" s="8" customFormat="1" ht="16.5" customHeight="1" x14ac:dyDescent="0.25">
      <c r="B40" s="7" t="s">
        <v>25</v>
      </c>
      <c r="C40" s="87" t="s">
        <v>127</v>
      </c>
      <c r="D40" s="88"/>
      <c r="E40" s="89"/>
    </row>
    <row r="41" spans="2:5" s="8" customFormat="1" ht="16.5" customHeight="1" x14ac:dyDescent="0.25">
      <c r="B41" s="7" t="s">
        <v>21</v>
      </c>
      <c r="C41" s="87">
        <v>7822126</v>
      </c>
      <c r="D41" s="88"/>
      <c r="E41" s="89"/>
    </row>
    <row r="42" spans="2:5" s="8" customFormat="1" ht="16.5" customHeight="1" x14ac:dyDescent="0.25">
      <c r="B42" s="10" t="s">
        <v>2</v>
      </c>
      <c r="C42" s="87" t="s">
        <v>128</v>
      </c>
      <c r="D42" s="88"/>
      <c r="E42" s="89"/>
    </row>
    <row r="43" spans="2:5" s="8" customFormat="1" ht="16.5" customHeight="1" x14ac:dyDescent="0.25">
      <c r="B43" s="7" t="s">
        <v>18</v>
      </c>
      <c r="C43" s="87" t="s">
        <v>129</v>
      </c>
      <c r="D43" s="88"/>
      <c r="E43" s="89"/>
    </row>
    <row r="44" spans="2:5" s="8" customFormat="1" ht="16.5" customHeight="1" x14ac:dyDescent="0.25">
      <c r="B44" s="7" t="s">
        <v>4</v>
      </c>
      <c r="C44" s="87" t="s">
        <v>130</v>
      </c>
      <c r="D44" s="88"/>
      <c r="E44" s="89"/>
    </row>
    <row r="45" spans="2:5" s="8" customFormat="1" ht="16.5" customHeight="1" x14ac:dyDescent="0.25">
      <c r="B45" s="10" t="s">
        <v>5</v>
      </c>
      <c r="C45" s="87" t="s">
        <v>131</v>
      </c>
      <c r="D45" s="88"/>
      <c r="E45" s="89"/>
    </row>
    <row r="46" spans="2:5" s="8" customFormat="1" ht="16.5" customHeight="1" x14ac:dyDescent="0.25">
      <c r="B46" s="10" t="s">
        <v>6</v>
      </c>
      <c r="C46" s="109" t="s">
        <v>132</v>
      </c>
      <c r="D46" s="88"/>
      <c r="E46" s="89"/>
    </row>
    <row r="47" spans="2:5" s="8" customFormat="1" ht="16.5" customHeight="1" x14ac:dyDescent="0.25">
      <c r="B47" s="7" t="s">
        <v>39</v>
      </c>
      <c r="C47" s="87"/>
      <c r="D47" s="88"/>
      <c r="E47" s="89"/>
    </row>
    <row r="48" spans="2:5" s="8" customFormat="1" ht="16.5" customHeight="1" x14ac:dyDescent="0.25">
      <c r="B48" s="7" t="s">
        <v>7</v>
      </c>
      <c r="C48" s="109" t="s">
        <v>133</v>
      </c>
      <c r="D48" s="88"/>
      <c r="E48" s="89"/>
    </row>
    <row r="49" spans="2:5" s="8" customFormat="1" ht="62.25" customHeight="1" x14ac:dyDescent="0.25">
      <c r="B49" s="7" t="s">
        <v>43</v>
      </c>
      <c r="C49" s="122" t="s">
        <v>134</v>
      </c>
      <c r="D49" s="123"/>
      <c r="E49" s="124"/>
    </row>
    <row r="50" spans="2:5" s="8" customFormat="1" ht="18.75" customHeight="1" x14ac:dyDescent="0.25">
      <c r="B50" s="7" t="s">
        <v>45</v>
      </c>
      <c r="C50" s="122" t="s">
        <v>135</v>
      </c>
      <c r="D50" s="123"/>
      <c r="E50" s="124"/>
    </row>
    <row r="51" spans="2:5" s="8" customFormat="1" ht="61.5" customHeight="1" x14ac:dyDescent="0.25">
      <c r="B51" s="7" t="s">
        <v>99</v>
      </c>
      <c r="C51" s="87" t="s">
        <v>136</v>
      </c>
      <c r="D51" s="88"/>
      <c r="E51" s="89"/>
    </row>
    <row r="52" spans="2:5" s="8" customFormat="1" ht="16.5" customHeight="1" x14ac:dyDescent="0.25">
      <c r="B52" s="100" t="s">
        <v>28</v>
      </c>
      <c r="C52" s="101"/>
      <c r="D52" s="101"/>
      <c r="E52" s="102"/>
    </row>
    <row r="53" spans="2:5" s="8" customFormat="1" ht="16.5" customHeight="1" x14ac:dyDescent="0.25">
      <c r="B53" s="7" t="s">
        <v>34</v>
      </c>
      <c r="C53" s="1"/>
      <c r="D53" s="11" t="s">
        <v>27</v>
      </c>
      <c r="E53" s="2" t="s">
        <v>137</v>
      </c>
    </row>
    <row r="54" spans="2:5" s="8" customFormat="1" ht="16.5" customHeight="1" x14ac:dyDescent="0.25">
      <c r="B54" s="100" t="s">
        <v>29</v>
      </c>
      <c r="C54" s="101"/>
      <c r="D54" s="101"/>
      <c r="E54" s="102"/>
    </row>
    <row r="55" spans="2:5" s="8" customFormat="1" ht="16.5" customHeight="1" x14ac:dyDescent="0.25">
      <c r="B55" s="7" t="s">
        <v>8</v>
      </c>
      <c r="C55" s="3"/>
      <c r="D55" s="11" t="s">
        <v>30</v>
      </c>
      <c r="E55" s="2"/>
    </row>
    <row r="56" spans="2:5" s="8" customFormat="1" ht="16.5" customHeight="1" x14ac:dyDescent="0.25">
      <c r="B56" s="7" t="s">
        <v>10</v>
      </c>
      <c r="C56" s="3"/>
      <c r="D56" s="11" t="s">
        <v>11</v>
      </c>
      <c r="E56" s="2" t="s">
        <v>137</v>
      </c>
    </row>
    <row r="57" spans="2:5" s="8" customFormat="1" ht="16.5" customHeight="1" x14ac:dyDescent="0.25">
      <c r="B57" s="7" t="s">
        <v>31</v>
      </c>
      <c r="C57" s="2" t="s">
        <v>137</v>
      </c>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4"/>
      <c r="D59" s="95"/>
      <c r="E59" s="96"/>
    </row>
    <row r="60" spans="2:5" s="8" customFormat="1" ht="9.75" customHeight="1" thickBot="1" x14ac:dyDescent="0.3"/>
    <row r="61" spans="2:5" s="8" customFormat="1" ht="15.75" customHeight="1" thickBot="1" x14ac:dyDescent="0.3">
      <c r="B61" s="104" t="s">
        <v>82</v>
      </c>
      <c r="C61" s="105"/>
      <c r="D61" s="105"/>
      <c r="E61" s="106"/>
    </row>
    <row r="62" spans="2:5" s="8" customFormat="1" ht="27" customHeight="1" x14ac:dyDescent="0.25">
      <c r="B62" s="6" t="s">
        <v>23</v>
      </c>
      <c r="C62" s="92"/>
      <c r="D62" s="92"/>
      <c r="E62" s="93"/>
    </row>
    <row r="63" spans="2:5" s="8" customFormat="1" ht="16.5" customHeight="1" x14ac:dyDescent="0.25">
      <c r="B63" s="7" t="s">
        <v>24</v>
      </c>
      <c r="C63" s="90"/>
      <c r="D63" s="90"/>
      <c r="E63" s="91"/>
    </row>
    <row r="64" spans="2:5" s="8" customFormat="1" ht="16.5" customHeight="1" x14ac:dyDescent="0.25">
      <c r="B64" s="7" t="s">
        <v>22</v>
      </c>
      <c r="C64" s="90"/>
      <c r="D64" s="90"/>
      <c r="E64" s="91"/>
    </row>
    <row r="65" spans="2:5" s="8" customFormat="1" ht="16.5" customHeight="1" x14ac:dyDescent="0.25">
      <c r="B65" s="7" t="s">
        <v>0</v>
      </c>
      <c r="C65" s="90"/>
      <c r="D65" s="90"/>
      <c r="E65" s="91"/>
    </row>
    <row r="66" spans="2:5" s="8" customFormat="1" ht="16.5" customHeight="1" x14ac:dyDescent="0.25">
      <c r="B66" s="7" t="s">
        <v>1</v>
      </c>
      <c r="C66" s="90"/>
      <c r="D66" s="90"/>
      <c r="E66" s="91"/>
    </row>
    <row r="67" spans="2:5" s="8" customFormat="1" ht="16.5" customHeight="1" x14ac:dyDescent="0.25">
      <c r="B67" s="7" t="s">
        <v>26</v>
      </c>
      <c r="C67" s="90"/>
      <c r="D67" s="90"/>
      <c r="E67" s="91"/>
    </row>
    <row r="68" spans="2:5" s="8" customFormat="1" ht="16.5" customHeight="1" x14ac:dyDescent="0.25">
      <c r="B68" s="7" t="s">
        <v>25</v>
      </c>
      <c r="C68" s="90"/>
      <c r="D68" s="90"/>
      <c r="E68" s="91"/>
    </row>
    <row r="69" spans="2:5" s="8" customFormat="1" ht="16.5" customHeight="1" x14ac:dyDescent="0.25">
      <c r="B69" s="7" t="s">
        <v>21</v>
      </c>
      <c r="C69" s="90"/>
      <c r="D69" s="90"/>
      <c r="E69" s="91"/>
    </row>
    <row r="70" spans="2:5" s="8" customFormat="1" ht="16.5" customHeight="1" x14ac:dyDescent="0.25">
      <c r="B70" s="10" t="s">
        <v>2</v>
      </c>
      <c r="C70" s="90"/>
      <c r="D70" s="90"/>
      <c r="E70" s="91"/>
    </row>
    <row r="71" spans="2:5" s="8" customFormat="1" ht="16.5" customHeight="1" x14ac:dyDescent="0.25">
      <c r="B71" s="7" t="s">
        <v>18</v>
      </c>
      <c r="C71" s="90"/>
      <c r="D71" s="90"/>
      <c r="E71" s="91"/>
    </row>
    <row r="72" spans="2:5" s="8" customFormat="1" ht="16.5" customHeight="1" x14ac:dyDescent="0.25">
      <c r="B72" s="7" t="s">
        <v>4</v>
      </c>
      <c r="C72" s="90"/>
      <c r="D72" s="90"/>
      <c r="E72" s="91"/>
    </row>
    <row r="73" spans="2:5" s="8" customFormat="1" ht="16.5" customHeight="1" x14ac:dyDescent="0.25">
      <c r="B73" s="10" t="s">
        <v>5</v>
      </c>
      <c r="C73" s="90"/>
      <c r="D73" s="90"/>
      <c r="E73" s="91"/>
    </row>
    <row r="74" spans="2:5" s="8" customFormat="1" ht="16.5" customHeight="1" x14ac:dyDescent="0.25">
      <c r="B74" s="10" t="s">
        <v>6</v>
      </c>
      <c r="C74" s="90"/>
      <c r="D74" s="90"/>
      <c r="E74" s="91"/>
    </row>
    <row r="75" spans="2:5" s="8" customFormat="1" ht="16.5" customHeight="1" x14ac:dyDescent="0.25">
      <c r="B75" s="7" t="s">
        <v>39</v>
      </c>
      <c r="C75" s="90"/>
      <c r="D75" s="90"/>
      <c r="E75" s="91"/>
    </row>
    <row r="76" spans="2:5" s="8" customFormat="1" ht="16.5" customHeight="1" x14ac:dyDescent="0.25">
      <c r="B76" s="7" t="s">
        <v>7</v>
      </c>
      <c r="C76" s="90"/>
      <c r="D76" s="90"/>
      <c r="E76" s="91"/>
    </row>
    <row r="77" spans="2:5" s="8" customFormat="1" ht="62.25" customHeight="1" x14ac:dyDescent="0.25">
      <c r="B77" s="7" t="s">
        <v>43</v>
      </c>
      <c r="C77" s="122"/>
      <c r="D77" s="123"/>
      <c r="E77" s="124"/>
    </row>
    <row r="78" spans="2:5" s="8" customFormat="1" ht="66" customHeight="1" x14ac:dyDescent="0.25">
      <c r="B78" s="7" t="s">
        <v>99</v>
      </c>
      <c r="C78" s="87"/>
      <c r="D78" s="88"/>
      <c r="E78" s="89"/>
    </row>
    <row r="79" spans="2:5" s="8" customFormat="1" ht="16.5" customHeight="1" x14ac:dyDescent="0.25">
      <c r="B79" s="100" t="s">
        <v>28</v>
      </c>
      <c r="C79" s="101"/>
      <c r="D79" s="101"/>
      <c r="E79" s="102"/>
    </row>
    <row r="80" spans="2:5" s="8" customFormat="1" ht="16.5" customHeight="1" x14ac:dyDescent="0.25">
      <c r="B80" s="7" t="s">
        <v>34</v>
      </c>
      <c r="C80" s="85"/>
      <c r="D80" s="11" t="s">
        <v>27</v>
      </c>
      <c r="E80" s="86"/>
    </row>
    <row r="81" spans="2:5" s="8" customFormat="1" ht="16.5" customHeight="1" x14ac:dyDescent="0.25">
      <c r="B81" s="100" t="s">
        <v>29</v>
      </c>
      <c r="C81" s="101"/>
      <c r="D81" s="101"/>
      <c r="E81" s="102"/>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4" t="s">
        <v>59</v>
      </c>
      <c r="C86" s="45"/>
      <c r="D86" s="11" t="s">
        <v>58</v>
      </c>
      <c r="E86" s="46"/>
    </row>
    <row r="87" spans="2:5" s="8" customFormat="1" ht="16.5" customHeight="1" thickBot="1" x14ac:dyDescent="0.3">
      <c r="B87" s="12" t="s">
        <v>13</v>
      </c>
      <c r="C87" s="94"/>
      <c r="D87" s="95"/>
      <c r="E87" s="96"/>
    </row>
    <row r="88" spans="2:5" s="8" customFormat="1" ht="16.5" customHeight="1" thickBot="1" x14ac:dyDescent="0.3"/>
    <row r="89" spans="2:5" s="8" customFormat="1" ht="15.75" thickBot="1" x14ac:dyDescent="0.3">
      <c r="B89" s="97" t="s">
        <v>83</v>
      </c>
      <c r="C89" s="98"/>
      <c r="D89" s="98"/>
      <c r="E89" s="99"/>
    </row>
    <row r="90" spans="2:5" s="8" customFormat="1" ht="27" customHeight="1" x14ac:dyDescent="0.25">
      <c r="B90" s="6" t="s">
        <v>23</v>
      </c>
      <c r="C90" s="92"/>
      <c r="D90" s="92"/>
      <c r="E90" s="93"/>
    </row>
    <row r="91" spans="2:5" s="8" customFormat="1" ht="16.5" customHeight="1" x14ac:dyDescent="0.25">
      <c r="B91" s="7" t="s">
        <v>24</v>
      </c>
      <c r="C91" s="90"/>
      <c r="D91" s="90"/>
      <c r="E91" s="91"/>
    </row>
    <row r="92" spans="2:5" s="8" customFormat="1" ht="16.5" customHeight="1" x14ac:dyDescent="0.25">
      <c r="B92" s="7" t="s">
        <v>22</v>
      </c>
      <c r="C92" s="90"/>
      <c r="D92" s="90"/>
      <c r="E92" s="91"/>
    </row>
    <row r="93" spans="2:5" s="8" customFormat="1" ht="16.5" customHeight="1" x14ac:dyDescent="0.25">
      <c r="B93" s="7" t="s">
        <v>0</v>
      </c>
      <c r="C93" s="90"/>
      <c r="D93" s="90"/>
      <c r="E93" s="91"/>
    </row>
    <row r="94" spans="2:5" s="8" customFormat="1" ht="16.5" customHeight="1" x14ac:dyDescent="0.25">
      <c r="B94" s="7" t="s">
        <v>1</v>
      </c>
      <c r="C94" s="90"/>
      <c r="D94" s="90"/>
      <c r="E94" s="91"/>
    </row>
    <row r="95" spans="2:5" s="8" customFormat="1" ht="16.5" customHeight="1" x14ac:dyDescent="0.25">
      <c r="B95" s="7" t="s">
        <v>26</v>
      </c>
      <c r="C95" s="90"/>
      <c r="D95" s="90"/>
      <c r="E95" s="91"/>
    </row>
    <row r="96" spans="2:5" s="8" customFormat="1" ht="16.5" customHeight="1" x14ac:dyDescent="0.25">
      <c r="B96" s="7" t="s">
        <v>25</v>
      </c>
      <c r="C96" s="90"/>
      <c r="D96" s="90"/>
      <c r="E96" s="91"/>
    </row>
    <row r="97" spans="2:5" s="8" customFormat="1" ht="16.5" customHeight="1" x14ac:dyDescent="0.25">
      <c r="B97" s="7" t="s">
        <v>21</v>
      </c>
      <c r="C97" s="90"/>
      <c r="D97" s="90"/>
      <c r="E97" s="91"/>
    </row>
    <row r="98" spans="2:5" s="8" customFormat="1" ht="16.5" customHeight="1" x14ac:dyDescent="0.25">
      <c r="B98" s="10" t="s">
        <v>2</v>
      </c>
      <c r="C98" s="90"/>
      <c r="D98" s="90"/>
      <c r="E98" s="91"/>
    </row>
    <row r="99" spans="2:5" s="8" customFormat="1" ht="16.5" customHeight="1" x14ac:dyDescent="0.25">
      <c r="B99" s="7" t="s">
        <v>18</v>
      </c>
      <c r="C99" s="90"/>
      <c r="D99" s="90"/>
      <c r="E99" s="91"/>
    </row>
    <row r="100" spans="2:5" s="8" customFormat="1" ht="16.5" customHeight="1" x14ac:dyDescent="0.25">
      <c r="B100" s="7" t="s">
        <v>4</v>
      </c>
      <c r="C100" s="90"/>
      <c r="D100" s="90"/>
      <c r="E100" s="91"/>
    </row>
    <row r="101" spans="2:5" s="8" customFormat="1" ht="16.5" customHeight="1" x14ac:dyDescent="0.25">
      <c r="B101" s="10" t="s">
        <v>5</v>
      </c>
      <c r="C101" s="90"/>
      <c r="D101" s="90"/>
      <c r="E101" s="91"/>
    </row>
    <row r="102" spans="2:5" s="8" customFormat="1" ht="16.5" customHeight="1" x14ac:dyDescent="0.25">
      <c r="B102" s="10" t="s">
        <v>6</v>
      </c>
      <c r="C102" s="90"/>
      <c r="D102" s="90"/>
      <c r="E102" s="91"/>
    </row>
    <row r="103" spans="2:5" s="8" customFormat="1" ht="16.5" customHeight="1" x14ac:dyDescent="0.25">
      <c r="B103" s="7" t="s">
        <v>39</v>
      </c>
      <c r="C103" s="90"/>
      <c r="D103" s="90"/>
      <c r="E103" s="91"/>
    </row>
    <row r="104" spans="2:5" s="8" customFormat="1" ht="16.5" customHeight="1" x14ac:dyDescent="0.25">
      <c r="B104" s="7" t="s">
        <v>7</v>
      </c>
      <c r="C104" s="90"/>
      <c r="D104" s="90"/>
      <c r="E104" s="91"/>
    </row>
    <row r="105" spans="2:5" s="8" customFormat="1" ht="62.25" customHeight="1" x14ac:dyDescent="0.25">
      <c r="B105" s="7" t="s">
        <v>43</v>
      </c>
      <c r="C105" s="122"/>
      <c r="D105" s="123"/>
      <c r="E105" s="124"/>
    </row>
    <row r="106" spans="2:5" s="8" customFormat="1" ht="66" customHeight="1" x14ac:dyDescent="0.25">
      <c r="B106" s="7" t="s">
        <v>99</v>
      </c>
      <c r="C106" s="87"/>
      <c r="D106" s="88"/>
      <c r="E106" s="89"/>
    </row>
    <row r="107" spans="2:5" s="8" customFormat="1" ht="16.5" customHeight="1" x14ac:dyDescent="0.25">
      <c r="B107" s="100" t="s">
        <v>28</v>
      </c>
      <c r="C107" s="101"/>
      <c r="D107" s="101"/>
      <c r="E107" s="102"/>
    </row>
    <row r="108" spans="2:5" s="8" customFormat="1" ht="16.5" customHeight="1" x14ac:dyDescent="0.25">
      <c r="B108" s="7" t="s">
        <v>34</v>
      </c>
      <c r="C108" s="1"/>
      <c r="D108" s="11" t="s">
        <v>27</v>
      </c>
      <c r="E108" s="2"/>
    </row>
    <row r="109" spans="2:5" s="8" customFormat="1" ht="16.5" customHeight="1" x14ac:dyDescent="0.25">
      <c r="B109" s="100" t="s">
        <v>29</v>
      </c>
      <c r="C109" s="101"/>
      <c r="D109" s="101"/>
      <c r="E109" s="102"/>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4" t="s">
        <v>59</v>
      </c>
      <c r="C114" s="45"/>
      <c r="D114" s="11" t="s">
        <v>58</v>
      </c>
      <c r="E114" s="46"/>
    </row>
    <row r="115" spans="2:5" s="8" customFormat="1" ht="16.5" customHeight="1" thickBot="1" x14ac:dyDescent="0.3">
      <c r="B115" s="12" t="s">
        <v>13</v>
      </c>
      <c r="C115" s="94"/>
      <c r="D115" s="95"/>
      <c r="E115" s="96"/>
    </row>
    <row r="116" spans="2:5" s="8" customFormat="1" ht="6" customHeight="1" thickBot="1" x14ac:dyDescent="0.3"/>
    <row r="117" spans="2:5" s="8" customFormat="1" ht="15.75" thickBot="1" x14ac:dyDescent="0.3">
      <c r="B117" s="97" t="s">
        <v>84</v>
      </c>
      <c r="C117" s="98"/>
      <c r="D117" s="98"/>
      <c r="E117" s="99"/>
    </row>
    <row r="118" spans="2:5" s="8" customFormat="1" ht="27" customHeight="1" x14ac:dyDescent="0.25">
      <c r="B118" s="6" t="s">
        <v>23</v>
      </c>
      <c r="C118" s="92"/>
      <c r="D118" s="92"/>
      <c r="E118" s="93"/>
    </row>
    <row r="119" spans="2:5" s="8" customFormat="1" ht="16.5" customHeight="1" x14ac:dyDescent="0.25">
      <c r="B119" s="7" t="s">
        <v>24</v>
      </c>
      <c r="C119" s="90"/>
      <c r="D119" s="90"/>
      <c r="E119" s="91"/>
    </row>
    <row r="120" spans="2:5" s="8" customFormat="1" ht="16.5" customHeight="1" x14ac:dyDescent="0.25">
      <c r="B120" s="7" t="s">
        <v>22</v>
      </c>
      <c r="C120" s="90"/>
      <c r="D120" s="90"/>
      <c r="E120" s="91"/>
    </row>
    <row r="121" spans="2:5" s="8" customFormat="1" ht="16.5" customHeight="1" x14ac:dyDescent="0.25">
      <c r="B121" s="7" t="s">
        <v>0</v>
      </c>
      <c r="C121" s="90"/>
      <c r="D121" s="90"/>
      <c r="E121" s="91"/>
    </row>
    <row r="122" spans="2:5" s="8" customFormat="1" ht="16.5" customHeight="1" x14ac:dyDescent="0.25">
      <c r="B122" s="7" t="s">
        <v>1</v>
      </c>
      <c r="C122" s="90"/>
      <c r="D122" s="90"/>
      <c r="E122" s="91"/>
    </row>
    <row r="123" spans="2:5" s="8" customFormat="1" ht="16.5" customHeight="1" x14ac:dyDescent="0.25">
      <c r="B123" s="7" t="s">
        <v>26</v>
      </c>
      <c r="C123" s="90"/>
      <c r="D123" s="90"/>
      <c r="E123" s="91"/>
    </row>
    <row r="124" spans="2:5" s="8" customFormat="1" ht="16.5" customHeight="1" x14ac:dyDescent="0.25">
      <c r="B124" s="7" t="s">
        <v>25</v>
      </c>
      <c r="C124" s="90"/>
      <c r="D124" s="90"/>
      <c r="E124" s="91"/>
    </row>
    <row r="125" spans="2:5" s="8" customFormat="1" ht="16.5" customHeight="1" x14ac:dyDescent="0.25">
      <c r="B125" s="7" t="s">
        <v>21</v>
      </c>
      <c r="C125" s="90"/>
      <c r="D125" s="90"/>
      <c r="E125" s="91"/>
    </row>
    <row r="126" spans="2:5" s="8" customFormat="1" ht="16.5" customHeight="1" x14ac:dyDescent="0.25">
      <c r="B126" s="10" t="s">
        <v>2</v>
      </c>
      <c r="C126" s="90"/>
      <c r="D126" s="90"/>
      <c r="E126" s="91"/>
    </row>
    <row r="127" spans="2:5" s="8" customFormat="1" ht="16.5" customHeight="1" x14ac:dyDescent="0.25">
      <c r="B127" s="7" t="s">
        <v>18</v>
      </c>
      <c r="C127" s="90"/>
      <c r="D127" s="90"/>
      <c r="E127" s="91"/>
    </row>
    <row r="128" spans="2:5" s="8" customFormat="1" ht="16.5" customHeight="1" x14ac:dyDescent="0.25">
      <c r="B128" s="7" t="s">
        <v>4</v>
      </c>
      <c r="C128" s="90"/>
      <c r="D128" s="90"/>
      <c r="E128" s="91"/>
    </row>
    <row r="129" spans="2:5" s="8" customFormat="1" ht="16.5" customHeight="1" x14ac:dyDescent="0.25">
      <c r="B129" s="10" t="s">
        <v>5</v>
      </c>
      <c r="C129" s="90"/>
      <c r="D129" s="90"/>
      <c r="E129" s="91"/>
    </row>
    <row r="130" spans="2:5" s="8" customFormat="1" ht="16.5" customHeight="1" x14ac:dyDescent="0.25">
      <c r="B130" s="10" t="s">
        <v>6</v>
      </c>
      <c r="C130" s="90"/>
      <c r="D130" s="90"/>
      <c r="E130" s="91"/>
    </row>
    <row r="131" spans="2:5" s="8" customFormat="1" ht="16.5" customHeight="1" x14ac:dyDescent="0.25">
      <c r="B131" s="7" t="s">
        <v>39</v>
      </c>
      <c r="C131" s="90"/>
      <c r="D131" s="90"/>
      <c r="E131" s="91"/>
    </row>
    <row r="132" spans="2:5" s="8" customFormat="1" ht="16.5" customHeight="1" x14ac:dyDescent="0.25">
      <c r="B132" s="7" t="s">
        <v>7</v>
      </c>
      <c r="C132" s="90"/>
      <c r="D132" s="90"/>
      <c r="E132" s="91"/>
    </row>
    <row r="133" spans="2:5" s="8" customFormat="1" ht="62.25" customHeight="1" x14ac:dyDescent="0.25">
      <c r="B133" s="7" t="s">
        <v>42</v>
      </c>
      <c r="C133" s="122"/>
      <c r="D133" s="123"/>
      <c r="E133" s="124"/>
    </row>
    <row r="134" spans="2:5" s="8" customFormat="1" ht="65.25" customHeight="1" x14ac:dyDescent="0.25">
      <c r="B134" s="7" t="s">
        <v>99</v>
      </c>
      <c r="C134" s="87"/>
      <c r="D134" s="88"/>
      <c r="E134" s="89"/>
    </row>
    <row r="135" spans="2:5" s="8" customFormat="1" ht="16.5" customHeight="1" x14ac:dyDescent="0.25">
      <c r="B135" s="100" t="s">
        <v>28</v>
      </c>
      <c r="C135" s="101"/>
      <c r="D135" s="101"/>
      <c r="E135" s="102"/>
    </row>
    <row r="136" spans="2:5" s="8" customFormat="1" ht="16.5" customHeight="1" x14ac:dyDescent="0.25">
      <c r="B136" s="7" t="s">
        <v>34</v>
      </c>
      <c r="C136" s="1"/>
      <c r="D136" s="11" t="s">
        <v>27</v>
      </c>
      <c r="E136" s="2"/>
    </row>
    <row r="137" spans="2:5" s="8" customFormat="1" ht="16.5" customHeight="1" x14ac:dyDescent="0.25">
      <c r="B137" s="100" t="s">
        <v>29</v>
      </c>
      <c r="C137" s="101"/>
      <c r="D137" s="101"/>
      <c r="E137" s="102"/>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4" t="s">
        <v>59</v>
      </c>
      <c r="C142" s="45"/>
      <c r="D142" s="11" t="s">
        <v>58</v>
      </c>
      <c r="E142" s="46"/>
    </row>
    <row r="143" spans="2:5" s="8" customFormat="1" ht="16.5" customHeight="1" thickBot="1" x14ac:dyDescent="0.3">
      <c r="B143" s="12" t="s">
        <v>13</v>
      </c>
      <c r="C143" s="94"/>
      <c r="D143" s="95"/>
      <c r="E143" s="96"/>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48" r:id="rId1"/>
    <hyperlink ref="C46" r:id="rId2"/>
    <hyperlink ref="C2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zoomScale="80" zoomScaleNormal="80" zoomScaleSheetLayoutView="100" workbookViewId="0">
      <selection activeCell="B6" sqref="B6:E6"/>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6" t="s">
        <v>100</v>
      </c>
      <c r="D2" s="146"/>
      <c r="E2" s="146"/>
    </row>
    <row r="3" spans="2:7" s="8" customFormat="1" ht="20.25" customHeight="1" x14ac:dyDescent="0.25">
      <c r="B3" s="143" t="s">
        <v>60</v>
      </c>
      <c r="C3" s="144"/>
      <c r="D3" s="144" t="s">
        <v>61</v>
      </c>
      <c r="E3" s="145"/>
    </row>
    <row r="4" spans="2:7" s="8" customFormat="1" ht="19.5" customHeight="1" thickBot="1" x14ac:dyDescent="0.3">
      <c r="B4" s="142" t="str">
        <f>'DATOS GENERALES'!C35</f>
        <v xml:space="preserve">ONG TIERRA Y SER </v>
      </c>
      <c r="C4" s="140"/>
      <c r="D4" s="140" t="str">
        <f>'DATOS GENERALES'!C7</f>
        <v>Sistema de bombeo fotovoltaico y agricultura sostenible</v>
      </c>
      <c r="E4" s="141"/>
    </row>
    <row r="5" spans="2:7" s="8" customFormat="1" ht="16.5" customHeight="1" thickBot="1" x14ac:dyDescent="0.3">
      <c r="B5" s="15"/>
    </row>
    <row r="6" spans="2:7" s="8" customFormat="1" ht="15" customHeight="1" x14ac:dyDescent="0.25">
      <c r="B6" s="125" t="s">
        <v>88</v>
      </c>
      <c r="C6" s="126"/>
      <c r="D6" s="126"/>
      <c r="E6" s="127"/>
    </row>
    <row r="7" spans="2:7" s="8" customFormat="1" ht="209.25" customHeight="1" thickBot="1" x14ac:dyDescent="0.3">
      <c r="B7" s="131" t="s">
        <v>143</v>
      </c>
      <c r="C7" s="132"/>
      <c r="D7" s="132"/>
      <c r="E7" s="133"/>
    </row>
    <row r="8" spans="2:7" s="8" customFormat="1" ht="12" customHeight="1" thickBot="1" x14ac:dyDescent="0.3"/>
    <row r="9" spans="2:7" s="8" customFormat="1" x14ac:dyDescent="0.25">
      <c r="B9" s="125" t="s">
        <v>89</v>
      </c>
      <c r="C9" s="126"/>
      <c r="D9" s="126"/>
      <c r="E9" s="127"/>
    </row>
    <row r="10" spans="2:7" s="8" customFormat="1" ht="171" customHeight="1" thickBot="1" x14ac:dyDescent="0.3">
      <c r="B10" s="137" t="s">
        <v>168</v>
      </c>
      <c r="C10" s="138"/>
      <c r="D10" s="138"/>
      <c r="E10" s="139"/>
    </row>
    <row r="11" spans="2:7" s="8" customFormat="1" ht="15.75" customHeight="1" thickBot="1" x14ac:dyDescent="0.3"/>
    <row r="12" spans="2:7" s="8" customFormat="1" x14ac:dyDescent="0.25">
      <c r="B12" s="128" t="s">
        <v>90</v>
      </c>
      <c r="C12" s="129"/>
      <c r="D12" s="129"/>
      <c r="E12" s="130"/>
    </row>
    <row r="13" spans="2:7" s="8" customFormat="1" ht="166.5" customHeight="1" thickBot="1" x14ac:dyDescent="0.3">
      <c r="B13" s="166" t="s">
        <v>170</v>
      </c>
      <c r="C13" s="167"/>
      <c r="D13" s="167"/>
      <c r="E13" s="168"/>
    </row>
    <row r="14" spans="2:7" ht="15" customHeight="1" thickBot="1" x14ac:dyDescent="0.3">
      <c r="B14" s="8"/>
      <c r="C14" s="8"/>
    </row>
    <row r="15" spans="2:7" s="8" customFormat="1" ht="36" customHeight="1" x14ac:dyDescent="0.25">
      <c r="B15" s="128" t="s">
        <v>62</v>
      </c>
      <c r="C15" s="129"/>
      <c r="D15" s="129"/>
      <c r="E15" s="130"/>
      <c r="G15" s="47" t="s">
        <v>64</v>
      </c>
    </row>
    <row r="16" spans="2:7" s="8" customFormat="1" ht="164.25" customHeight="1" thickBot="1" x14ac:dyDescent="0.3">
      <c r="B16" s="137" t="s">
        <v>144</v>
      </c>
      <c r="C16" s="138"/>
      <c r="D16" s="138"/>
      <c r="E16" s="139"/>
      <c r="G16" s="48" t="s">
        <v>165</v>
      </c>
    </row>
    <row r="17" spans="1:7" s="8" customFormat="1" ht="15.75" customHeight="1" thickBot="1" x14ac:dyDescent="0.3"/>
    <row r="18" spans="1:7" s="8" customFormat="1" ht="33" customHeight="1" x14ac:dyDescent="0.25">
      <c r="B18" s="125" t="s">
        <v>63</v>
      </c>
      <c r="C18" s="126"/>
      <c r="D18" s="126"/>
      <c r="E18" s="127"/>
    </row>
    <row r="19" spans="1:7" s="8" customFormat="1" ht="322.5" customHeight="1" thickBot="1" x14ac:dyDescent="0.3">
      <c r="B19" s="137" t="s">
        <v>145</v>
      </c>
      <c r="C19" s="138"/>
      <c r="D19" s="138"/>
      <c r="E19" s="139"/>
    </row>
    <row r="20" spans="1:7" s="8" customFormat="1" ht="17.25" customHeight="1" thickBot="1" x14ac:dyDescent="0.3"/>
    <row r="21" spans="1:7" s="8" customFormat="1" ht="15" customHeight="1" x14ac:dyDescent="0.25">
      <c r="B21" s="128" t="s">
        <v>65</v>
      </c>
      <c r="C21" s="129"/>
      <c r="D21" s="129"/>
      <c r="E21" s="130"/>
    </row>
    <row r="22" spans="1:7" s="8" customFormat="1" ht="338.25" customHeight="1" thickBot="1" x14ac:dyDescent="0.3">
      <c r="B22" s="134" t="s">
        <v>146</v>
      </c>
      <c r="C22" s="135"/>
      <c r="D22" s="135"/>
      <c r="E22" s="136"/>
    </row>
    <row r="23" spans="1:7" ht="15" customHeight="1" thickBot="1" x14ac:dyDescent="0.3">
      <c r="B23" s="8"/>
      <c r="C23" s="8"/>
    </row>
    <row r="24" spans="1:7" s="8" customFormat="1" ht="15" customHeight="1" x14ac:dyDescent="0.25">
      <c r="B24" s="128" t="s">
        <v>66</v>
      </c>
      <c r="C24" s="129"/>
      <c r="D24" s="129"/>
      <c r="E24" s="130"/>
    </row>
    <row r="25" spans="1:7" s="8" customFormat="1" ht="180" customHeight="1" thickBot="1" x14ac:dyDescent="0.3">
      <c r="A25" s="8" t="s">
        <v>37</v>
      </c>
      <c r="B25" s="131" t="s">
        <v>147</v>
      </c>
      <c r="C25" s="132"/>
      <c r="D25" s="132"/>
      <c r="E25" s="133"/>
    </row>
    <row r="26" spans="1:7" s="8" customFormat="1" ht="14.25" customHeight="1" thickBot="1" x14ac:dyDescent="0.3"/>
    <row r="27" spans="1:7" s="8" customFormat="1" ht="15" customHeight="1" x14ac:dyDescent="0.25">
      <c r="B27" s="128" t="s">
        <v>67</v>
      </c>
      <c r="C27" s="129"/>
      <c r="D27" s="129"/>
      <c r="E27" s="130"/>
    </row>
    <row r="28" spans="1:7" s="8" customFormat="1" ht="184.5" customHeight="1" thickBot="1" x14ac:dyDescent="0.3">
      <c r="B28" s="131" t="s">
        <v>148</v>
      </c>
      <c r="C28" s="132"/>
      <c r="D28" s="132"/>
      <c r="E28" s="133"/>
    </row>
    <row r="29" spans="1:7" s="8" customFormat="1" ht="12" customHeight="1" thickBot="1" x14ac:dyDescent="0.3"/>
    <row r="30" spans="1:7" s="8" customFormat="1" ht="33" customHeight="1" x14ac:dyDescent="0.25">
      <c r="B30" s="128" t="s">
        <v>91</v>
      </c>
      <c r="C30" s="129"/>
      <c r="D30" s="129"/>
      <c r="E30" s="130"/>
      <c r="G30" s="47" t="s">
        <v>104</v>
      </c>
    </row>
    <row r="31" spans="1:7" s="8" customFormat="1" ht="221.25" customHeight="1" thickBot="1" x14ac:dyDescent="0.3">
      <c r="B31" s="131" t="s">
        <v>149</v>
      </c>
      <c r="C31" s="132"/>
      <c r="D31" s="132"/>
      <c r="E31" s="133"/>
      <c r="G31" s="48" t="s">
        <v>166</v>
      </c>
    </row>
    <row r="32" spans="1:7" s="8" customFormat="1" ht="15" customHeight="1" thickBot="1" x14ac:dyDescent="0.3"/>
    <row r="33" spans="1:7" s="8" customFormat="1" ht="30" x14ac:dyDescent="0.25">
      <c r="A33" s="8">
        <v>10</v>
      </c>
      <c r="B33" s="125" t="s">
        <v>69</v>
      </c>
      <c r="C33" s="126"/>
      <c r="D33" s="126"/>
      <c r="E33" s="127"/>
      <c r="G33" s="47" t="s">
        <v>68</v>
      </c>
    </row>
    <row r="34" spans="1:7" s="8" customFormat="1" ht="357" customHeight="1" thickBot="1" x14ac:dyDescent="0.3">
      <c r="B34" s="137" t="s">
        <v>150</v>
      </c>
      <c r="C34" s="138"/>
      <c r="D34" s="138"/>
      <c r="E34" s="139"/>
      <c r="G34" s="48"/>
    </row>
    <row r="35" spans="1:7" s="8" customFormat="1" ht="12.75" customHeight="1" thickBot="1" x14ac:dyDescent="0.3"/>
    <row r="36" spans="1:7" s="8" customFormat="1" x14ac:dyDescent="0.25">
      <c r="B36" s="125" t="s">
        <v>106</v>
      </c>
      <c r="C36" s="126"/>
      <c r="D36" s="126"/>
      <c r="E36" s="127"/>
    </row>
    <row r="37" spans="1:7" s="8" customFormat="1" ht="297" customHeight="1" thickBot="1" x14ac:dyDescent="0.3">
      <c r="B37" s="134" t="s">
        <v>151</v>
      </c>
      <c r="C37" s="135"/>
      <c r="D37" s="135"/>
      <c r="E37" s="136"/>
    </row>
    <row r="38" spans="1:7" s="8" customFormat="1" ht="15.75" customHeight="1" thickBot="1" x14ac:dyDescent="0.3"/>
    <row r="39" spans="1:7" s="8" customFormat="1" x14ac:dyDescent="0.25">
      <c r="B39" s="128" t="s">
        <v>107</v>
      </c>
      <c r="C39" s="129"/>
      <c r="D39" s="129"/>
      <c r="E39" s="130"/>
    </row>
    <row r="40" spans="1:7" s="8" customFormat="1" ht="296.25" customHeight="1" thickBot="1" x14ac:dyDescent="0.3">
      <c r="B40" s="134" t="s">
        <v>152</v>
      </c>
      <c r="C40" s="135"/>
      <c r="D40" s="135"/>
      <c r="E40" s="136"/>
    </row>
    <row r="41" spans="1:7" s="8" customFormat="1" ht="16.5" customHeight="1" thickBot="1" x14ac:dyDescent="0.3"/>
    <row r="42" spans="1:7" s="8" customFormat="1" x14ac:dyDescent="0.25">
      <c r="B42" s="128" t="s">
        <v>105</v>
      </c>
      <c r="C42" s="129"/>
      <c r="D42" s="129"/>
      <c r="E42" s="130"/>
    </row>
    <row r="43" spans="1:7" s="8" customFormat="1" ht="327.75" customHeight="1" thickBot="1" x14ac:dyDescent="0.3">
      <c r="B43" s="134" t="s">
        <v>167</v>
      </c>
      <c r="C43" s="135"/>
      <c r="D43" s="135"/>
      <c r="E43" s="136"/>
    </row>
    <row r="44" spans="1:7" s="8" customFormat="1" ht="13.5" customHeight="1" thickBot="1" x14ac:dyDescent="0.3"/>
    <row r="45" spans="1:7" s="8" customFormat="1" ht="15" customHeight="1" x14ac:dyDescent="0.25">
      <c r="B45" s="125" t="s">
        <v>70</v>
      </c>
      <c r="C45" s="126"/>
      <c r="D45" s="126"/>
      <c r="E45" s="127"/>
    </row>
    <row r="46" spans="1:7" s="8" customFormat="1" ht="291.75" customHeight="1" x14ac:dyDescent="0.25">
      <c r="B46" s="147" t="s">
        <v>153</v>
      </c>
      <c r="C46" s="148"/>
      <c r="D46" s="148"/>
      <c r="E46" s="149"/>
    </row>
    <row r="47" spans="1:7" s="8" customFormat="1" ht="291.75" customHeight="1" thickBot="1" x14ac:dyDescent="0.3">
      <c r="B47" s="137"/>
      <c r="C47" s="138"/>
      <c r="D47" s="138"/>
      <c r="E47" s="139"/>
    </row>
    <row r="48" spans="1:7" s="8" customFormat="1" ht="12" customHeight="1" thickBot="1" x14ac:dyDescent="0.3"/>
    <row r="49" spans="2:5" s="8" customFormat="1" x14ac:dyDescent="0.25">
      <c r="B49" s="125" t="s">
        <v>71</v>
      </c>
      <c r="C49" s="126"/>
      <c r="D49" s="126"/>
      <c r="E49" s="127"/>
    </row>
    <row r="50" spans="2:5" s="8" customFormat="1" x14ac:dyDescent="0.25">
      <c r="B50" s="61" t="s">
        <v>35</v>
      </c>
      <c r="C50" s="82" t="s">
        <v>36</v>
      </c>
      <c r="D50" s="82" t="s">
        <v>72</v>
      </c>
      <c r="E50" s="83" t="s">
        <v>38</v>
      </c>
    </row>
    <row r="51" spans="2:5" s="8" customFormat="1" ht="46.5" customHeight="1" x14ac:dyDescent="0.25">
      <c r="B51" s="62" t="s">
        <v>154</v>
      </c>
      <c r="C51" s="63">
        <v>3</v>
      </c>
      <c r="D51" s="63">
        <v>4</v>
      </c>
      <c r="E51" s="64" t="s">
        <v>155</v>
      </c>
    </row>
    <row r="52" spans="2:5" s="8" customFormat="1" ht="46.5" customHeight="1" x14ac:dyDescent="0.25">
      <c r="B52" s="62" t="s">
        <v>156</v>
      </c>
      <c r="C52" s="63">
        <v>3</v>
      </c>
      <c r="D52" s="63">
        <v>4</v>
      </c>
      <c r="E52" s="64" t="s">
        <v>157</v>
      </c>
    </row>
    <row r="53" spans="2:5" s="8" customFormat="1" ht="46.5" customHeight="1" x14ac:dyDescent="0.25">
      <c r="B53" s="62" t="s">
        <v>158</v>
      </c>
      <c r="C53" s="63">
        <v>1</v>
      </c>
      <c r="D53" s="63">
        <v>5</v>
      </c>
      <c r="E53" s="64" t="s">
        <v>159</v>
      </c>
    </row>
    <row r="54" spans="2:5" s="8" customFormat="1" ht="46.5" customHeight="1" x14ac:dyDescent="0.25">
      <c r="B54" s="62" t="s">
        <v>160</v>
      </c>
      <c r="C54" s="63">
        <v>2</v>
      </c>
      <c r="D54" s="63">
        <v>4</v>
      </c>
      <c r="E54" s="64" t="s">
        <v>169</v>
      </c>
    </row>
    <row r="55" spans="2:5" s="8" customFormat="1" ht="46.5" customHeight="1" x14ac:dyDescent="0.25">
      <c r="B55" s="62" t="s">
        <v>161</v>
      </c>
      <c r="C55" s="63">
        <v>2</v>
      </c>
      <c r="D55" s="63">
        <v>3</v>
      </c>
      <c r="E55" s="64" t="s">
        <v>162</v>
      </c>
    </row>
    <row r="56" spans="2:5" s="8" customFormat="1" ht="46.5" customHeight="1" x14ac:dyDescent="0.25">
      <c r="B56" s="62" t="s">
        <v>163</v>
      </c>
      <c r="C56" s="63">
        <v>2</v>
      </c>
      <c r="D56" s="63">
        <v>5</v>
      </c>
      <c r="E56" s="64" t="s">
        <v>164</v>
      </c>
    </row>
    <row r="57" spans="2:5" s="8" customFormat="1" ht="46.5" customHeight="1" x14ac:dyDescent="0.25">
      <c r="B57" s="62"/>
      <c r="C57" s="63"/>
      <c r="D57" s="63"/>
      <c r="E57" s="64"/>
    </row>
    <row r="58" spans="2:5" s="8" customFormat="1" ht="46.5" customHeight="1" x14ac:dyDescent="0.25">
      <c r="B58" s="62"/>
      <c r="C58" s="63"/>
      <c r="D58" s="63"/>
      <c r="E58" s="64"/>
    </row>
    <row r="59" spans="2:5" s="8" customFormat="1" ht="46.5" customHeight="1" x14ac:dyDescent="0.25">
      <c r="B59" s="62"/>
      <c r="C59" s="63"/>
      <c r="D59" s="63"/>
      <c r="E59" s="64"/>
    </row>
    <row r="60" spans="2:5" s="8" customFormat="1" ht="46.5" customHeight="1" thickBot="1" x14ac:dyDescent="0.3">
      <c r="B60" s="65"/>
      <c r="C60" s="66"/>
      <c r="D60" s="66"/>
      <c r="E60" s="67"/>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zoomScale="90" zoomScaleNormal="90" zoomScaleSheetLayoutView="100" workbookViewId="0">
      <selection activeCell="B4" sqref="B4:B5"/>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0" t="s">
        <v>101</v>
      </c>
      <c r="C2" s="110"/>
      <c r="D2" s="110"/>
      <c r="E2" s="110"/>
      <c r="F2" s="110"/>
      <c r="G2" s="110"/>
      <c r="H2" s="110"/>
      <c r="I2" s="110"/>
      <c r="J2" s="110"/>
      <c r="K2" s="110"/>
    </row>
    <row r="3" spans="2:13" s="8" customFormat="1" ht="15.75" thickBot="1" x14ac:dyDescent="0.3"/>
    <row r="4" spans="2:13" ht="60" customHeight="1" x14ac:dyDescent="0.25">
      <c r="B4" s="154" t="s">
        <v>53</v>
      </c>
      <c r="C4" s="154" t="s">
        <v>74</v>
      </c>
      <c r="D4" s="158" t="s">
        <v>93</v>
      </c>
      <c r="E4" s="160" t="s">
        <v>94</v>
      </c>
      <c r="F4" s="162" t="s">
        <v>95</v>
      </c>
      <c r="G4" s="163"/>
      <c r="H4" s="152" t="s">
        <v>96</v>
      </c>
      <c r="I4" s="153"/>
      <c r="J4" s="164" t="s">
        <v>98</v>
      </c>
      <c r="K4" s="165"/>
      <c r="L4" s="8"/>
      <c r="M4" s="22" t="s">
        <v>47</v>
      </c>
    </row>
    <row r="5" spans="2:13" ht="30.75" thickBot="1" x14ac:dyDescent="0.3">
      <c r="B5" s="155"/>
      <c r="C5" s="155"/>
      <c r="D5" s="159"/>
      <c r="E5" s="161"/>
      <c r="F5" s="50" t="s">
        <v>48</v>
      </c>
      <c r="G5" s="51" t="s">
        <v>49</v>
      </c>
      <c r="H5" s="51" t="s">
        <v>48</v>
      </c>
      <c r="I5" s="52" t="s">
        <v>49</v>
      </c>
      <c r="J5" s="35" t="s">
        <v>48</v>
      </c>
      <c r="K5" s="36" t="s">
        <v>49</v>
      </c>
      <c r="L5" s="8"/>
      <c r="M5" s="23"/>
    </row>
    <row r="6" spans="2:13" ht="21" customHeight="1" x14ac:dyDescent="0.25">
      <c r="B6" s="78" t="s">
        <v>109</v>
      </c>
      <c r="C6" s="78" t="s">
        <v>108</v>
      </c>
      <c r="D6" s="29">
        <f t="shared" ref="D6" si="0">E6+J6+K6</f>
        <v>32000</v>
      </c>
      <c r="E6" s="41">
        <v>32000</v>
      </c>
      <c r="F6" s="33"/>
      <c r="G6" s="25"/>
      <c r="H6" s="25"/>
      <c r="I6" s="26"/>
      <c r="J6" s="68">
        <f t="shared" ref="J6" si="1">F6+H6</f>
        <v>0</v>
      </c>
      <c r="K6" s="69">
        <f t="shared" ref="K6" si="2">G6+I6</f>
        <v>0</v>
      </c>
      <c r="L6" s="8"/>
      <c r="M6" s="24" t="str">
        <f>IF(D6=(E6+F6+G6+H6+I6),"OK","ERROR")</f>
        <v>OK</v>
      </c>
    </row>
    <row r="7" spans="2:13" ht="60" x14ac:dyDescent="0.25">
      <c r="B7" s="79" t="s">
        <v>110</v>
      </c>
      <c r="C7" s="78" t="s">
        <v>108</v>
      </c>
      <c r="D7" s="30">
        <f>E7+J7+K7</f>
        <v>28000</v>
      </c>
      <c r="E7" s="41">
        <v>28000</v>
      </c>
      <c r="F7" s="34"/>
      <c r="G7" s="27"/>
      <c r="H7" s="27"/>
      <c r="I7" s="28"/>
      <c r="J7" s="70">
        <f>F7+H7</f>
        <v>0</v>
      </c>
      <c r="K7" s="71">
        <f>G7+I7</f>
        <v>0</v>
      </c>
      <c r="L7" s="8"/>
      <c r="M7" s="24" t="str">
        <f>IF(D7=(E7+F7+G7+H7+I7),"OK","ERROR")</f>
        <v>OK</v>
      </c>
    </row>
    <row r="8" spans="2:13" ht="60" x14ac:dyDescent="0.25">
      <c r="B8" s="79" t="s">
        <v>111</v>
      </c>
      <c r="C8" s="78" t="s">
        <v>108</v>
      </c>
      <c r="D8" s="30">
        <f t="shared" ref="D8:D19" si="3">E8+J8+K8</f>
        <v>35000</v>
      </c>
      <c r="E8" s="41">
        <v>35000</v>
      </c>
      <c r="F8" s="34"/>
      <c r="G8" s="27"/>
      <c r="H8" s="27"/>
      <c r="I8" s="28"/>
      <c r="J8" s="70">
        <f t="shared" ref="J8:J19" si="4">F8+H8</f>
        <v>0</v>
      </c>
      <c r="K8" s="71">
        <f t="shared" ref="K8:K19" si="5">G8+I8</f>
        <v>0</v>
      </c>
      <c r="L8" s="8"/>
      <c r="M8" s="24" t="str">
        <f t="shared" ref="M8:M20" si="6">IF(D8=(E8+F8+G8+H8+I8),"OK","ERROR")</f>
        <v>OK</v>
      </c>
    </row>
    <row r="9" spans="2:13" ht="30" x14ac:dyDescent="0.25">
      <c r="B9" s="79" t="s">
        <v>112</v>
      </c>
      <c r="C9" s="78" t="s">
        <v>113</v>
      </c>
      <c r="D9" s="30">
        <f t="shared" si="3"/>
        <v>75000</v>
      </c>
      <c r="E9" s="41"/>
      <c r="F9" s="34">
        <v>75000</v>
      </c>
      <c r="G9" s="27"/>
      <c r="H9" s="27"/>
      <c r="I9" s="28"/>
      <c r="J9" s="70">
        <f t="shared" si="4"/>
        <v>75000</v>
      </c>
      <c r="K9" s="71">
        <f t="shared" si="5"/>
        <v>0</v>
      </c>
      <c r="L9" s="8"/>
      <c r="M9" s="24" t="str">
        <f t="shared" si="6"/>
        <v>OK</v>
      </c>
    </row>
    <row r="10" spans="2:13" x14ac:dyDescent="0.25">
      <c r="B10" s="79" t="s">
        <v>114</v>
      </c>
      <c r="C10" s="78" t="s">
        <v>113</v>
      </c>
      <c r="D10" s="30">
        <f t="shared" si="3"/>
        <v>16500</v>
      </c>
      <c r="E10" s="41"/>
      <c r="F10" s="34">
        <v>16500</v>
      </c>
      <c r="G10" s="27"/>
      <c r="H10" s="27"/>
      <c r="I10" s="28"/>
      <c r="J10" s="70">
        <f t="shared" si="4"/>
        <v>16500</v>
      </c>
      <c r="K10" s="71">
        <f t="shared" si="5"/>
        <v>0</v>
      </c>
      <c r="L10" s="8"/>
      <c r="M10" s="24" t="str">
        <f t="shared" si="6"/>
        <v>OK</v>
      </c>
    </row>
    <row r="11" spans="2:13" ht="30" x14ac:dyDescent="0.25">
      <c r="B11" s="79" t="s">
        <v>122</v>
      </c>
      <c r="C11" s="78" t="s">
        <v>121</v>
      </c>
      <c r="D11" s="30">
        <f t="shared" si="3"/>
        <v>12000</v>
      </c>
      <c r="E11" s="41">
        <v>12000</v>
      </c>
      <c r="F11" s="34"/>
      <c r="G11" s="27"/>
      <c r="H11" s="27"/>
      <c r="I11" s="28"/>
      <c r="J11" s="70">
        <f t="shared" si="4"/>
        <v>0</v>
      </c>
      <c r="K11" s="71">
        <f t="shared" si="5"/>
        <v>0</v>
      </c>
      <c r="L11" s="8"/>
      <c r="M11" s="24" t="str">
        <f t="shared" si="6"/>
        <v>OK</v>
      </c>
    </row>
    <row r="12" spans="2:13" x14ac:dyDescent="0.25">
      <c r="B12" s="79" t="s">
        <v>116</v>
      </c>
      <c r="C12" s="78" t="s">
        <v>113</v>
      </c>
      <c r="D12" s="30">
        <f t="shared" si="3"/>
        <v>15000</v>
      </c>
      <c r="E12" s="41"/>
      <c r="F12" s="34">
        <v>15000</v>
      </c>
      <c r="G12" s="27"/>
      <c r="H12" s="27"/>
      <c r="I12" s="28"/>
      <c r="J12" s="70">
        <f t="shared" si="4"/>
        <v>15000</v>
      </c>
      <c r="K12" s="71">
        <f t="shared" si="5"/>
        <v>0</v>
      </c>
      <c r="L12" s="8"/>
      <c r="M12" s="24" t="str">
        <f t="shared" si="6"/>
        <v>OK</v>
      </c>
    </row>
    <row r="13" spans="2:13" x14ac:dyDescent="0.25">
      <c r="B13" s="79" t="s">
        <v>115</v>
      </c>
      <c r="C13" s="78" t="s">
        <v>113</v>
      </c>
      <c r="D13" s="30">
        <f t="shared" si="3"/>
        <v>13500</v>
      </c>
      <c r="E13" s="41"/>
      <c r="F13" s="34">
        <v>13500</v>
      </c>
      <c r="G13" s="27"/>
      <c r="H13" s="27"/>
      <c r="I13" s="28"/>
      <c r="J13" s="70">
        <f t="shared" si="4"/>
        <v>13500</v>
      </c>
      <c r="K13" s="71">
        <f t="shared" si="5"/>
        <v>0</v>
      </c>
      <c r="L13" s="8"/>
      <c r="M13" s="24" t="str">
        <f t="shared" si="6"/>
        <v>OK</v>
      </c>
    </row>
    <row r="14" spans="2:13" x14ac:dyDescent="0.25">
      <c r="B14" s="79" t="s">
        <v>117</v>
      </c>
      <c r="C14" s="78" t="s">
        <v>117</v>
      </c>
      <c r="D14" s="30">
        <f t="shared" si="3"/>
        <v>3400</v>
      </c>
      <c r="E14" s="41">
        <v>3400</v>
      </c>
      <c r="F14" s="34"/>
      <c r="G14" s="27"/>
      <c r="H14" s="27"/>
      <c r="I14" s="28"/>
      <c r="J14" s="70">
        <f t="shared" si="4"/>
        <v>0</v>
      </c>
      <c r="K14" s="71">
        <f t="shared" si="5"/>
        <v>0</v>
      </c>
      <c r="L14" s="8"/>
      <c r="M14" s="24" t="str">
        <f t="shared" si="6"/>
        <v>OK</v>
      </c>
    </row>
    <row r="15" spans="2:13" x14ac:dyDescent="0.25">
      <c r="B15" s="79" t="s">
        <v>118</v>
      </c>
      <c r="C15" s="78" t="s">
        <v>118</v>
      </c>
      <c r="D15" s="30">
        <f t="shared" si="3"/>
        <v>3600</v>
      </c>
      <c r="E15" s="41">
        <v>3600</v>
      </c>
      <c r="F15" s="34"/>
      <c r="G15" s="27"/>
      <c r="H15" s="27"/>
      <c r="I15" s="28"/>
      <c r="J15" s="70">
        <f t="shared" si="4"/>
        <v>0</v>
      </c>
      <c r="K15" s="71">
        <f t="shared" si="5"/>
        <v>0</v>
      </c>
      <c r="L15" s="8"/>
      <c r="M15" s="24" t="str">
        <f t="shared" si="6"/>
        <v>OK</v>
      </c>
    </row>
    <row r="16" spans="2:13" ht="30" x14ac:dyDescent="0.25">
      <c r="B16" s="79" t="s">
        <v>119</v>
      </c>
      <c r="C16" s="78" t="s">
        <v>119</v>
      </c>
      <c r="D16" s="30">
        <f t="shared" si="3"/>
        <v>3600</v>
      </c>
      <c r="E16" s="41">
        <v>3600</v>
      </c>
      <c r="F16" s="34"/>
      <c r="G16" s="27"/>
      <c r="H16" s="27"/>
      <c r="I16" s="28"/>
      <c r="J16" s="70">
        <f t="shared" si="4"/>
        <v>0</v>
      </c>
      <c r="K16" s="71">
        <f t="shared" si="5"/>
        <v>0</v>
      </c>
      <c r="L16" s="8"/>
      <c r="M16" s="24" t="str">
        <f t="shared" si="6"/>
        <v>OK</v>
      </c>
    </row>
    <row r="17" spans="2:13" x14ac:dyDescent="0.25">
      <c r="B17" s="79" t="s">
        <v>120</v>
      </c>
      <c r="C17" s="78" t="s">
        <v>120</v>
      </c>
      <c r="D17" s="30">
        <f t="shared" si="3"/>
        <v>2400</v>
      </c>
      <c r="E17" s="41">
        <v>2400</v>
      </c>
      <c r="F17" s="34"/>
      <c r="G17" s="27"/>
      <c r="H17" s="27"/>
      <c r="I17" s="28"/>
      <c r="J17" s="70">
        <f t="shared" si="4"/>
        <v>0</v>
      </c>
      <c r="K17" s="71">
        <f t="shared" si="5"/>
        <v>0</v>
      </c>
      <c r="L17" s="8"/>
      <c r="M17" s="24" t="str">
        <f t="shared" si="6"/>
        <v>OK</v>
      </c>
    </row>
    <row r="18" spans="2:13" x14ac:dyDescent="0.25">
      <c r="B18" s="79"/>
      <c r="C18" s="78"/>
      <c r="D18" s="30">
        <f t="shared" si="3"/>
        <v>0</v>
      </c>
      <c r="E18" s="41"/>
      <c r="F18" s="34"/>
      <c r="G18" s="27"/>
      <c r="H18" s="27"/>
      <c r="I18" s="28"/>
      <c r="J18" s="70">
        <f t="shared" si="4"/>
        <v>0</v>
      </c>
      <c r="K18" s="71">
        <f t="shared" si="5"/>
        <v>0</v>
      </c>
      <c r="L18" s="8"/>
      <c r="M18" s="24" t="str">
        <f t="shared" si="6"/>
        <v>OK</v>
      </c>
    </row>
    <row r="19" spans="2:13" ht="15.75" thickBot="1" x14ac:dyDescent="0.3">
      <c r="B19" s="80"/>
      <c r="C19" s="81"/>
      <c r="D19" s="31">
        <f t="shared" si="3"/>
        <v>0</v>
      </c>
      <c r="E19" s="41"/>
      <c r="F19" s="34"/>
      <c r="G19" s="27"/>
      <c r="H19" s="27"/>
      <c r="I19" s="28"/>
      <c r="J19" s="70">
        <f t="shared" si="4"/>
        <v>0</v>
      </c>
      <c r="K19" s="71">
        <f t="shared" si="5"/>
        <v>0</v>
      </c>
      <c r="L19" s="8"/>
      <c r="M19" s="24" t="str">
        <f t="shared" si="6"/>
        <v>OK</v>
      </c>
    </row>
    <row r="20" spans="2:13" ht="15.75" thickBot="1" x14ac:dyDescent="0.3">
      <c r="B20" s="156" t="s">
        <v>55</v>
      </c>
      <c r="C20" s="157"/>
      <c r="D20" s="32">
        <f>SUM(D6:D19)</f>
        <v>240000</v>
      </c>
      <c r="E20" s="53">
        <f>ROUND(SUM(E6:E19),0)</f>
        <v>120000</v>
      </c>
      <c r="F20" s="54">
        <f t="shared" ref="F20:K20" si="7">ROUND(SUM(F6:F19),0)</f>
        <v>120000</v>
      </c>
      <c r="G20" s="55">
        <f t="shared" si="7"/>
        <v>0</v>
      </c>
      <c r="H20" s="55">
        <f t="shared" si="7"/>
        <v>0</v>
      </c>
      <c r="I20" s="56">
        <f t="shared" si="7"/>
        <v>0</v>
      </c>
      <c r="J20" s="37">
        <f t="shared" si="7"/>
        <v>120000</v>
      </c>
      <c r="K20" s="38">
        <f t="shared" si="7"/>
        <v>0</v>
      </c>
      <c r="L20" s="8"/>
      <c r="M20" s="24" t="str">
        <f t="shared" si="6"/>
        <v>OK</v>
      </c>
    </row>
    <row r="21" spans="2:13" ht="15.75" thickBot="1" x14ac:dyDescent="0.3">
      <c r="B21" s="156" t="s">
        <v>50</v>
      </c>
      <c r="C21" s="157"/>
      <c r="D21" s="49">
        <v>1</v>
      </c>
      <c r="E21" s="57">
        <f>E20/$D$20</f>
        <v>0.5</v>
      </c>
      <c r="F21" s="58">
        <f t="shared" ref="F21:K21" si="8">F20/$D$20</f>
        <v>0.5</v>
      </c>
      <c r="G21" s="59">
        <f t="shared" si="8"/>
        <v>0</v>
      </c>
      <c r="H21" s="59">
        <f t="shared" ref="H21:I21" si="9">H20/$D$20</f>
        <v>0</v>
      </c>
      <c r="I21" s="60">
        <f t="shared" si="9"/>
        <v>0</v>
      </c>
      <c r="J21" s="39">
        <f t="shared" si="8"/>
        <v>0.5</v>
      </c>
      <c r="K21" s="40">
        <f t="shared" si="8"/>
        <v>0</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1" t="s">
        <v>54</v>
      </c>
      <c r="C24" s="151"/>
      <c r="D24" s="151"/>
      <c r="E24" s="151"/>
      <c r="F24" s="151"/>
      <c r="G24" s="151"/>
      <c r="H24" s="72"/>
      <c r="I24" s="72"/>
      <c r="J24" s="72"/>
      <c r="K24" s="72"/>
      <c r="L24" s="8"/>
      <c r="M24" s="8"/>
    </row>
    <row r="25" spans="2:13" ht="15.75" customHeight="1" x14ac:dyDescent="0.25">
      <c r="B25" s="150" t="s">
        <v>102</v>
      </c>
      <c r="C25" s="150"/>
      <c r="D25" s="150"/>
      <c r="E25" s="150"/>
      <c r="F25" s="150"/>
      <c r="G25" s="42" t="str">
        <f>IF(E20&gt;=100000,"OK","ERROR")</f>
        <v>OK</v>
      </c>
      <c r="H25" s="72"/>
      <c r="I25" s="72"/>
      <c r="J25" s="72"/>
      <c r="K25" s="72"/>
      <c r="L25" s="8"/>
      <c r="M25" s="8"/>
    </row>
    <row r="26" spans="2:13" ht="15.75" customHeight="1" x14ac:dyDescent="0.25">
      <c r="B26" s="150" t="s">
        <v>103</v>
      </c>
      <c r="C26" s="150"/>
      <c r="D26" s="150"/>
      <c r="E26" s="150"/>
      <c r="F26" s="150"/>
      <c r="G26" s="42" t="str">
        <f>IF(E20&lt;=250000,"OK","ERROR")</f>
        <v>OK</v>
      </c>
      <c r="H26" s="72"/>
      <c r="I26" s="72"/>
      <c r="J26" s="72"/>
      <c r="K26" s="72"/>
      <c r="L26" s="8"/>
      <c r="M26" s="8"/>
    </row>
    <row r="27" spans="2:13" ht="15.75" customHeight="1" x14ac:dyDescent="0.25">
      <c r="B27" s="150" t="s">
        <v>75</v>
      </c>
      <c r="C27" s="150"/>
      <c r="D27" s="150"/>
      <c r="E27" s="150"/>
      <c r="F27" s="150"/>
      <c r="G27" s="42" t="str">
        <f>IF(E20&lt;=(D20/2),"OK","ERROR")</f>
        <v>OK</v>
      </c>
      <c r="H27" s="72"/>
      <c r="I27" s="72"/>
      <c r="J27" s="72"/>
      <c r="K27" s="72"/>
      <c r="L27" s="8"/>
      <c r="M27" s="8"/>
    </row>
    <row r="28" spans="2:13" ht="15.75" customHeight="1" x14ac:dyDescent="0.25">
      <c r="B28" s="150" t="s">
        <v>97</v>
      </c>
      <c r="C28" s="150"/>
      <c r="D28" s="150"/>
      <c r="E28" s="150"/>
      <c r="F28" s="150"/>
      <c r="G28" s="42" t="str">
        <f>IF(K20&lt;=(E20*0.4),"OK","ERROR")</f>
        <v>OK</v>
      </c>
      <c r="H28" s="72"/>
      <c r="I28" s="72"/>
      <c r="J28" s="72"/>
      <c r="K28" s="72"/>
      <c r="L28" s="8"/>
      <c r="M28" s="8"/>
    </row>
    <row r="29" spans="2:13" s="8" customFormat="1" x14ac:dyDescent="0.25"/>
    <row r="30" spans="2:13" s="8" customFormat="1" x14ac:dyDescent="0.25">
      <c r="I30" s="73"/>
    </row>
    <row r="31" spans="2:13" s="8" customFormat="1" x14ac:dyDescent="0.25">
      <c r="G31" s="42"/>
    </row>
    <row r="32" spans="2:13" s="8" customFormat="1" x14ac:dyDescent="0.25"/>
    <row r="33" spans="2:2" s="8" customFormat="1" x14ac:dyDescent="0.25"/>
    <row r="34" spans="2:2" s="8" customFormat="1" x14ac:dyDescent="0.25">
      <c r="B34" s="74"/>
    </row>
    <row r="35" spans="2:2" s="8" customFormat="1" x14ac:dyDescent="0.25">
      <c r="B35" s="75"/>
    </row>
    <row r="36" spans="2:2" s="8" customFormat="1" x14ac:dyDescent="0.25">
      <c r="B36" s="74"/>
    </row>
    <row r="37" spans="2:2" s="8" customFormat="1" x14ac:dyDescent="0.25">
      <c r="B37" s="76"/>
    </row>
    <row r="38" spans="2:2" s="8" customFormat="1" x14ac:dyDescent="0.25"/>
    <row r="39" spans="2:2" s="8" customFormat="1" x14ac:dyDescent="0.25"/>
    <row r="40" spans="2:2" s="8" customFormat="1" x14ac:dyDescent="0.25">
      <c r="B40" s="77"/>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Margareth Gurreonero</cp:lastModifiedBy>
  <cp:lastPrinted>2014-10-30T03:03:18Z</cp:lastPrinted>
  <dcterms:created xsi:type="dcterms:W3CDTF">2012-07-06T03:08:38Z</dcterms:created>
  <dcterms:modified xsi:type="dcterms:W3CDTF">2015-01-29T17:52:19Z</dcterms:modified>
</cp:coreProperties>
</file>