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AEA\"/>
    </mc:Choice>
  </mc:AlternateContent>
  <bookViews>
    <workbookView xWindow="0" yWindow="0" windowWidth="20490" windowHeight="7755"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D19" i="8" s="1"/>
  <c r="M19" i="8" s="1"/>
  <c r="K18" i="8"/>
  <c r="D18" i="8" s="1"/>
  <c r="M18" i="8" s="1"/>
  <c r="J18" i="8"/>
  <c r="K17" i="8"/>
  <c r="J17" i="8"/>
  <c r="D17" i="8" s="1"/>
  <c r="M17" i="8" s="1"/>
  <c r="K16" i="8"/>
  <c r="J16" i="8"/>
  <c r="K15" i="8"/>
  <c r="J15" i="8"/>
  <c r="D15" i="8" s="1"/>
  <c r="M15" i="8" s="1"/>
  <c r="K14" i="8"/>
  <c r="D14" i="8" s="1"/>
  <c r="M14" i="8" s="1"/>
  <c r="J14" i="8"/>
  <c r="K13" i="8"/>
  <c r="J13" i="8"/>
  <c r="K12" i="8"/>
  <c r="J12" i="8"/>
  <c r="K11" i="8"/>
  <c r="J11" i="8"/>
  <c r="D11" i="8" s="1"/>
  <c r="M11" i="8" s="1"/>
  <c r="K10" i="8"/>
  <c r="D10" i="8" s="1"/>
  <c r="M10" i="8" s="1"/>
  <c r="J10" i="8"/>
  <c r="K9" i="8"/>
  <c r="J9" i="8"/>
  <c r="D9" i="8" s="1"/>
  <c r="M9" i="8" s="1"/>
  <c r="K8" i="8"/>
  <c r="D8" i="8" s="1"/>
  <c r="M8" i="8" s="1"/>
  <c r="J8" i="8"/>
  <c r="K6" i="8"/>
  <c r="J6" i="8"/>
  <c r="D6" i="8" s="1"/>
  <c r="M6" i="8" s="1"/>
  <c r="K7" i="8"/>
  <c r="J7" i="8"/>
  <c r="D13" i="8" l="1"/>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<sst xmlns="http://schemas.openxmlformats.org/spreadsheetml/2006/main" count="239" uniqueCount="134">
  <si>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</si>
  <si>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</si>
  <si>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</si>
  <si>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</si>
  <si>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</si>
  <si>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</si>
  <si>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</si>
  <si>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</si>
  <si>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</si>
  <si>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</si>
  <si>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</si>
  <si>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</si>
  <si>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</si>
  <si>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</si>
  <si>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</si>
  <si>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</si>
  <si>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</si>
  <si>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</si>
  <si>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</si>
  <si>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</si>
  <si>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</si>
  <si>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</si>
  <si>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</si>
  <si>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</si>
  <si>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</si>
  <si>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</si>
  <si>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</si>
  <si>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</si>
  <si>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</si>
  <si>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</si>
  <si>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</si>
  <si>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</si>
  <si>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</si>
  <si>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</si>
  <si>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</si>
  <si>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</si>
  <si>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</si>
  <si>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</si>
  <si>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</si>
  <si>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</si>
  <si>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</si>
  <si>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</si>
  <si>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</si>
  <si>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</si>
  <si>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</si>
  <si>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</si>
  <si>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</si>
  <si>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</si>
  <si>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</si>
  <si>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</si>
  <si>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</si>
  <si>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</si>
  <si>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</si>
  <si>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</si>
  <si>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</si>
  <si>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</si>
  <si>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</si>
  <si>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</si>
  <si>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</si>
  <si>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</si>
  <si>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</si>
  <si>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</si>
  <si>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</si>
  <si>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</si>
  <si>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</si>
  <si>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</si>
  <si>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</si>
  <si>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</si>
  <si>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</si>
  <si>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</si>
  <si>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</si>
  <si>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</si>
  <si>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</si>
  <si>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</si>
  <si>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</si>
  <si>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</si>
  <si>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</si>
  <si>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</si>
  <si>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</si>
  <si>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</si>
  <si>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</si>
  <si>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</si>
  <si>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</si>
  <si>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</si>
  <si>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</si>
  <si>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</si>
  <si>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</si>
  <si>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</si>
  <si>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</si>
  <si>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</si>
  <si>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</si>
  <si>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</si>
  <si>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</si>
  <si>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</si>
  <si>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</si>
  <si>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</si>
  <si>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</si>
  <si>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</si>
  <si>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</si>
  <si>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</si>
  <si>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</si>
  <si>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</si>
  <si>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</si>
  <si>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</si>
  <si>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</si>
  <si>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</si>
  <si>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</si>
  <si>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</si>
  <si>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Desarrollar el mercado de asistencia técnica para la construcción y manejo agrícola de invernaderos en la región Cusco, priorizando comunidades con ventajas de localización para articularse al mercado urbano y turístico de Cusco (Hoteles, Restaurantes, empresas de catering, otros). Se promoverá la ampliación y organización de la oferta actual de capacidades técnicas para construcción de invernaderos y manejo agrícola con uso eficiente de energía solar y recursos suelo y agua, aplicando las Buenas Prácticas Agrícolas (BPA), principalmente para hortalizas, frutas y flores. Asimismo, se sensibilizará a pequeños productores organizados, con experiencia comercial de ventas, sobre las ventajas del uso y manejo agrícola en invernaderos para elevar productividad y rentabilidad de sus unidades productivas, y mejorar la calidad de sus productos; y se sensibilizará a hoteles y restaurantes del mercado turístico de Cusco sobre las ventajas de contar con alimentos seguros (inocuos).</t>
  </si>
  <si>
    <t>15 técnicos agropecuarios y productores líderes de Cusco que vienen participando en la iniciativa, a quienes se les reforzará sus conocimientos y prácticas sobre construcción y BPA en invernaderos. Por otro lado, los potenciales beneficiarios son los productores de hortalizas y flores que se encuentran situados en 20 comunidades en los distritos de Taray y Ccorca, aproximadamente estos dos territorios albergan a 800 productores de hortalizas y flores, y en con esta propuesta se iniciará el trabajo con 150 de ellos. Adicionalmente a ello, se tiene el interés de las municipalidades de Taray y Ccorcca quienes en sus políticas de intervención promueven la masificación de la agricultura en invernaderos y el uso de BPA, por los beneficios que se trae.</t>
  </si>
  <si>
    <t>Pequeños agricultores con baja productividad (1 cosecha al año), bajos precios (oferta estacional), uso ineficiente de recursos naturales y no aprovechamiento de oportunidades de demanda en Cusco. Técnicos agropecuarios locales con incipientes capacidades técnico – productivas para asesorar producción agrícola en invernaderos con BPA. Su fortalecimiento permitirá promover agricultura en invernaderos que enfrente los problemas descritos, como en Sequeraccay, Huillcapata y Chitapampa, donde con 3 cosechas al año colocan sus productos los 12 meses, usan eficientemente el agua con riego por goteo y conocen exigencias del mercado. Como consecuencia, estos pequeños productores agrícolas organizados aumentan sus ingresos y propician una reducción en la desigualdad de oportunidades.</t>
  </si>
  <si>
    <t>El CBC, desde el 2005 a la fecha viene apoyando a pequeños productores a desarrollar su agricultura a través de una sólida articulación comercial (APOMIPE - COSUDE www.apomipe.org.pe; QORICHACRA - Fundación Syngenta (SFSA) http://www.syngentafoundation.org/index.cfm?pageID=677  ). Una herramienta clave ha sido la construcción y manejo agrícola de invernaderos con la aplicación de BPA, lo cual ha permitido un uso eficiente de la energía solar, del agua y del suelo, adaptarse al cambio climático, y así obtener productos inocuos y de calidad, respondiendo a la creciente demanda por alimentos, en especial en el mercado turístico de Cusco, con una oferta estable a lo largo del año. Sin embargo, para esto cuenta con una oferta muy reducida de técnicos</t>
  </si>
  <si>
    <t xml:space="preserve">La construcción de invernaderos en comunidades alto andinas responde a una adaptación a una realidad socio – ambiental del poblador alto andino, incluyendo el cambio climático. Algunos elementos de respaldo son:
●  Los territorios propuestos para intervenir se encuentran por encima de los 3,500 msnm, donde la agricultura a campo abierto no hace un uso eficiente de la energía solar y es muy limitada a lo largo del año, dada la presencia de heladas, lluvias torrenciales, granizadas, etc.
● Los territorios considerados en la propuesta se encuentran a máximo una hora de la ciudad del Cusco, con buenas vías de comunicación, lo que permitirá que la adquisición de algunos insumos y la accesibilidad de los técnicos sea viable.
● Los Gobiernos Locales han demostrado interés en invertir en promoción económica, social y ambiental en sus territorios a través del co financiamiento para la construcción de invernaderos y asistencia técnica para el manejo agrícola.
● Los invernaderos permiten incrementar la productividad, incrementar los ingresos económicos y utilizar con eficiencia los recursos naturales.
● Existe capacidad de inversión y pago por asistencia técnica de parte de pequeños productores, dado que parte importante de insumos para construir invernaderos no requieren inversión monetaria (palos de eucalipto, adobes, otros); y, la parte de inversión monetaria están dispuestos a hacerla al ver en experiencias similares los mayores ingresos que pueden obtener.
● Los insumos requeridos a ser comprados, como plásticos, sistemas de riego, pueden ser fácilmente proveídos desde Lima a menor precio.
● Los invernaderos permiten disminuir el número de horas de trabajo, lo cual incide directamente en el bienestar de las mujeres, pues son ellas las que principalmente realizan la mayor parte de labores agrícolas.
</t>
  </si>
  <si>
    <t xml:space="preserve"> A partir de la experiencia desarrollada por CBC, un conjunto de técnicos y productores líderes han acumulado conocimientos, validados en la práctica, que constituyen la base para organizar una oferta de servicios de asistencia técnica en construcción y manejo agrícola de invernaderos con BPA. Esta oferta de servicios deberá ampliarse para articularse a una demanda latente por esta innovación tecnológica, presente en otras comunidades rurales de Cusco y en otras zonas de sierra del país. Para desarrollar este mercado, es necesario que la demanda latente por el uso de invernaderos para producción agrícola se convierta en una demanda efectiva, lo cual podrá lograrse a través de la difusión a instituciones de promoción pública y privada, a empresas y a pequeños productores organizados, de los resultados obtenidos a la fecha en las zonas donde CBC ha intervenido. Con el fin de lograr una efectiva comunicación, se promoverá la difusión campesino a campesino, que asegure una comunicación en términos sociales y culturales apropiada. Los servicios se darán, reforzando las capacidades de los especialistas técnicos actuales, apoyando su movilización hacia las nuevas zonas de intervención propuestas, y se complementará con visitas o pasantías a las comunidades donde el uso de invernaderos está validado. El pago será compartido con las entidades de promoción económica que se han asociado a esta propuesta (Municipios de Ccorca y Taray), pero la mayor parte de la inversión estará a cargo de los propios productores, única garantía que la adopción tecnológica va a ser valorada y su uso sostenible. En la medida que se fortalezca la organización de la oferta de asistencia técnica local de los servicios de construcción y manejo agrícola de invernaderos con BPA, y se consolide una demanda efectiva, el mercado de estos servicios de AT  podrá desarrollarse, fortalecerse y crecer en un mediano plazo hacia otras zonas del país a través de entidades como REMUR Cusco, Agro rural, otros.</t>
  </si>
  <si>
    <t xml:space="preserve">La construcción y manejo agrícola de invernaderos en zonas alto andinas de sierra en Perú, solo se ha hecho con objetivos de seguridad alimentaria y con productores pre-comerciales, sin la aplicación de BPA. Esto ha significado que el mercado no ha puesto a prueba (exigido) el óptimo uso de recursos (agua, suelo, energía solar, insumos) y por tanto la experiencia en estas intervenciones no representa una competencia al desarrollo de la oferta de servicios propuesta. Adicionalmente, no existe ninguna empresa u organización que brinde estos servicios adaptados a las zonas alto andinas. La principal experiencia ha sido liderada por el CBC a través de la participación de técnicos y líderes campesinos, que han construido un número significativo de invernaderos en comunidades campesinas para la transformación hacia una agricultura comercial. </t>
  </si>
  <si>
    <t xml:space="preserve">Los técnicos y productores líderes de las zonas de intervención actual del CBC han participado en la identificación de fortalezas, oportunidades, riesgos y medidas de mitigación para elaborar esta propuesta. Por otro lado, aliados estratégicos como las municipalidades de Taray y Ccorca priorizan en sus planes de desarrollo la necesidad de apoyar la conformación de organizaciones de productores con invernaderos, que se conviertan en una demanda efectiva por esta tecnología. Por otro lado, negocios vinculados a la actividad turística ubicados en la ciudad de Cusco cada vez exigen que los productos agrícolas sean producidos con los criterios de BPA. Asimismo, el SENASA busca promover las BPA como garantía de alimentos seguros. El fortalecimiento de las capacidades de técnicos agropecuarios con esta iniciativa y la demanda que se hará efectiva, permitirá desarrollar esta cadena de valor con equidad de participación de los actores. </t>
  </si>
  <si>
    <t>Ministerio de Energía y Minas: prioriza entre sus políticas el uso de energías renovables, pero no tiene aún políticas dirigidas al sector agricultura. Ministerio del Ambiente: tiene cuatro ejes de Gestión Ambiental, uno es “compatibilizando el aprovechamiento armonioso de los recursos naturales”, como agua y suelo; la promoción del uso agrícola de invernaderos en zonas alto andinas se alinea con los esfuerzos por disminuir los procesos de erosión de suelos a causa del uso ineficiente del agua, que afecta entre 50% y 60% de los suelos de la sierra de Perú (http://www.minam.gob.pe/wp-content/uploads/2013/06/EJES-ESTRATEGICOS-DE-LA-GESTION-AMBIENTAL.pdf), SENASA - Ministerio de Agricultura y Riego, tiene competencia exclusiva en el aspecto técnico, normativo y de vigilancia en materia de inocuidad de los alimentos agropecuarios y las BPA son una estrategia prioritaria (ver RD Guía de Buenas Prácticas Agrícolas http://www.senasa.gob.pe/0/modulos/JER/JER_Interna.aspx?ARE=0&amp;PFL=3&amp;JER=5395).</t>
  </si>
  <si>
    <t>El potencial de crecimiento de la presente iniciativa se apoya en una estrategia combinada de réplica y de escalamiento. Réplica a través de Municipios cercanos a los asociados a la presente propuesta y/o miembros de la Red de Municipalidades Rurales de Cusco (REMUR Cusco) cuyo presidente es el actual Alcalde de Ccorca. Escalamiento a través de la REMURPE (ww.remurpe.org.pe) y/o Agro rural (www.agrorural.gob.pe), ambas con presencia en todo el país y con interés de difundir y promover experiencias innovadoras de aplicación eficiente de tecnologías renovables, que generen políticas públicas en beneficio de los municipios rurales. En Cusco, la REMUR alberga a 28 municipalidades (4 provinciales y 24 distritales), las cuales desde el 2006 vienen implementando sus oficinas de desarrollo económico local, ya que están convencidos que se debe promover el desarrollo mejorando las capacidades locales y mejoras tecnológicas. Las 28 municipalidades constituyen un potencial de crecimiento y masificación de la propuesta del proyecto. El PBI real de Cusco viene creciendo sostenidamente los últimos años; en efecto, entre 2008 y 2013 tuvo una expansión de 59% (http://elcomercio.pe/peru/cusco/cusco-tuvo-crecimiento-mas-alto-mundo-ultimos-5-anos-noticia-1727172), siendo el turismo un sector importante cuya tasa de crecimiento promedio anual entre 1992 y 2012 ha sido 15,20% (Fuente: BADATUR-OTP). Esta dinamización de la economía de la región representa una oportunidad única para que los pequeños productores busquen insertarse en la economía formal y se dinamicen los mercados de servicios, como el de asistencia técnica promovida con esta iniciativa.</t>
  </si>
  <si>
    <t xml:space="preserve">La alternativa de uso agrícola de invernaderos en zonas alto andinas responde a necesidades
latentes de las familias campesinas, quienes desarrollan sus actividades de producción y comercialización invirtiendo mucho tiempo y esfuerzo, principalmente las mujeres, tanto en las labores agrícolas a campo abierto, como en la post cosecha y comercialización de sus productos. Los invernaderos permiten un uso más eficiente del suelo (3 vs. 1 cosecha al año), del agua (riego por goteo), de la mano de obra (menos horas de trabajo al día), de la energía solar (los rayos solares ingresan a través del agrofilm del techo y/o paredes del invernadero y luego no tienen la energía para volver a salir). La mayor productividad e ingresos que podrán obtener las familias campesinas redundarán en una mejora de su calidad de vida. El riesgo es que el nivel de organización de oferta proveniente de los invernaderos no esté acorde a los volúmenes, calidad y tiempos exigidos de la demanda.
</t>
  </si>
  <si>
    <t xml:space="preserve">La agricultura en los invernaderos es una alternativa efectiva para enfrentar los efectos de los fenómenos climáticos adversos, provenientes la mayor parte de ellos del cambio climático y de la variabilidad climática que enfrenta el planeta. Estos fenómenos son principalmente sequías, erosión de la tierra por desarrollo de agricultura en pendientes, vientos huracanados, heladas, lluvias torrenciales y granizadas. En efecto, los invernaderos son una alternativa para contrarrestar estos fenómenos climáticos, ya que no permiten el exceso de agua en los cultivos en casos de lluvias torrenciales, protegen a los cultivos de los vientos huracanados, de las heladas; asimismo, garantizan un adecuado manejo de la ventilación y humedad. Como consecuencia los pequeños agricultores pueden obtener una oferta estable a lo largo del año, hecho que no es posible con agricultura a campo abierto en la sierra del Perú. Esto es especialmente importante en territorios por encima de los 3,500 msnm como es el caso de los territorios a intervenir. El riesgo es que haya fenómenos climáticos extremos y la infraestructura de los invernaderos se deteriore muy pronto. </t>
  </si>
  <si>
    <t>La presente propuesta se enmarca dentro de una iniciativa liderada por el CBC y SFSA que consiste en el fortalecimiento de un operador logístico – comercial, la empresa Grupo Gastronómico, quien comercializa la producción agrícola de pequeños productores organizados, hacia hoteles y restaurantes de la ciudad de Cusco. Esta empresa será viable en la medida que cuente con volúmenes requeridos de productos agrícolas de calidad e inocuos. Por otra parte, el desarrollo de capacidades técnico – productivas de los oferentes de servicios, fortalecerá el mercado de asistencia técnica, consolidando empleos en esta actividad. Finalmente, al generarse mayores ingresos en las familias campesinas, con actividades agrícolas en la que las mujeres tienen especial participación, mejorará la equidad en la distribución de los beneficios. El riesgo sería que el mercado turístico de Cusco reduzca su crecimiento por factores externos.</t>
  </si>
  <si>
    <t xml:space="preserve">En 2015 la Fundación Syngenta para una Agricultura Sostenible, a través de una alianza con el CBC, invertirá alrededor de USD 35,000 (treinta y cinco mil dólares americanos) en desarrollar canales de comercialización que articulen a pequeños productores agrícolas de las comunidades de Sequeraccay, Huilcapata y Chitapampa, con clientes turísticos e institucionales que exigen calidad e inocuidad en sus productos. Un pequeño productor que cuente con un invernadero de 250 mt2 y que obtenga productos de calidad, puede generar ingresos netos hasta por 14,000 soles anuales siempre y cuando acceda a los referidos clientes a través de los canales de comercialización que se están desarrollando. Los técnicos que se califiquen y organicen para poder replicar y masificar esta estrategia, podrán obtener por sus servicios hasta 2,000 soles mensuales, los cuales en el corto plazo serán co financiados entre los productores y los Municipios de Ccorca y Taray. Estos Municipios, como socios de esta iniciativa, co financiarán también junto a los productores la construcción de los invernaderos piloto que servirán para mostrar a otros distritos el potencial de desarrollo que existe en sus territorios gracias a las oportunidades que el mercado turístico de Cusco ofrece. La estimación del flujo de financiamiento requerido no hace prever que se tengan periodos de iliquidez; no obstante, el CBC cuenta con un capital de trabajo suficiente que le podría permitir enfrentar hechos de esta naturaleza.
Dada la naturaleza de la propuesta, si sería deseable un acompañamiento de expertos del Programa AEA, con el fin de explorar innovaciones tecnológicas en el diseño de los invernaderos que aporten cierta mecanización a las labores agrícolas. Por ejemplo, bombas de agua o motores para las ventanas, a partir de energía solar fotovoltaica.
El monto de la propuesta asciende a USD 535,166 dólares americanos, de los cuales se solicita a AEA USD 248,683 (46%). Las entidades asociadas y los propios beneficiarios aportarán USD 286,483 dólares americanos en efectivo y un USD 98,000 valorizados (39% del total de financiamiento solicitado a AEA). Los recursos solicitados a AEA se destinarán a 7 grupos de actividades:
• Mejora de capacidades de 20 técnicos agropecuarios para la asistencia técnica en construcción y manejo de invernaderos agrícolas: 13%
• Sensibilización y organización de 150 pequeños productores agrícolas: 8%
• Sensibilización y articulación a la cadena de valor de productos agrícolas de calidad de 200 clientes del mercado turístico de Cusco: 8%
• Construcción de 150 invernaderos piloto y capacitación a pequeños productores para el desarrollo de agricultura con BPA y uso eficiente de recursos naturales, que mitiguen el cambio climático: 32%
• Articulación comercial a mercado turístico de Cusco de 150 pequeños productores: 6%
• Divulgación de resultados a productores y entidades de promoción públicas y privadas: 8%
• Gestión: 26%
</t>
  </si>
  <si>
    <t>Organizacionales: que los productores no sean capaces de organizarse y brindar una oferta de productos agrícolas acorde a las exigencias de la demanda.</t>
  </si>
  <si>
    <t>Trabajo con enfoque asociativo con aplicación de la metodología de redes empresariales que asegure la sostenibilidad social de la propuesta.</t>
  </si>
  <si>
    <t>Logísticos: que los costos sean excesivamente altos por las exigencias de calidad y oportunidad en la entrega de los productos.</t>
  </si>
  <si>
    <t>La asociatividad de los productores es una estrategia para abaratar costos.  La comercialización a través del operador logístico – comercial permitirá disminuir costos de entrada a los nuevos mercados.</t>
  </si>
  <si>
    <t>Financieros: que los pequeños productores no puedan financiar la construcción de los invernaderos y la compra de insumos necesarios para una producción agrícola de calidad.</t>
  </si>
  <si>
    <t>Cofinanciamiento de los Municipios Ccorca y Taray para compra de agrofilms (techo y paredes) y para pago de asistencia técnica. Posibilidad de financiamiento de Agrobanco.</t>
  </si>
  <si>
    <t>Técnicos: Que hayan fenómenos climáticos adversos extremos; Que las BPA sean confundidas con prácticas orgánicas.</t>
  </si>
  <si>
    <r>
      <t>Con asesoría de expertos internacionales se mejorará el diseño actual y se sensibilizará a los productores sobre el estricto cumplimiento de los parámetros técnicos de construcción.</t>
    </r>
    <r>
      <rPr>
        <sz val="11"/>
        <color rgb="FF2E74B5"/>
        <rFont val="Arial"/>
        <family val="2"/>
      </rPr>
      <t>Técnicos expertos demostrarán el uso y manejo de la agricultura convencional en invernaderos piloto en cada distrito.</t>
    </r>
  </si>
  <si>
    <t>Mercado: que la labor de Grupo Gastronómico no sea la óptima.</t>
  </si>
  <si>
    <t>Todos los productos cultivados en invernaderos estarán bajo la lógica de demanda y existen mercados complementarios que la iniciativa ya viene consolidando, como es el caso de la empresa de catering Sodexo, quien abastece desde Cusco cinco operaciones mineras, comprando más de 15,000 kilos semanales de productos agrícolas.</t>
  </si>
  <si>
    <t>Entorno político – administrativo: que las municipalidades no cumplan con destinar los recursos comprometidos.</t>
  </si>
  <si>
    <t>Involucramiento en la gestión de los gobiernos locales desde el inicio de la ejecución de la propuesta.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</si>
</sst>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color rgb="FF000000"/>
      <name val="Arial"/>
      <family val="2"/>
    </font>
    <font>
      <sz val="11"/>
      <color rgb="FF0070C0"/>
      <name val="Arial"/>
      <family val="2"/>
    </font>
    <font>
      <sz val="11"/>
      <color rgb="FF2E74B5"/>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6">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2" fillId="0" borderId="48" xfId="0" applyFont="1" applyBorder="1" applyAlignment="1">
      <alignment vertical="center" wrapText="1"/>
    </xf>
    <xf numFmtId="0" fontId="21" fillId="0" borderId="49" xfId="0" applyFont="1" applyBorder="1" applyAlignment="1">
      <alignment horizontal="center" vertical="center" wrapText="1"/>
    </xf>
    <xf numFmtId="0" fontId="23" fillId="0" borderId="49" xfId="0" applyFont="1" applyBorder="1" applyAlignment="1">
      <alignment vertical="center" wrapText="1"/>
    </xf>
    <xf numFmtId="0" fontId="22" fillId="0" borderId="48" xfId="0" applyFont="1" applyBorder="1" applyAlignment="1" applyProtection="1">
      <alignment vertical="center" wrapText="1"/>
    </xf>
    <xf numFmtId="0" fontId="21" fillId="0" borderId="48" xfId="0" applyFont="1" applyBorder="1" applyAlignment="1">
      <alignment horizontal="center" vertical="center" wrapText="1"/>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A116" zoomScale="70" zoomScaleNormal="70" zoomScaleSheetLayoutView="120" workbookViewId="0">
      <selection activeCell="H135" sqref="H135"/>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7" t="s">
        <v>52</v>
      </c>
      <c r="C2" s="107"/>
      <c r="D2" s="107"/>
      <c r="E2" s="107"/>
      <c r="F2" s="107"/>
    </row>
    <row r="3" spans="2:8" s="8" customFormat="1" ht="5.25" customHeight="1" x14ac:dyDescent="0.25"/>
    <row r="4" spans="2:8" s="8" customFormat="1" ht="48.75" customHeight="1" x14ac:dyDescent="0.25">
      <c r="B4" s="113" t="s">
        <v>100</v>
      </c>
      <c r="C4" s="113"/>
      <c r="D4" s="113"/>
      <c r="E4" s="113"/>
      <c r="F4" s="113"/>
    </row>
    <row r="5" spans="2:8" s="8" customFormat="1" ht="5.25" customHeight="1" thickBot="1" x14ac:dyDescent="0.3"/>
    <row r="6" spans="2:8" s="8" customFormat="1" x14ac:dyDescent="0.25">
      <c r="B6" s="117" t="s">
        <v>33</v>
      </c>
      <c r="C6" s="118"/>
      <c r="D6" s="118"/>
      <c r="E6" s="118"/>
      <c r="F6" s="119"/>
    </row>
    <row r="7" spans="2:8" s="8" customFormat="1" ht="36" customHeight="1" x14ac:dyDescent="0.25">
      <c r="B7" s="7" t="s">
        <v>56</v>
      </c>
      <c r="C7" s="114"/>
      <c r="D7" s="115"/>
      <c r="E7" s="115"/>
      <c r="F7" s="116"/>
      <c r="H7" s="13"/>
    </row>
    <row r="8" spans="2:8" s="8" customFormat="1" ht="34.5" customHeight="1" x14ac:dyDescent="0.25">
      <c r="B8" s="111" t="s">
        <v>57</v>
      </c>
      <c r="C8" s="112"/>
      <c r="D8" s="112"/>
      <c r="E8" s="112"/>
      <c r="F8" s="21"/>
    </row>
    <row r="9" spans="2:8" s="8" customFormat="1" ht="25.5" customHeight="1" x14ac:dyDescent="0.25">
      <c r="B9" s="111" t="s">
        <v>76</v>
      </c>
      <c r="C9" s="112"/>
      <c r="D9" s="112"/>
      <c r="E9" s="112"/>
      <c r="F9" s="80">
        <f>'FINANCIAMIENTO PROYECTO'!D20</f>
        <v>0</v>
      </c>
      <c r="H9" s="8" t="s">
        <v>73</v>
      </c>
    </row>
    <row r="10" spans="2:8" s="8" customFormat="1" ht="24" customHeight="1" x14ac:dyDescent="0.25">
      <c r="B10" s="111" t="s">
        <v>77</v>
      </c>
      <c r="C10" s="112"/>
      <c r="D10" s="112"/>
      <c r="E10" s="112"/>
      <c r="F10" s="80">
        <f>'FINANCIAMIENTO PROYECTO'!E20</f>
        <v>0</v>
      </c>
      <c r="H10" s="8" t="s">
        <v>73</v>
      </c>
    </row>
    <row r="11" spans="2:8" s="8" customFormat="1" ht="24" customHeight="1" x14ac:dyDescent="0.25">
      <c r="B11" s="111" t="s">
        <v>78</v>
      </c>
      <c r="C11" s="112"/>
      <c r="D11" s="112"/>
      <c r="E11" s="112"/>
      <c r="F11" s="80">
        <f>'FINANCIAMIENTO PROYECTO'!J20+'FINANCIAMIENTO PROYECTO'!K20</f>
        <v>0</v>
      </c>
      <c r="H11" s="8" t="s">
        <v>73</v>
      </c>
    </row>
    <row r="12" spans="2:8" ht="21.75" customHeight="1" x14ac:dyDescent="0.25">
      <c r="B12" s="111" t="s">
        <v>86</v>
      </c>
      <c r="C12" s="112"/>
      <c r="D12" s="112"/>
      <c r="E12" s="112"/>
      <c r="F12" s="20"/>
    </row>
    <row r="13" spans="2:8" ht="23.25" customHeight="1" x14ac:dyDescent="0.25">
      <c r="B13" s="111" t="s">
        <v>87</v>
      </c>
      <c r="C13" s="112"/>
      <c r="D13" s="112"/>
      <c r="E13" s="112"/>
      <c r="F13" s="21"/>
    </row>
    <row r="14" spans="2:8" ht="90.75" customHeight="1" x14ac:dyDescent="0.25">
      <c r="B14" s="62" t="s">
        <v>85</v>
      </c>
      <c r="C14" s="92"/>
      <c r="D14" s="92"/>
      <c r="E14" s="92"/>
      <c r="F14" s="93"/>
    </row>
    <row r="15" spans="2:8" ht="80.25" customHeight="1" x14ac:dyDescent="0.25">
      <c r="B15" s="44" t="s">
        <v>79</v>
      </c>
      <c r="C15" s="92"/>
      <c r="D15" s="92"/>
      <c r="E15" s="92"/>
      <c r="F15" s="93"/>
    </row>
    <row r="16" spans="2:8" ht="80.25" customHeight="1" thickBot="1" x14ac:dyDescent="0.3">
      <c r="B16" s="12" t="s">
        <v>92</v>
      </c>
      <c r="C16" s="96"/>
      <c r="D16" s="96"/>
      <c r="E16" s="96"/>
      <c r="F16" s="97"/>
    </row>
    <row r="17" spans="2:5" s="8" customFormat="1" ht="8.25" customHeight="1" thickBot="1" x14ac:dyDescent="0.3"/>
    <row r="18" spans="2:5" ht="20.25" customHeight="1" thickBot="1" x14ac:dyDescent="0.3">
      <c r="B18" s="108" t="s">
        <v>80</v>
      </c>
      <c r="C18" s="109"/>
      <c r="D18" s="109"/>
      <c r="E18" s="110"/>
    </row>
    <row r="19" spans="2:5" x14ac:dyDescent="0.25">
      <c r="B19" s="14" t="s">
        <v>14</v>
      </c>
      <c r="C19" s="94"/>
      <c r="D19" s="94"/>
      <c r="E19" s="95"/>
    </row>
    <row r="20" spans="2:5" x14ac:dyDescent="0.25">
      <c r="B20" s="10" t="s">
        <v>15</v>
      </c>
      <c r="C20" s="92"/>
      <c r="D20" s="92"/>
      <c r="E20" s="93"/>
    </row>
    <row r="21" spans="2:5" ht="16.5" customHeight="1" x14ac:dyDescent="0.25">
      <c r="B21" s="7" t="s">
        <v>21</v>
      </c>
      <c r="C21" s="92"/>
      <c r="D21" s="92"/>
      <c r="E21" s="93"/>
    </row>
    <row r="22" spans="2:5" x14ac:dyDescent="0.25">
      <c r="B22" s="10" t="s">
        <v>16</v>
      </c>
      <c r="C22" s="92"/>
      <c r="D22" s="92"/>
      <c r="E22" s="93"/>
    </row>
    <row r="23" spans="2:5" x14ac:dyDescent="0.25">
      <c r="B23" s="10" t="s">
        <v>17</v>
      </c>
      <c r="C23" s="92"/>
      <c r="D23" s="92"/>
      <c r="E23" s="93"/>
    </row>
    <row r="24" spans="2:5" x14ac:dyDescent="0.25">
      <c r="B24" s="10" t="s">
        <v>3</v>
      </c>
      <c r="C24" s="92"/>
      <c r="D24" s="92"/>
      <c r="E24" s="93"/>
    </row>
    <row r="25" spans="2:5" x14ac:dyDescent="0.25">
      <c r="B25" s="10" t="s">
        <v>18</v>
      </c>
      <c r="C25" s="92"/>
      <c r="D25" s="92"/>
      <c r="E25" s="93"/>
    </row>
    <row r="26" spans="2:5" x14ac:dyDescent="0.25">
      <c r="B26" s="10" t="s">
        <v>4</v>
      </c>
      <c r="C26" s="92"/>
      <c r="D26" s="92"/>
      <c r="E26" s="93"/>
    </row>
    <row r="27" spans="2:5" x14ac:dyDescent="0.25">
      <c r="B27" s="10" t="s">
        <v>19</v>
      </c>
      <c r="C27" s="92"/>
      <c r="D27" s="92"/>
      <c r="E27" s="93"/>
    </row>
    <row r="28" spans="2:5" x14ac:dyDescent="0.25">
      <c r="B28" s="10" t="s">
        <v>20</v>
      </c>
      <c r="C28" s="92"/>
      <c r="D28" s="92"/>
      <c r="E28" s="93"/>
    </row>
    <row r="29" spans="2:5" ht="30" x14ac:dyDescent="0.25">
      <c r="B29" s="18" t="s">
        <v>40</v>
      </c>
      <c r="C29" s="92"/>
      <c r="D29" s="92"/>
      <c r="E29" s="93"/>
    </row>
    <row r="30" spans="2:5" x14ac:dyDescent="0.25">
      <c r="B30" s="10" t="s">
        <v>41</v>
      </c>
      <c r="C30" s="92"/>
      <c r="D30" s="92"/>
      <c r="E30" s="93"/>
    </row>
    <row r="31" spans="2:5" ht="60.75" thickBot="1" x14ac:dyDescent="0.3">
      <c r="B31" s="18" t="s">
        <v>44</v>
      </c>
      <c r="C31" s="96"/>
      <c r="D31" s="96"/>
      <c r="E31" s="97"/>
    </row>
    <row r="32" spans="2:5" s="8" customFormat="1" ht="9.75" customHeight="1" thickBot="1" x14ac:dyDescent="0.3"/>
    <row r="33" spans="2:5" s="8" customFormat="1" ht="16.5" customHeight="1" thickBot="1" x14ac:dyDescent="0.3">
      <c r="B33" s="108" t="s">
        <v>81</v>
      </c>
      <c r="C33" s="109"/>
      <c r="D33" s="109"/>
      <c r="E33" s="110"/>
    </row>
    <row r="34" spans="2:5" s="8" customFormat="1" ht="27" customHeight="1" x14ac:dyDescent="0.25">
      <c r="B34" s="6" t="s">
        <v>23</v>
      </c>
      <c r="C34" s="94"/>
      <c r="D34" s="94"/>
      <c r="E34" s="95"/>
    </row>
    <row r="35" spans="2:5" s="8" customFormat="1" ht="16.5" customHeight="1" x14ac:dyDescent="0.25">
      <c r="B35" s="7" t="s">
        <v>24</v>
      </c>
      <c r="C35" s="92"/>
      <c r="D35" s="92"/>
      <c r="E35" s="93"/>
    </row>
    <row r="36" spans="2:5" s="8" customFormat="1" ht="16.5" customHeight="1" x14ac:dyDescent="0.25">
      <c r="B36" s="7" t="s">
        <v>22</v>
      </c>
      <c r="C36" s="92"/>
      <c r="D36" s="92"/>
      <c r="E36" s="93"/>
    </row>
    <row r="37" spans="2:5" s="8" customFormat="1" ht="16.5" customHeight="1" x14ac:dyDescent="0.25">
      <c r="B37" s="7" t="s">
        <v>0</v>
      </c>
      <c r="C37" s="92"/>
      <c r="D37" s="92"/>
      <c r="E37" s="93"/>
    </row>
    <row r="38" spans="2:5" s="8" customFormat="1" ht="16.5" customHeight="1" x14ac:dyDescent="0.25">
      <c r="B38" s="7" t="s">
        <v>1</v>
      </c>
      <c r="C38" s="92"/>
      <c r="D38" s="92"/>
      <c r="E38" s="93"/>
    </row>
    <row r="39" spans="2:5" s="8" customFormat="1" ht="16.5" customHeight="1" x14ac:dyDescent="0.25">
      <c r="B39" s="7" t="s">
        <v>26</v>
      </c>
      <c r="C39" s="92"/>
      <c r="D39" s="92"/>
      <c r="E39" s="93"/>
    </row>
    <row r="40" spans="2:5" s="8" customFormat="1" ht="16.5" customHeight="1" x14ac:dyDescent="0.25">
      <c r="B40" s="7" t="s">
        <v>25</v>
      </c>
      <c r="C40" s="92"/>
      <c r="D40" s="92"/>
      <c r="E40" s="93"/>
    </row>
    <row r="41" spans="2:5" s="8" customFormat="1" ht="16.5" customHeight="1" x14ac:dyDescent="0.25">
      <c r="B41" s="7" t="s">
        <v>21</v>
      </c>
      <c r="C41" s="92"/>
      <c r="D41" s="92"/>
      <c r="E41" s="93"/>
    </row>
    <row r="42" spans="2:5" s="8" customFormat="1" ht="16.5" customHeight="1" x14ac:dyDescent="0.25">
      <c r="B42" s="10" t="s">
        <v>2</v>
      </c>
      <c r="C42" s="92"/>
      <c r="D42" s="92"/>
      <c r="E42" s="93"/>
    </row>
    <row r="43" spans="2:5" s="8" customFormat="1" ht="16.5" customHeight="1" x14ac:dyDescent="0.25">
      <c r="B43" s="7" t="s">
        <v>18</v>
      </c>
      <c r="C43" s="92"/>
      <c r="D43" s="92"/>
      <c r="E43" s="93"/>
    </row>
    <row r="44" spans="2:5" s="8" customFormat="1" ht="16.5" customHeight="1" x14ac:dyDescent="0.25">
      <c r="B44" s="7" t="s">
        <v>4</v>
      </c>
      <c r="C44" s="92"/>
      <c r="D44" s="92"/>
      <c r="E44" s="93"/>
    </row>
    <row r="45" spans="2:5" s="8" customFormat="1" ht="16.5" customHeight="1" x14ac:dyDescent="0.25">
      <c r="B45" s="10" t="s">
        <v>5</v>
      </c>
      <c r="C45" s="92"/>
      <c r="D45" s="92"/>
      <c r="E45" s="93"/>
    </row>
    <row r="46" spans="2:5" s="8" customFormat="1" ht="16.5" customHeight="1" x14ac:dyDescent="0.25">
      <c r="B46" s="10" t="s">
        <v>6</v>
      </c>
      <c r="C46" s="92"/>
      <c r="D46" s="92"/>
      <c r="E46" s="93"/>
    </row>
    <row r="47" spans="2:5" s="8" customFormat="1" ht="16.5" customHeight="1" x14ac:dyDescent="0.25">
      <c r="B47" s="7" t="s">
        <v>39</v>
      </c>
      <c r="C47" s="92"/>
      <c r="D47" s="92"/>
      <c r="E47" s="93"/>
    </row>
    <row r="48" spans="2:5" s="8" customFormat="1" ht="16.5" customHeight="1" x14ac:dyDescent="0.25">
      <c r="B48" s="7" t="s">
        <v>7</v>
      </c>
      <c r="C48" s="92"/>
      <c r="D48" s="92"/>
      <c r="E48" s="93"/>
    </row>
    <row r="49" spans="2:5" s="8" customFormat="1" ht="62.25" customHeight="1" x14ac:dyDescent="0.25">
      <c r="B49" s="7" t="s">
        <v>43</v>
      </c>
      <c r="C49" s="120"/>
      <c r="D49" s="121"/>
      <c r="E49" s="122"/>
    </row>
    <row r="50" spans="2:5" s="8" customFormat="1" ht="18.75" customHeight="1" x14ac:dyDescent="0.25">
      <c r="B50" s="7" t="s">
        <v>45</v>
      </c>
      <c r="C50" s="120"/>
      <c r="D50" s="121"/>
      <c r="E50" s="122"/>
    </row>
    <row r="51" spans="2:5" s="8" customFormat="1" ht="61.5" customHeight="1" x14ac:dyDescent="0.25">
      <c r="B51" s="7" t="s">
        <v>99</v>
      </c>
      <c r="C51" s="89"/>
      <c r="D51" s="90"/>
      <c r="E51" s="91"/>
    </row>
    <row r="52" spans="2:5" s="8" customFormat="1" ht="16.5" customHeight="1" x14ac:dyDescent="0.25">
      <c r="B52" s="104" t="s">
        <v>28</v>
      </c>
      <c r="C52" s="105"/>
      <c r="D52" s="105"/>
      <c r="E52" s="106"/>
    </row>
    <row r="53" spans="2:5" s="8" customFormat="1" ht="16.5" customHeight="1" x14ac:dyDescent="0.25">
      <c r="B53" s="7" t="s">
        <v>34</v>
      </c>
      <c r="C53" s="1"/>
      <c r="D53" s="11" t="s">
        <v>27</v>
      </c>
      <c r="E53" s="2"/>
    </row>
    <row r="54" spans="2:5" s="8" customFormat="1" ht="16.5" customHeight="1" x14ac:dyDescent="0.25">
      <c r="B54" s="104" t="s">
        <v>29</v>
      </c>
      <c r="C54" s="105"/>
      <c r="D54" s="105"/>
      <c r="E54" s="106"/>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8"/>
      <c r="D59" s="99"/>
      <c r="E59" s="100"/>
    </row>
    <row r="60" spans="2:5" s="8" customFormat="1" ht="9.75" customHeight="1" thickBot="1" x14ac:dyDescent="0.3"/>
    <row r="61" spans="2:5" s="8" customFormat="1" ht="15.75" customHeight="1" thickBot="1" x14ac:dyDescent="0.3">
      <c r="B61" s="108" t="s">
        <v>82</v>
      </c>
      <c r="C61" s="109"/>
      <c r="D61" s="109"/>
      <c r="E61" s="110"/>
    </row>
    <row r="62" spans="2:5" s="8" customFormat="1" ht="27" customHeight="1" x14ac:dyDescent="0.25">
      <c r="B62" s="6" t="s">
        <v>23</v>
      </c>
      <c r="C62" s="94"/>
      <c r="D62" s="94"/>
      <c r="E62" s="95"/>
    </row>
    <row r="63" spans="2:5" s="8" customFormat="1" ht="16.5" customHeight="1" x14ac:dyDescent="0.25">
      <c r="B63" s="7" t="s">
        <v>24</v>
      </c>
      <c r="C63" s="92"/>
      <c r="D63" s="92"/>
      <c r="E63" s="93"/>
    </row>
    <row r="64" spans="2:5" s="8" customFormat="1" ht="16.5" customHeight="1" x14ac:dyDescent="0.25">
      <c r="B64" s="7" t="s">
        <v>22</v>
      </c>
      <c r="C64" s="92"/>
      <c r="D64" s="92"/>
      <c r="E64" s="93"/>
    </row>
    <row r="65" spans="2:5" s="8" customFormat="1" ht="16.5" customHeight="1" x14ac:dyDescent="0.25">
      <c r="B65" s="7" t="s">
        <v>0</v>
      </c>
      <c r="C65" s="92"/>
      <c r="D65" s="92"/>
      <c r="E65" s="93"/>
    </row>
    <row r="66" spans="2:5" s="8" customFormat="1" ht="16.5" customHeight="1" x14ac:dyDescent="0.25">
      <c r="B66" s="7" t="s">
        <v>1</v>
      </c>
      <c r="C66" s="92"/>
      <c r="D66" s="92"/>
      <c r="E66" s="93"/>
    </row>
    <row r="67" spans="2:5" s="8" customFormat="1" ht="16.5" customHeight="1" x14ac:dyDescent="0.25">
      <c r="B67" s="7" t="s">
        <v>26</v>
      </c>
      <c r="C67" s="92"/>
      <c r="D67" s="92"/>
      <c r="E67" s="93"/>
    </row>
    <row r="68" spans="2:5" s="8" customFormat="1" ht="16.5" customHeight="1" x14ac:dyDescent="0.25">
      <c r="B68" s="7" t="s">
        <v>25</v>
      </c>
      <c r="C68" s="92"/>
      <c r="D68" s="92"/>
      <c r="E68" s="93"/>
    </row>
    <row r="69" spans="2:5" s="8" customFormat="1" ht="16.5" customHeight="1" x14ac:dyDescent="0.25">
      <c r="B69" s="7" t="s">
        <v>21</v>
      </c>
      <c r="C69" s="92"/>
      <c r="D69" s="92"/>
      <c r="E69" s="93"/>
    </row>
    <row r="70" spans="2:5" s="8" customFormat="1" ht="16.5" customHeight="1" x14ac:dyDescent="0.25">
      <c r="B70" s="10" t="s">
        <v>2</v>
      </c>
      <c r="C70" s="92"/>
      <c r="D70" s="92"/>
      <c r="E70" s="93"/>
    </row>
    <row r="71" spans="2:5" s="8" customFormat="1" ht="16.5" customHeight="1" x14ac:dyDescent="0.25">
      <c r="B71" s="7" t="s">
        <v>18</v>
      </c>
      <c r="C71" s="92"/>
      <c r="D71" s="92"/>
      <c r="E71" s="93"/>
    </row>
    <row r="72" spans="2:5" s="8" customFormat="1" ht="16.5" customHeight="1" x14ac:dyDescent="0.25">
      <c r="B72" s="7" t="s">
        <v>4</v>
      </c>
      <c r="C72" s="92"/>
      <c r="D72" s="92"/>
      <c r="E72" s="93"/>
    </row>
    <row r="73" spans="2:5" s="8" customFormat="1" ht="16.5" customHeight="1" x14ac:dyDescent="0.25">
      <c r="B73" s="10" t="s">
        <v>5</v>
      </c>
      <c r="C73" s="92"/>
      <c r="D73" s="92"/>
      <c r="E73" s="93"/>
    </row>
    <row r="74" spans="2:5" s="8" customFormat="1" ht="16.5" customHeight="1" x14ac:dyDescent="0.25">
      <c r="B74" s="10" t="s">
        <v>6</v>
      </c>
      <c r="C74" s="92"/>
      <c r="D74" s="92"/>
      <c r="E74" s="93"/>
    </row>
    <row r="75" spans="2:5" s="8" customFormat="1" ht="16.5" customHeight="1" x14ac:dyDescent="0.25">
      <c r="B75" s="7" t="s">
        <v>39</v>
      </c>
      <c r="C75" s="92"/>
      <c r="D75" s="92"/>
      <c r="E75" s="93"/>
    </row>
    <row r="76" spans="2:5" s="8" customFormat="1" ht="16.5" customHeight="1" x14ac:dyDescent="0.25">
      <c r="B76" s="7" t="s">
        <v>7</v>
      </c>
      <c r="C76" s="92"/>
      <c r="D76" s="92"/>
      <c r="E76" s="93"/>
    </row>
    <row r="77" spans="2:5" s="8" customFormat="1" ht="62.25" customHeight="1" x14ac:dyDescent="0.25">
      <c r="B77" s="7" t="s">
        <v>43</v>
      </c>
      <c r="C77" s="120"/>
      <c r="D77" s="121"/>
      <c r="E77" s="122"/>
    </row>
    <row r="78" spans="2:5" s="8" customFormat="1" ht="66" customHeight="1" x14ac:dyDescent="0.25">
      <c r="B78" s="7" t="s">
        <v>99</v>
      </c>
      <c r="C78" s="89"/>
      <c r="D78" s="90"/>
      <c r="E78" s="91"/>
    </row>
    <row r="79" spans="2:5" s="8" customFormat="1" ht="16.5" customHeight="1" x14ac:dyDescent="0.25">
      <c r="B79" s="104" t="s">
        <v>28</v>
      </c>
      <c r="C79" s="105"/>
      <c r="D79" s="105"/>
      <c r="E79" s="106"/>
    </row>
    <row r="80" spans="2:5" s="8" customFormat="1" ht="16.5" customHeight="1" x14ac:dyDescent="0.25">
      <c r="B80" s="7" t="s">
        <v>34</v>
      </c>
      <c r="C80" s="81"/>
      <c r="D80" s="11" t="s">
        <v>27</v>
      </c>
      <c r="E80" s="82"/>
    </row>
    <row r="81" spans="2:5" s="8" customFormat="1" ht="16.5" customHeight="1" x14ac:dyDescent="0.25">
      <c r="B81" s="104" t="s">
        <v>29</v>
      </c>
      <c r="C81" s="105"/>
      <c r="D81" s="105"/>
      <c r="E81" s="106"/>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8"/>
      <c r="D87" s="99"/>
      <c r="E87" s="100"/>
    </row>
    <row r="88" spans="2:5" s="8" customFormat="1" ht="16.5" customHeight="1" thickBot="1" x14ac:dyDescent="0.3"/>
    <row r="89" spans="2:5" s="8" customFormat="1" ht="15.75" thickBot="1" x14ac:dyDescent="0.3">
      <c r="B89" s="101" t="s">
        <v>83</v>
      </c>
      <c r="C89" s="102"/>
      <c r="D89" s="102"/>
      <c r="E89" s="103"/>
    </row>
    <row r="90" spans="2:5" s="8" customFormat="1" ht="27" customHeight="1" x14ac:dyDescent="0.25">
      <c r="B90" s="6" t="s">
        <v>23</v>
      </c>
      <c r="C90" s="94"/>
      <c r="D90" s="94"/>
      <c r="E90" s="95"/>
    </row>
    <row r="91" spans="2:5" s="8" customFormat="1" ht="16.5" customHeight="1" x14ac:dyDescent="0.25">
      <c r="B91" s="7" t="s">
        <v>24</v>
      </c>
      <c r="C91" s="92"/>
      <c r="D91" s="92"/>
      <c r="E91" s="93"/>
    </row>
    <row r="92" spans="2:5" s="8" customFormat="1" ht="16.5" customHeight="1" x14ac:dyDescent="0.25">
      <c r="B92" s="7" t="s">
        <v>22</v>
      </c>
      <c r="C92" s="92"/>
      <c r="D92" s="92"/>
      <c r="E92" s="93"/>
    </row>
    <row r="93" spans="2:5" s="8" customFormat="1" ht="16.5" customHeight="1" x14ac:dyDescent="0.25">
      <c r="B93" s="7" t="s">
        <v>0</v>
      </c>
      <c r="C93" s="92"/>
      <c r="D93" s="92"/>
      <c r="E93" s="93"/>
    </row>
    <row r="94" spans="2:5" s="8" customFormat="1" ht="16.5" customHeight="1" x14ac:dyDescent="0.25">
      <c r="B94" s="7" t="s">
        <v>1</v>
      </c>
      <c r="C94" s="92"/>
      <c r="D94" s="92"/>
      <c r="E94" s="93"/>
    </row>
    <row r="95" spans="2:5" s="8" customFormat="1" ht="16.5" customHeight="1" x14ac:dyDescent="0.25">
      <c r="B95" s="7" t="s">
        <v>26</v>
      </c>
      <c r="C95" s="92"/>
      <c r="D95" s="92"/>
      <c r="E95" s="93"/>
    </row>
    <row r="96" spans="2:5" s="8" customFormat="1" ht="16.5" customHeight="1" x14ac:dyDescent="0.25">
      <c r="B96" s="7" t="s">
        <v>25</v>
      </c>
      <c r="C96" s="92"/>
      <c r="D96" s="92"/>
      <c r="E96" s="93"/>
    </row>
    <row r="97" spans="2:5" s="8" customFormat="1" ht="16.5" customHeight="1" x14ac:dyDescent="0.25">
      <c r="B97" s="7" t="s">
        <v>21</v>
      </c>
      <c r="C97" s="92"/>
      <c r="D97" s="92"/>
      <c r="E97" s="93"/>
    </row>
    <row r="98" spans="2:5" s="8" customFormat="1" ht="16.5" customHeight="1" x14ac:dyDescent="0.25">
      <c r="B98" s="10" t="s">
        <v>2</v>
      </c>
      <c r="C98" s="92"/>
      <c r="D98" s="92"/>
      <c r="E98" s="93"/>
    </row>
    <row r="99" spans="2:5" s="8" customFormat="1" ht="16.5" customHeight="1" x14ac:dyDescent="0.25">
      <c r="B99" s="7" t="s">
        <v>18</v>
      </c>
      <c r="C99" s="92"/>
      <c r="D99" s="92"/>
      <c r="E99" s="93"/>
    </row>
    <row r="100" spans="2:5" s="8" customFormat="1" ht="16.5" customHeight="1" x14ac:dyDescent="0.25">
      <c r="B100" s="7" t="s">
        <v>4</v>
      </c>
      <c r="C100" s="92"/>
      <c r="D100" s="92"/>
      <c r="E100" s="93"/>
    </row>
    <row r="101" spans="2:5" s="8" customFormat="1" ht="16.5" customHeight="1" x14ac:dyDescent="0.25">
      <c r="B101" s="10" t="s">
        <v>5</v>
      </c>
      <c r="C101" s="92"/>
      <c r="D101" s="92"/>
      <c r="E101" s="93"/>
    </row>
    <row r="102" spans="2:5" s="8" customFormat="1" ht="16.5" customHeight="1" x14ac:dyDescent="0.25">
      <c r="B102" s="10" t="s">
        <v>6</v>
      </c>
      <c r="C102" s="92"/>
      <c r="D102" s="92"/>
      <c r="E102" s="93"/>
    </row>
    <row r="103" spans="2:5" s="8" customFormat="1" ht="16.5" customHeight="1" x14ac:dyDescent="0.25">
      <c r="B103" s="7" t="s">
        <v>39</v>
      </c>
      <c r="C103" s="92"/>
      <c r="D103" s="92"/>
      <c r="E103" s="93"/>
    </row>
    <row r="104" spans="2:5" s="8" customFormat="1" ht="16.5" customHeight="1" x14ac:dyDescent="0.25">
      <c r="B104" s="7" t="s">
        <v>7</v>
      </c>
      <c r="C104" s="92"/>
      <c r="D104" s="92"/>
      <c r="E104" s="93"/>
    </row>
    <row r="105" spans="2:5" s="8" customFormat="1" ht="62.25" customHeight="1" x14ac:dyDescent="0.25">
      <c r="B105" s="7" t="s">
        <v>43</v>
      </c>
      <c r="C105" s="120"/>
      <c r="D105" s="121"/>
      <c r="E105" s="122"/>
    </row>
    <row r="106" spans="2:5" s="8" customFormat="1" ht="66" customHeight="1" x14ac:dyDescent="0.25">
      <c r="B106" s="7" t="s">
        <v>99</v>
      </c>
      <c r="C106" s="89"/>
      <c r="D106" s="90"/>
      <c r="E106" s="91"/>
    </row>
    <row r="107" spans="2:5" s="8" customFormat="1" ht="16.5" customHeight="1" x14ac:dyDescent="0.25">
      <c r="B107" s="104" t="s">
        <v>28</v>
      </c>
      <c r="C107" s="105"/>
      <c r="D107" s="105"/>
      <c r="E107" s="106"/>
    </row>
    <row r="108" spans="2:5" s="8" customFormat="1" ht="16.5" customHeight="1" x14ac:dyDescent="0.25">
      <c r="B108" s="7" t="s">
        <v>34</v>
      </c>
      <c r="C108" s="1"/>
      <c r="D108" s="11" t="s">
        <v>27</v>
      </c>
      <c r="E108" s="2"/>
    </row>
    <row r="109" spans="2:5" s="8" customFormat="1" ht="16.5" customHeight="1" x14ac:dyDescent="0.25">
      <c r="B109" s="104" t="s">
        <v>29</v>
      </c>
      <c r="C109" s="105"/>
      <c r="D109" s="105"/>
      <c r="E109" s="106"/>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8"/>
      <c r="D115" s="99"/>
      <c r="E115" s="100"/>
    </row>
    <row r="116" spans="2:5" s="8" customFormat="1" ht="6" customHeight="1" thickBot="1" x14ac:dyDescent="0.3"/>
    <row r="117" spans="2:5" s="8" customFormat="1" ht="15.75" thickBot="1" x14ac:dyDescent="0.3">
      <c r="B117" s="101" t="s">
        <v>84</v>
      </c>
      <c r="C117" s="102"/>
      <c r="D117" s="102"/>
      <c r="E117" s="103"/>
    </row>
    <row r="118" spans="2:5" s="8" customFormat="1" ht="27" customHeight="1" x14ac:dyDescent="0.25">
      <c r="B118" s="6" t="s">
        <v>23</v>
      </c>
      <c r="C118" s="94"/>
      <c r="D118" s="94"/>
      <c r="E118" s="95"/>
    </row>
    <row r="119" spans="2:5" s="8" customFormat="1" ht="16.5" customHeight="1" x14ac:dyDescent="0.25">
      <c r="B119" s="7" t="s">
        <v>24</v>
      </c>
      <c r="C119" s="92"/>
      <c r="D119" s="92"/>
      <c r="E119" s="93"/>
    </row>
    <row r="120" spans="2:5" s="8" customFormat="1" ht="16.5" customHeight="1" x14ac:dyDescent="0.25">
      <c r="B120" s="7" t="s">
        <v>22</v>
      </c>
      <c r="C120" s="92"/>
      <c r="D120" s="92"/>
      <c r="E120" s="93"/>
    </row>
    <row r="121" spans="2:5" s="8" customFormat="1" ht="16.5" customHeight="1" x14ac:dyDescent="0.25">
      <c r="B121" s="7" t="s">
        <v>0</v>
      </c>
      <c r="C121" s="92"/>
      <c r="D121" s="92"/>
      <c r="E121" s="93"/>
    </row>
    <row r="122" spans="2:5" s="8" customFormat="1" ht="16.5" customHeight="1" x14ac:dyDescent="0.25">
      <c r="B122" s="7" t="s">
        <v>1</v>
      </c>
      <c r="C122" s="92"/>
      <c r="D122" s="92"/>
      <c r="E122" s="93"/>
    </row>
    <row r="123" spans="2:5" s="8" customFormat="1" ht="16.5" customHeight="1" x14ac:dyDescent="0.25">
      <c r="B123" s="7" t="s">
        <v>26</v>
      </c>
      <c r="C123" s="92"/>
      <c r="D123" s="92"/>
      <c r="E123" s="93"/>
    </row>
    <row r="124" spans="2:5" s="8" customFormat="1" ht="16.5" customHeight="1" x14ac:dyDescent="0.25">
      <c r="B124" s="7" t="s">
        <v>25</v>
      </c>
      <c r="C124" s="92"/>
      <c r="D124" s="92"/>
      <c r="E124" s="93"/>
    </row>
    <row r="125" spans="2:5" s="8" customFormat="1" ht="16.5" customHeight="1" x14ac:dyDescent="0.25">
      <c r="B125" s="7" t="s">
        <v>21</v>
      </c>
      <c r="C125" s="92"/>
      <c r="D125" s="92"/>
      <c r="E125" s="93"/>
    </row>
    <row r="126" spans="2:5" s="8" customFormat="1" ht="16.5" customHeight="1" x14ac:dyDescent="0.25">
      <c r="B126" s="10" t="s">
        <v>2</v>
      </c>
      <c r="C126" s="92"/>
      <c r="D126" s="92"/>
      <c r="E126" s="93"/>
    </row>
    <row r="127" spans="2:5" s="8" customFormat="1" ht="16.5" customHeight="1" x14ac:dyDescent="0.25">
      <c r="B127" s="7" t="s">
        <v>18</v>
      </c>
      <c r="C127" s="92"/>
      <c r="D127" s="92"/>
      <c r="E127" s="93"/>
    </row>
    <row r="128" spans="2:5" s="8" customFormat="1" ht="16.5" customHeight="1" x14ac:dyDescent="0.25">
      <c r="B128" s="7" t="s">
        <v>4</v>
      </c>
      <c r="C128" s="92"/>
      <c r="D128" s="92"/>
      <c r="E128" s="93"/>
    </row>
    <row r="129" spans="2:5" s="8" customFormat="1" ht="16.5" customHeight="1" x14ac:dyDescent="0.25">
      <c r="B129" s="10" t="s">
        <v>5</v>
      </c>
      <c r="C129" s="92"/>
      <c r="D129" s="92"/>
      <c r="E129" s="93"/>
    </row>
    <row r="130" spans="2:5" s="8" customFormat="1" ht="16.5" customHeight="1" x14ac:dyDescent="0.25">
      <c r="B130" s="10" t="s">
        <v>6</v>
      </c>
      <c r="C130" s="92"/>
      <c r="D130" s="92"/>
      <c r="E130" s="93"/>
    </row>
    <row r="131" spans="2:5" s="8" customFormat="1" ht="16.5" customHeight="1" x14ac:dyDescent="0.25">
      <c r="B131" s="7" t="s">
        <v>39</v>
      </c>
      <c r="C131" s="92"/>
      <c r="D131" s="92"/>
      <c r="E131" s="93"/>
    </row>
    <row r="132" spans="2:5" s="8" customFormat="1" ht="16.5" customHeight="1" x14ac:dyDescent="0.25">
      <c r="B132" s="7" t="s">
        <v>7</v>
      </c>
      <c r="C132" s="92"/>
      <c r="D132" s="92"/>
      <c r="E132" s="93"/>
    </row>
    <row r="133" spans="2:5" s="8" customFormat="1" ht="62.25" customHeight="1" x14ac:dyDescent="0.25">
      <c r="B133" s="7" t="s">
        <v>42</v>
      </c>
      <c r="C133" s="120"/>
      <c r="D133" s="121"/>
      <c r="E133" s="122"/>
    </row>
    <row r="134" spans="2:5" s="8" customFormat="1" ht="65.25" customHeight="1" x14ac:dyDescent="0.25">
      <c r="B134" s="7" t="s">
        <v>99</v>
      </c>
      <c r="C134" s="89"/>
      <c r="D134" s="90"/>
      <c r="E134" s="91"/>
    </row>
    <row r="135" spans="2:5" s="8" customFormat="1" ht="16.5" customHeight="1" x14ac:dyDescent="0.25">
      <c r="B135" s="104" t="s">
        <v>28</v>
      </c>
      <c r="C135" s="105"/>
      <c r="D135" s="105"/>
      <c r="E135" s="106"/>
    </row>
    <row r="136" spans="2:5" s="8" customFormat="1" ht="16.5" customHeight="1" x14ac:dyDescent="0.25">
      <c r="B136" s="7" t="s">
        <v>34</v>
      </c>
      <c r="C136" s="1"/>
      <c r="D136" s="11" t="s">
        <v>27</v>
      </c>
      <c r="E136" s="2"/>
    </row>
    <row r="137" spans="2:5" s="8" customFormat="1" ht="16.5" customHeight="1" x14ac:dyDescent="0.25">
      <c r="B137" s="104" t="s">
        <v>29</v>
      </c>
      <c r="C137" s="105"/>
      <c r="D137" s="105"/>
      <c r="E137" s="106"/>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8"/>
      <c r="D143" s="99"/>
      <c r="E143" s="10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pageMargins left="0.70866141732283472" right="0.70866141732283472" top="0.74803149606299213" bottom="0.74803149606299213" header="0.31496062992125984" footer="0.31496062992125984"/>
  <pageSetup paperSize="9" scale="83" fitToHeight="0" orientation="portrait" r:id="rId1"/>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zoomScale="80" zoomScaleNormal="80" zoomScaleSheetLayoutView="100" workbookViewId="0">
      <selection activeCell="B4" sqref="B4:C4"/>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1" t="s">
        <v>100</v>
      </c>
      <c r="D2" s="141"/>
      <c r="E2" s="141"/>
    </row>
    <row r="3" spans="2:7" s="8" customFormat="1" ht="20.25" customHeight="1" x14ac:dyDescent="0.25">
      <c r="B3" s="138" t="s">
        <v>60</v>
      </c>
      <c r="C3" s="139"/>
      <c r="D3" s="139" t="s">
        <v>61</v>
      </c>
      <c r="E3" s="140"/>
    </row>
    <row r="4" spans="2:7" s="8" customFormat="1" ht="19.5" customHeight="1" thickBot="1" x14ac:dyDescent="0.3">
      <c r="B4" s="137">
        <f>'DATOS GENERALES'!C35</f>
        <v>0</v>
      </c>
      <c r="C4" s="135"/>
      <c r="D4" s="135">
        <f>'DATOS GENERALES'!C7</f>
        <v>0</v>
      </c>
      <c r="E4" s="136"/>
    </row>
    <row r="5" spans="2:7" s="8" customFormat="1" ht="16.5" customHeight="1" thickBot="1" x14ac:dyDescent="0.3">
      <c r="B5" s="15"/>
    </row>
    <row r="6" spans="2:7" s="8" customFormat="1" ht="15" customHeight="1" x14ac:dyDescent="0.25">
      <c r="B6" s="123" t="s">
        <v>88</v>
      </c>
      <c r="C6" s="124"/>
      <c r="D6" s="124"/>
      <c r="E6" s="125"/>
    </row>
    <row r="7" spans="2:7" s="8" customFormat="1" ht="209.25" customHeight="1" thickBot="1" x14ac:dyDescent="0.3">
      <c r="B7" s="129" t="s">
        <v>108</v>
      </c>
      <c r="C7" s="130"/>
      <c r="D7" s="130"/>
      <c r="E7" s="131"/>
    </row>
    <row r="8" spans="2:7" s="8" customFormat="1" ht="12" customHeight="1" thickBot="1" x14ac:dyDescent="0.3"/>
    <row r="9" spans="2:7" s="8" customFormat="1" x14ac:dyDescent="0.25">
      <c r="B9" s="123" t="s">
        <v>89</v>
      </c>
      <c r="C9" s="124"/>
      <c r="D9" s="124"/>
      <c r="E9" s="125"/>
    </row>
    <row r="10" spans="2:7" s="8" customFormat="1" ht="171" customHeight="1" thickBot="1" x14ac:dyDescent="0.3">
      <c r="B10" s="132" t="s">
        <v>109</v>
      </c>
      <c r="C10" s="133"/>
      <c r="D10" s="133"/>
      <c r="E10" s="134"/>
    </row>
    <row r="11" spans="2:7" s="8" customFormat="1" ht="15.75" customHeight="1" thickBot="1" x14ac:dyDescent="0.3"/>
    <row r="12" spans="2:7" s="8" customFormat="1" x14ac:dyDescent="0.25">
      <c r="B12" s="126" t="s">
        <v>90</v>
      </c>
      <c r="C12" s="127"/>
      <c r="D12" s="127"/>
      <c r="E12" s="128"/>
    </row>
    <row r="13" spans="2:7" s="8" customFormat="1" ht="166.5" customHeight="1" thickBot="1" x14ac:dyDescent="0.3">
      <c r="B13" s="132" t="s">
        <v>110</v>
      </c>
      <c r="C13" s="133"/>
      <c r="D13" s="133"/>
      <c r="E13" s="134"/>
    </row>
    <row r="14" spans="2:7" ht="15" customHeight="1" thickBot="1" x14ac:dyDescent="0.3">
      <c r="B14" s="8"/>
      <c r="C14" s="8"/>
    </row>
    <row r="15" spans="2:7" s="8" customFormat="1" ht="36" customHeight="1" x14ac:dyDescent="0.25">
      <c r="B15" s="126" t="s">
        <v>62</v>
      </c>
      <c r="C15" s="127"/>
      <c r="D15" s="127"/>
      <c r="E15" s="128"/>
      <c r="G15" s="48" t="s">
        <v>64</v>
      </c>
    </row>
    <row r="16" spans="2:7" s="8" customFormat="1" ht="164.25" customHeight="1" thickBot="1" x14ac:dyDescent="0.3">
      <c r="B16" s="132" t="s">
        <v>111</v>
      </c>
      <c r="C16" s="133"/>
      <c r="D16" s="133"/>
      <c r="E16" s="134"/>
      <c r="G16" s="49"/>
    </row>
    <row r="17" spans="1:7" s="8" customFormat="1" ht="15.75" customHeight="1" thickBot="1" x14ac:dyDescent="0.3"/>
    <row r="18" spans="1:7" s="8" customFormat="1" ht="33" customHeight="1" x14ac:dyDescent="0.25">
      <c r="B18" s="123" t="s">
        <v>63</v>
      </c>
      <c r="C18" s="124"/>
      <c r="D18" s="124"/>
      <c r="E18" s="125"/>
    </row>
    <row r="19" spans="1:7" s="8" customFormat="1" ht="322.5" customHeight="1" thickBot="1" x14ac:dyDescent="0.3">
      <c r="B19" s="132" t="s">
        <v>112</v>
      </c>
      <c r="C19" s="133"/>
      <c r="D19" s="133"/>
      <c r="E19" s="134"/>
    </row>
    <row r="20" spans="1:7" s="8" customFormat="1" ht="17.25" customHeight="1" thickBot="1" x14ac:dyDescent="0.3"/>
    <row r="21" spans="1:7" s="8" customFormat="1" ht="15" customHeight="1" x14ac:dyDescent="0.25">
      <c r="B21" s="126" t="s">
        <v>65</v>
      </c>
      <c r="C21" s="127"/>
      <c r="D21" s="127"/>
      <c r="E21" s="128"/>
    </row>
    <row r="22" spans="1:7" s="8" customFormat="1" ht="338.25" customHeight="1" thickBot="1" x14ac:dyDescent="0.3">
      <c r="B22" s="132" t="s">
        <v>113</v>
      </c>
      <c r="C22" s="133"/>
      <c r="D22" s="133"/>
      <c r="E22" s="134"/>
    </row>
    <row r="23" spans="1:7" ht="15" customHeight="1" thickBot="1" x14ac:dyDescent="0.3">
      <c r="B23" s="8"/>
      <c r="C23" s="8"/>
    </row>
    <row r="24" spans="1:7" s="8" customFormat="1" ht="15" customHeight="1" x14ac:dyDescent="0.25">
      <c r="B24" s="126" t="s">
        <v>66</v>
      </c>
      <c r="C24" s="127"/>
      <c r="D24" s="127"/>
      <c r="E24" s="128"/>
    </row>
    <row r="25" spans="1:7" s="8" customFormat="1" ht="180" customHeight="1" thickBot="1" x14ac:dyDescent="0.3">
      <c r="A25" s="8" t="s">
        <v>37</v>
      </c>
      <c r="B25" s="129" t="s">
        <v>114</v>
      </c>
      <c r="C25" s="130"/>
      <c r="D25" s="130"/>
      <c r="E25" s="131"/>
    </row>
    <row r="26" spans="1:7" s="8" customFormat="1" ht="14.25" customHeight="1" thickBot="1" x14ac:dyDescent="0.3"/>
    <row r="27" spans="1:7" s="8" customFormat="1" ht="15" customHeight="1" x14ac:dyDescent="0.25">
      <c r="B27" s="126" t="s">
        <v>67</v>
      </c>
      <c r="C27" s="127"/>
      <c r="D27" s="127"/>
      <c r="E27" s="128"/>
    </row>
    <row r="28" spans="1:7" s="8" customFormat="1" ht="184.5" customHeight="1" thickBot="1" x14ac:dyDescent="0.3">
      <c r="B28" s="129" t="s">
        <v>115</v>
      </c>
      <c r="C28" s="130"/>
      <c r="D28" s="130"/>
      <c r="E28" s="131"/>
    </row>
    <row r="29" spans="1:7" s="8" customFormat="1" ht="12" customHeight="1" thickBot="1" x14ac:dyDescent="0.3"/>
    <row r="30" spans="1:7" s="8" customFormat="1" ht="33" customHeight="1" x14ac:dyDescent="0.25">
      <c r="B30" s="126" t="s">
        <v>91</v>
      </c>
      <c r="C30" s="127"/>
      <c r="D30" s="127"/>
      <c r="E30" s="128"/>
      <c r="G30" s="48" t="s">
        <v>104</v>
      </c>
    </row>
    <row r="31" spans="1:7" s="8" customFormat="1" ht="221.25" customHeight="1" thickBot="1" x14ac:dyDescent="0.3">
      <c r="B31" s="129" t="s">
        <v>116</v>
      </c>
      <c r="C31" s="130"/>
      <c r="D31" s="130"/>
      <c r="E31" s="131"/>
      <c r="G31" s="49"/>
    </row>
    <row r="32" spans="1:7" s="8" customFormat="1" ht="15" customHeight="1" thickBot="1" x14ac:dyDescent="0.3"/>
    <row r="33" spans="1:7" s="8" customFormat="1" ht="30" x14ac:dyDescent="0.25">
      <c r="A33" s="8">
        <v>10</v>
      </c>
      <c r="B33" s="123" t="s">
        <v>69</v>
      </c>
      <c r="C33" s="124"/>
      <c r="D33" s="124"/>
      <c r="E33" s="125"/>
      <c r="G33" s="48" t="s">
        <v>68</v>
      </c>
    </row>
    <row r="34" spans="1:7" s="8" customFormat="1" ht="357" customHeight="1" thickBot="1" x14ac:dyDescent="0.3">
      <c r="B34" s="132" t="s">
        <v>117</v>
      </c>
      <c r="C34" s="133"/>
      <c r="D34" s="133"/>
      <c r="E34" s="134"/>
      <c r="G34" s="49"/>
    </row>
    <row r="35" spans="1:7" s="8" customFormat="1" ht="12.75" customHeight="1" thickBot="1" x14ac:dyDescent="0.3"/>
    <row r="36" spans="1:7" s="8" customFormat="1" x14ac:dyDescent="0.25">
      <c r="B36" s="123" t="s">
        <v>106</v>
      </c>
      <c r="C36" s="124"/>
      <c r="D36" s="124"/>
      <c r="E36" s="125"/>
    </row>
    <row r="37" spans="1:7" s="8" customFormat="1" ht="297" customHeight="1" thickBot="1" x14ac:dyDescent="0.3">
      <c r="B37" s="132" t="s">
        <v>118</v>
      </c>
      <c r="C37" s="133"/>
      <c r="D37" s="133"/>
      <c r="E37" s="134"/>
    </row>
    <row r="38" spans="1:7" s="8" customFormat="1" ht="15.75" customHeight="1" thickBot="1" x14ac:dyDescent="0.3"/>
    <row r="39" spans="1:7" s="8" customFormat="1" x14ac:dyDescent="0.25">
      <c r="B39" s="126" t="s">
        <v>107</v>
      </c>
      <c r="C39" s="127"/>
      <c r="D39" s="127"/>
      <c r="E39" s="128"/>
    </row>
    <row r="40" spans="1:7" s="8" customFormat="1" ht="296.25" customHeight="1" thickBot="1" x14ac:dyDescent="0.3">
      <c r="B40" s="132" t="s">
        <v>119</v>
      </c>
      <c r="C40" s="133"/>
      <c r="D40" s="133"/>
      <c r="E40" s="134"/>
    </row>
    <row r="41" spans="1:7" s="8" customFormat="1" ht="16.5" customHeight="1" thickBot="1" x14ac:dyDescent="0.3"/>
    <row r="42" spans="1:7" s="8" customFormat="1" x14ac:dyDescent="0.25">
      <c r="B42" s="126" t="s">
        <v>105</v>
      </c>
      <c r="C42" s="127"/>
      <c r="D42" s="127"/>
      <c r="E42" s="128"/>
    </row>
    <row r="43" spans="1:7" s="8" customFormat="1" ht="327.75" customHeight="1" thickBot="1" x14ac:dyDescent="0.3">
      <c r="B43" s="132" t="s">
        <v>120</v>
      </c>
      <c r="C43" s="133"/>
      <c r="D43" s="133"/>
      <c r="E43" s="134"/>
    </row>
    <row r="44" spans="1:7" s="8" customFormat="1" ht="13.5" customHeight="1" thickBot="1" x14ac:dyDescent="0.3"/>
    <row r="45" spans="1:7" s="8" customFormat="1" ht="15" customHeight="1" x14ac:dyDescent="0.25">
      <c r="B45" s="123" t="s">
        <v>70</v>
      </c>
      <c r="C45" s="124"/>
      <c r="D45" s="124"/>
      <c r="E45" s="125"/>
    </row>
    <row r="46" spans="1:7" s="8" customFormat="1" ht="291.75" customHeight="1" x14ac:dyDescent="0.25">
      <c r="B46" s="142" t="s">
        <v>121</v>
      </c>
      <c r="C46" s="143"/>
      <c r="D46" s="143"/>
      <c r="E46" s="144"/>
    </row>
    <row r="47" spans="1:7" s="8" customFormat="1" ht="291.75" customHeight="1" thickBot="1" x14ac:dyDescent="0.3">
      <c r="B47" s="132"/>
      <c r="C47" s="133"/>
      <c r="D47" s="133"/>
      <c r="E47" s="134"/>
    </row>
    <row r="48" spans="1:7" s="8" customFormat="1" ht="12" customHeight="1" thickBot="1" x14ac:dyDescent="0.3"/>
    <row r="49" spans="2:5" s="8" customFormat="1" x14ac:dyDescent="0.25">
      <c r="B49" s="123" t="s">
        <v>71</v>
      </c>
      <c r="C49" s="124"/>
      <c r="D49" s="124"/>
      <c r="E49" s="125"/>
    </row>
    <row r="50" spans="2:5" s="8" customFormat="1" ht="15.75" thickBot="1" x14ac:dyDescent="0.3">
      <c r="B50" s="62" t="s">
        <v>35</v>
      </c>
      <c r="C50" s="78" t="s">
        <v>36</v>
      </c>
      <c r="D50" s="78" t="s">
        <v>72</v>
      </c>
      <c r="E50" s="79" t="s">
        <v>38</v>
      </c>
    </row>
    <row r="51" spans="2:5" s="8" customFormat="1" ht="46.5" customHeight="1" thickBot="1" x14ac:dyDescent="0.3">
      <c r="B51" s="161" t="s">
        <v>122</v>
      </c>
      <c r="C51" s="162">
        <v>2</v>
      </c>
      <c r="D51" s="162">
        <v>3</v>
      </c>
      <c r="E51" s="163" t="s">
        <v>123</v>
      </c>
    </row>
    <row r="52" spans="2:5" s="8" customFormat="1" ht="46.5" customHeight="1" thickBot="1" x14ac:dyDescent="0.3">
      <c r="B52" s="161" t="s">
        <v>124</v>
      </c>
      <c r="C52" s="162">
        <v>3</v>
      </c>
      <c r="D52" s="162">
        <v>3</v>
      </c>
      <c r="E52" s="163" t="s">
        <v>125</v>
      </c>
    </row>
    <row r="53" spans="2:5" s="8" customFormat="1" ht="46.5" customHeight="1" thickBot="1" x14ac:dyDescent="0.3">
      <c r="B53" s="161" t="s">
        <v>126</v>
      </c>
      <c r="C53" s="162">
        <v>2</v>
      </c>
      <c r="D53" s="162">
        <v>2</v>
      </c>
      <c r="E53" s="163" t="s">
        <v>127</v>
      </c>
    </row>
    <row r="54" spans="2:5" s="8" customFormat="1" ht="46.5" customHeight="1" thickBot="1" x14ac:dyDescent="0.3">
      <c r="B54" s="164" t="s">
        <v>128</v>
      </c>
      <c r="C54" s="165">
        <v>3</v>
      </c>
      <c r="D54" s="162">
        <v>3</v>
      </c>
      <c r="E54" s="164" t="s">
        <v>129</v>
      </c>
    </row>
    <row r="55" spans="2:5" s="8" customFormat="1" ht="46.5" customHeight="1" thickBot="1" x14ac:dyDescent="0.3">
      <c r="B55" s="164" t="s">
        <v>130</v>
      </c>
      <c r="C55" s="165">
        <v>2</v>
      </c>
      <c r="D55" s="162">
        <v>2</v>
      </c>
      <c r="E55" s="163" t="s">
        <v>131</v>
      </c>
    </row>
    <row r="56" spans="2:5" s="8" customFormat="1" ht="46.5" customHeight="1" thickBot="1" x14ac:dyDescent="0.3">
      <c r="B56" s="161" t="s">
        <v>132</v>
      </c>
      <c r="C56" s="162">
        <v>1</v>
      </c>
      <c r="D56" s="162">
        <v>4</v>
      </c>
      <c r="E56" s="163" t="s">
        <v>133</v>
      </c>
    </row>
    <row r="57" spans="2:5" s="8" customFormat="1" ht="46.5" customHeight="1" x14ac:dyDescent="0.25">
      <c r="B57" s="83"/>
      <c r="C57" s="84"/>
      <c r="D57" s="84"/>
      <c r="E57" s="85"/>
    </row>
    <row r="58" spans="2:5" s="8" customFormat="1" ht="46.5" customHeight="1" x14ac:dyDescent="0.25">
      <c r="B58" s="83"/>
      <c r="C58" s="84"/>
      <c r="D58" s="84"/>
      <c r="E58" s="85"/>
    </row>
    <row r="59" spans="2:5" s="8" customFormat="1" ht="46.5" customHeight="1" x14ac:dyDescent="0.25">
      <c r="B59" s="83"/>
      <c r="C59" s="84"/>
      <c r="D59" s="84"/>
      <c r="E59" s="85"/>
    </row>
    <row r="60" spans="2:5" s="8" customFormat="1" ht="46.5" customHeight="1" thickBot="1" x14ac:dyDescent="0.3">
      <c r="B60" s="86"/>
      <c r="C60" s="87"/>
      <c r="D60" s="87"/>
      <c r="E60" s="8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7:D60">
      <formula1>1</formula1>
    </dataValidation>
    <dataValidation type="textLength" operator="lessThanOrEqual" allowBlank="1" showInputMessage="1" showErrorMessage="1" error="El número de caracteres introducidos es mayor que 60" sqref="B57:B60">
      <formula1>60</formula1>
    </dataValidation>
    <dataValidation type="textLength" operator="lessThanOrEqual" allowBlank="1" showInputMessage="1" showErrorMessage="1" error="El número de caracteres introducidos es mayor que 140" sqref="E57: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10" zoomScaleNormal="100" zoomScaleSheetLayoutView="100" workbookViewId="0">
      <selection activeCell="D7" sqref="D7"/>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3" t="s">
        <v>101</v>
      </c>
      <c r="C2" s="113"/>
      <c r="D2" s="113"/>
      <c r="E2" s="113"/>
      <c r="F2" s="113"/>
      <c r="G2" s="113"/>
      <c r="H2" s="113"/>
      <c r="I2" s="113"/>
      <c r="J2" s="113"/>
      <c r="K2" s="113"/>
    </row>
    <row r="3" spans="2:13" s="8" customFormat="1" ht="15.75" thickBot="1" x14ac:dyDescent="0.3"/>
    <row r="4" spans="2:13" ht="60" customHeight="1" x14ac:dyDescent="0.25">
      <c r="B4" s="149" t="s">
        <v>53</v>
      </c>
      <c r="C4" s="149" t="s">
        <v>74</v>
      </c>
      <c r="D4" s="153" t="s">
        <v>93</v>
      </c>
      <c r="E4" s="155" t="s">
        <v>94</v>
      </c>
      <c r="F4" s="157" t="s">
        <v>95</v>
      </c>
      <c r="G4" s="158"/>
      <c r="H4" s="147" t="s">
        <v>96</v>
      </c>
      <c r="I4" s="148"/>
      <c r="J4" s="159" t="s">
        <v>98</v>
      </c>
      <c r="K4" s="160"/>
      <c r="L4" s="8"/>
      <c r="M4" s="22" t="s">
        <v>47</v>
      </c>
    </row>
    <row r="5" spans="2:13" ht="30.75" thickBot="1" x14ac:dyDescent="0.3">
      <c r="B5" s="150"/>
      <c r="C5" s="150"/>
      <c r="D5" s="154"/>
      <c r="E5" s="156"/>
      <c r="F5" s="51" t="s">
        <v>48</v>
      </c>
      <c r="G5" s="52" t="s">
        <v>49</v>
      </c>
      <c r="H5" s="52" t="s">
        <v>48</v>
      </c>
      <c r="I5" s="53" t="s">
        <v>49</v>
      </c>
      <c r="J5" s="35" t="s">
        <v>48</v>
      </c>
      <c r="K5" s="36" t="s">
        <v>49</v>
      </c>
      <c r="L5" s="8"/>
      <c r="M5" s="23"/>
    </row>
    <row r="6" spans="2:13" ht="21" customHeight="1" x14ac:dyDescent="0.25">
      <c r="B6" s="73"/>
      <c r="C6" s="73"/>
      <c r="D6" s="29">
        <f t="shared" ref="D6" si="0">E6+J6+K6</f>
        <v>0</v>
      </c>
      <c r="E6" s="41"/>
      <c r="F6" s="33"/>
      <c r="G6" s="25"/>
      <c r="H6" s="25"/>
      <c r="I6" s="26"/>
      <c r="J6" s="63">
        <f t="shared" ref="J6" si="1">F6+H6</f>
        <v>0</v>
      </c>
      <c r="K6" s="64">
        <f t="shared" ref="K6" si="2">G6+I6</f>
        <v>0</v>
      </c>
      <c r="L6" s="8"/>
      <c r="M6" s="24" t="str">
        <f>IF(D6=(E6+F6+G6+H6+I6),"OK","ERROR")</f>
        <v>OK</v>
      </c>
    </row>
    <row r="7" spans="2:13" x14ac:dyDescent="0.25">
      <c r="B7" s="74"/>
      <c r="C7" s="73"/>
      <c r="D7" s="30">
        <f>E7+J7+K7</f>
        <v>0</v>
      </c>
      <c r="E7" s="42"/>
      <c r="F7" s="34"/>
      <c r="G7" s="27"/>
      <c r="H7" s="27"/>
      <c r="I7" s="28"/>
      <c r="J7" s="65">
        <f>F7+H7</f>
        <v>0</v>
      </c>
      <c r="K7" s="66">
        <f>G7+I7</f>
        <v>0</v>
      </c>
      <c r="L7" s="8"/>
      <c r="M7" s="24" t="str">
        <f>IF(D7=(E7+F7+G7+H7+I7),"OK","ERROR")</f>
        <v>OK</v>
      </c>
    </row>
    <row r="8" spans="2:13" x14ac:dyDescent="0.25">
      <c r="B8" s="75"/>
      <c r="C8" s="73"/>
      <c r="D8" s="30">
        <f t="shared" ref="D8:D19" si="3">E8+J8+K8</f>
        <v>0</v>
      </c>
      <c r="E8" s="42"/>
      <c r="F8" s="34"/>
      <c r="G8" s="27"/>
      <c r="H8" s="27"/>
      <c r="I8" s="28"/>
      <c r="J8" s="65">
        <f t="shared" ref="J8:J19" si="4">F8+H8</f>
        <v>0</v>
      </c>
      <c r="K8" s="66">
        <f t="shared" ref="K8:K19" si="5">G8+I8</f>
        <v>0</v>
      </c>
      <c r="L8" s="8"/>
      <c r="M8" s="24" t="str">
        <f t="shared" ref="M8:M20" si="6">IF(D8=(E8+F8+G8+H8+I8),"OK","ERROR")</f>
        <v>OK</v>
      </c>
    </row>
    <row r="9" spans="2:13" x14ac:dyDescent="0.25">
      <c r="B9" s="74"/>
      <c r="C9" s="73"/>
      <c r="D9" s="30">
        <f t="shared" si="3"/>
        <v>0</v>
      </c>
      <c r="E9" s="42"/>
      <c r="F9" s="34"/>
      <c r="G9" s="27"/>
      <c r="H9" s="27"/>
      <c r="I9" s="28"/>
      <c r="J9" s="65">
        <f t="shared" si="4"/>
        <v>0</v>
      </c>
      <c r="K9" s="66">
        <f t="shared" si="5"/>
        <v>0</v>
      </c>
      <c r="L9" s="8"/>
      <c r="M9" s="24" t="str">
        <f t="shared" si="6"/>
        <v>OK</v>
      </c>
    </row>
    <row r="10" spans="2:13" x14ac:dyDescent="0.25">
      <c r="B10" s="74"/>
      <c r="C10" s="73"/>
      <c r="D10" s="30">
        <f t="shared" si="3"/>
        <v>0</v>
      </c>
      <c r="E10" s="42"/>
      <c r="F10" s="34"/>
      <c r="G10" s="27"/>
      <c r="H10" s="27"/>
      <c r="I10" s="28"/>
      <c r="J10" s="65">
        <f t="shared" si="4"/>
        <v>0</v>
      </c>
      <c r="K10" s="66">
        <f t="shared" si="5"/>
        <v>0</v>
      </c>
      <c r="L10" s="8"/>
      <c r="M10" s="24" t="str">
        <f t="shared" si="6"/>
        <v>OK</v>
      </c>
    </row>
    <row r="11" spans="2:13" x14ac:dyDescent="0.25">
      <c r="B11" s="74"/>
      <c r="C11" s="73"/>
      <c r="D11" s="30">
        <f t="shared" si="3"/>
        <v>0</v>
      </c>
      <c r="E11" s="42"/>
      <c r="F11" s="34"/>
      <c r="G11" s="27"/>
      <c r="H11" s="27"/>
      <c r="I11" s="28"/>
      <c r="J11" s="65">
        <f t="shared" si="4"/>
        <v>0</v>
      </c>
      <c r="K11" s="66">
        <f t="shared" si="5"/>
        <v>0</v>
      </c>
      <c r="L11" s="8"/>
      <c r="M11" s="24" t="str">
        <f t="shared" si="6"/>
        <v>OK</v>
      </c>
    </row>
    <row r="12" spans="2:13" x14ac:dyDescent="0.25">
      <c r="B12" s="74"/>
      <c r="C12" s="73"/>
      <c r="D12" s="30">
        <f t="shared" si="3"/>
        <v>0</v>
      </c>
      <c r="E12" s="42"/>
      <c r="F12" s="34"/>
      <c r="G12" s="27"/>
      <c r="H12" s="27"/>
      <c r="I12" s="28"/>
      <c r="J12" s="65">
        <f t="shared" si="4"/>
        <v>0</v>
      </c>
      <c r="K12" s="66">
        <f t="shared" si="5"/>
        <v>0</v>
      </c>
      <c r="L12" s="8"/>
      <c r="M12" s="24" t="str">
        <f t="shared" si="6"/>
        <v>OK</v>
      </c>
    </row>
    <row r="13" spans="2:13" x14ac:dyDescent="0.25">
      <c r="B13" s="74"/>
      <c r="C13" s="73"/>
      <c r="D13" s="30">
        <f t="shared" si="3"/>
        <v>0</v>
      </c>
      <c r="E13" s="42"/>
      <c r="F13" s="34"/>
      <c r="G13" s="27"/>
      <c r="H13" s="27"/>
      <c r="I13" s="28"/>
      <c r="J13" s="65">
        <f t="shared" si="4"/>
        <v>0</v>
      </c>
      <c r="K13" s="66">
        <f t="shared" si="5"/>
        <v>0</v>
      </c>
      <c r="L13" s="8"/>
      <c r="M13" s="24" t="str">
        <f t="shared" si="6"/>
        <v>OK</v>
      </c>
    </row>
    <row r="14" spans="2:13" x14ac:dyDescent="0.25">
      <c r="B14" s="74"/>
      <c r="C14" s="73"/>
      <c r="D14" s="30">
        <f t="shared" si="3"/>
        <v>0</v>
      </c>
      <c r="E14" s="42"/>
      <c r="F14" s="34"/>
      <c r="G14" s="27"/>
      <c r="H14" s="27"/>
      <c r="I14" s="28"/>
      <c r="J14" s="65">
        <f t="shared" si="4"/>
        <v>0</v>
      </c>
      <c r="K14" s="66">
        <f t="shared" si="5"/>
        <v>0</v>
      </c>
      <c r="L14" s="8"/>
      <c r="M14" s="24" t="str">
        <f t="shared" si="6"/>
        <v>OK</v>
      </c>
    </row>
    <row r="15" spans="2:13" x14ac:dyDescent="0.25">
      <c r="B15" s="74"/>
      <c r="C15" s="73"/>
      <c r="D15" s="30">
        <f t="shared" si="3"/>
        <v>0</v>
      </c>
      <c r="E15" s="42"/>
      <c r="F15" s="34"/>
      <c r="G15" s="27"/>
      <c r="H15" s="27"/>
      <c r="I15" s="28"/>
      <c r="J15" s="65">
        <f t="shared" si="4"/>
        <v>0</v>
      </c>
      <c r="K15" s="66">
        <f t="shared" si="5"/>
        <v>0</v>
      </c>
      <c r="L15" s="8"/>
      <c r="M15" s="24" t="str">
        <f t="shared" si="6"/>
        <v>OK</v>
      </c>
    </row>
    <row r="16" spans="2:13" x14ac:dyDescent="0.25">
      <c r="B16" s="74"/>
      <c r="C16" s="73"/>
      <c r="D16" s="30">
        <f t="shared" si="3"/>
        <v>0</v>
      </c>
      <c r="E16" s="42"/>
      <c r="F16" s="34"/>
      <c r="G16" s="27"/>
      <c r="H16" s="27"/>
      <c r="I16" s="28"/>
      <c r="J16" s="65">
        <f t="shared" si="4"/>
        <v>0</v>
      </c>
      <c r="K16" s="66">
        <f t="shared" si="5"/>
        <v>0</v>
      </c>
      <c r="L16" s="8"/>
      <c r="M16" s="24" t="str">
        <f t="shared" si="6"/>
        <v>OK</v>
      </c>
    </row>
    <row r="17" spans="2:13" x14ac:dyDescent="0.25">
      <c r="B17" s="74"/>
      <c r="C17" s="73"/>
      <c r="D17" s="30">
        <f t="shared" si="3"/>
        <v>0</v>
      </c>
      <c r="E17" s="42"/>
      <c r="F17" s="34"/>
      <c r="G17" s="27"/>
      <c r="H17" s="27"/>
      <c r="I17" s="28"/>
      <c r="J17" s="65">
        <f t="shared" si="4"/>
        <v>0</v>
      </c>
      <c r="K17" s="66">
        <f t="shared" si="5"/>
        <v>0</v>
      </c>
      <c r="L17" s="8"/>
      <c r="M17" s="24" t="str">
        <f t="shared" si="6"/>
        <v>OK</v>
      </c>
    </row>
    <row r="18" spans="2:13" x14ac:dyDescent="0.25">
      <c r="B18" s="74"/>
      <c r="C18" s="73"/>
      <c r="D18" s="30">
        <f t="shared" si="3"/>
        <v>0</v>
      </c>
      <c r="E18" s="42"/>
      <c r="F18" s="34"/>
      <c r="G18" s="27"/>
      <c r="H18" s="27"/>
      <c r="I18" s="28"/>
      <c r="J18" s="65">
        <f t="shared" si="4"/>
        <v>0</v>
      </c>
      <c r="K18" s="66">
        <f t="shared" si="5"/>
        <v>0</v>
      </c>
      <c r="L18" s="8"/>
      <c r="M18" s="24" t="str">
        <f t="shared" si="6"/>
        <v>OK</v>
      </c>
    </row>
    <row r="19" spans="2:13" ht="15.75" thickBot="1" x14ac:dyDescent="0.3">
      <c r="B19" s="76"/>
      <c r="C19" s="77"/>
      <c r="D19" s="31">
        <f t="shared" si="3"/>
        <v>0</v>
      </c>
      <c r="E19" s="42"/>
      <c r="F19" s="34"/>
      <c r="G19" s="27"/>
      <c r="H19" s="27"/>
      <c r="I19" s="28"/>
      <c r="J19" s="65">
        <f t="shared" si="4"/>
        <v>0</v>
      </c>
      <c r="K19" s="66">
        <f t="shared" si="5"/>
        <v>0</v>
      </c>
      <c r="L19" s="8"/>
      <c r="M19" s="24" t="str">
        <f t="shared" si="6"/>
        <v>OK</v>
      </c>
    </row>
    <row r="20" spans="2:13" ht="15.75" thickBot="1" x14ac:dyDescent="0.3">
      <c r="B20" s="151" t="s">
        <v>55</v>
      </c>
      <c r="C20" s="152"/>
      <c r="D20" s="32">
        <f>SUM(D6:D19)</f>
        <v>0</v>
      </c>
      <c r="E20" s="54">
        <f>ROUND(SUM(E6:E19),0)</f>
        <v>0</v>
      </c>
      <c r="F20" s="55">
        <f t="shared" ref="F20:K20" si="7">ROUND(SUM(F6:F19),0)</f>
        <v>0</v>
      </c>
      <c r="G20" s="56">
        <f t="shared" si="7"/>
        <v>0</v>
      </c>
      <c r="H20" s="56">
        <f t="shared" si="7"/>
        <v>0</v>
      </c>
      <c r="I20" s="57">
        <f t="shared" si="7"/>
        <v>0</v>
      </c>
      <c r="J20" s="37">
        <f t="shared" si="7"/>
        <v>0</v>
      </c>
      <c r="K20" s="38">
        <f t="shared" si="7"/>
        <v>0</v>
      </c>
      <c r="L20" s="8"/>
      <c r="M20" s="24" t="str">
        <f t="shared" si="6"/>
        <v>OK</v>
      </c>
    </row>
    <row r="21" spans="2:13" ht="15.75" thickBot="1" x14ac:dyDescent="0.3">
      <c r="B21" s="151" t="s">
        <v>50</v>
      </c>
      <c r="C21" s="152"/>
      <c r="D21" s="50">
        <v>1</v>
      </c>
      <c r="E21" s="58" t="e">
        <f>E20/$D$20</f>
        <v>#DIV/0!</v>
      </c>
      <c r="F21" s="59" t="e">
        <f t="shared" ref="F21:K21" si="8">F20/$D$20</f>
        <v>#DIV/0!</v>
      </c>
      <c r="G21" s="60" t="e">
        <f t="shared" si="8"/>
        <v>#DIV/0!</v>
      </c>
      <c r="H21" s="60" t="e">
        <f t="shared" ref="H21:I21" si="9">H20/$D$20</f>
        <v>#DIV/0!</v>
      </c>
      <c r="I21" s="61" t="e">
        <f t="shared" si="9"/>
        <v>#DIV/0!</v>
      </c>
      <c r="J21" s="39" t="e">
        <f t="shared" si="8"/>
        <v>#DIV/0!</v>
      </c>
      <c r="K21" s="40" t="e">
        <f t="shared" si="8"/>
        <v>#DIV/0!</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6" t="s">
        <v>54</v>
      </c>
      <c r="C24" s="146"/>
      <c r="D24" s="146"/>
      <c r="E24" s="146"/>
      <c r="F24" s="146"/>
      <c r="G24" s="146"/>
      <c r="H24" s="67"/>
      <c r="I24" s="67"/>
      <c r="J24" s="67"/>
      <c r="K24" s="67"/>
      <c r="L24" s="8"/>
      <c r="M24" s="8"/>
    </row>
    <row r="25" spans="2:13" ht="15.75" customHeight="1" x14ac:dyDescent="0.25">
      <c r="B25" s="145" t="s">
        <v>102</v>
      </c>
      <c r="C25" s="145"/>
      <c r="D25" s="145"/>
      <c r="E25" s="145"/>
      <c r="F25" s="145"/>
      <c r="G25" s="43" t="str">
        <f>IF(E20&gt;=100000,"OK","ERROR")</f>
        <v>ERROR</v>
      </c>
      <c r="H25" s="67"/>
      <c r="I25" s="67"/>
      <c r="J25" s="67"/>
      <c r="K25" s="67"/>
      <c r="L25" s="8"/>
      <c r="M25" s="8"/>
    </row>
    <row r="26" spans="2:13" ht="15.75" customHeight="1" x14ac:dyDescent="0.25">
      <c r="B26" s="145" t="s">
        <v>103</v>
      </c>
      <c r="C26" s="145"/>
      <c r="D26" s="145"/>
      <c r="E26" s="145"/>
      <c r="F26" s="145"/>
      <c r="G26" s="43" t="str">
        <f>IF(E20&lt;=250000,"OK","ERROR")</f>
        <v>OK</v>
      </c>
      <c r="H26" s="67"/>
      <c r="I26" s="67"/>
      <c r="J26" s="67"/>
      <c r="K26" s="67"/>
      <c r="L26" s="8"/>
      <c r="M26" s="8"/>
    </row>
    <row r="27" spans="2:13" ht="15.75" customHeight="1" x14ac:dyDescent="0.25">
      <c r="B27" s="145" t="s">
        <v>75</v>
      </c>
      <c r="C27" s="145"/>
      <c r="D27" s="145"/>
      <c r="E27" s="145"/>
      <c r="F27" s="145"/>
      <c r="G27" s="43" t="str">
        <f>IF(E20&lt;=(D20/2),"OK","ERROR")</f>
        <v>OK</v>
      </c>
      <c r="H27" s="67"/>
      <c r="I27" s="67"/>
      <c r="J27" s="67"/>
      <c r="K27" s="67"/>
      <c r="L27" s="8"/>
      <c r="M27" s="8"/>
    </row>
    <row r="28" spans="2:13" ht="15.75" customHeight="1" x14ac:dyDescent="0.25">
      <c r="B28" s="145" t="s">
        <v>97</v>
      </c>
      <c r="C28" s="145"/>
      <c r="D28" s="145"/>
      <c r="E28" s="145"/>
      <c r="F28" s="145"/>
      <c r="G28" s="43" t="str">
        <f>IF(K20&lt;=(E20*0.4),"OK","ERROR")</f>
        <v>OK</v>
      </c>
      <c r="H28" s="67"/>
      <c r="I28" s="67"/>
      <c r="J28" s="67"/>
      <c r="K28" s="67"/>
      <c r="L28" s="8"/>
      <c r="M28" s="8"/>
    </row>
    <row r="29" spans="2:13" s="8" customFormat="1" x14ac:dyDescent="0.25"/>
    <row r="30" spans="2:13" s="8" customFormat="1" x14ac:dyDescent="0.25">
      <c r="I30" s="68"/>
    </row>
    <row r="31" spans="2:13" s="8" customFormat="1" x14ac:dyDescent="0.25">
      <c r="G31" s="43"/>
    </row>
    <row r="32" spans="2:13" s="8" customFormat="1" x14ac:dyDescent="0.25"/>
    <row r="33" spans="2:2" s="8" customFormat="1" x14ac:dyDescent="0.25"/>
    <row r="34" spans="2:2" s="8" customFormat="1" x14ac:dyDescent="0.25">
      <c r="B34" s="69"/>
    </row>
    <row r="35" spans="2:2" s="8" customFormat="1" x14ac:dyDescent="0.25">
      <c r="B35" s="70"/>
    </row>
    <row r="36" spans="2:2" s="8" customFormat="1" x14ac:dyDescent="0.25">
      <c r="B36" s="69"/>
    </row>
    <row r="37" spans="2:2" s="8" customFormat="1" x14ac:dyDescent="0.25">
      <c r="B37" s="71"/>
    </row>
    <row r="38" spans="2:2" s="8" customFormat="1" x14ac:dyDescent="0.25"/>
    <row r="39" spans="2:2" s="8" customFormat="1" x14ac:dyDescent="0.25"/>
    <row r="40" spans="2:2" s="8" customFormat="1" x14ac:dyDescent="0.25">
      <c r="B40" s="72"/>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Usuario</cp:lastModifiedBy>
  <cp:lastPrinted>2014-10-30T03:03:18Z</cp:lastPrinted>
  <dcterms:created xsi:type="dcterms:W3CDTF">2012-07-06T03:08:38Z</dcterms:created>
  <dcterms:modified xsi:type="dcterms:W3CDTF">2015-01-28T20:07:48Z</dcterms:modified>
</cp:coreProperties>
</file>